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Výměna oken v ..." sheetId="2" r:id="rId2"/>
    <sheet name="02 - SO 02 Výměna oken v ..." sheetId="3" r:id="rId3"/>
    <sheet name="03 - SO 03 Výměna oken v ..." sheetId="4" r:id="rId4"/>
    <sheet name="04 - SO 04 Výměna oken v ..." sheetId="5" r:id="rId5"/>
    <sheet name="05 - SO 05 Výměna oken v ..." sheetId="6" r:id="rId6"/>
    <sheet name="06 - SO 06 Výměna dveří v..." sheetId="7" r:id="rId7"/>
    <sheet name="Pokyny pro vyplnění" sheetId="8" r:id="rId8"/>
  </sheets>
  <definedNames>
    <definedName name="_xlnm.Print_Area" localSheetId="0">'Rekapitulace stavby'!$D$4:$AO$36,'Rekapitulace stavby'!$C$42:$AQ$61</definedName>
    <definedName name="_xlnm._FilterDatabase" localSheetId="1" hidden="1">'01 - SO 01 Výměna oken v ...'!$C$85:$K$219</definedName>
    <definedName name="_xlnm.Print_Area" localSheetId="1">'01 - SO 01 Výměna oken v ...'!$C$4:$J$39,'01 - SO 01 Výměna oken v ...'!$C$45:$J$67,'01 - SO 01 Výměna oken v ...'!$C$73:$K$219</definedName>
    <definedName name="_xlnm._FilterDatabase" localSheetId="2" hidden="1">'02 - SO 02 Výměna oken v ...'!$C$86:$K$247</definedName>
    <definedName name="_xlnm.Print_Area" localSheetId="2">'02 - SO 02 Výměna oken v ...'!$C$4:$J$39,'02 - SO 02 Výměna oken v ...'!$C$45:$J$68,'02 - SO 02 Výměna oken v ...'!$C$74:$K$247</definedName>
    <definedName name="_xlnm._FilterDatabase" localSheetId="3" hidden="1">'03 - SO 03 Výměna oken v ...'!$C$85:$K$181</definedName>
    <definedName name="_xlnm.Print_Area" localSheetId="3">'03 - SO 03 Výměna oken v ...'!$C$4:$J$39,'03 - SO 03 Výměna oken v ...'!$C$45:$J$67,'03 - SO 03 Výměna oken v ...'!$C$73:$K$181</definedName>
    <definedName name="_xlnm._FilterDatabase" localSheetId="4" hidden="1">'04 - SO 04 Výměna oken v ...'!$C$85:$K$172</definedName>
    <definedName name="_xlnm.Print_Area" localSheetId="4">'04 - SO 04 Výměna oken v ...'!$C$4:$J$39,'04 - SO 04 Výměna oken v ...'!$C$45:$J$67,'04 - SO 04 Výměna oken v ...'!$C$73:$K$172</definedName>
    <definedName name="_xlnm._FilterDatabase" localSheetId="5" hidden="1">'05 - SO 05 Výměna oken v ...'!$C$86:$K$201</definedName>
    <definedName name="_xlnm.Print_Area" localSheetId="5">'05 - SO 05 Výměna oken v ...'!$C$4:$J$39,'05 - SO 05 Výměna oken v ...'!$C$45:$J$68,'05 - SO 05 Výměna oken v ...'!$C$74:$K$201</definedName>
    <definedName name="_xlnm._FilterDatabase" localSheetId="6" hidden="1">'06 - SO 06 Výměna dveří v...'!$C$86:$K$158</definedName>
    <definedName name="_xlnm.Print_Area" localSheetId="6">'06 - SO 06 Výměna dveří v...'!$C$4:$J$39,'06 - SO 06 Výměna dveří v...'!$C$45:$J$68,'06 - SO 06 Výměna dveří v...'!$C$74:$K$158</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'01 - SO 01 Výměna oken v ...'!$85:$85</definedName>
    <definedName name="_xlnm.Print_Titles" localSheetId="2">'02 - SO 02 Výměna oken v ...'!$86:$86</definedName>
    <definedName name="_xlnm.Print_Titles" localSheetId="3">'03 - SO 03 Výměna oken v ...'!$85:$85</definedName>
    <definedName name="_xlnm.Print_Titles" localSheetId="4">'04 - SO 04 Výměna oken v ...'!$85:$85</definedName>
    <definedName name="_xlnm.Print_Titles" localSheetId="5">'05 - SO 05 Výměna oken v ...'!$86:$86</definedName>
    <definedName name="_xlnm.Print_Titles" localSheetId="6">'06 - SO 06 Výměna dveří v...'!$86:$86</definedName>
  </definedNames>
  <calcPr fullCalcOnLoad="1"/>
</workbook>
</file>

<file path=xl/sharedStrings.xml><?xml version="1.0" encoding="utf-8"?>
<sst xmlns="http://schemas.openxmlformats.org/spreadsheetml/2006/main" count="6643" uniqueCount="874">
  <si>
    <t>Export Komplet</t>
  </si>
  <si>
    <t>VZ</t>
  </si>
  <si>
    <t>2.0</t>
  </si>
  <si>
    <t>ZAMOK</t>
  </si>
  <si>
    <t>False</t>
  </si>
  <si>
    <t>{25a56b87-59f7-4788-ac46-0f4ae3b45644}</t>
  </si>
  <si>
    <t>0,01</t>
  </si>
  <si>
    <t>21</t>
  </si>
  <si>
    <t>1</t>
  </si>
  <si>
    <t>15</t>
  </si>
  <si>
    <t>REKAPITULACE STAVBY</t>
  </si>
  <si>
    <t>v ---  níže se nacházejí doplnkové a pomocné údaje k sestavám  --- v</t>
  </si>
  <si>
    <t>Návod na vyplnění</t>
  </si>
  <si>
    <t>Kód:</t>
  </si>
  <si>
    <t>3719</t>
  </si>
  <si>
    <t>Měnit lze pouze buňky se žlutým podbarvením!
1) v Rekapitulaci stavby vyplňte údaje o Uchazeči (přenesou se do ostatních sestav i v jiných listech)
2) na vybraných listech vyplňte v sestavě Soupis prací ceny u položek</t>
  </si>
  <si>
    <t>Stavba:</t>
  </si>
  <si>
    <t>3719 Klatovská nemocnice - výměna oken a dveří</t>
  </si>
  <si>
    <t>0,1</t>
  </si>
  <si>
    <t>KSO:</t>
  </si>
  <si>
    <t/>
  </si>
  <si>
    <t>CC-CZ:</t>
  </si>
  <si>
    <t>Místo:</t>
  </si>
  <si>
    <t xml:space="preserve"> </t>
  </si>
  <si>
    <t>Datum:</t>
  </si>
  <si>
    <t>26. 5. 2019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</si>
  <si>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</si>
  <si>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</si>
  <si>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</si>
  <si>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</si>
  <si>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</si>
  <si>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</si>
  <si>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</si>
  <si>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</si>
  <si>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</si>
  <si>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</si>
  <si>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</si>
  <si>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</si>
  <si>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</si>
  <si>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</si>
  <si>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</si>
  <si>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</si>
  <si>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</si>
  <si>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</si>
  <si>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</si>
  <si>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</si>
  <si>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</si>
  <si>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</si>
  <si>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</si>
  <si>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</si>
  <si>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</si>
  <si>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</si>
  <si>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</si>
  <si>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</si>
  <si>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</si>
  <si>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</si>
  <si>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</si>
  <si>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</si>
  <si>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</si>
  <si>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</si>
  <si>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</si>
  <si>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</si>
  <si>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</si>
  <si>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</si>
  <si>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</si>
  <si>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</si>
  <si>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</si>
  <si>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</si>
  <si>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</si>
  <si>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</si>
  <si>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</si>
  <si>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</si>
  <si>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</si>
  <si>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</si>
  <si>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</si>
  <si>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</si>
  <si>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</si>
  <si>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</si>
  <si>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Výměna oken v budově č. p. 210 psychiatrie</t>
  </si>
  <si>
    <t>STA</t>
  </si>
  <si>
    <t>{a7b68317-de8c-418e-8e1d-800b172cea67}</t>
  </si>
  <si>
    <t>2</t>
  </si>
  <si>
    <t>02</t>
  </si>
  <si>
    <t>SO 02 Výměna oken v budově č. p. 210 LDN</t>
  </si>
  <si>
    <t>{7234677e-e38f-4c5c-9800-e5d8d5ddcd04}</t>
  </si>
  <si>
    <t>03</t>
  </si>
  <si>
    <t>SO 03 Výměna oken v budově č. p. 499 - kuchyně</t>
  </si>
  <si>
    <t>{a29788ec-7f64-4e8f-a303-b0f04893e04f}</t>
  </si>
  <si>
    <t>04</t>
  </si>
  <si>
    <t>SO 04 Výměna oken v budově č. p. 500 transfuzní</t>
  </si>
  <si>
    <t>{74abb437-ca59-4c07-8f2d-6e0a42c23244}</t>
  </si>
  <si>
    <t>05</t>
  </si>
  <si>
    <t>SO 05 Výměna oken v budově č. p. 500 hospodářská budova</t>
  </si>
  <si>
    <t>{8f29c185-d003-4b4f-93e5-c446287e364a}</t>
  </si>
  <si>
    <t>06</t>
  </si>
  <si>
    <t xml:space="preserve">SO 06 Výměna dveří v budově č. p. 500 a jídelně </t>
  </si>
  <si>
    <t>{56f10ff0-19db-4331-b8fc-20ad08ac132d}</t>
  </si>
  <si>
    <t>KRYCÍ LIST SOUPISU PRACÍ</t>
  </si>
  <si>
    <t>Objekt:</t>
  </si>
  <si>
    <t>01 - SO 01 Výměna oken v budově č. p. 210 psychiatrie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</si>
  <si>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</si>
  <si>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</si>
  <si>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</si>
  <si>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</si>
  <si>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</si>
  <si>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</si>
  <si>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</si>
  <si>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</si>
  <si>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</si>
  <si>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</si>
  <si>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</si>
  <si>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</si>
  <si>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</si>
  <si>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</si>
  <si>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</si>
  <si>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</si>
  <si>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</si>
  <si>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</si>
  <si>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</si>
  <si>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</si>
  <si>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</si>
  <si>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</si>
  <si>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</si>
  <si>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</si>
  <si>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</si>
  <si>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</si>
  <si>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</si>
  <si>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</si>
  <si>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</si>
  <si>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</si>
  <si>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</si>
  <si>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štuková omítka ostění nebo nadpraží</t>
  </si>
  <si>
    <t>m2</t>
  </si>
  <si>
    <t>CS ÚRS 2019 01</t>
  </si>
  <si>
    <t>4</t>
  </si>
  <si>
    <t>476937076</t>
  </si>
  <si>
    <t>PP</t>
  </si>
  <si>
    <t>Vápenocementová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</si>
  <si>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</si>
  <si>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</si>
  <si>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</si>
  <si>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(1,20+2,50*2)*0,40*8+(1,60+2,50*2)*0,40*6+(1,40+3,40*2)*0,40*2+(0,90+2,10*2)*0,40*7+(1,40+2,00*2)*0,40*9+(0,85+2,00*2)*0,40*9+(1,50+2,40*2)*0,40*5</t>
  </si>
  <si>
    <t>(0,58+1,12*2)*0,40*4+(0,85+1,40*2)*0,40*3+(1,10+1,50*2)*0,40*5+(0,85+0,80*2)*0,40*3+(0,85+1,10*2)*0,40*3+(1,15+0,80*2)*0,40*8+(1,70+3,00*2)*0,40</t>
  </si>
  <si>
    <t>Součet</t>
  </si>
  <si>
    <t>619991011</t>
  </si>
  <si>
    <t>Obalení konstrukcí a prvků fólií přilepenou lepící páskou</t>
  </si>
  <si>
    <t>-2129026083</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</si>
  <si>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</si>
  <si>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</si>
  <si>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1,20*2,50*8+1,60*2,50*6+1,40*3,40*2+0,90*2,10*7+1,40*2,00*9+0,85*2,00*9+1,50*2,40*5+0,58*1,12*4+0,85*1,40*3+1,10*1,50*5+0,85*0,80*3+0,85*1,10*3</t>
  </si>
  <si>
    <t>1,15*0,80*8+1,70*3,00</t>
  </si>
  <si>
    <t>9</t>
  </si>
  <si>
    <t>Ostatní konstrukce a práce, bourání</t>
  </si>
  <si>
    <t>3</t>
  </si>
  <si>
    <t>968062354</t>
  </si>
  <si>
    <t>Vybourání dřevěných rámů oken dvojitých včetně křídel pl do 1 m2</t>
  </si>
  <si>
    <t>1001953180</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</si>
  <si>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</si>
  <si>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</si>
  <si>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0,558*1,12*4+0,85*0,80*3+0,85*1,10*3+1,15*0,80*8</t>
  </si>
  <si>
    <t>968062355</t>
  </si>
  <si>
    <t>Vybourání dřevěných rámů oken dvojitých včetně křídel pl do 2 m2</t>
  </si>
  <si>
    <t>1641309566</t>
  </si>
  <si>
    <t>Vybourání dřevěných rámů oken s křídly, dveřních zárubní, vrat, stěn, ostění nebo obkladů rámů oken s křídly dvojitých, plochy do 2 m2</t>
  </si>
  <si>
    <t>0,90*2,10*7+0,85*2,00*9+0,85*1,40*3+1,10*1,50*5</t>
  </si>
  <si>
    <t>5</t>
  </si>
  <si>
    <t>968062356</t>
  </si>
  <si>
    <t>Vybourání dřevěných rámů oken dvojitých včetně křídel pl do 4 m2</t>
  </si>
  <si>
    <t>1244535249</t>
  </si>
  <si>
    <t>Vybourání dřevěných rámů oken s křídly, dveřních zárubní, vrat, stěn, ostění nebo obkladů rámů oken s křídly dvojitých, plochy do 4 m2</t>
  </si>
  <si>
    <t>1,20*2,50*8+1,60*2,50*6+1,40*2,00*9+1,50*2,40*5</t>
  </si>
  <si>
    <t>968062357</t>
  </si>
  <si>
    <t>Vybourání dřevěných rámů oken dvojitých včetně křídel pl přes 4 m2</t>
  </si>
  <si>
    <t>-1181608927</t>
  </si>
  <si>
    <t>Vybourání dřevěných rámů oken s křídly, dveřních zárubní, vrat, stěn, ostění nebo obkladů rámů oken s křídly dvojitých, plochy přes 4 m2</t>
  </si>
  <si>
    <t>1,40*3,40*2</t>
  </si>
  <si>
    <t>7</t>
  </si>
  <si>
    <t>968062456</t>
  </si>
  <si>
    <t>Vybourání dřevěných dveřních zárubní pl přes 2 m2</t>
  </si>
  <si>
    <t>1370840844</t>
  </si>
  <si>
    <t>Vybourání dřevěných rámů oken s křídly, dveřních zárubní, vrat, stěn, ostění nebo obkladů dveřních zárubní, plochy přes 2 m2</t>
  </si>
  <si>
    <t>1,70*3,00</t>
  </si>
  <si>
    <t>997</t>
  </si>
  <si>
    <t>Přesun sutě</t>
  </si>
  <si>
    <t>8</t>
  </si>
  <si>
    <t>997002611</t>
  </si>
  <si>
    <t>Nakládání suti a vybouraných hmot</t>
  </si>
  <si>
    <t>t</t>
  </si>
  <si>
    <t>1022599883</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</si>
  <si>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</si>
  <si>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</si>
  <si>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997013212</t>
  </si>
  <si>
    <t>Vnitrostaveništní doprava suti a vybouraných hmot pro budovy v do 9 m ručně</t>
  </si>
  <si>
    <t>44459844</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</si>
  <si>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</si>
  <si>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</si>
  <si>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</si>
  <si>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</si>
  <si>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1925174108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</si>
  <si>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</si>
  <si>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</si>
  <si>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t>
  </si>
  <si>
    <t>997013509</t>
  </si>
  <si>
    <t>Příplatek k odvozu suti a vybouraných hmot na skládku ZKD 1 km přes 1 km</t>
  </si>
  <si>
    <t>-231935906</t>
  </si>
  <si>
    <t>Odvoz suti a vybouraných hmot na skládku nebo meziskládku se složením, na vzdálenost Příplatek k ceně za každý další i započatý 1 km přes 1 km</t>
  </si>
  <si>
    <t>9,83*5</t>
  </si>
  <si>
    <t>12</t>
  </si>
  <si>
    <t>997013831</t>
  </si>
  <si>
    <t>Poplatek za uložení na skládce (skládkovné) stavebního odpadu směsného kód odpadu 170 904</t>
  </si>
  <si>
    <t>-1456501317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</si>
  <si>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</si>
  <si>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</si>
  <si>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</si>
  <si>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</si>
  <si>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13</t>
  </si>
  <si>
    <t>998018002</t>
  </si>
  <si>
    <t>Přesun hmot ruční pro budovy v do 12 m</t>
  </si>
  <si>
    <t>-1446154273</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</si>
  <si>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</si>
  <si>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</si>
  <si>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</si>
  <si>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</si>
  <si>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</si>
  <si>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</si>
  <si>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14</t>
  </si>
  <si>
    <t>766441811</t>
  </si>
  <si>
    <t>Demontáž parapetních desek dřevěných nebo plastových šířky do 30 cm délky do 1,0 m</t>
  </si>
  <si>
    <t>kus</t>
  </si>
  <si>
    <t>16</t>
  </si>
  <si>
    <t>-420575581</t>
  </si>
  <si>
    <t>Demontáž parapetních desek dřevěných nebo plastových šířky do 300 mm délky do 1m</t>
  </si>
  <si>
    <t>0,95*7+0,90*9+0,63*4+0,90*3+0,90*3+0,90*3</t>
  </si>
  <si>
    <t>766441821</t>
  </si>
  <si>
    <t>Demontáž parapetních desek dřevěných nebo plastových šířky do 30 cm délky přes 1,0 m</t>
  </si>
  <si>
    <t>448951183</t>
  </si>
  <si>
    <t>Demontáž parapetních desek dřevěných nebo plastových šířky do 300 mm délky přes 1m</t>
  </si>
  <si>
    <t>1,25*8+1,65*6+1,45*2+1,45*9+1,55*5+1,15*5+1,20*8</t>
  </si>
  <si>
    <t>766622131</t>
  </si>
  <si>
    <t>Montáž plastových oken plochy přes 1 m2 otevíravých výšky do 1,5 m s rámem do zdiva</t>
  </si>
  <si>
    <t>1336839686</t>
  </si>
  <si>
    <t>Montáž oken plastových včetně montáže rámu plochy přes 1 m2 otevíravých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</si>
  <si>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</si>
  <si>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0,58*1,12*4+0,85*1,40*3+1,10*1,50*5+0,85*0,80*3+0,85*1,10*3+1,15*0,80*8</t>
  </si>
  <si>
    <t>17</t>
  </si>
  <si>
    <t>766622132</t>
  </si>
  <si>
    <t>Montáž plastových oken plochy přes 1 m2 otevíravých výšky do 2,5 m s rámem do zdiva</t>
  </si>
  <si>
    <t>1671441730</t>
  </si>
  <si>
    <t>Montáž oken plastových včetně montáže rámu plochy přes 1 m2 otevíravých do zdiva, výšky přes 1,5 do 2,5 m</t>
  </si>
  <si>
    <t>1,20*2,50*8+1,60*2,50*6+0,90*2,10*7+1,40*2,00*9+0,85*2,00*9+1,50*2,40*5</t>
  </si>
  <si>
    <t>18</t>
  </si>
  <si>
    <t>766622133</t>
  </si>
  <si>
    <t>Montáž plastových oken plochy přes 1 m2 otevíravých výšky přes 2,5 m s rámem do zdiva</t>
  </si>
  <si>
    <t>-1408781324</t>
  </si>
  <si>
    <t>Montáž oken plastových včetně montáže rámu plochy přes 1 m2 otevíravých do zdiva, výšky přes 2,5 m</t>
  </si>
  <si>
    <t>19</t>
  </si>
  <si>
    <t>M</t>
  </si>
  <si>
    <t>6111011</t>
  </si>
  <si>
    <t>Okno plastové dvoukřídlové, profily min. 5 ti komorové s nadsvětlíkem bílé s šedým tesněním 1200x2500 mm pol.1,sklo 4-16Ar-4, U=1,1 mikroventilace, parapet vbitřní plastový</t>
  </si>
  <si>
    <t>ks</t>
  </si>
  <si>
    <t>32</t>
  </si>
  <si>
    <t>-1733247452</t>
  </si>
  <si>
    <t>Okno plastové dvoukřídlové, profily min. 5 ti komorové s nadsvětlíkem 1200x2500 mm bílé s šedým těsněním pol.1,sklo 4-16Ar-4, U=1,1 mikroventilace, parapet vnitřní plastový</t>
  </si>
  <si>
    <t>20</t>
  </si>
  <si>
    <t>6111021</t>
  </si>
  <si>
    <t>Okno plastové dvoukřídlové, profily min. 5 ti komorové s nadsvětlíkem bílé s šedým těsněním 1600x2500 mm pol.2,sklo 4-16Ar-4, U=1,1 mikroventilace,parapet vnitřní plastový</t>
  </si>
  <si>
    <t>1585151391</t>
  </si>
  <si>
    <t>Okno plastové dvoukřídlové, profily min. 5 ti komorové s nadsvětlíkem 1600x2500 mm bílé s šedým tesněním pol.2,sklo 4-16Ar-4, U=1,1 mikroventilace,parapet vnitřní plastový</t>
  </si>
  <si>
    <t>6111031</t>
  </si>
  <si>
    <t>Okno plastové dvoukřídlové, profily min. 5 ti komorové s nadsvětlíkem 1400x3400 mm bílé s šedým tesněním  pol.3,sklo 4-16Ar-4, U=1,1 mikroventilace,parapet vnitřní plastový</t>
  </si>
  <si>
    <t>-1935692151</t>
  </si>
  <si>
    <t>Okno plastové dvoukřídlové, profily min. 5 ti komorové s nadsvětlíkem 1400x3400 mm bílé s šedým těsněním pol.3,sklo 4-16Ar-4, U= 1,1mikroventilace,parapet vnitřní plastový</t>
  </si>
  <si>
    <t>22</t>
  </si>
  <si>
    <t>6111041</t>
  </si>
  <si>
    <t>Okno plastové dvoukřídlové, profily min. 5 ti komorové bílé s šedým tesněním 900x2100  pol.4,sklo 4-16Ar-4, U=1,1 mikroventilace,parapet vnitřní plastový</t>
  </si>
  <si>
    <t>-1664992013</t>
  </si>
  <si>
    <t>23</t>
  </si>
  <si>
    <t>6111051</t>
  </si>
  <si>
    <t>Okno plastové dvoukřídlové, profily min. 5 ti komorové bílé s šedým tesněním 1400x2000 mm  pol.5,sklo 4-16Ar-4, U=1,1 mikroventilace,parapet vnitřní plastový</t>
  </si>
  <si>
    <t>161497241</t>
  </si>
  <si>
    <t>Okno plastové dvoukřídlové, profily min. 5 ti komorové bílé s šedým tesněním 1400x2000 mm pol.5,sklo 5-16Ar-4, U=1,1 mikroventilace,parapet vnitřní plastový</t>
  </si>
  <si>
    <t>24</t>
  </si>
  <si>
    <t>6111061</t>
  </si>
  <si>
    <t>Okno plastové dvoukřídlové, profily min. 5 ti komorové bílé s šedým tesněním 850x2000 mm  pol.4,sklo 6-16Ar-4, U=1,1 mikroventilace,parapet vnitřní plastový</t>
  </si>
  <si>
    <t>1401195609</t>
  </si>
  <si>
    <t>Okno plastové dvoukřídlové, profily min. 5 ti komorové bílé s šedým tesněním 850x2000  pol.6,sklo 4-16Ar-4, U=1,1 mikroventilace,parapet vnitřní plastový</t>
  </si>
  <si>
    <t>25</t>
  </si>
  <si>
    <t>6111071</t>
  </si>
  <si>
    <t>Okno plastové dvoukřídlové, profily min. 5 ti komorové bílé s šedým tesněním 1500x2400 mm  pol.7,sklo 4-16Ar-4, U=1,1 mikroventilace,parapet vnitřní plastový</t>
  </si>
  <si>
    <t>-1199965522</t>
  </si>
  <si>
    <t>26</t>
  </si>
  <si>
    <t>6111081</t>
  </si>
  <si>
    <t>Okno plastové jednokřídlové, profily min. 5 ti komorové bílé s šedým tesněním 580x1120  mm  pol.8,sklo 4-16Ar-4, U=1,1 mikroventilace,parapet vnitřní plastový</t>
  </si>
  <si>
    <t>1479995104</t>
  </si>
  <si>
    <t>27</t>
  </si>
  <si>
    <t>6111091</t>
  </si>
  <si>
    <t>Okno plastové jednokřílové, profily min. 5 ti komorové bílé s šedým tesněním 850x1500  mm  pol.9,sklo 4-16Ar-4, U=1,1 mikroventilace,parapet vnitřní plastový</t>
  </si>
  <si>
    <t>-1748361057</t>
  </si>
  <si>
    <t>Okno plastové jednokřídlové, profily min. 5 ti komorové bílé s šedým tesněním 850x1500  mm  pol.9,sklo 4-16Ar-4, U=1,1 mikroventilace,parapet vnitřní plastový</t>
  </si>
  <si>
    <t>28</t>
  </si>
  <si>
    <t>6111101</t>
  </si>
  <si>
    <t>Okno plastové dvoukřídlové, profily min. 5 ti komorové bílé s šedým tesněním 1100x1500 mm  pol.10,sklo 4-16Ar-4, U=1,1 mikroventilace,parapet vnitřní plastový</t>
  </si>
  <si>
    <t>-197711094</t>
  </si>
  <si>
    <t>29</t>
  </si>
  <si>
    <t>6111111</t>
  </si>
  <si>
    <t>Okno plastové dvoukřídlové, profily min. 5 ti komorové bílé s šedým tesněním 850x800 mm  pol.11,sklo 4-16Ar-4, U=1,1 mikroventilace,parapet vnitřní plastový</t>
  </si>
  <si>
    <t>1188421511</t>
  </si>
  <si>
    <t>30</t>
  </si>
  <si>
    <t>6111121</t>
  </si>
  <si>
    <t>Okno plastové dvoukřídlové, profily min. 5 ti komorové bílé s šedým tesněním 850x1100 mm  pol.12a sklo 4-16Ar-4, U=1,1 mikroventilace,parapet vnitřní plastový</t>
  </si>
  <si>
    <t>880121691</t>
  </si>
  <si>
    <t>Okno plastové dvoukřídlové, profily min. 5 ti komorové bílé s šedým tesněním 850x1100 mm  pol.12a sklo 4-16Ar-4, U= 1,1 mikroventilace,parapet vnitřní plastový</t>
  </si>
  <si>
    <t>31</t>
  </si>
  <si>
    <t>6111131</t>
  </si>
  <si>
    <t>Okno plastové dvoukřídlové, profily min. 5 ti komorové bílé s šedým tesněním 1150x800 mm  pol.13 sklo 4-16Ar-4, U=1,1 mikroventilace,parapet vnitřní plastový</t>
  </si>
  <si>
    <t>110350881</t>
  </si>
  <si>
    <t>766622861</t>
  </si>
  <si>
    <t>Vyvěšení křídel dřevěných nebo plastových okenních do 1,5 m2</t>
  </si>
  <si>
    <t>1023495968</t>
  </si>
  <si>
    <t>Demontáž okenních konstrukcí vyvěšení křídel dřevěných nebo plastových okenních, plochy otvoru do 1,5 m2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</si>
  <si>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</si>
  <si>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6*8+6*6+4*7+2*9+4*9+2*5+2*4+2*3+4*5+2*3+2*3+2*8</t>
  </si>
  <si>
    <t>33</t>
  </si>
  <si>
    <t>766622862</t>
  </si>
  <si>
    <t>Vyvěšení křídel dřevěných nebo plastových okenních přes 1,5 m2</t>
  </si>
  <si>
    <t>1959932670</t>
  </si>
  <si>
    <t>Demontáž okenních konstrukcí vyvěšení křídel dřevěných nebo plastových okenních, plochy otvoru přes 1,5 m2</t>
  </si>
  <si>
    <t>6*2+2*9+2*5</t>
  </si>
  <si>
    <t>34</t>
  </si>
  <si>
    <t>766629214</t>
  </si>
  <si>
    <t>Příplatek k montáži oken rovné ostění připojovací spára do 15 mm - páska</t>
  </si>
  <si>
    <t>m</t>
  </si>
  <si>
    <t>628040985</t>
  </si>
  <si>
    <t>Montáž oken plastových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</si>
  <si>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</si>
  <si>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(1,20+2,50)*2*8+(1,60+2,50)*2*6+(1,40+3,40)*2*2+(0,90+2,10)*2*7+(1,40+2,00)*2*9+(0,85+2,00)*2*9+(1,50+2,40)*2*5</t>
  </si>
  <si>
    <t>(0,58+1,12)*2*4+(0,85+1,40)*2*3+(1,10+1,50)*2*5+(0,85+0,80)*2*3+(0,85+1,10)*2*3+(1,15+0,80)*2*8</t>
  </si>
  <si>
    <t>35</t>
  </si>
  <si>
    <t>766694111</t>
  </si>
  <si>
    <t>Montáž parapetních desek dřevěných nebo plastových šířky do 30 cm délky do 1,0 m</t>
  </si>
  <si>
    <t>395526774</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</si>
  <si>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</si>
  <si>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Cenami -97 . . nelze oceňovat venkovní krycí lišty balkónových dveří; tato montáž se oceňuje cenou -1610.
</t>
  </si>
  <si>
    <t>7+9+4+3+3+3</t>
  </si>
  <si>
    <t>36</t>
  </si>
  <si>
    <t>61144401</t>
  </si>
  <si>
    <t>parapet plastový vnitřní komůrkový 250x20x1000mm</t>
  </si>
  <si>
    <t>828458391</t>
  </si>
  <si>
    <t>1,25*8+1,65*6+1,45*2+0,95*7+1,45*9+0,90*9+1,55*5+0,63*4+0,93*3+1,15*5+0,90*3+0,90*3+1,20*8</t>
  </si>
  <si>
    <t>37</t>
  </si>
  <si>
    <t>61144019</t>
  </si>
  <si>
    <t>koncovka k parapetu plastovému vnitřnímu 1 pár</t>
  </si>
  <si>
    <t>sada</t>
  </si>
  <si>
    <t>-1982839000</t>
  </si>
  <si>
    <t>29+43</t>
  </si>
  <si>
    <t>38</t>
  </si>
  <si>
    <t>766694112</t>
  </si>
  <si>
    <t>Montáž parapetních desek dřevěných nebo plastových šířky do 30 cm délky do 1,6 m</t>
  </si>
  <si>
    <t>-2124516585</t>
  </si>
  <si>
    <t>Montáž ostatních truhlářských konstrukcí parapetních desek dřevěných nebo plastových šířky do 300 mm, délky přes 1000 do 1600 mm</t>
  </si>
  <si>
    <t>8+6+2+9+5+5+8</t>
  </si>
  <si>
    <t>39</t>
  </si>
  <si>
    <t>998766202</t>
  </si>
  <si>
    <t>Přesun hmot procentní pro konstrukce truhlářské v objektech v do 12 m</t>
  </si>
  <si>
    <t>%</t>
  </si>
  <si>
    <t>711672145</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</si>
  <si>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</si>
  <si>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</si>
  <si>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02 - SO 02 Výměna oken v budově č. p. 210 LDN</t>
  </si>
  <si>
    <t xml:space="preserve">    786 - Dokončovací práce - čalounické úpravy</t>
  </si>
  <si>
    <t>-1093528435</t>
  </si>
  <si>
    <t>(1,10+2,45*2)*0,40*7+(0,85+2,00*2)*0,40*7+(1,50+2,00*2)*0,40*9+1,50+(2,40*2)*0,40*2+(1,40+3,40*2)*0,40*2+(1,60+2,50*2)*0,40*6+(1,10+2,30*2)*0,40*3</t>
  </si>
  <si>
    <t>(1,15+2,20*2)*0,40*3+(0,56+1,15*2)*0,40*2+(0,85+2,50*2)*0,40+(1,40+1,70*2)*0,40+(1,40+2,30*2)*0,40+(2,40+1,20*2)*0,40*3+(1,43+2,17*2)*0,40</t>
  </si>
  <si>
    <t>-143228571</t>
  </si>
  <si>
    <t>1,10*2,45*7+0,85*2,00*7+1,50+2,00*9+1,50*2,40*2+1,40*3,40*2+1,60*2,50*6+1,10*2,30*3+1,15*2,20*3+0,56*1,15*2+0,85*2,50</t>
  </si>
  <si>
    <t>1,40*1,70+1,40*20,30+2,40*1,20*3+1,43*2,17</t>
  </si>
  <si>
    <t>-504993986</t>
  </si>
  <si>
    <t>0,56*1,15*2</t>
  </si>
  <si>
    <t>1209351191</t>
  </si>
  <si>
    <t>0,85*2,00*7</t>
  </si>
  <si>
    <t>-980566402</t>
  </si>
  <si>
    <t>1,10*2,45*7+1,50*2,00*9+1,50*2,40*2+1,60*2,50*6+1,10*2,30*3+1,15*2,20*3+0,85*2,50+1,40*1,70+2,40*1,20*3</t>
  </si>
  <si>
    <t>147735629</t>
  </si>
  <si>
    <t>-391057324</t>
  </si>
  <si>
    <t>1,40*2,30+1,43*2,17</t>
  </si>
  <si>
    <t>-2052758178</t>
  </si>
  <si>
    <t>3,84</t>
  </si>
  <si>
    <t>1878437129</t>
  </si>
  <si>
    <t>-340003425</t>
  </si>
  <si>
    <t>-516756465</t>
  </si>
  <si>
    <t>3,84*5</t>
  </si>
  <si>
    <t>-1685227449</t>
  </si>
  <si>
    <t>-1997574112</t>
  </si>
  <si>
    <t>-1965183376</t>
  </si>
  <si>
    <t>7+2+1</t>
  </si>
  <si>
    <t>634873964</t>
  </si>
  <si>
    <t>7+7+9+2+2+6+3+3+1+1+3</t>
  </si>
  <si>
    <t>-293672478</t>
  </si>
  <si>
    <t>-556135217</t>
  </si>
  <si>
    <t>1,10*2,45*7+0,85*2,00*7+1,50*2,00*9+1,50*2,40*2+1,60*2,50*6+1,10*2,30*3+1,15*2,20*3+0,85*2,50+1,40*1,70</t>
  </si>
  <si>
    <t>-1383688041</t>
  </si>
  <si>
    <t>Okno plastové dvoukřídlové, profily min. 5 ti komorové s nadsvětlíkem bílé s šedým tesněním 1100x2450 mm pol.1,sklo 4-16Ar-4, U=1,1 mikroventilace, parapet vbitřní plastový</t>
  </si>
  <si>
    <t>1632985682</t>
  </si>
  <si>
    <t>6111022</t>
  </si>
  <si>
    <t>Okno plastové jednokřídlé, profily min. 5 ti komorové s nadsvětlíkem bílé s šedým tesněním 850x2000 mm pol.2,sklo 4-16Ar-4, U=1,1 mikroventilace, parapet vbitřní plastový</t>
  </si>
  <si>
    <t>1689361311</t>
  </si>
  <si>
    <t>6111032</t>
  </si>
  <si>
    <t>Okno plastové jednokřídlé, profily min. 5 ti komorové s nadsvětlíkem bílé s šedým tesněním 1500x2000 mm pol.3,sklo 4-16Ar-4, U=1,1 mikroventilace, parapet vbitřní plastový</t>
  </si>
  <si>
    <t>-96106725</t>
  </si>
  <si>
    <t>6111042</t>
  </si>
  <si>
    <t>Okno plastové jednokřídlé, profily min. 5 ti komorové s nadsvětlíkem bílé s šedým tesněním 1500x2400 mm pol.4,sklo 4-16Ar-4, U=1,1 mikroventilace, parapet vbitřní plastový</t>
  </si>
  <si>
    <t>545475571</t>
  </si>
  <si>
    <t>6111052</t>
  </si>
  <si>
    <t>Okno plastové dvoukřídlové, profily min. 5 ti komorové s nadsvětlíkem bílé s šedým tesněním 1400x3400 mm pol.5,sklo 4-16Ar-4, U=1,1 mikroventilace, parapet vbitřní plastový</t>
  </si>
  <si>
    <t>1989899454</t>
  </si>
  <si>
    <t>6111062</t>
  </si>
  <si>
    <t>Okno plastové dvoukřídlové, profily min. 5 ti komorové s nadsvětlíkem bílé s šedým tesněním 1600x2500 mm pol.6,sklo 4-16Ar-4, U=1,1 mikroventilace, parapet vbitřní plastový</t>
  </si>
  <si>
    <t>1463178607</t>
  </si>
  <si>
    <t>6111072</t>
  </si>
  <si>
    <t>Okno plastové jednokřídlové, profily min. 5 ti komorové s nadsvětlíkem bílé s šedým tesněním 1100x2300 mm pol.7,sklo 4-16Ar-4, U=1,1 mikroventilace, parapet vbitřní plastový</t>
  </si>
  <si>
    <t>-833671927</t>
  </si>
  <si>
    <t>611082</t>
  </si>
  <si>
    <t>Okno plastové fix 1150x2200 mm pol. 8</t>
  </si>
  <si>
    <t>1262895209</t>
  </si>
  <si>
    <t>6111092</t>
  </si>
  <si>
    <t>Okno plastové jednokřídlové, profily min. 5 ti komorové s nadsvětlíkem bílé s šedým tesněním 560x1100 mm pol.9,sklo 4-16Ar-4, U=1,1 mikroventilace, parapet vbitřní plastový</t>
  </si>
  <si>
    <t>-1631190189</t>
  </si>
  <si>
    <t>Okno plastové jednokřídlové, profily min. 5 ti komorové s nadsvětlíkem bílé s šedým tesněním 560x1100  mm pol.9,sklo 4-16Ar-4, U=1,1 mikroventilace, parapet vbitřní plastový</t>
  </si>
  <si>
    <t>6111102</t>
  </si>
  <si>
    <t>Okno plastové jednokřídlové, profily min. 5 ti komorové s nadsvětlíkem bílé s šedým tesněním 850x2500  mm pol.10,sklo 4-16Ar-4, U=1,1 mikroventilace, parapet vbitřní plastový</t>
  </si>
  <si>
    <t>1443577562</t>
  </si>
  <si>
    <t>Okno plastové jednokřídlé, profily min. 5 ti komorové s nadsvětlíkem bílé s šedým tesněním 850x2500  mm pol.10,sklo 4-16Ar-4, U=1,1 mikroventilace, parapet vbitřní plastový</t>
  </si>
  <si>
    <t>6111112</t>
  </si>
  <si>
    <t>Okno plastové jednokřídlové, profily min. 5 ti komorové s nadsvětlíkem bílé s šedým tesněním 1400x1700   mm pol.11,sklo 4-16Ar-4, U=1,1 mikroventilace, parapet vbitřní plastový</t>
  </si>
  <si>
    <t>-1673648442</t>
  </si>
  <si>
    <t>45</t>
  </si>
  <si>
    <t>611112a</t>
  </si>
  <si>
    <t>292912596</t>
  </si>
  <si>
    <t>Plastové dveře s bočním světlíkem spojeny s pozicí11pol. 11a 1400x2300 mm</t>
  </si>
  <si>
    <t>6111122</t>
  </si>
  <si>
    <t>Okno plastové tříkřídlé, profily min. 5 ti komorové s nadsvětlíkem bílé s šedým tesněním 2400x1200   mm pol.12,sklo 4-16Ar-4, U=1,1 mikroventilace, parapet vbitřní plastový</t>
  </si>
  <si>
    <t>91321537</t>
  </si>
  <si>
    <t>Okno plastové tříkřídlové, profily min. 5 ti komorové s nadsvětlíkem bílé s šedým tesněním 2400x1200   mm pol.12,sklo 4-16Ar-4, U=1,1 mikroventilace, parapet vbitřní plastový</t>
  </si>
  <si>
    <t>-1898218213</t>
  </si>
  <si>
    <t>6*7+4*7+2*9+2*2+6*6+2*3+2*2+4+4</t>
  </si>
  <si>
    <t>-1375094166</t>
  </si>
  <si>
    <t>4*9+2*2+6*2+2*3+2*3</t>
  </si>
  <si>
    <t>262656824</t>
  </si>
  <si>
    <t>(1,10+2,45)*2*7+(0,85+2,00)*2*7+(1,50+2,00)*2*9+(1,50+2,40)*2*2+(1,40+3,40)*2*2+(1,60+2,50)*2*6+(1,10+2,30)*2*3+(1,15+2,20)*2*3+(0,56+1,15)*2*2</t>
  </si>
  <si>
    <t>(0,85+2,50)*2+(1,40+1,70)*2+(1,40+2,30)*2+(2,40+1,20)*2*3+(1,43+2,17)*2</t>
  </si>
  <si>
    <t>766660451</t>
  </si>
  <si>
    <t>Montáž vchodových dveří dvoukřídlových bez nadsvětlíku do zdiva</t>
  </si>
  <si>
    <t>-1189326171</t>
  </si>
  <si>
    <t>Montáž dveřních křídel dřevěných nebo plastových vchodových dveří včetně rámu do zdiva dvoukřídlových bez nadsvětlíku</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</si>
  <si>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</si>
  <si>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6111132</t>
  </si>
  <si>
    <t>Plastové dveře dvooukřídlové boční dveře , otevíravé dovnitř vel 1430x2170 mm,pol.13. bíélé s šedým tesněním, sklo 4-16Ar-4., U=1,1, 3 bodový hákový zámek + FAB hliníkový práh</t>
  </si>
  <si>
    <t>-1167876402</t>
  </si>
  <si>
    <t>1992344551</t>
  </si>
  <si>
    <t>333443557</t>
  </si>
  <si>
    <t>1,15*7+0,90*7+1,55*9+1,55*2+1,45*2+1,65*6+1,15*3+1,20*3+0,61*2+0,90+1,45+2,45*3</t>
  </si>
  <si>
    <t>237427177</t>
  </si>
  <si>
    <t>2*7+2*7+2*9+2*2+2*2+2*6+2*3+2*3+2*2+2+2+2*3</t>
  </si>
  <si>
    <t>653312041</t>
  </si>
  <si>
    <t>7+9+2+2+6+3+3+1</t>
  </si>
  <si>
    <t>40</t>
  </si>
  <si>
    <t>766694113</t>
  </si>
  <si>
    <t>Montáž parapetních desek dřevěných nebo plastových šířky do 30 cm délky do 2,6 m</t>
  </si>
  <si>
    <t>-342631501</t>
  </si>
  <si>
    <t>Montáž ostatních truhlářských konstrukcí parapetních desek dřevěných nebo plastových šířky do 300 mm, délky přes 1600 do 2600 mm</t>
  </si>
  <si>
    <t>41</t>
  </si>
  <si>
    <t>-1332347009</t>
  </si>
  <si>
    <t>786</t>
  </si>
  <si>
    <t>Dokončovací práce - čalounické úpravy</t>
  </si>
  <si>
    <t>42</t>
  </si>
  <si>
    <t>786624111</t>
  </si>
  <si>
    <t>Montáž lamelové žaluzie do oken zdvojených dřevěných otevíravých, sklápěcích a vyklápěcích</t>
  </si>
  <si>
    <t>-153969663</t>
  </si>
  <si>
    <t>Montáž zastiňujících žaluzií lamelových do oken zdvojených otevíravých, sklápěcích nebo vyklápěcích plastových</t>
  </si>
  <si>
    <t xml:space="preserve">Poznámka k souboru cen:
1. Cenu-3111 lze použít pro jakýkoli rozměr žaluzie.
</t>
  </si>
  <si>
    <t>"pol. 1"1,10*2,45*4</t>
  </si>
  <si>
    <t>"pol.5"1,40*3,40*2</t>
  </si>
  <si>
    <t>"pol. 6"1,60*2,50*6</t>
  </si>
  <si>
    <t>43</t>
  </si>
  <si>
    <t>611243494</t>
  </si>
  <si>
    <t>-1634695379</t>
  </si>
  <si>
    <t>Dodávka interierových hliníkových žaluzií</t>
  </si>
  <si>
    <t>44,30</t>
  </si>
  <si>
    <t>44</t>
  </si>
  <si>
    <t>998786202</t>
  </si>
  <si>
    <t>Přesun hmot procentní pro čalounické úpravy v objektech v do 12 m</t>
  </si>
  <si>
    <t>-1661122948</t>
  </si>
  <si>
    <t>Přesun hmot pro čalounické úpravy stanovený procentní sazbou (%) z ceny vodorovná dopravní vzdálenost do 50 m v objektech výšky přes 6 do 12 m</t>
  </si>
  <si>
    <t>03 - SO 03 Výměna oken v budově č. p. 499 - kuchyně</t>
  </si>
  <si>
    <t>-946438387</t>
  </si>
  <si>
    <t>(1,20*1,70*2)*0,40*9+(0,90+0,82*2)*0,40*3+(1,20+1,47*2)*0,40</t>
  </si>
  <si>
    <t>1934488134</t>
  </si>
  <si>
    <t>1,20*1,72*9+0,90*0,82*3+1,20*1,47</t>
  </si>
  <si>
    <t>-1355071898</t>
  </si>
  <si>
    <t>0,90*0,82*3</t>
  </si>
  <si>
    <t>216150369</t>
  </si>
  <si>
    <t>1,20*1,47</t>
  </si>
  <si>
    <t>-2094965283</t>
  </si>
  <si>
    <t>1,20*1,72*9</t>
  </si>
  <si>
    <t>1303748020</t>
  </si>
  <si>
    <t>0,93</t>
  </si>
  <si>
    <t>-1370108849</t>
  </si>
  <si>
    <t>-848093117</t>
  </si>
  <si>
    <t>-1533469277</t>
  </si>
  <si>
    <t>0,93*5</t>
  </si>
  <si>
    <t>-1808573729</t>
  </si>
  <si>
    <t>-1421020127</t>
  </si>
  <si>
    <t>1866622612</t>
  </si>
  <si>
    <t>-486724538</t>
  </si>
  <si>
    <t>9+1</t>
  </si>
  <si>
    <t>-233411468</t>
  </si>
  <si>
    <t>Okno plastové jednokřídlové, profily min. 5 ti komorové sklo dělící příčka vodorovná uprostřed bílé s šedým tesněním 1200x1720  mm pol.1,sklo 4-16Ar-4, U=1,1 mikroventilace, parapet vbitřní plastový</t>
  </si>
  <si>
    <t>616444393</t>
  </si>
  <si>
    <t>Okno plastové jednokřídlové, profily min. 5 ti komorové sklo dělící příčka vodorovná uprostřed bílé s šedým tesněním 1200x1720 mm pol.2,sklo 4-16Ar-4, U=1,1 mikroventilace, parapet vbitřní plastový</t>
  </si>
  <si>
    <t>Okno plastové jednokřídlové, profily min. 5 ti komorové bílé s šedým tesněním 900x820  mm pol.2,sklo 4-16Ar-4, U=1,1 mikroventilace, parapet vbitřní plastový</t>
  </si>
  <si>
    <t>579746109</t>
  </si>
  <si>
    <t>6111033</t>
  </si>
  <si>
    <t>Okno plastové dvoukřídlové , profily min. 5 ti komorové bílé s šedým tesněním 1200x1470  mm pol.3,sklo 4-16Ar-4, U=1,1 mikroventilace, parapet vbitřní plastový</t>
  </si>
  <si>
    <t>-550035980</t>
  </si>
  <si>
    <t>-1964772012</t>
  </si>
  <si>
    <t>2*3</t>
  </si>
  <si>
    <t>870762464</t>
  </si>
  <si>
    <t>2*9+2</t>
  </si>
  <si>
    <t>1581964284</t>
  </si>
  <si>
    <t>(1,20+1,72)*2*9+(0,90+0,82)*2*3+(1,20+1,47)*2</t>
  </si>
  <si>
    <t>-1392728150</t>
  </si>
  <si>
    <t>1,25*53+1,25*6</t>
  </si>
  <si>
    <t>-638192711</t>
  </si>
  <si>
    <t>53+6</t>
  </si>
  <si>
    <t>-1769462757</t>
  </si>
  <si>
    <t>1855962277</t>
  </si>
  <si>
    <t>-974037641</t>
  </si>
  <si>
    <t>04 - SO 04 Výměna oken v budově č. p. 500 transfuzní</t>
  </si>
  <si>
    <t>-597587362</t>
  </si>
  <si>
    <t>(1,20+1,72*2)*0,40*53+(1,20+0,97*2)*0,40*6</t>
  </si>
  <si>
    <t>1811369573</t>
  </si>
  <si>
    <t>1,20*1,72*53+1,20*0,97*6</t>
  </si>
  <si>
    <t>-749122255</t>
  </si>
  <si>
    <t>1,20*0,97*6</t>
  </si>
  <si>
    <t>-1352845662</t>
  </si>
  <si>
    <t>1,20*1,72*53</t>
  </si>
  <si>
    <t>-1966977809</t>
  </si>
  <si>
    <t>34,30</t>
  </si>
  <si>
    <t>-294119438</t>
  </si>
  <si>
    <t>1373659518</t>
  </si>
  <si>
    <t>824690701</t>
  </si>
  <si>
    <t>34,30*5</t>
  </si>
  <si>
    <t>584818826</t>
  </si>
  <si>
    <t>-237373393</t>
  </si>
  <si>
    <t>-1954320951</t>
  </si>
  <si>
    <t>-1517407242</t>
  </si>
  <si>
    <t>-163193663</t>
  </si>
  <si>
    <t>Okno plastové jednokřídlové, profily min. 5 ti komorové sklo dělící příčka vodorovná uprostřed bílé s šedým tesněním 1200x1720 mm pol.1,sklo 4-16Ar-4, U=1,1 mikroventilace, parapet vbitřní plastový</t>
  </si>
  <si>
    <t>Okno plastové jednokřídlové, profily min. 5 ti komorové sklo dělící příčka vodorovná uprostřed bílé s šedým tesněním 1200x970  mm pol.2,sklo 4-16Ar-4, U=1,1 mikroventilace, parapet vbitřní plastový</t>
  </si>
  <si>
    <t>-74564443</t>
  </si>
  <si>
    <t>Okno plastové jednokřídlové, profily min. 5 ti komorové sklo dělící příčka vodorovná uprostřed bílé s šedým tesněním 1200x970  mm pol.2,sklo 4-16Ar-4, U=1,1 mikroventilace, parapet plastový</t>
  </si>
  <si>
    <t>663517192</t>
  </si>
  <si>
    <t>-1230441251</t>
  </si>
  <si>
    <t>2*6</t>
  </si>
  <si>
    <t>1020278709</t>
  </si>
  <si>
    <t>2*53</t>
  </si>
  <si>
    <t>-1491912958</t>
  </si>
  <si>
    <t>(1,20+1,72)*2*53+(1,20+0,97)*2*6</t>
  </si>
  <si>
    <t>-219554517</t>
  </si>
  <si>
    <t>-1164382022</t>
  </si>
  <si>
    <t>-1936887105</t>
  </si>
  <si>
    <t>-361370405</t>
  </si>
  <si>
    <t>05 - SO 05 Výměna oken v budově č. p. 500 hospodářská budova</t>
  </si>
  <si>
    <t>275051017</t>
  </si>
  <si>
    <t>(1,20+2,32*2)*0,40*19+(2,40+1,47*2)*0,40+0,60*3*0,40+(0,30+0,60*2)*0,40+(1,20+1,70*2)*0,40*10+(1,15+2,17*2)*0,40*16</t>
  </si>
  <si>
    <t>-1407332700</t>
  </si>
  <si>
    <t>1,20*2,32*19+2,40*1,47+0,60*0,60+0,30*0,60+1,20*1,77*10+1,15+2,17*16</t>
  </si>
  <si>
    <t>1716255900</t>
  </si>
  <si>
    <t>0,60*0,60+0,30*0,60</t>
  </si>
  <si>
    <t>1052304293</t>
  </si>
  <si>
    <t>1,20*2,32*19+2,40*1,47+1,20*1,77*10+1,15*2,17*16</t>
  </si>
  <si>
    <t>63106573</t>
  </si>
  <si>
    <t>3,45</t>
  </si>
  <si>
    <t>1711286172</t>
  </si>
  <si>
    <t>-711783830</t>
  </si>
  <si>
    <t>-829018284</t>
  </si>
  <si>
    <t>3,45*5</t>
  </si>
  <si>
    <t>644903548</t>
  </si>
  <si>
    <t>3,445</t>
  </si>
  <si>
    <t>-1353261428</t>
  </si>
  <si>
    <t>2135395030</t>
  </si>
  <si>
    <t>1+1</t>
  </si>
  <si>
    <t>-907775849</t>
  </si>
  <si>
    <t>19+1+10+16</t>
  </si>
  <si>
    <t>1790733003</t>
  </si>
  <si>
    <t>2,40*1,47+0,60*0,60+0,30*0,60</t>
  </si>
  <si>
    <t>Okno plastové dvoukřídlové, profily min. 5 ti komorové sklo dělící příčka svislá uprostřed bílé s šedým tesněním 1200x2320  mm pol.1,sklo 4-16Ar-4, U=1,1 mikroventilace, parapet vbitřní plastový</t>
  </si>
  <si>
    <t>741712573</t>
  </si>
  <si>
    <t>Okno plastové třikřídlové, profily min. 5 ti komorové bílé s šedým tesněním 2400x1470  mm pol.2,sklo 4-16Ar-4, U=1,1 mikroventilace, parapet vbitřní plastový</t>
  </si>
  <si>
    <t>-1828465220</t>
  </si>
  <si>
    <t>6111055</t>
  </si>
  <si>
    <t>Okno plastové dvoukřídlové, profily min. 5 ti komorové bílésklo dělící příčka svislá  s šedým tesněním 1200x1770  mm pol.5,sklo 4-16Ar-4, U=1,1 mikroventilace, parapet vbitřní plastový</t>
  </si>
  <si>
    <t>-2130924713</t>
  </si>
  <si>
    <t>6111056</t>
  </si>
  <si>
    <t>Okno plastové dvoukřídlové, profily min. 5 ti komorové bílésklo dělící příčka svislá  s šedým tesněním 1150x2170  mm pol.6,sklo 4-16Ar-4, U=1,1 mikroventilace, parapet vbitřní plastový</t>
  </si>
  <si>
    <t>1797618330</t>
  </si>
  <si>
    <t>-499970944</t>
  </si>
  <si>
    <t>1,20*2,32*19+1,20*1,77*10+1,15*2,17*10</t>
  </si>
  <si>
    <t>2069828918</t>
  </si>
  <si>
    <t>2*19+3*2+2+2+2+2*10+2*10+2*16</t>
  </si>
  <si>
    <t>-238679296</t>
  </si>
  <si>
    <t>2*2*19+2*2*16</t>
  </si>
  <si>
    <t>864122471</t>
  </si>
  <si>
    <t>(1,20+2,32)*2*19+(2,40+1,47)*2+0,60*4+(0,30+0,60)*2+(1,20+1,77)*2*10+(1,15+2,17)*2*16</t>
  </si>
  <si>
    <t>1390389905</t>
  </si>
  <si>
    <t>1,25*19+2,45+0,65+0,35+1,25*10+1,20*16</t>
  </si>
  <si>
    <t>-763994082</t>
  </si>
  <si>
    <t>1*+1+1+1+10+16</t>
  </si>
  <si>
    <t>-562650302</t>
  </si>
  <si>
    <t>-113940743</t>
  </si>
  <si>
    <t>19+10+16</t>
  </si>
  <si>
    <t>-1207597894</t>
  </si>
  <si>
    <t>-665648673</t>
  </si>
  <si>
    <t>229594734</t>
  </si>
  <si>
    <t>"pol. 1"1,20*2,30*8</t>
  </si>
  <si>
    <t>"pol. 6"1,15*2,17*8</t>
  </si>
  <si>
    <t>923341961</t>
  </si>
  <si>
    <t>42,04</t>
  </si>
  <si>
    <t>-271378536</t>
  </si>
  <si>
    <t xml:space="preserve">06 - SO 06 Výměna dveří v budově č. p. 500 a jídelně </t>
  </si>
  <si>
    <t xml:space="preserve">    767 - Konstrukce zámečnické</t>
  </si>
  <si>
    <t>-1619132915</t>
  </si>
  <si>
    <t>(1,75+2,75*2)*0,40+(1,10+2,30*2)*0,40+(2,45+3,85*2)*0,40+(1,10+2,70*2)*0,40+(2,45+2,52*2)*0,40+(2,62+2,15*2)*0,40</t>
  </si>
  <si>
    <t>1903944829</t>
  </si>
  <si>
    <t>1,75*2,75+1,10*2,30+2,45*3,58+1,10*2,70+2,45*2,52+2,62*2,15</t>
  </si>
  <si>
    <t>968072456</t>
  </si>
  <si>
    <t>Vybourání kovových dveřních zárubní pl přes 2 m2</t>
  </si>
  <si>
    <t>-894785188</t>
  </si>
  <si>
    <t>Vybourání kovových rámů oken s křídly, dveřních zárubní, vrat, stěn, ostění nebo obkladů dveřních zárubní, plochy přes 2 m2</t>
  </si>
  <si>
    <t xml:space="preserve">Poznámka k souboru cen:
1. V cenách -2244 až -2559 jsou započteny i náklady na vyvěšení křídel.
2. Cenou -2641 se oceňuje i vybourání nosné ocelové konstrukce pro sádrokartonové příčky.
</t>
  </si>
  <si>
    <t>319290653</t>
  </si>
  <si>
    <t>1,95</t>
  </si>
  <si>
    <t>1214011301</t>
  </si>
  <si>
    <t>521774482</t>
  </si>
  <si>
    <t>-984153391</t>
  </si>
  <si>
    <t>1,95*5</t>
  </si>
  <si>
    <t>1644201054</t>
  </si>
  <si>
    <t>1919027795</t>
  </si>
  <si>
    <t>766660411</t>
  </si>
  <si>
    <t>Montáž vchodových dveří jednokřídlových bez nadsvětlíku do zdiva</t>
  </si>
  <si>
    <t>-1996615153</t>
  </si>
  <si>
    <t>Montáž dveřních křídel dřevěných nebo plastových vchodových dveří včetně rámu do zdiva jednokřídlových bez nadsvětlíku</t>
  </si>
  <si>
    <t>611100</t>
  </si>
  <si>
    <t>-57255698</t>
  </si>
  <si>
    <t>Jednokřídlové vchodové dveře plastové 1100x2300 mm</t>
  </si>
  <si>
    <t>611101</t>
  </si>
  <si>
    <t>687429553</t>
  </si>
  <si>
    <t>Dveře vchodvé jednokřídlové s nadsvětlíkem plasrové  1100y2700 mm</t>
  </si>
  <si>
    <t>611102</t>
  </si>
  <si>
    <t>-660898469</t>
  </si>
  <si>
    <t>Dveře vchodové dvoukřídlé plastové 2620x2150 mm</t>
  </si>
  <si>
    <t>766660421</t>
  </si>
  <si>
    <t>Montáž vchodových dveří jednokřídlových s nadsvětlíkem do zdiva</t>
  </si>
  <si>
    <t>510654947</t>
  </si>
  <si>
    <t>Montáž dveřních křídel dřevěných nebo plastových vchodových dveří včetně rámu do zdiva jednokřídlových s nadsvětlíkem</t>
  </si>
  <si>
    <t>-1036119786</t>
  </si>
  <si>
    <t>998766201</t>
  </si>
  <si>
    <t>Přesun hmot procentní pro konstrukce truhlářské v objektech v do 6 m</t>
  </si>
  <si>
    <t>-1665717293</t>
  </si>
  <si>
    <t>Přesun hmot pro konstrukce truhlářské stanovený procentní sazbou (%) z ceny vodorovná dopravní vzdálenost do 50 m v objektech výšky do 6 m</t>
  </si>
  <si>
    <t>767</t>
  </si>
  <si>
    <t>Konstrukce zámečnické</t>
  </si>
  <si>
    <t>767651112</t>
  </si>
  <si>
    <t>Montáž vrat garážových sekčních zajížděcích pod strop plochy do 9 m2</t>
  </si>
  <si>
    <t>-886103826</t>
  </si>
  <si>
    <t>Montáž vrat garážových nebo průmyslových sekčních zajížděcích pod strop, plochy přes 6 do 9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</si>
  <si>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</si>
  <si>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5531062</t>
  </si>
  <si>
    <t>Dodávka sekčních vrat 2500x2500 mm</t>
  </si>
  <si>
    <t>858584145</t>
  </si>
  <si>
    <t>5531063</t>
  </si>
  <si>
    <t>Dodávka sekčních vrat 1500x 2750 mm</t>
  </si>
  <si>
    <t>191267532</t>
  </si>
  <si>
    <t>998767201</t>
  </si>
  <si>
    <t>Přesun hmot procentní pro zámečnické konstrukce v objektech v do 6 m</t>
  </si>
  <si>
    <t>-1350705415</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</si>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</sst>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8</v>
      </c>
      <c r="BT3" s="16" t="s">
        <v>9</v>
      </c>
    </row>
    <row r="4" spans="2:7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E4" s="24" t="s">
        <v>12</v>
      </c>
      <c r="BS4" s="16" t="s">
        <v>6</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18</v>
      </c>
    </row>
    <row r="7" spans="2:71" ht="12" customHeight="1">
      <c r="B7" s="20"/>
      <c r="C7" s="21"/>
      <c r="D7" s="31"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21</v>
      </c>
      <c r="AL7" s="21"/>
      <c r="AM7" s="21"/>
      <c r="AN7" s="26" t="s">
        <v>20</v>
      </c>
      <c r="AO7" s="21"/>
      <c r="AP7" s="21"/>
      <c r="AQ7" s="21"/>
      <c r="AR7" s="19"/>
      <c r="BE7" s="30"/>
      <c r="BS7" s="16" t="s">
        <v>8</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26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27</v>
      </c>
    </row>
    <row r="10" spans="2:71" ht="12" customHeight="1">
      <c r="B10" s="20"/>
      <c r="C10" s="21"/>
      <c r="D10" s="31"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29</v>
      </c>
      <c r="AL10" s="21"/>
      <c r="AM10" s="21"/>
      <c r="AN10" s="26" t="s">
        <v>20</v>
      </c>
      <c r="AO10" s="21"/>
      <c r="AP10" s="21"/>
      <c r="AQ10" s="21"/>
      <c r="AR10" s="19"/>
      <c r="BE10" s="30"/>
      <c r="BS10" s="16" t="s">
        <v>18</v>
      </c>
    </row>
    <row r="11" spans="2:71" ht="18.45" customHeight="1">
      <c r="B11" s="20"/>
      <c r="C11" s="21"/>
      <c r="D11" s="21"/>
      <c r="E11" s="26" t="s">
        <v>23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30</v>
      </c>
      <c r="AL11" s="21"/>
      <c r="AM11" s="21"/>
      <c r="AN11" s="26" t="s">
        <v>20</v>
      </c>
      <c r="AO11" s="21"/>
      <c r="AP11" s="21"/>
      <c r="AQ11" s="21"/>
      <c r="AR11" s="19"/>
      <c r="BE11" s="30"/>
      <c r="BS11" s="16" t="s">
        <v>18</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18</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29</v>
      </c>
      <c r="AL13" s="21"/>
      <c r="AM13" s="21"/>
      <c r="AN13" s="33" t="s">
        <v>32</v>
      </c>
      <c r="AO13" s="21"/>
      <c r="AP13" s="21"/>
      <c r="AQ13" s="21"/>
      <c r="AR13" s="19"/>
      <c r="BE13" s="30"/>
      <c r="BS13" s="16" t="s">
        <v>18</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30</v>
      </c>
      <c r="AL14" s="21"/>
      <c r="AM14" s="21"/>
      <c r="AN14" s="33" t="s">
        <v>32</v>
      </c>
      <c r="AO14" s="21"/>
      <c r="AP14" s="21"/>
      <c r="AQ14" s="21"/>
      <c r="AR14" s="19"/>
      <c r="BE14" s="30"/>
      <c r="BS14" s="16" t="s">
        <v>18</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33</v>
      </c>
    </row>
    <row r="16" spans="2:71" ht="12" customHeight="1">
      <c r="B16" s="20"/>
      <c r="C16" s="21"/>
      <c r="D16" s="31"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29</v>
      </c>
      <c r="AL16" s="21"/>
      <c r="AM16" s="21"/>
      <c r="AN16" s="26" t="s">
        <v>20</v>
      </c>
      <c r="AO16" s="21"/>
      <c r="AP16" s="21"/>
      <c r="AQ16" s="21"/>
      <c r="AR16" s="19"/>
      <c r="BE16" s="30"/>
      <c r="BS16" s="16" t="s">
        <v>4</v>
      </c>
    </row>
    <row r="17" spans="2:71" ht="18.45" customHeight="1">
      <c r="B17" s="20"/>
      <c r="C17" s="21"/>
      <c r="D17" s="21"/>
      <c r="E17" s="26" t="s">
        <v>23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30</v>
      </c>
      <c r="AL17" s="21"/>
      <c r="AM17" s="21"/>
      <c r="AN17" s="26" t="s">
        <v>20</v>
      </c>
      <c r="AO17" s="21"/>
      <c r="AP17" s="21"/>
      <c r="AQ17" s="21"/>
      <c r="AR17" s="19"/>
      <c r="BE17" s="30"/>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29</v>
      </c>
      <c r="AL19" s="21"/>
      <c r="AM19" s="21"/>
      <c r="AN19" s="26" t="s">
        <v>20</v>
      </c>
      <c r="AO19" s="21"/>
      <c r="AP19" s="21"/>
      <c r="AQ19" s="21"/>
      <c r="AR19" s="19"/>
      <c r="BE19" s="30"/>
      <c r="BS19" s="16" t="s">
        <v>8</v>
      </c>
    </row>
    <row r="20" spans="2:71" ht="18.45" customHeight="1">
      <c r="B20" s="20"/>
      <c r="C20" s="21"/>
      <c r="D20" s="21"/>
      <c r="E20" s="26" t="s">
        <v>23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30</v>
      </c>
      <c r="AL20" s="21"/>
      <c r="AM20" s="21"/>
      <c r="AN20" s="26" t="s">
        <v>20</v>
      </c>
      <c r="AO20" s="21"/>
      <c r="AP20" s="21"/>
      <c r="AQ20" s="21"/>
      <c r="AR20" s="19"/>
      <c r="BE20" s="30"/>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60"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42"/>
      <c r="BE28" s="30"/>
    </row>
    <row r="29" spans="2:57" s="2" customFormat="1" ht="14.4" customHeight="1">
      <c r="B29" s="44"/>
      <c r="C29" s="45"/>
      <c r="D29" s="31" t="s">
        <v>42</v>
      </c>
      <c r="E29" s="45"/>
      <c r="F29" s="31" t="s">
        <v>43</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44</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45</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46</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47</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48</v>
      </c>
      <c r="E35" s="52"/>
      <c r="F35" s="52"/>
      <c r="G35" s="52"/>
      <c r="H35" s="52"/>
      <c r="I35" s="52"/>
      <c r="J35" s="52"/>
      <c r="K35" s="52"/>
      <c r="L35" s="52"/>
      <c r="M35" s="52"/>
      <c r="N35" s="52"/>
      <c r="O35" s="52"/>
      <c r="P35" s="52"/>
      <c r="Q35" s="52"/>
      <c r="R35" s="52"/>
      <c r="S35" s="52"/>
      <c r="T35" s="53" t="s">
        <v>49</v>
      </c>
      <c r="U35" s="52"/>
      <c r="V35" s="52"/>
      <c r="W35" s="52"/>
      <c r="X35" s="54" t="s">
        <v>50</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3719</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3719 Klatovská nemocnice - výměna oken a dveří</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9"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70" t="str">
        <f>IF(AN8="","",AN8)</f>
        <v>26. 5. 2019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6" customHeight="1">
      <c r="B49" s="37"/>
      <c r="C49" s="31" t="s">
        <v>28</v>
      </c>
      <c r="D49" s="38"/>
      <c r="E49" s="38"/>
      <c r="F49" s="38"/>
      <c r="G49" s="38"/>
      <c r="H49" s="38"/>
      <c r="I49" s="38"/>
      <c r="J49" s="38"/>
      <c r="K49" s="38"/>
      <c r="L49" s="62"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34</v>
      </c>
      <c r="AJ49" s="38"/>
      <c r="AK49" s="38"/>
      <c r="AL49" s="38"/>
      <c r="AM49" s="71" t="str">
        <f>IF(E17="","",E17)</f>
        <v xml:space="preserve"> </v>
      </c>
      <c r="AN49" s="62"/>
      <c r="AO49" s="62"/>
      <c r="AP49" s="62"/>
      <c r="AQ49" s="38"/>
      <c r="AR49" s="42"/>
      <c r="AS49" s="72" t="s">
        <v>52</v>
      </c>
      <c r="AT49" s="73"/>
      <c r="AU49" s="74"/>
      <c r="AV49" s="74"/>
      <c r="AW49" s="74"/>
      <c r="AX49" s="74"/>
      <c r="AY49" s="74"/>
      <c r="AZ49" s="74"/>
      <c r="BA49" s="74"/>
      <c r="BB49" s="74"/>
      <c r="BC49" s="74"/>
      <c r="BD49" s="75"/>
    </row>
    <row r="50" spans="2:56" s="1" customFormat="1" ht="15.6" customHeight="1">
      <c r="B50" s="37"/>
      <c r="C50" s="31" t="s">
        <v>31</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53</v>
      </c>
      <c r="D52" s="85"/>
      <c r="E52" s="85"/>
      <c r="F52" s="85"/>
      <c r="G52" s="85"/>
      <c r="H52" s="86"/>
      <c r="I52" s="87" t="s">
        <v>54</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55</v>
      </c>
      <c r="AH52" s="85"/>
      <c r="AI52" s="85"/>
      <c r="AJ52" s="85"/>
      <c r="AK52" s="85"/>
      <c r="AL52" s="85"/>
      <c r="AM52" s="85"/>
      <c r="AN52" s="87" t="s">
        <v>56</v>
      </c>
      <c r="AO52" s="85"/>
      <c r="AP52" s="85"/>
      <c r="AQ52" s="89" t="s">
        <v>57</v>
      </c>
      <c r="AR52" s="42"/>
      <c r="AS52" s="90" t="s">
        <v>58</v>
      </c>
      <c r="AT52" s="91" t="s">
        <v>59</v>
      </c>
      <c r="AU52" s="91" t="s">
        <v>60</v>
      </c>
      <c r="AV52" s="91" t="s">
        <v>61</v>
      </c>
      <c r="AW52" s="91" t="s">
        <v>62</v>
      </c>
      <c r="AX52" s="91" t="s">
        <v>63</v>
      </c>
      <c r="AY52" s="91" t="s">
        <v>64</v>
      </c>
      <c r="AZ52" s="91" t="s">
        <v>65</v>
      </c>
      <c r="BA52" s="91" t="s">
        <v>66</v>
      </c>
      <c r="BB52" s="91" t="s">
        <v>67</v>
      </c>
      <c r="BC52" s="91" t="s">
        <v>68</v>
      </c>
      <c r="BD52" s="92" t="s">
        <v>69</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70</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ROUND(SUM(AG55:AG60),2)</f>
        <v>0</v>
      </c>
      <c r="AH54" s="99"/>
      <c r="AI54" s="99"/>
      <c r="AJ54" s="99"/>
      <c r="AK54" s="99"/>
      <c r="AL54" s="99"/>
      <c r="AM54" s="99"/>
      <c r="AN54" s="100">
        <f>SUM(AG54,AT54)</f>
        <v>0</v>
      </c>
      <c r="AO54" s="100"/>
      <c r="AP54" s="100"/>
      <c r="AQ54" s="101" t="s">
        <v>20</v>
      </c>
      <c r="AR54" s="102"/>
      <c r="AS54" s="103">
        <f>ROUND(SUM(AS55:AS60),2)</f>
        <v>0</v>
      </c>
      <c r="AT54" s="104">
        <f>ROUND(SUM(AV54:AW54),0)</f>
        <v>0</v>
      </c>
      <c r="AU54" s="105">
        <f>ROUND(SUM(AU55:AU60),5)</f>
        <v>0</v>
      </c>
      <c r="AV54" s="104">
        <f>ROUND(AZ54*L29,0)</f>
        <v>0</v>
      </c>
      <c r="AW54" s="104">
        <f>ROUND(BA54*L30,0)</f>
        <v>0</v>
      </c>
      <c r="AX54" s="104">
        <f>ROUND(BB54*L29,0)</f>
        <v>0</v>
      </c>
      <c r="AY54" s="104">
        <f>ROUND(BC54*L30,0)</f>
        <v>0</v>
      </c>
      <c r="AZ54" s="104">
        <f>ROUND(SUM(AZ55:AZ60),2)</f>
        <v>0</v>
      </c>
      <c r="BA54" s="104">
        <f>ROUND(SUM(BA55:BA60),2)</f>
        <v>0</v>
      </c>
      <c r="BB54" s="104">
        <f>ROUND(SUM(BB55:BB60),2)</f>
        <v>0</v>
      </c>
      <c r="BC54" s="104">
        <f>ROUND(SUM(BC55:BC60),2)</f>
        <v>0</v>
      </c>
      <c r="BD54" s="106">
        <f>ROUND(SUM(BD55:BD60),2)</f>
        <v>0</v>
      </c>
      <c r="BS54" s="107" t="s">
        <v>71</v>
      </c>
      <c r="BT54" s="107" t="s">
        <v>72</v>
      </c>
      <c r="BU54" s="108" t="s">
        <v>73</v>
      </c>
      <c r="BV54" s="107" t="s">
        <v>74</v>
      </c>
      <c r="BW54" s="107" t="s">
        <v>5</v>
      </c>
      <c r="BX54" s="107" t="s">
        <v>75</v>
      </c>
      <c r="CL54" s="107" t="s">
        <v>20</v>
      </c>
    </row>
    <row r="55" spans="1:91" s="6" customFormat="1" ht="26.4" customHeight="1">
      <c r="A55" s="109" t="s">
        <v>76</v>
      </c>
      <c r="B55" s="110"/>
      <c r="C55" s="111"/>
      <c r="D55" s="112" t="s">
        <v>77</v>
      </c>
      <c r="E55" s="112"/>
      <c r="F55" s="112"/>
      <c r="G55" s="112"/>
      <c r="H55" s="112"/>
      <c r="I55" s="113"/>
      <c r="J55" s="112" t="s">
        <v>78</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'01 - SO 01 Výměna oken v ...'!J30</f>
        <v>0</v>
      </c>
      <c r="AH55" s="113"/>
      <c r="AI55" s="113"/>
      <c r="AJ55" s="113"/>
      <c r="AK55" s="113"/>
      <c r="AL55" s="113"/>
      <c r="AM55" s="113"/>
      <c r="AN55" s="114">
        <f>SUM(AG55,AT55)</f>
        <v>0</v>
      </c>
      <c r="AO55" s="113"/>
      <c r="AP55" s="113"/>
      <c r="AQ55" s="115" t="s">
        <v>79</v>
      </c>
      <c r="AR55" s="116"/>
      <c r="AS55" s="117">
        <v>0</v>
      </c>
      <c r="AT55" s="118">
        <f>ROUND(SUM(AV55:AW55),0)</f>
        <v>0</v>
      </c>
      <c r="AU55" s="119">
        <f>'01 - SO 01 Výměna oken v ...'!P86</f>
        <v>0</v>
      </c>
      <c r="AV55" s="118">
        <f>'01 - SO 01 Výměna oken v ...'!J33</f>
        <v>0</v>
      </c>
      <c r="AW55" s="118">
        <f>'01 - SO 01 Výměna oken v ...'!J34</f>
        <v>0</v>
      </c>
      <c r="AX55" s="118">
        <f>'01 - SO 01 Výměna oken v ...'!J35</f>
        <v>0</v>
      </c>
      <c r="AY55" s="118">
        <f>'01 - SO 01 Výměna oken v ...'!J36</f>
        <v>0</v>
      </c>
      <c r="AZ55" s="118">
        <f>'01 - SO 01 Výměna oken v ...'!F33</f>
        <v>0</v>
      </c>
      <c r="BA55" s="118">
        <f>'01 - SO 01 Výměna oken v ...'!F34</f>
        <v>0</v>
      </c>
      <c r="BB55" s="118">
        <f>'01 - SO 01 Výměna oken v ...'!F35</f>
        <v>0</v>
      </c>
      <c r="BC55" s="118">
        <f>'01 - SO 01 Výměna oken v ...'!F36</f>
        <v>0</v>
      </c>
      <c r="BD55" s="120">
        <f>'01 - SO 01 Výměna oken v ...'!F37</f>
        <v>0</v>
      </c>
      <c r="BT55" s="121" t="s">
        <v>8</v>
      </c>
      <c r="BV55" s="121" t="s">
        <v>74</v>
      </c>
      <c r="BW55" s="121" t="s">
        <v>80</v>
      </c>
      <c r="BX55" s="121" t="s">
        <v>5</v>
      </c>
      <c r="CL55" s="121" t="s">
        <v>20</v>
      </c>
      <c r="CM55" s="121" t="s">
        <v>81</v>
      </c>
    </row>
    <row r="56" spans="1:91" s="6" customFormat="1" ht="26.4" customHeight="1">
      <c r="A56" s="109" t="s">
        <v>76</v>
      </c>
      <c r="B56" s="110"/>
      <c r="C56" s="111"/>
      <c r="D56" s="112" t="s">
        <v>82</v>
      </c>
      <c r="E56" s="112"/>
      <c r="F56" s="112"/>
      <c r="G56" s="112"/>
      <c r="H56" s="112"/>
      <c r="I56" s="113"/>
      <c r="J56" s="112" t="s">
        <v>83</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'02 - SO 02 Výměna oken v ...'!J30</f>
        <v>0</v>
      </c>
      <c r="AH56" s="113"/>
      <c r="AI56" s="113"/>
      <c r="AJ56" s="113"/>
      <c r="AK56" s="113"/>
      <c r="AL56" s="113"/>
      <c r="AM56" s="113"/>
      <c r="AN56" s="114">
        <f>SUM(AG56,AT56)</f>
        <v>0</v>
      </c>
      <c r="AO56" s="113"/>
      <c r="AP56" s="113"/>
      <c r="AQ56" s="115" t="s">
        <v>79</v>
      </c>
      <c r="AR56" s="116"/>
      <c r="AS56" s="117">
        <v>0</v>
      </c>
      <c r="AT56" s="118">
        <f>ROUND(SUM(AV56:AW56),0)</f>
        <v>0</v>
      </c>
      <c r="AU56" s="119">
        <f>'02 - SO 02 Výměna oken v ...'!P87</f>
        <v>0</v>
      </c>
      <c r="AV56" s="118">
        <f>'02 - SO 02 Výměna oken v ...'!J33</f>
        <v>0</v>
      </c>
      <c r="AW56" s="118">
        <f>'02 - SO 02 Výměna oken v ...'!J34</f>
        <v>0</v>
      </c>
      <c r="AX56" s="118">
        <f>'02 - SO 02 Výměna oken v ...'!J35</f>
        <v>0</v>
      </c>
      <c r="AY56" s="118">
        <f>'02 - SO 02 Výměna oken v ...'!J36</f>
        <v>0</v>
      </c>
      <c r="AZ56" s="118">
        <f>'02 - SO 02 Výměna oken v ...'!F33</f>
        <v>0</v>
      </c>
      <c r="BA56" s="118">
        <f>'02 - SO 02 Výměna oken v ...'!F34</f>
        <v>0</v>
      </c>
      <c r="BB56" s="118">
        <f>'02 - SO 02 Výměna oken v ...'!F35</f>
        <v>0</v>
      </c>
      <c r="BC56" s="118">
        <f>'02 - SO 02 Výměna oken v ...'!F36</f>
        <v>0</v>
      </c>
      <c r="BD56" s="120">
        <f>'02 - SO 02 Výměna oken v ...'!F37</f>
        <v>0</v>
      </c>
      <c r="BT56" s="121" t="s">
        <v>8</v>
      </c>
      <c r="BV56" s="121" t="s">
        <v>74</v>
      </c>
      <c r="BW56" s="121" t="s">
        <v>84</v>
      </c>
      <c r="BX56" s="121" t="s">
        <v>5</v>
      </c>
      <c r="CL56" s="121" t="s">
        <v>20</v>
      </c>
      <c r="CM56" s="121" t="s">
        <v>81</v>
      </c>
    </row>
    <row r="57" spans="1:91" s="6" customFormat="1" ht="26.4" customHeight="1">
      <c r="A57" s="109" t="s">
        <v>76</v>
      </c>
      <c r="B57" s="110"/>
      <c r="C57" s="111"/>
      <c r="D57" s="112" t="s">
        <v>85</v>
      </c>
      <c r="E57" s="112"/>
      <c r="F57" s="112"/>
      <c r="G57" s="112"/>
      <c r="H57" s="112"/>
      <c r="I57" s="113"/>
      <c r="J57" s="112" t="s">
        <v>86</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'03 - SO 03 Výměna oken v ...'!J30</f>
        <v>0</v>
      </c>
      <c r="AH57" s="113"/>
      <c r="AI57" s="113"/>
      <c r="AJ57" s="113"/>
      <c r="AK57" s="113"/>
      <c r="AL57" s="113"/>
      <c r="AM57" s="113"/>
      <c r="AN57" s="114">
        <f>SUM(AG57,AT57)</f>
        <v>0</v>
      </c>
      <c r="AO57" s="113"/>
      <c r="AP57" s="113"/>
      <c r="AQ57" s="115" t="s">
        <v>79</v>
      </c>
      <c r="AR57" s="116"/>
      <c r="AS57" s="117">
        <v>0</v>
      </c>
      <c r="AT57" s="118">
        <f>ROUND(SUM(AV57:AW57),0)</f>
        <v>0</v>
      </c>
      <c r="AU57" s="119">
        <f>'03 - SO 03 Výměna oken v ...'!P86</f>
        <v>0</v>
      </c>
      <c r="AV57" s="118">
        <f>'03 - SO 03 Výměna oken v ...'!J33</f>
        <v>0</v>
      </c>
      <c r="AW57" s="118">
        <f>'03 - SO 03 Výměna oken v ...'!J34</f>
        <v>0</v>
      </c>
      <c r="AX57" s="118">
        <f>'03 - SO 03 Výměna oken v ...'!J35</f>
        <v>0</v>
      </c>
      <c r="AY57" s="118">
        <f>'03 - SO 03 Výměna oken v ...'!J36</f>
        <v>0</v>
      </c>
      <c r="AZ57" s="118">
        <f>'03 - SO 03 Výměna oken v ...'!F33</f>
        <v>0</v>
      </c>
      <c r="BA57" s="118">
        <f>'03 - SO 03 Výměna oken v ...'!F34</f>
        <v>0</v>
      </c>
      <c r="BB57" s="118">
        <f>'03 - SO 03 Výměna oken v ...'!F35</f>
        <v>0</v>
      </c>
      <c r="BC57" s="118">
        <f>'03 - SO 03 Výměna oken v ...'!F36</f>
        <v>0</v>
      </c>
      <c r="BD57" s="120">
        <f>'03 - SO 03 Výměna oken v ...'!F37</f>
        <v>0</v>
      </c>
      <c r="BT57" s="121" t="s">
        <v>8</v>
      </c>
      <c r="BV57" s="121" t="s">
        <v>74</v>
      </c>
      <c r="BW57" s="121" t="s">
        <v>87</v>
      </c>
      <c r="BX57" s="121" t="s">
        <v>5</v>
      </c>
      <c r="CL57" s="121" t="s">
        <v>20</v>
      </c>
      <c r="CM57" s="121" t="s">
        <v>81</v>
      </c>
    </row>
    <row r="58" spans="1:91" s="6" customFormat="1" ht="26.4" customHeight="1">
      <c r="A58" s="109" t="s">
        <v>76</v>
      </c>
      <c r="B58" s="110"/>
      <c r="C58" s="111"/>
      <c r="D58" s="112" t="s">
        <v>88</v>
      </c>
      <c r="E58" s="112"/>
      <c r="F58" s="112"/>
      <c r="G58" s="112"/>
      <c r="H58" s="112"/>
      <c r="I58" s="113"/>
      <c r="J58" s="112" t="s">
        <v>89</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4">
        <f>'04 - SO 04 Výměna oken v ...'!J30</f>
        <v>0</v>
      </c>
      <c r="AH58" s="113"/>
      <c r="AI58" s="113"/>
      <c r="AJ58" s="113"/>
      <c r="AK58" s="113"/>
      <c r="AL58" s="113"/>
      <c r="AM58" s="113"/>
      <c r="AN58" s="114">
        <f>SUM(AG58,AT58)</f>
        <v>0</v>
      </c>
      <c r="AO58" s="113"/>
      <c r="AP58" s="113"/>
      <c r="AQ58" s="115" t="s">
        <v>79</v>
      </c>
      <c r="AR58" s="116"/>
      <c r="AS58" s="117">
        <v>0</v>
      </c>
      <c r="AT58" s="118">
        <f>ROUND(SUM(AV58:AW58),0)</f>
        <v>0</v>
      </c>
      <c r="AU58" s="119">
        <f>'04 - SO 04 Výměna oken v ...'!P86</f>
        <v>0</v>
      </c>
      <c r="AV58" s="118">
        <f>'04 - SO 04 Výměna oken v ...'!J33</f>
        <v>0</v>
      </c>
      <c r="AW58" s="118">
        <f>'04 - SO 04 Výměna oken v ...'!J34</f>
        <v>0</v>
      </c>
      <c r="AX58" s="118">
        <f>'04 - SO 04 Výměna oken v ...'!J35</f>
        <v>0</v>
      </c>
      <c r="AY58" s="118">
        <f>'04 - SO 04 Výměna oken v ...'!J36</f>
        <v>0</v>
      </c>
      <c r="AZ58" s="118">
        <f>'04 - SO 04 Výměna oken v ...'!F33</f>
        <v>0</v>
      </c>
      <c r="BA58" s="118">
        <f>'04 - SO 04 Výměna oken v ...'!F34</f>
        <v>0</v>
      </c>
      <c r="BB58" s="118">
        <f>'04 - SO 04 Výměna oken v ...'!F35</f>
        <v>0</v>
      </c>
      <c r="BC58" s="118">
        <f>'04 - SO 04 Výměna oken v ...'!F36</f>
        <v>0</v>
      </c>
      <c r="BD58" s="120">
        <f>'04 - SO 04 Výměna oken v ...'!F37</f>
        <v>0</v>
      </c>
      <c r="BT58" s="121" t="s">
        <v>8</v>
      </c>
      <c r="BV58" s="121" t="s">
        <v>74</v>
      </c>
      <c r="BW58" s="121" t="s">
        <v>90</v>
      </c>
      <c r="BX58" s="121" t="s">
        <v>5</v>
      </c>
      <c r="CL58" s="121" t="s">
        <v>20</v>
      </c>
      <c r="CM58" s="121" t="s">
        <v>81</v>
      </c>
    </row>
    <row r="59" spans="1:91" s="6" customFormat="1" ht="26.4" customHeight="1">
      <c r="A59" s="109" t="s">
        <v>76</v>
      </c>
      <c r="B59" s="110"/>
      <c r="C59" s="111"/>
      <c r="D59" s="112" t="s">
        <v>91</v>
      </c>
      <c r="E59" s="112"/>
      <c r="F59" s="112"/>
      <c r="G59" s="112"/>
      <c r="H59" s="112"/>
      <c r="I59" s="113"/>
      <c r="J59" s="112" t="s">
        <v>92</v>
      </c>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4">
        <f>'05 - SO 05 Výměna oken v ...'!J30</f>
        <v>0</v>
      </c>
      <c r="AH59" s="113"/>
      <c r="AI59" s="113"/>
      <c r="AJ59" s="113"/>
      <c r="AK59" s="113"/>
      <c r="AL59" s="113"/>
      <c r="AM59" s="113"/>
      <c r="AN59" s="114">
        <f>SUM(AG59,AT59)</f>
        <v>0</v>
      </c>
      <c r="AO59" s="113"/>
      <c r="AP59" s="113"/>
      <c r="AQ59" s="115" t="s">
        <v>79</v>
      </c>
      <c r="AR59" s="116"/>
      <c r="AS59" s="117">
        <v>0</v>
      </c>
      <c r="AT59" s="118">
        <f>ROUND(SUM(AV59:AW59),0)</f>
        <v>0</v>
      </c>
      <c r="AU59" s="119">
        <f>'05 - SO 05 Výměna oken v ...'!P87</f>
        <v>0</v>
      </c>
      <c r="AV59" s="118">
        <f>'05 - SO 05 Výměna oken v ...'!J33</f>
        <v>0</v>
      </c>
      <c r="AW59" s="118">
        <f>'05 - SO 05 Výměna oken v ...'!J34</f>
        <v>0</v>
      </c>
      <c r="AX59" s="118">
        <f>'05 - SO 05 Výměna oken v ...'!J35</f>
        <v>0</v>
      </c>
      <c r="AY59" s="118">
        <f>'05 - SO 05 Výměna oken v ...'!J36</f>
        <v>0</v>
      </c>
      <c r="AZ59" s="118">
        <f>'05 - SO 05 Výměna oken v ...'!F33</f>
        <v>0</v>
      </c>
      <c r="BA59" s="118">
        <f>'05 - SO 05 Výměna oken v ...'!F34</f>
        <v>0</v>
      </c>
      <c r="BB59" s="118">
        <f>'05 - SO 05 Výměna oken v ...'!F35</f>
        <v>0</v>
      </c>
      <c r="BC59" s="118">
        <f>'05 - SO 05 Výměna oken v ...'!F36</f>
        <v>0</v>
      </c>
      <c r="BD59" s="120">
        <f>'05 - SO 05 Výměna oken v ...'!F37</f>
        <v>0</v>
      </c>
      <c r="BT59" s="121" t="s">
        <v>8</v>
      </c>
      <c r="BV59" s="121" t="s">
        <v>74</v>
      </c>
      <c r="BW59" s="121" t="s">
        <v>93</v>
      </c>
      <c r="BX59" s="121" t="s">
        <v>5</v>
      </c>
      <c r="CL59" s="121" t="s">
        <v>20</v>
      </c>
      <c r="CM59" s="121" t="s">
        <v>81</v>
      </c>
    </row>
    <row r="60" spans="1:91" s="6" customFormat="1" ht="26.4" customHeight="1">
      <c r="A60" s="109" t="s">
        <v>76</v>
      </c>
      <c r="B60" s="110"/>
      <c r="C60" s="111"/>
      <c r="D60" s="112" t="s">
        <v>94</v>
      </c>
      <c r="E60" s="112"/>
      <c r="F60" s="112"/>
      <c r="G60" s="112"/>
      <c r="H60" s="112"/>
      <c r="I60" s="113"/>
      <c r="J60" s="112" t="s">
        <v>95</v>
      </c>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4">
        <f>'06 - SO 06 Výměna dveří v...'!J30</f>
        <v>0</v>
      </c>
      <c r="AH60" s="113"/>
      <c r="AI60" s="113"/>
      <c r="AJ60" s="113"/>
      <c r="AK60" s="113"/>
      <c r="AL60" s="113"/>
      <c r="AM60" s="113"/>
      <c r="AN60" s="114">
        <f>SUM(AG60,AT60)</f>
        <v>0</v>
      </c>
      <c r="AO60" s="113"/>
      <c r="AP60" s="113"/>
      <c r="AQ60" s="115" t="s">
        <v>79</v>
      </c>
      <c r="AR60" s="116"/>
      <c r="AS60" s="122">
        <v>0</v>
      </c>
      <c r="AT60" s="123">
        <f>ROUND(SUM(AV60:AW60),0)</f>
        <v>0</v>
      </c>
      <c r="AU60" s="124">
        <f>'06 - SO 06 Výměna dveří v...'!P87</f>
        <v>0</v>
      </c>
      <c r="AV60" s="123">
        <f>'06 - SO 06 Výměna dveří v...'!J33</f>
        <v>0</v>
      </c>
      <c r="AW60" s="123">
        <f>'06 - SO 06 Výměna dveří v...'!J34</f>
        <v>0</v>
      </c>
      <c r="AX60" s="123">
        <f>'06 - SO 06 Výměna dveří v...'!J35</f>
        <v>0</v>
      </c>
      <c r="AY60" s="123">
        <f>'06 - SO 06 Výměna dveří v...'!J36</f>
        <v>0</v>
      </c>
      <c r="AZ60" s="123">
        <f>'06 - SO 06 Výměna dveří v...'!F33</f>
        <v>0</v>
      </c>
      <c r="BA60" s="123">
        <f>'06 - SO 06 Výměna dveří v...'!F34</f>
        <v>0</v>
      </c>
      <c r="BB60" s="123">
        <f>'06 - SO 06 Výměna dveří v...'!F35</f>
        <v>0</v>
      </c>
      <c r="BC60" s="123">
        <f>'06 - SO 06 Výměna dveří v...'!F36</f>
        <v>0</v>
      </c>
      <c r="BD60" s="125">
        <f>'06 - SO 06 Výměna dveří v...'!F37</f>
        <v>0</v>
      </c>
      <c r="BT60" s="121" t="s">
        <v>8</v>
      </c>
      <c r="BV60" s="121" t="s">
        <v>74</v>
      </c>
      <c r="BW60" s="121" t="s">
        <v>96</v>
      </c>
      <c r="BX60" s="121" t="s">
        <v>5</v>
      </c>
      <c r="CL60" s="121" t="s">
        <v>20</v>
      </c>
      <c r="CM60" s="121" t="s">
        <v>81</v>
      </c>
    </row>
    <row r="61" spans="2:44" s="1" customFormat="1" ht="30" customHeight="1">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2"/>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2"/>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01 - SO 01 Výměna oken v ...'!C2" display="/"/>
    <hyperlink ref="A56" location="'02 - SO 02 Výměna oken v ...'!C2" display="/"/>
    <hyperlink ref="A57" location="'03 - SO 03 Výměna oken v ...'!C2" display="/"/>
    <hyperlink ref="A58" location="'04 - SO 04 Výměna oken v ...'!C2" display="/"/>
    <hyperlink ref="A59" location="'05 - SO 05 Výměna oken v ...'!C2" display="/"/>
    <hyperlink ref="A60" location="'06 - SO 06 Výměna dveří 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20"/>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80</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99</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ROUND((SUM(BE86:BE219)),2)</f>
        <v>0</v>
      </c>
      <c r="I33" s="149">
        <v>0.21</v>
      </c>
      <c r="J33" s="148">
        <f>ROUND(((SUM(BE86:BE219))*I33),2)</f>
        <v>0</v>
      </c>
      <c r="L33" s="42"/>
    </row>
    <row r="34" spans="2:12" s="1" customFormat="1" ht="14.4" customHeight="1">
      <c r="B34" s="42"/>
      <c r="E34" s="132" t="s">
        <v>44</v>
      </c>
      <c r="F34" s="148">
        <f>ROUND((SUM(BF86:BF219)),2)</f>
        <v>0</v>
      </c>
      <c r="I34" s="149">
        <v>0.15</v>
      </c>
      <c r="J34" s="148">
        <f>ROUND(((SUM(BF86:BF219))*I34),2)</f>
        <v>0</v>
      </c>
      <c r="L34" s="42"/>
    </row>
    <row r="35" spans="2:12" s="1" customFormat="1" ht="14.4" customHeight="1" hidden="1">
      <c r="B35" s="42"/>
      <c r="E35" s="132" t="s">
        <v>45</v>
      </c>
      <c r="F35" s="148">
        <f>ROUND((SUM(BG86:BG219)),2)</f>
        <v>0</v>
      </c>
      <c r="I35" s="149">
        <v>0.21</v>
      </c>
      <c r="J35" s="148">
        <f>0</f>
        <v>0</v>
      </c>
      <c r="L35" s="42"/>
    </row>
    <row r="36" spans="2:12" s="1" customFormat="1" ht="14.4" customHeight="1" hidden="1">
      <c r="B36" s="42"/>
      <c r="E36" s="132" t="s">
        <v>46</v>
      </c>
      <c r="F36" s="148">
        <f>ROUND((SUM(BH86:BH219)),2)</f>
        <v>0</v>
      </c>
      <c r="I36" s="149">
        <v>0.15</v>
      </c>
      <c r="J36" s="148">
        <f>0</f>
        <v>0</v>
      </c>
      <c r="L36" s="42"/>
    </row>
    <row r="37" spans="2:12" s="1" customFormat="1" ht="14.4" customHeight="1" hidden="1">
      <c r="B37" s="42"/>
      <c r="E37" s="132" t="s">
        <v>47</v>
      </c>
      <c r="F37" s="148">
        <f>ROUND((SUM(BI86:BI219)),2)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01 - SO 01 Výměna oken v budově č. p. 210 psychiatrie</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J101</f>
        <v>0</v>
      </c>
      <c r="K62" s="178"/>
      <c r="L62" s="183"/>
    </row>
    <row r="63" spans="2:12" s="9" customFormat="1" ht="19.9" customHeight="1">
      <c r="B63" s="177"/>
      <c r="C63" s="178"/>
      <c r="D63" s="179" t="s">
        <v>107</v>
      </c>
      <c r="E63" s="180"/>
      <c r="F63" s="180"/>
      <c r="G63" s="180"/>
      <c r="H63" s="180"/>
      <c r="I63" s="181"/>
      <c r="J63" s="182">
        <f>J122</f>
        <v>0</v>
      </c>
      <c r="K63" s="178"/>
      <c r="L63" s="183"/>
    </row>
    <row r="64" spans="2:12" s="9" customFormat="1" ht="19.9" customHeight="1">
      <c r="B64" s="177"/>
      <c r="C64" s="178"/>
      <c r="D64" s="179" t="s">
        <v>108</v>
      </c>
      <c r="E64" s="180"/>
      <c r="F64" s="180"/>
      <c r="G64" s="180"/>
      <c r="H64" s="180"/>
      <c r="I64" s="181"/>
      <c r="J64" s="182">
        <f>J139</f>
        <v>0</v>
      </c>
      <c r="K64" s="178"/>
      <c r="L64" s="183"/>
    </row>
    <row r="65" spans="2:12" s="8" customFormat="1" ht="24.95" customHeight="1">
      <c r="B65" s="170"/>
      <c r="C65" s="171"/>
      <c r="D65" s="172" t="s">
        <v>109</v>
      </c>
      <c r="E65" s="173"/>
      <c r="F65" s="173"/>
      <c r="G65" s="173"/>
      <c r="H65" s="173"/>
      <c r="I65" s="174"/>
      <c r="J65" s="175">
        <f>J143</f>
        <v>0</v>
      </c>
      <c r="K65" s="171"/>
      <c r="L65" s="176"/>
    </row>
    <row r="66" spans="2:12" s="9" customFormat="1" ht="19.9" customHeight="1">
      <c r="B66" s="177"/>
      <c r="C66" s="178"/>
      <c r="D66" s="179" t="s">
        <v>110</v>
      </c>
      <c r="E66" s="180"/>
      <c r="F66" s="180"/>
      <c r="G66" s="180"/>
      <c r="H66" s="180"/>
      <c r="I66" s="181"/>
      <c r="J66" s="182">
        <f>J144</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01 - SO 01 Výměna oken v budově č. p. 210 psychiatrie</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P87+P143</f>
        <v>0</v>
      </c>
      <c r="Q86" s="94"/>
      <c r="R86" s="191">
        <f>R87+R143</f>
        <v>5.0560548</v>
      </c>
      <c r="S86" s="94"/>
      <c r="T86" s="192">
        <f>T87+T143</f>
        <v>9.689</v>
      </c>
      <c r="AT86" s="16" t="s">
        <v>71</v>
      </c>
      <c r="AU86" s="16" t="s">
        <v>103</v>
      </c>
      <c r="BK86" s="193">
        <f>BK87+BK143</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P88+P101+P122+P139</f>
        <v>0</v>
      </c>
      <c r="Q87" s="202"/>
      <c r="R87" s="203">
        <f>R88+R101+R122+R139</f>
        <v>4.7545922</v>
      </c>
      <c r="S87" s="202"/>
      <c r="T87" s="204">
        <f>T88+T101+T122+T139</f>
        <v>9.31814</v>
      </c>
      <c r="AR87" s="205" t="s">
        <v>8</v>
      </c>
      <c r="AT87" s="206" t="s">
        <v>71</v>
      </c>
      <c r="AU87" s="206" t="s">
        <v>72</v>
      </c>
      <c r="AY87" s="205" t="s">
        <v>126</v>
      </c>
      <c r="BK87" s="207">
        <f>BK88+BK101+BK122+BK139</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SUM(P89:P100)</f>
        <v>0</v>
      </c>
      <c r="Q88" s="202"/>
      <c r="R88" s="203">
        <f>SUM(R89:R100)</f>
        <v>4.7545922</v>
      </c>
      <c r="S88" s="202"/>
      <c r="T88" s="204">
        <f>SUM(T89:T100)</f>
        <v>0</v>
      </c>
      <c r="AR88" s="205" t="s">
        <v>8</v>
      </c>
      <c r="AT88" s="206" t="s">
        <v>71</v>
      </c>
      <c r="AU88" s="206" t="s">
        <v>8</v>
      </c>
      <c r="AY88" s="205" t="s">
        <v>126</v>
      </c>
      <c r="BK88" s="207">
        <f>SUM(BK89:BK100)</f>
        <v>0</v>
      </c>
    </row>
    <row r="89" spans="2:65" s="1" customFormat="1" ht="14.4" customHeight="1">
      <c r="B89" s="37"/>
      <c r="C89" s="210" t="s">
        <v>8</v>
      </c>
      <c r="D89" s="210" t="s">
        <v>129</v>
      </c>
      <c r="E89" s="211" t="s">
        <v>130</v>
      </c>
      <c r="F89" s="212" t="s">
        <v>131</v>
      </c>
      <c r="G89" s="213" t="s">
        <v>132</v>
      </c>
      <c r="H89" s="214">
        <v>141.59</v>
      </c>
      <c r="I89" s="215"/>
      <c r="J89" s="214">
        <f>ROUND(I89*H89,0)</f>
        <v>0</v>
      </c>
      <c r="K89" s="212" t="s">
        <v>133</v>
      </c>
      <c r="L89" s="42"/>
      <c r="M89" s="216" t="s">
        <v>20</v>
      </c>
      <c r="N89" s="217" t="s">
        <v>43</v>
      </c>
      <c r="O89" s="82"/>
      <c r="P89" s="218">
        <f>O89*H89</f>
        <v>0</v>
      </c>
      <c r="Q89" s="218">
        <v>0.03358</v>
      </c>
      <c r="R89" s="218">
        <f>Q89*H89</f>
        <v>4.7545922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135</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141</v>
      </c>
      <c r="G92" s="227"/>
      <c r="H92" s="230">
        <v>106.02</v>
      </c>
      <c r="I92" s="231"/>
      <c r="J92" s="227"/>
      <c r="K92" s="227"/>
      <c r="L92" s="232"/>
      <c r="M92" s="233"/>
      <c r="N92" s="234"/>
      <c r="O92" s="234"/>
      <c r="P92" s="234"/>
      <c r="Q92" s="234"/>
      <c r="R92" s="234"/>
      <c r="S92" s="234"/>
      <c r="T92" s="235"/>
      <c r="AT92" s="236" t="s">
        <v>140</v>
      </c>
      <c r="AU92" s="236" t="s">
        <v>81</v>
      </c>
      <c r="AV92" s="12" t="s">
        <v>81</v>
      </c>
      <c r="AW92" s="12" t="s">
        <v>33</v>
      </c>
      <c r="AX92" s="12" t="s">
        <v>72</v>
      </c>
      <c r="AY92" s="236" t="s">
        <v>126</v>
      </c>
    </row>
    <row r="93" spans="2:51" s="12" customFormat="1" ht="12">
      <c r="B93" s="226"/>
      <c r="C93" s="227"/>
      <c r="D93" s="222" t="s">
        <v>140</v>
      </c>
      <c r="E93" s="228" t="s">
        <v>20</v>
      </c>
      <c r="F93" s="229" t="s">
        <v>142</v>
      </c>
      <c r="G93" s="227"/>
      <c r="H93" s="230">
        <v>35.57</v>
      </c>
      <c r="I93" s="231"/>
      <c r="J93" s="227"/>
      <c r="K93" s="227"/>
      <c r="L93" s="232"/>
      <c r="M93" s="233"/>
      <c r="N93" s="234"/>
      <c r="O93" s="234"/>
      <c r="P93" s="234"/>
      <c r="Q93" s="234"/>
      <c r="R93" s="234"/>
      <c r="S93" s="234"/>
      <c r="T93" s="235"/>
      <c r="AT93" s="236" t="s">
        <v>140</v>
      </c>
      <c r="AU93" s="236" t="s">
        <v>81</v>
      </c>
      <c r="AV93" s="12" t="s">
        <v>81</v>
      </c>
      <c r="AW93" s="12" t="s">
        <v>33</v>
      </c>
      <c r="AX93" s="12" t="s">
        <v>72</v>
      </c>
      <c r="AY93" s="236" t="s">
        <v>126</v>
      </c>
    </row>
    <row r="94" spans="2:51" s="13" customFormat="1" ht="12">
      <c r="B94" s="237"/>
      <c r="C94" s="238"/>
      <c r="D94" s="222" t="s">
        <v>140</v>
      </c>
      <c r="E94" s="239" t="s">
        <v>20</v>
      </c>
      <c r="F94" s="240" t="s">
        <v>143</v>
      </c>
      <c r="G94" s="238"/>
      <c r="H94" s="241">
        <v>141.59</v>
      </c>
      <c r="I94" s="242"/>
      <c r="J94" s="238"/>
      <c r="K94" s="238"/>
      <c r="L94" s="243"/>
      <c r="M94" s="244"/>
      <c r="N94" s="245"/>
      <c r="O94" s="245"/>
      <c r="P94" s="245"/>
      <c r="Q94" s="245"/>
      <c r="R94" s="245"/>
      <c r="S94" s="245"/>
      <c r="T94" s="246"/>
      <c r="AT94" s="247" t="s">
        <v>140</v>
      </c>
      <c r="AU94" s="247" t="s">
        <v>81</v>
      </c>
      <c r="AV94" s="13" t="s">
        <v>134</v>
      </c>
      <c r="AW94" s="13" t="s">
        <v>33</v>
      </c>
      <c r="AX94" s="13" t="s">
        <v>8</v>
      </c>
      <c r="AY94" s="247" t="s">
        <v>126</v>
      </c>
    </row>
    <row r="95" spans="2:65" s="1" customFormat="1" ht="14.4" customHeight="1">
      <c r="B95" s="37"/>
      <c r="C95" s="210" t="s">
        <v>81</v>
      </c>
      <c r="D95" s="210" t="s">
        <v>129</v>
      </c>
      <c r="E95" s="211" t="s">
        <v>144</v>
      </c>
      <c r="F95" s="212" t="s">
        <v>145</v>
      </c>
      <c r="G95" s="213" t="s">
        <v>132</v>
      </c>
      <c r="H95" s="214">
        <v>160.97</v>
      </c>
      <c r="I95" s="215"/>
      <c r="J95" s="214">
        <f>ROUND(I95*H95,0)</f>
        <v>0</v>
      </c>
      <c r="K95" s="212" t="s">
        <v>133</v>
      </c>
      <c r="L95" s="42"/>
      <c r="M95" s="216" t="s">
        <v>20</v>
      </c>
      <c r="N95" s="217" t="s">
        <v>43</v>
      </c>
      <c r="O95" s="82"/>
      <c r="P95" s="218">
        <f>O95*H95</f>
        <v>0</v>
      </c>
      <c r="Q95" s="218">
        <v>0</v>
      </c>
      <c r="R95" s="218">
        <f>Q95*H95</f>
        <v>0</v>
      </c>
      <c r="S95" s="218">
        <v>0</v>
      </c>
      <c r="T95" s="219">
        <f>S95*H95</f>
        <v>0</v>
      </c>
      <c r="AR95" s="220" t="s">
        <v>134</v>
      </c>
      <c r="AT95" s="220" t="s">
        <v>129</v>
      </c>
      <c r="AU95" s="220" t="s">
        <v>81</v>
      </c>
      <c r="AY95" s="16" t="s">
        <v>126</v>
      </c>
      <c r="BE95" s="221">
        <f>IF(N95="základní",J95,0)</f>
        <v>0</v>
      </c>
      <c r="BF95" s="221">
        <f>IF(N95="snížená",J95,0)</f>
        <v>0</v>
      </c>
      <c r="BG95" s="221">
        <f>IF(N95="zákl. přenesená",J95,0)</f>
        <v>0</v>
      </c>
      <c r="BH95" s="221">
        <f>IF(N95="sníž. přenesená",J95,0)</f>
        <v>0</v>
      </c>
      <c r="BI95" s="221">
        <f>IF(N95="nulová",J95,0)</f>
        <v>0</v>
      </c>
      <c r="BJ95" s="16" t="s">
        <v>8</v>
      </c>
      <c r="BK95" s="221">
        <f>ROUND(I95*H95,0)</f>
        <v>0</v>
      </c>
      <c r="BL95" s="16" t="s">
        <v>134</v>
      </c>
      <c r="BM95" s="220" t="s">
        <v>146</v>
      </c>
    </row>
    <row r="96" spans="2:47" s="1" customFormat="1" ht="12">
      <c r="B96" s="37"/>
      <c r="C96" s="38"/>
      <c r="D96" s="222" t="s">
        <v>136</v>
      </c>
      <c r="E96" s="38"/>
      <c r="F96" s="223" t="s">
        <v>147</v>
      </c>
      <c r="G96" s="38"/>
      <c r="H96" s="38"/>
      <c r="I96" s="134"/>
      <c r="J96" s="38"/>
      <c r="K96" s="38"/>
      <c r="L96" s="42"/>
      <c r="M96" s="224"/>
      <c r="N96" s="82"/>
      <c r="O96" s="82"/>
      <c r="P96" s="82"/>
      <c r="Q96" s="82"/>
      <c r="R96" s="82"/>
      <c r="S96" s="82"/>
      <c r="T96" s="83"/>
      <c r="AT96" s="16" t="s">
        <v>136</v>
      </c>
      <c r="AU96" s="16" t="s">
        <v>81</v>
      </c>
    </row>
    <row r="97" spans="2:47" s="1" customFormat="1" ht="12">
      <c r="B97" s="37"/>
      <c r="C97" s="38"/>
      <c r="D97" s="222" t="s">
        <v>138</v>
      </c>
      <c r="E97" s="38"/>
      <c r="F97" s="225" t="s">
        <v>148</v>
      </c>
      <c r="G97" s="38"/>
      <c r="H97" s="38"/>
      <c r="I97" s="134"/>
      <c r="J97" s="38"/>
      <c r="K97" s="38"/>
      <c r="L97" s="42"/>
      <c r="M97" s="224"/>
      <c r="N97" s="82"/>
      <c r="O97" s="82"/>
      <c r="P97" s="82"/>
      <c r="Q97" s="82"/>
      <c r="R97" s="82"/>
      <c r="S97" s="82"/>
      <c r="T97" s="83"/>
      <c r="AT97" s="16" t="s">
        <v>138</v>
      </c>
      <c r="AU97" s="16" t="s">
        <v>81</v>
      </c>
    </row>
    <row r="98" spans="2:51" s="12" customFormat="1" ht="12">
      <c r="B98" s="226"/>
      <c r="C98" s="227"/>
      <c r="D98" s="222" t="s">
        <v>140</v>
      </c>
      <c r="E98" s="228" t="s">
        <v>20</v>
      </c>
      <c r="F98" s="229" t="s">
        <v>149</v>
      </c>
      <c r="G98" s="227"/>
      <c r="H98" s="230">
        <v>148.51</v>
      </c>
      <c r="I98" s="231"/>
      <c r="J98" s="227"/>
      <c r="K98" s="227"/>
      <c r="L98" s="232"/>
      <c r="M98" s="233"/>
      <c r="N98" s="234"/>
      <c r="O98" s="234"/>
      <c r="P98" s="234"/>
      <c r="Q98" s="234"/>
      <c r="R98" s="234"/>
      <c r="S98" s="234"/>
      <c r="T98" s="235"/>
      <c r="AT98" s="236" t="s">
        <v>140</v>
      </c>
      <c r="AU98" s="236" t="s">
        <v>81</v>
      </c>
      <c r="AV98" s="12" t="s">
        <v>81</v>
      </c>
      <c r="AW98" s="12" t="s">
        <v>33</v>
      </c>
      <c r="AX98" s="12" t="s">
        <v>72</v>
      </c>
      <c r="AY98" s="236" t="s">
        <v>126</v>
      </c>
    </row>
    <row r="99" spans="2:51" s="12" customFormat="1" ht="12">
      <c r="B99" s="226"/>
      <c r="C99" s="227"/>
      <c r="D99" s="222" t="s">
        <v>140</v>
      </c>
      <c r="E99" s="228" t="s">
        <v>20</v>
      </c>
      <c r="F99" s="229" t="s">
        <v>150</v>
      </c>
      <c r="G99" s="227"/>
      <c r="H99" s="230">
        <v>12.46</v>
      </c>
      <c r="I99" s="231"/>
      <c r="J99" s="227"/>
      <c r="K99" s="227"/>
      <c r="L99" s="232"/>
      <c r="M99" s="233"/>
      <c r="N99" s="234"/>
      <c r="O99" s="234"/>
      <c r="P99" s="234"/>
      <c r="Q99" s="234"/>
      <c r="R99" s="234"/>
      <c r="S99" s="234"/>
      <c r="T99" s="235"/>
      <c r="AT99" s="236" t="s">
        <v>140</v>
      </c>
      <c r="AU99" s="236" t="s">
        <v>81</v>
      </c>
      <c r="AV99" s="12" t="s">
        <v>81</v>
      </c>
      <c r="AW99" s="12" t="s">
        <v>33</v>
      </c>
      <c r="AX99" s="12" t="s">
        <v>72</v>
      </c>
      <c r="AY99" s="236" t="s">
        <v>126</v>
      </c>
    </row>
    <row r="100" spans="2:51" s="13" customFormat="1" ht="12">
      <c r="B100" s="237"/>
      <c r="C100" s="238"/>
      <c r="D100" s="222" t="s">
        <v>140</v>
      </c>
      <c r="E100" s="239" t="s">
        <v>20</v>
      </c>
      <c r="F100" s="240" t="s">
        <v>143</v>
      </c>
      <c r="G100" s="238"/>
      <c r="H100" s="241">
        <v>160.97</v>
      </c>
      <c r="I100" s="242"/>
      <c r="J100" s="238"/>
      <c r="K100" s="238"/>
      <c r="L100" s="243"/>
      <c r="M100" s="244"/>
      <c r="N100" s="245"/>
      <c r="O100" s="245"/>
      <c r="P100" s="245"/>
      <c r="Q100" s="245"/>
      <c r="R100" s="245"/>
      <c r="S100" s="245"/>
      <c r="T100" s="246"/>
      <c r="AT100" s="247" t="s">
        <v>140</v>
      </c>
      <c r="AU100" s="247" t="s">
        <v>81</v>
      </c>
      <c r="AV100" s="13" t="s">
        <v>134</v>
      </c>
      <c r="AW100" s="13" t="s">
        <v>33</v>
      </c>
      <c r="AX100" s="13" t="s">
        <v>8</v>
      </c>
      <c r="AY100" s="247" t="s">
        <v>126</v>
      </c>
    </row>
    <row r="101" spans="2:63" s="11" customFormat="1" ht="22.8" customHeight="1">
      <c r="B101" s="194"/>
      <c r="C101" s="195"/>
      <c r="D101" s="196" t="s">
        <v>71</v>
      </c>
      <c r="E101" s="208" t="s">
        <v>151</v>
      </c>
      <c r="F101" s="208" t="s">
        <v>152</v>
      </c>
      <c r="G101" s="195"/>
      <c r="H101" s="195"/>
      <c r="I101" s="198"/>
      <c r="J101" s="209">
        <f>BK101</f>
        <v>0</v>
      </c>
      <c r="K101" s="195"/>
      <c r="L101" s="200"/>
      <c r="M101" s="201"/>
      <c r="N101" s="202"/>
      <c r="O101" s="202"/>
      <c r="P101" s="203">
        <f>SUM(P102:P121)</f>
        <v>0</v>
      </c>
      <c r="Q101" s="202"/>
      <c r="R101" s="203">
        <f>SUM(R102:R121)</f>
        <v>0</v>
      </c>
      <c r="S101" s="202"/>
      <c r="T101" s="204">
        <f>SUM(T102:T121)</f>
        <v>9.31814</v>
      </c>
      <c r="AR101" s="205" t="s">
        <v>8</v>
      </c>
      <c r="AT101" s="206" t="s">
        <v>71</v>
      </c>
      <c r="AU101" s="206" t="s">
        <v>8</v>
      </c>
      <c r="AY101" s="205" t="s">
        <v>126</v>
      </c>
      <c r="BK101" s="207">
        <f>SUM(BK102:BK121)</f>
        <v>0</v>
      </c>
    </row>
    <row r="102" spans="2:65" s="1" customFormat="1" ht="14.4" customHeight="1">
      <c r="B102" s="37"/>
      <c r="C102" s="210" t="s">
        <v>153</v>
      </c>
      <c r="D102" s="210" t="s">
        <v>129</v>
      </c>
      <c r="E102" s="211" t="s">
        <v>154</v>
      </c>
      <c r="F102" s="212" t="s">
        <v>155</v>
      </c>
      <c r="G102" s="213" t="s">
        <v>132</v>
      </c>
      <c r="H102" s="214">
        <v>14.7</v>
      </c>
      <c r="I102" s="215"/>
      <c r="J102" s="214">
        <f>ROUND(I102*H102,0)</f>
        <v>0</v>
      </c>
      <c r="K102" s="212" t="s">
        <v>133</v>
      </c>
      <c r="L102" s="42"/>
      <c r="M102" s="216" t="s">
        <v>20</v>
      </c>
      <c r="N102" s="217" t="s">
        <v>43</v>
      </c>
      <c r="O102" s="82"/>
      <c r="P102" s="218">
        <f>O102*H102</f>
        <v>0</v>
      </c>
      <c r="Q102" s="218">
        <v>0</v>
      </c>
      <c r="R102" s="218">
        <f>Q102*H102</f>
        <v>0</v>
      </c>
      <c r="S102" s="218">
        <v>0.075</v>
      </c>
      <c r="T102" s="219">
        <f>S102*H102</f>
        <v>1.1024999999999998</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156</v>
      </c>
    </row>
    <row r="103" spans="2:47" s="1" customFormat="1" ht="12">
      <c r="B103" s="37"/>
      <c r="C103" s="38"/>
      <c r="D103" s="222" t="s">
        <v>136</v>
      </c>
      <c r="E103" s="38"/>
      <c r="F103" s="223" t="s">
        <v>157</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159</v>
      </c>
      <c r="G105" s="227"/>
      <c r="H105" s="230">
        <v>14.7</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5" s="1" customFormat="1" ht="14.4" customHeight="1">
      <c r="B106" s="37"/>
      <c r="C106" s="210" t="s">
        <v>134</v>
      </c>
      <c r="D106" s="210" t="s">
        <v>129</v>
      </c>
      <c r="E106" s="211" t="s">
        <v>160</v>
      </c>
      <c r="F106" s="212" t="s">
        <v>161</v>
      </c>
      <c r="G106" s="213" t="s">
        <v>132</v>
      </c>
      <c r="H106" s="214">
        <v>40.35</v>
      </c>
      <c r="I106" s="215"/>
      <c r="J106" s="214">
        <f>ROUND(I106*H106,0)</f>
        <v>0</v>
      </c>
      <c r="K106" s="212" t="s">
        <v>133</v>
      </c>
      <c r="L106" s="42"/>
      <c r="M106" s="216" t="s">
        <v>20</v>
      </c>
      <c r="N106" s="217" t="s">
        <v>43</v>
      </c>
      <c r="O106" s="82"/>
      <c r="P106" s="218">
        <f>O106*H106</f>
        <v>0</v>
      </c>
      <c r="Q106" s="218">
        <v>0</v>
      </c>
      <c r="R106" s="218">
        <f>Q106*H106</f>
        <v>0</v>
      </c>
      <c r="S106" s="218">
        <v>0.062</v>
      </c>
      <c r="T106" s="219">
        <f>S106*H106</f>
        <v>2.5017</v>
      </c>
      <c r="AR106" s="220" t="s">
        <v>134</v>
      </c>
      <c r="AT106" s="220" t="s">
        <v>129</v>
      </c>
      <c r="AU106" s="220" t="s">
        <v>81</v>
      </c>
      <c r="AY106" s="16" t="s">
        <v>126</v>
      </c>
      <c r="BE106" s="221">
        <f>IF(N106="základní",J106,0)</f>
        <v>0</v>
      </c>
      <c r="BF106" s="221">
        <f>IF(N106="snížená",J106,0)</f>
        <v>0</v>
      </c>
      <c r="BG106" s="221">
        <f>IF(N106="zákl. přenesená",J106,0)</f>
        <v>0</v>
      </c>
      <c r="BH106" s="221">
        <f>IF(N106="sníž. přenesená",J106,0)</f>
        <v>0</v>
      </c>
      <c r="BI106" s="221">
        <f>IF(N106="nulová",J106,0)</f>
        <v>0</v>
      </c>
      <c r="BJ106" s="16" t="s">
        <v>8</v>
      </c>
      <c r="BK106" s="221">
        <f>ROUND(I106*H106,0)</f>
        <v>0</v>
      </c>
      <c r="BL106" s="16" t="s">
        <v>134</v>
      </c>
      <c r="BM106" s="220" t="s">
        <v>162</v>
      </c>
    </row>
    <row r="107" spans="2:47" s="1" customFormat="1" ht="12">
      <c r="B107" s="37"/>
      <c r="C107" s="38"/>
      <c r="D107" s="222" t="s">
        <v>136</v>
      </c>
      <c r="E107" s="38"/>
      <c r="F107" s="223" t="s">
        <v>163</v>
      </c>
      <c r="G107" s="38"/>
      <c r="H107" s="38"/>
      <c r="I107" s="134"/>
      <c r="J107" s="38"/>
      <c r="K107" s="38"/>
      <c r="L107" s="42"/>
      <c r="M107" s="224"/>
      <c r="N107" s="82"/>
      <c r="O107" s="82"/>
      <c r="P107" s="82"/>
      <c r="Q107" s="82"/>
      <c r="R107" s="82"/>
      <c r="S107" s="82"/>
      <c r="T107" s="83"/>
      <c r="AT107" s="16" t="s">
        <v>136</v>
      </c>
      <c r="AU107" s="16" t="s">
        <v>81</v>
      </c>
    </row>
    <row r="108" spans="2:47" s="1" customFormat="1" ht="12">
      <c r="B108" s="37"/>
      <c r="C108" s="38"/>
      <c r="D108" s="222" t="s">
        <v>138</v>
      </c>
      <c r="E108" s="38"/>
      <c r="F108" s="225" t="s">
        <v>158</v>
      </c>
      <c r="G108" s="38"/>
      <c r="H108" s="38"/>
      <c r="I108" s="134"/>
      <c r="J108" s="38"/>
      <c r="K108" s="38"/>
      <c r="L108" s="42"/>
      <c r="M108" s="224"/>
      <c r="N108" s="82"/>
      <c r="O108" s="82"/>
      <c r="P108" s="82"/>
      <c r="Q108" s="82"/>
      <c r="R108" s="82"/>
      <c r="S108" s="82"/>
      <c r="T108" s="83"/>
      <c r="AT108" s="16" t="s">
        <v>138</v>
      </c>
      <c r="AU108" s="16" t="s">
        <v>81</v>
      </c>
    </row>
    <row r="109" spans="2:51" s="12" customFormat="1" ht="12">
      <c r="B109" s="226"/>
      <c r="C109" s="227"/>
      <c r="D109" s="222" t="s">
        <v>140</v>
      </c>
      <c r="E109" s="228" t="s">
        <v>20</v>
      </c>
      <c r="F109" s="229" t="s">
        <v>164</v>
      </c>
      <c r="G109" s="227"/>
      <c r="H109" s="230">
        <v>40.35</v>
      </c>
      <c r="I109" s="231"/>
      <c r="J109" s="227"/>
      <c r="K109" s="227"/>
      <c r="L109" s="232"/>
      <c r="M109" s="233"/>
      <c r="N109" s="234"/>
      <c r="O109" s="234"/>
      <c r="P109" s="234"/>
      <c r="Q109" s="234"/>
      <c r="R109" s="234"/>
      <c r="S109" s="234"/>
      <c r="T109" s="235"/>
      <c r="AT109" s="236" t="s">
        <v>140</v>
      </c>
      <c r="AU109" s="236" t="s">
        <v>81</v>
      </c>
      <c r="AV109" s="12" t="s">
        <v>81</v>
      </c>
      <c r="AW109" s="12" t="s">
        <v>33</v>
      </c>
      <c r="AX109" s="12" t="s">
        <v>8</v>
      </c>
      <c r="AY109" s="236" t="s">
        <v>126</v>
      </c>
    </row>
    <row r="110" spans="2:65" s="1" customFormat="1" ht="14.4" customHeight="1">
      <c r="B110" s="37"/>
      <c r="C110" s="210" t="s">
        <v>165</v>
      </c>
      <c r="D110" s="210" t="s">
        <v>129</v>
      </c>
      <c r="E110" s="211" t="s">
        <v>166</v>
      </c>
      <c r="F110" s="212" t="s">
        <v>167</v>
      </c>
      <c r="G110" s="213" t="s">
        <v>132</v>
      </c>
      <c r="H110" s="214">
        <v>91.2</v>
      </c>
      <c r="I110" s="215"/>
      <c r="J110" s="214">
        <f>ROUND(I110*H110,0)</f>
        <v>0</v>
      </c>
      <c r="K110" s="212" t="s">
        <v>133</v>
      </c>
      <c r="L110" s="42"/>
      <c r="M110" s="216" t="s">
        <v>20</v>
      </c>
      <c r="N110" s="217" t="s">
        <v>43</v>
      </c>
      <c r="O110" s="82"/>
      <c r="P110" s="218">
        <f>O110*H110</f>
        <v>0</v>
      </c>
      <c r="Q110" s="218">
        <v>0</v>
      </c>
      <c r="R110" s="218">
        <f>Q110*H110</f>
        <v>0</v>
      </c>
      <c r="S110" s="218">
        <v>0.054</v>
      </c>
      <c r="T110" s="219">
        <f>S110*H110</f>
        <v>4.9248</v>
      </c>
      <c r="AR110" s="220" t="s">
        <v>134</v>
      </c>
      <c r="AT110" s="220" t="s">
        <v>129</v>
      </c>
      <c r="AU110" s="220" t="s">
        <v>81</v>
      </c>
      <c r="AY110" s="16" t="s">
        <v>126</v>
      </c>
      <c r="BE110" s="221">
        <f>IF(N110="základní",J110,0)</f>
        <v>0</v>
      </c>
      <c r="BF110" s="221">
        <f>IF(N110="snížená",J110,0)</f>
        <v>0</v>
      </c>
      <c r="BG110" s="221">
        <f>IF(N110="zákl. přenesená",J110,0)</f>
        <v>0</v>
      </c>
      <c r="BH110" s="221">
        <f>IF(N110="sníž. přenesená",J110,0)</f>
        <v>0</v>
      </c>
      <c r="BI110" s="221">
        <f>IF(N110="nulová",J110,0)</f>
        <v>0</v>
      </c>
      <c r="BJ110" s="16" t="s">
        <v>8</v>
      </c>
      <c r="BK110" s="221">
        <f>ROUND(I110*H110,0)</f>
        <v>0</v>
      </c>
      <c r="BL110" s="16" t="s">
        <v>134</v>
      </c>
      <c r="BM110" s="220" t="s">
        <v>168</v>
      </c>
    </row>
    <row r="111" spans="2:47" s="1" customFormat="1" ht="12">
      <c r="B111" s="37"/>
      <c r="C111" s="38"/>
      <c r="D111" s="222" t="s">
        <v>136</v>
      </c>
      <c r="E111" s="38"/>
      <c r="F111" s="223" t="s">
        <v>169</v>
      </c>
      <c r="G111" s="38"/>
      <c r="H111" s="38"/>
      <c r="I111" s="134"/>
      <c r="J111" s="38"/>
      <c r="K111" s="38"/>
      <c r="L111" s="42"/>
      <c r="M111" s="224"/>
      <c r="N111" s="82"/>
      <c r="O111" s="82"/>
      <c r="P111" s="82"/>
      <c r="Q111" s="82"/>
      <c r="R111" s="82"/>
      <c r="S111" s="82"/>
      <c r="T111" s="83"/>
      <c r="AT111" s="16" t="s">
        <v>136</v>
      </c>
      <c r="AU111" s="16" t="s">
        <v>81</v>
      </c>
    </row>
    <row r="112" spans="2:47" s="1" customFormat="1" ht="12">
      <c r="B112" s="37"/>
      <c r="C112" s="38"/>
      <c r="D112" s="222" t="s">
        <v>138</v>
      </c>
      <c r="E112" s="38"/>
      <c r="F112" s="225" t="s">
        <v>158</v>
      </c>
      <c r="G112" s="38"/>
      <c r="H112" s="38"/>
      <c r="I112" s="134"/>
      <c r="J112" s="38"/>
      <c r="K112" s="38"/>
      <c r="L112" s="42"/>
      <c r="M112" s="224"/>
      <c r="N112" s="82"/>
      <c r="O112" s="82"/>
      <c r="P112" s="82"/>
      <c r="Q112" s="82"/>
      <c r="R112" s="82"/>
      <c r="S112" s="82"/>
      <c r="T112" s="83"/>
      <c r="AT112" s="16" t="s">
        <v>138</v>
      </c>
      <c r="AU112" s="16" t="s">
        <v>81</v>
      </c>
    </row>
    <row r="113" spans="2:51" s="12" customFormat="1" ht="12">
      <c r="B113" s="226"/>
      <c r="C113" s="227"/>
      <c r="D113" s="222" t="s">
        <v>140</v>
      </c>
      <c r="E113" s="228" t="s">
        <v>20</v>
      </c>
      <c r="F113" s="229" t="s">
        <v>170</v>
      </c>
      <c r="G113" s="227"/>
      <c r="H113" s="230">
        <v>91.2</v>
      </c>
      <c r="I113" s="231"/>
      <c r="J113" s="227"/>
      <c r="K113" s="227"/>
      <c r="L113" s="232"/>
      <c r="M113" s="233"/>
      <c r="N113" s="234"/>
      <c r="O113" s="234"/>
      <c r="P113" s="234"/>
      <c r="Q113" s="234"/>
      <c r="R113" s="234"/>
      <c r="S113" s="234"/>
      <c r="T113" s="235"/>
      <c r="AT113" s="236" t="s">
        <v>140</v>
      </c>
      <c r="AU113" s="236" t="s">
        <v>81</v>
      </c>
      <c r="AV113" s="12" t="s">
        <v>81</v>
      </c>
      <c r="AW113" s="12" t="s">
        <v>33</v>
      </c>
      <c r="AX113" s="12" t="s">
        <v>8</v>
      </c>
      <c r="AY113" s="236" t="s">
        <v>126</v>
      </c>
    </row>
    <row r="114" spans="2:65" s="1" customFormat="1" ht="14.4" customHeight="1">
      <c r="B114" s="37"/>
      <c r="C114" s="210" t="s">
        <v>127</v>
      </c>
      <c r="D114" s="210" t="s">
        <v>129</v>
      </c>
      <c r="E114" s="211" t="s">
        <v>171</v>
      </c>
      <c r="F114" s="212" t="s">
        <v>172</v>
      </c>
      <c r="G114" s="213" t="s">
        <v>132</v>
      </c>
      <c r="H114" s="214">
        <v>9.52</v>
      </c>
      <c r="I114" s="215"/>
      <c r="J114" s="214">
        <f>ROUND(I114*H114,0)</f>
        <v>0</v>
      </c>
      <c r="K114" s="212" t="s">
        <v>133</v>
      </c>
      <c r="L114" s="42"/>
      <c r="M114" s="216" t="s">
        <v>20</v>
      </c>
      <c r="N114" s="217" t="s">
        <v>43</v>
      </c>
      <c r="O114" s="82"/>
      <c r="P114" s="218">
        <f>O114*H114</f>
        <v>0</v>
      </c>
      <c r="Q114" s="218">
        <v>0</v>
      </c>
      <c r="R114" s="218">
        <f>Q114*H114</f>
        <v>0</v>
      </c>
      <c r="S114" s="218">
        <v>0.047</v>
      </c>
      <c r="T114" s="219">
        <f>S114*H114</f>
        <v>0.44744</v>
      </c>
      <c r="AR114" s="220" t="s">
        <v>134</v>
      </c>
      <c r="AT114" s="220" t="s">
        <v>129</v>
      </c>
      <c r="AU114" s="220" t="s">
        <v>81</v>
      </c>
      <c r="AY114" s="16" t="s">
        <v>126</v>
      </c>
      <c r="BE114" s="221">
        <f>IF(N114="základní",J114,0)</f>
        <v>0</v>
      </c>
      <c r="BF114" s="221">
        <f>IF(N114="snížená",J114,0)</f>
        <v>0</v>
      </c>
      <c r="BG114" s="221">
        <f>IF(N114="zákl. přenesená",J114,0)</f>
        <v>0</v>
      </c>
      <c r="BH114" s="221">
        <f>IF(N114="sníž. přenesená",J114,0)</f>
        <v>0</v>
      </c>
      <c r="BI114" s="221">
        <f>IF(N114="nulová",J114,0)</f>
        <v>0</v>
      </c>
      <c r="BJ114" s="16" t="s">
        <v>8</v>
      </c>
      <c r="BK114" s="221">
        <f>ROUND(I114*H114,0)</f>
        <v>0</v>
      </c>
      <c r="BL114" s="16" t="s">
        <v>134</v>
      </c>
      <c r="BM114" s="220" t="s">
        <v>173</v>
      </c>
    </row>
    <row r="115" spans="2:47" s="1" customFormat="1" ht="12">
      <c r="B115" s="37"/>
      <c r="C115" s="38"/>
      <c r="D115" s="222" t="s">
        <v>136</v>
      </c>
      <c r="E115" s="38"/>
      <c r="F115" s="223" t="s">
        <v>174</v>
      </c>
      <c r="G115" s="38"/>
      <c r="H115" s="38"/>
      <c r="I115" s="134"/>
      <c r="J115" s="38"/>
      <c r="K115" s="38"/>
      <c r="L115" s="42"/>
      <c r="M115" s="224"/>
      <c r="N115" s="82"/>
      <c r="O115" s="82"/>
      <c r="P115" s="82"/>
      <c r="Q115" s="82"/>
      <c r="R115" s="82"/>
      <c r="S115" s="82"/>
      <c r="T115" s="83"/>
      <c r="AT115" s="16" t="s">
        <v>136</v>
      </c>
      <c r="AU115" s="16" t="s">
        <v>81</v>
      </c>
    </row>
    <row r="116" spans="2:47" s="1" customFormat="1" ht="12">
      <c r="B116" s="37"/>
      <c r="C116" s="38"/>
      <c r="D116" s="222" t="s">
        <v>138</v>
      </c>
      <c r="E116" s="38"/>
      <c r="F116" s="225" t="s">
        <v>158</v>
      </c>
      <c r="G116" s="38"/>
      <c r="H116" s="38"/>
      <c r="I116" s="134"/>
      <c r="J116" s="38"/>
      <c r="K116" s="38"/>
      <c r="L116" s="42"/>
      <c r="M116" s="224"/>
      <c r="N116" s="82"/>
      <c r="O116" s="82"/>
      <c r="P116" s="82"/>
      <c r="Q116" s="82"/>
      <c r="R116" s="82"/>
      <c r="S116" s="82"/>
      <c r="T116" s="83"/>
      <c r="AT116" s="16" t="s">
        <v>138</v>
      </c>
      <c r="AU116" s="16" t="s">
        <v>81</v>
      </c>
    </row>
    <row r="117" spans="2:51" s="12" customFormat="1" ht="12">
      <c r="B117" s="226"/>
      <c r="C117" s="227"/>
      <c r="D117" s="222" t="s">
        <v>140</v>
      </c>
      <c r="E117" s="228" t="s">
        <v>20</v>
      </c>
      <c r="F117" s="229" t="s">
        <v>175</v>
      </c>
      <c r="G117" s="227"/>
      <c r="H117" s="230">
        <v>9.52</v>
      </c>
      <c r="I117" s="231"/>
      <c r="J117" s="227"/>
      <c r="K117" s="227"/>
      <c r="L117" s="232"/>
      <c r="M117" s="233"/>
      <c r="N117" s="234"/>
      <c r="O117" s="234"/>
      <c r="P117" s="234"/>
      <c r="Q117" s="234"/>
      <c r="R117" s="234"/>
      <c r="S117" s="234"/>
      <c r="T117" s="235"/>
      <c r="AT117" s="236" t="s">
        <v>140</v>
      </c>
      <c r="AU117" s="236" t="s">
        <v>81</v>
      </c>
      <c r="AV117" s="12" t="s">
        <v>81</v>
      </c>
      <c r="AW117" s="12" t="s">
        <v>33</v>
      </c>
      <c r="AX117" s="12" t="s">
        <v>8</v>
      </c>
      <c r="AY117" s="236" t="s">
        <v>126</v>
      </c>
    </row>
    <row r="118" spans="2:65" s="1" customFormat="1" ht="14.4" customHeight="1">
      <c r="B118" s="37"/>
      <c r="C118" s="210" t="s">
        <v>176</v>
      </c>
      <c r="D118" s="210" t="s">
        <v>129</v>
      </c>
      <c r="E118" s="211" t="s">
        <v>177</v>
      </c>
      <c r="F118" s="212" t="s">
        <v>178</v>
      </c>
      <c r="G118" s="213" t="s">
        <v>132</v>
      </c>
      <c r="H118" s="214">
        <v>5.1</v>
      </c>
      <c r="I118" s="215"/>
      <c r="J118" s="214">
        <f>ROUND(I118*H118,0)</f>
        <v>0</v>
      </c>
      <c r="K118" s="212" t="s">
        <v>133</v>
      </c>
      <c r="L118" s="42"/>
      <c r="M118" s="216" t="s">
        <v>20</v>
      </c>
      <c r="N118" s="217" t="s">
        <v>43</v>
      </c>
      <c r="O118" s="82"/>
      <c r="P118" s="218">
        <f>O118*H118</f>
        <v>0</v>
      </c>
      <c r="Q118" s="218">
        <v>0</v>
      </c>
      <c r="R118" s="218">
        <f>Q118*H118</f>
        <v>0</v>
      </c>
      <c r="S118" s="218">
        <v>0.067</v>
      </c>
      <c r="T118" s="219">
        <f>S118*H118</f>
        <v>0.3417</v>
      </c>
      <c r="AR118" s="220" t="s">
        <v>134</v>
      </c>
      <c r="AT118" s="220" t="s">
        <v>129</v>
      </c>
      <c r="AU118" s="220" t="s">
        <v>81</v>
      </c>
      <c r="AY118" s="16" t="s">
        <v>126</v>
      </c>
      <c r="BE118" s="221">
        <f>IF(N118="základní",J118,0)</f>
        <v>0</v>
      </c>
      <c r="BF118" s="221">
        <f>IF(N118="snížená",J118,0)</f>
        <v>0</v>
      </c>
      <c r="BG118" s="221">
        <f>IF(N118="zákl. přenesená",J118,0)</f>
        <v>0</v>
      </c>
      <c r="BH118" s="221">
        <f>IF(N118="sníž. přenesená",J118,0)</f>
        <v>0</v>
      </c>
      <c r="BI118" s="221">
        <f>IF(N118="nulová",J118,0)</f>
        <v>0</v>
      </c>
      <c r="BJ118" s="16" t="s">
        <v>8</v>
      </c>
      <c r="BK118" s="221">
        <f>ROUND(I118*H118,0)</f>
        <v>0</v>
      </c>
      <c r="BL118" s="16" t="s">
        <v>134</v>
      </c>
      <c r="BM118" s="220" t="s">
        <v>179</v>
      </c>
    </row>
    <row r="119" spans="2:47" s="1" customFormat="1" ht="12">
      <c r="B119" s="37"/>
      <c r="C119" s="38"/>
      <c r="D119" s="222" t="s">
        <v>136</v>
      </c>
      <c r="E119" s="38"/>
      <c r="F119" s="223" t="s">
        <v>180</v>
      </c>
      <c r="G119" s="38"/>
      <c r="H119" s="38"/>
      <c r="I119" s="134"/>
      <c r="J119" s="38"/>
      <c r="K119" s="38"/>
      <c r="L119" s="42"/>
      <c r="M119" s="224"/>
      <c r="N119" s="82"/>
      <c r="O119" s="82"/>
      <c r="P119" s="82"/>
      <c r="Q119" s="82"/>
      <c r="R119" s="82"/>
      <c r="S119" s="82"/>
      <c r="T119" s="83"/>
      <c r="AT119" s="16" t="s">
        <v>136</v>
      </c>
      <c r="AU119" s="16" t="s">
        <v>81</v>
      </c>
    </row>
    <row r="120" spans="2:47" s="1" customFormat="1" ht="12">
      <c r="B120" s="37"/>
      <c r="C120" s="38"/>
      <c r="D120" s="222" t="s">
        <v>138</v>
      </c>
      <c r="E120" s="38"/>
      <c r="F120" s="225" t="s">
        <v>158</v>
      </c>
      <c r="G120" s="38"/>
      <c r="H120" s="38"/>
      <c r="I120" s="134"/>
      <c r="J120" s="38"/>
      <c r="K120" s="38"/>
      <c r="L120" s="42"/>
      <c r="M120" s="224"/>
      <c r="N120" s="82"/>
      <c r="O120" s="82"/>
      <c r="P120" s="82"/>
      <c r="Q120" s="82"/>
      <c r="R120" s="82"/>
      <c r="S120" s="82"/>
      <c r="T120" s="83"/>
      <c r="AT120" s="16" t="s">
        <v>138</v>
      </c>
      <c r="AU120" s="16" t="s">
        <v>81</v>
      </c>
    </row>
    <row r="121" spans="2:51" s="12" customFormat="1" ht="12">
      <c r="B121" s="226"/>
      <c r="C121" s="227"/>
      <c r="D121" s="222" t="s">
        <v>140</v>
      </c>
      <c r="E121" s="228" t="s">
        <v>20</v>
      </c>
      <c r="F121" s="229" t="s">
        <v>181</v>
      </c>
      <c r="G121" s="227"/>
      <c r="H121" s="230">
        <v>5.1</v>
      </c>
      <c r="I121" s="231"/>
      <c r="J121" s="227"/>
      <c r="K121" s="227"/>
      <c r="L121" s="232"/>
      <c r="M121" s="233"/>
      <c r="N121" s="234"/>
      <c r="O121" s="234"/>
      <c r="P121" s="234"/>
      <c r="Q121" s="234"/>
      <c r="R121" s="234"/>
      <c r="S121" s="234"/>
      <c r="T121" s="235"/>
      <c r="AT121" s="236" t="s">
        <v>140</v>
      </c>
      <c r="AU121" s="236" t="s">
        <v>81</v>
      </c>
      <c r="AV121" s="12" t="s">
        <v>81</v>
      </c>
      <c r="AW121" s="12" t="s">
        <v>33</v>
      </c>
      <c r="AX121" s="12" t="s">
        <v>8</v>
      </c>
      <c r="AY121" s="236" t="s">
        <v>126</v>
      </c>
    </row>
    <row r="122" spans="2:63" s="11" customFormat="1" ht="22.8" customHeight="1">
      <c r="B122" s="194"/>
      <c r="C122" s="195"/>
      <c r="D122" s="196" t="s">
        <v>71</v>
      </c>
      <c r="E122" s="208" t="s">
        <v>182</v>
      </c>
      <c r="F122" s="208" t="s">
        <v>183</v>
      </c>
      <c r="G122" s="195"/>
      <c r="H122" s="195"/>
      <c r="I122" s="198"/>
      <c r="J122" s="209">
        <f>BK122</f>
        <v>0</v>
      </c>
      <c r="K122" s="195"/>
      <c r="L122" s="200"/>
      <c r="M122" s="201"/>
      <c r="N122" s="202"/>
      <c r="O122" s="202"/>
      <c r="P122" s="203">
        <f>SUM(P123:P138)</f>
        <v>0</v>
      </c>
      <c r="Q122" s="202"/>
      <c r="R122" s="203">
        <f>SUM(R123:R138)</f>
        <v>0</v>
      </c>
      <c r="S122" s="202"/>
      <c r="T122" s="204">
        <f>SUM(T123:T138)</f>
        <v>0</v>
      </c>
      <c r="AR122" s="205" t="s">
        <v>8</v>
      </c>
      <c r="AT122" s="206" t="s">
        <v>71</v>
      </c>
      <c r="AU122" s="206" t="s">
        <v>8</v>
      </c>
      <c r="AY122" s="205" t="s">
        <v>126</v>
      </c>
      <c r="BK122" s="207">
        <f>SUM(BK123:BK138)</f>
        <v>0</v>
      </c>
    </row>
    <row r="123" spans="2:65" s="1" customFormat="1" ht="14.4" customHeight="1">
      <c r="B123" s="37"/>
      <c r="C123" s="210" t="s">
        <v>184</v>
      </c>
      <c r="D123" s="210" t="s">
        <v>129</v>
      </c>
      <c r="E123" s="211" t="s">
        <v>185</v>
      </c>
      <c r="F123" s="212" t="s">
        <v>186</v>
      </c>
      <c r="G123" s="213" t="s">
        <v>187</v>
      </c>
      <c r="H123" s="214">
        <v>9.69</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188</v>
      </c>
    </row>
    <row r="124" spans="2:47" s="1" customFormat="1" ht="12">
      <c r="B124" s="37"/>
      <c r="C124" s="38"/>
      <c r="D124" s="222" t="s">
        <v>136</v>
      </c>
      <c r="E124" s="38"/>
      <c r="F124" s="223" t="s">
        <v>189</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190</v>
      </c>
      <c r="G125" s="38"/>
      <c r="H125" s="38"/>
      <c r="I125" s="134"/>
      <c r="J125" s="38"/>
      <c r="K125" s="38"/>
      <c r="L125" s="42"/>
      <c r="M125" s="224"/>
      <c r="N125" s="82"/>
      <c r="O125" s="82"/>
      <c r="P125" s="82"/>
      <c r="Q125" s="82"/>
      <c r="R125" s="82"/>
      <c r="S125" s="82"/>
      <c r="T125" s="83"/>
      <c r="AT125" s="16" t="s">
        <v>138</v>
      </c>
      <c r="AU125" s="16" t="s">
        <v>81</v>
      </c>
    </row>
    <row r="126" spans="2:65" s="1" customFormat="1" ht="14.4" customHeight="1">
      <c r="B126" s="37"/>
      <c r="C126" s="210" t="s">
        <v>151</v>
      </c>
      <c r="D126" s="210" t="s">
        <v>129</v>
      </c>
      <c r="E126" s="211" t="s">
        <v>191</v>
      </c>
      <c r="F126" s="212" t="s">
        <v>192</v>
      </c>
      <c r="G126" s="213" t="s">
        <v>187</v>
      </c>
      <c r="H126" s="214">
        <v>9.69</v>
      </c>
      <c r="I126" s="215"/>
      <c r="J126" s="214">
        <f>ROUND(I126*H126,0)</f>
        <v>0</v>
      </c>
      <c r="K126" s="212" t="s">
        <v>133</v>
      </c>
      <c r="L126" s="42"/>
      <c r="M126" s="216" t="s">
        <v>20</v>
      </c>
      <c r="N126" s="217" t="s">
        <v>43</v>
      </c>
      <c r="O126" s="82"/>
      <c r="P126" s="218">
        <f>O126*H126</f>
        <v>0</v>
      </c>
      <c r="Q126" s="218">
        <v>0</v>
      </c>
      <c r="R126" s="218">
        <f>Q126*H126</f>
        <v>0</v>
      </c>
      <c r="S126" s="218">
        <v>0</v>
      </c>
      <c r="T126" s="219">
        <f>S126*H126</f>
        <v>0</v>
      </c>
      <c r="AR126" s="220" t="s">
        <v>134</v>
      </c>
      <c r="AT126" s="220" t="s">
        <v>129</v>
      </c>
      <c r="AU126" s="220" t="s">
        <v>81</v>
      </c>
      <c r="AY126" s="16" t="s">
        <v>126</v>
      </c>
      <c r="BE126" s="221">
        <f>IF(N126="základní",J126,0)</f>
        <v>0</v>
      </c>
      <c r="BF126" s="221">
        <f>IF(N126="snížená",J126,0)</f>
        <v>0</v>
      </c>
      <c r="BG126" s="221">
        <f>IF(N126="zákl. přenesená",J126,0)</f>
        <v>0</v>
      </c>
      <c r="BH126" s="221">
        <f>IF(N126="sníž. přenesená",J126,0)</f>
        <v>0</v>
      </c>
      <c r="BI126" s="221">
        <f>IF(N126="nulová",J126,0)</f>
        <v>0</v>
      </c>
      <c r="BJ126" s="16" t="s">
        <v>8</v>
      </c>
      <c r="BK126" s="221">
        <f>ROUND(I126*H126,0)</f>
        <v>0</v>
      </c>
      <c r="BL126" s="16" t="s">
        <v>134</v>
      </c>
      <c r="BM126" s="220" t="s">
        <v>193</v>
      </c>
    </row>
    <row r="127" spans="2:47" s="1" customFormat="1" ht="12">
      <c r="B127" s="37"/>
      <c r="C127" s="38"/>
      <c r="D127" s="222" t="s">
        <v>136</v>
      </c>
      <c r="E127" s="38"/>
      <c r="F127" s="223" t="s">
        <v>194</v>
      </c>
      <c r="G127" s="38"/>
      <c r="H127" s="38"/>
      <c r="I127" s="134"/>
      <c r="J127" s="38"/>
      <c r="K127" s="38"/>
      <c r="L127" s="42"/>
      <c r="M127" s="224"/>
      <c r="N127" s="82"/>
      <c r="O127" s="82"/>
      <c r="P127" s="82"/>
      <c r="Q127" s="82"/>
      <c r="R127" s="82"/>
      <c r="S127" s="82"/>
      <c r="T127" s="83"/>
      <c r="AT127" s="16" t="s">
        <v>136</v>
      </c>
      <c r="AU127" s="16" t="s">
        <v>81</v>
      </c>
    </row>
    <row r="128" spans="2:47" s="1" customFormat="1" ht="12">
      <c r="B128" s="37"/>
      <c r="C128" s="38"/>
      <c r="D128" s="222" t="s">
        <v>138</v>
      </c>
      <c r="E128" s="38"/>
      <c r="F128" s="225" t="s">
        <v>195</v>
      </c>
      <c r="G128" s="38"/>
      <c r="H128" s="38"/>
      <c r="I128" s="134"/>
      <c r="J128" s="38"/>
      <c r="K128" s="38"/>
      <c r="L128" s="42"/>
      <c r="M128" s="224"/>
      <c r="N128" s="82"/>
      <c r="O128" s="82"/>
      <c r="P128" s="82"/>
      <c r="Q128" s="82"/>
      <c r="R128" s="82"/>
      <c r="S128" s="82"/>
      <c r="T128" s="83"/>
      <c r="AT128" s="16" t="s">
        <v>138</v>
      </c>
      <c r="AU128" s="16" t="s">
        <v>81</v>
      </c>
    </row>
    <row r="129" spans="2:65" s="1" customFormat="1" ht="14.4" customHeight="1">
      <c r="B129" s="37"/>
      <c r="C129" s="210" t="s">
        <v>26</v>
      </c>
      <c r="D129" s="210" t="s">
        <v>129</v>
      </c>
      <c r="E129" s="211" t="s">
        <v>196</v>
      </c>
      <c r="F129" s="212" t="s">
        <v>197</v>
      </c>
      <c r="G129" s="213" t="s">
        <v>187</v>
      </c>
      <c r="H129" s="214">
        <v>9.69</v>
      </c>
      <c r="I129" s="215"/>
      <c r="J129" s="214">
        <f>ROUND(I129*H129,0)</f>
        <v>0</v>
      </c>
      <c r="K129" s="212" t="s">
        <v>133</v>
      </c>
      <c r="L129" s="42"/>
      <c r="M129" s="216" t="s">
        <v>20</v>
      </c>
      <c r="N129" s="217" t="s">
        <v>43</v>
      </c>
      <c r="O129" s="82"/>
      <c r="P129" s="218">
        <f>O129*H129</f>
        <v>0</v>
      </c>
      <c r="Q129" s="218">
        <v>0</v>
      </c>
      <c r="R129" s="218">
        <f>Q129*H129</f>
        <v>0</v>
      </c>
      <c r="S129" s="218">
        <v>0</v>
      </c>
      <c r="T129" s="219">
        <f>S129*H129</f>
        <v>0</v>
      </c>
      <c r="AR129" s="220" t="s">
        <v>134</v>
      </c>
      <c r="AT129" s="220" t="s">
        <v>129</v>
      </c>
      <c r="AU129" s="220" t="s">
        <v>81</v>
      </c>
      <c r="AY129" s="16" t="s">
        <v>126</v>
      </c>
      <c r="BE129" s="221">
        <f>IF(N129="základní",J129,0)</f>
        <v>0</v>
      </c>
      <c r="BF129" s="221">
        <f>IF(N129="snížená",J129,0)</f>
        <v>0</v>
      </c>
      <c r="BG129" s="221">
        <f>IF(N129="zákl. přenesená",J129,0)</f>
        <v>0</v>
      </c>
      <c r="BH129" s="221">
        <f>IF(N129="sníž. přenesená",J129,0)</f>
        <v>0</v>
      </c>
      <c r="BI129" s="221">
        <f>IF(N129="nulová",J129,0)</f>
        <v>0</v>
      </c>
      <c r="BJ129" s="16" t="s">
        <v>8</v>
      </c>
      <c r="BK129" s="221">
        <f>ROUND(I129*H129,0)</f>
        <v>0</v>
      </c>
      <c r="BL129" s="16" t="s">
        <v>134</v>
      </c>
      <c r="BM129" s="220" t="s">
        <v>198</v>
      </c>
    </row>
    <row r="130" spans="2:47" s="1" customFormat="1" ht="12">
      <c r="B130" s="37"/>
      <c r="C130" s="38"/>
      <c r="D130" s="222" t="s">
        <v>136</v>
      </c>
      <c r="E130" s="38"/>
      <c r="F130" s="223" t="s">
        <v>199</v>
      </c>
      <c r="G130" s="38"/>
      <c r="H130" s="38"/>
      <c r="I130" s="134"/>
      <c r="J130" s="38"/>
      <c r="K130" s="38"/>
      <c r="L130" s="42"/>
      <c r="M130" s="224"/>
      <c r="N130" s="82"/>
      <c r="O130" s="82"/>
      <c r="P130" s="82"/>
      <c r="Q130" s="82"/>
      <c r="R130" s="82"/>
      <c r="S130" s="82"/>
      <c r="T130" s="83"/>
      <c r="AT130" s="16" t="s">
        <v>136</v>
      </c>
      <c r="AU130" s="16" t="s">
        <v>81</v>
      </c>
    </row>
    <row r="131" spans="2:47" s="1" customFormat="1" ht="12">
      <c r="B131" s="37"/>
      <c r="C131" s="38"/>
      <c r="D131" s="222" t="s">
        <v>138</v>
      </c>
      <c r="E131" s="38"/>
      <c r="F131" s="225" t="s">
        <v>200</v>
      </c>
      <c r="G131" s="38"/>
      <c r="H131" s="38"/>
      <c r="I131" s="134"/>
      <c r="J131" s="38"/>
      <c r="K131" s="38"/>
      <c r="L131" s="42"/>
      <c r="M131" s="224"/>
      <c r="N131" s="82"/>
      <c r="O131" s="82"/>
      <c r="P131" s="82"/>
      <c r="Q131" s="82"/>
      <c r="R131" s="82"/>
      <c r="S131" s="82"/>
      <c r="T131" s="83"/>
      <c r="AT131" s="16" t="s">
        <v>138</v>
      </c>
      <c r="AU131" s="16" t="s">
        <v>81</v>
      </c>
    </row>
    <row r="132" spans="2:65" s="1" customFormat="1" ht="14.4" customHeight="1">
      <c r="B132" s="37"/>
      <c r="C132" s="210" t="s">
        <v>201</v>
      </c>
      <c r="D132" s="210" t="s">
        <v>129</v>
      </c>
      <c r="E132" s="211" t="s">
        <v>202</v>
      </c>
      <c r="F132" s="212" t="s">
        <v>203</v>
      </c>
      <c r="G132" s="213" t="s">
        <v>187</v>
      </c>
      <c r="H132" s="214">
        <v>49.15</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204</v>
      </c>
    </row>
    <row r="133" spans="2:47" s="1" customFormat="1" ht="12">
      <c r="B133" s="37"/>
      <c r="C133" s="38"/>
      <c r="D133" s="222" t="s">
        <v>136</v>
      </c>
      <c r="E133" s="38"/>
      <c r="F133" s="223" t="s">
        <v>205</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200</v>
      </c>
      <c r="G134" s="38"/>
      <c r="H134" s="38"/>
      <c r="I134" s="134"/>
      <c r="J134" s="38"/>
      <c r="K134" s="38"/>
      <c r="L134" s="42"/>
      <c r="M134" s="224"/>
      <c r="N134" s="82"/>
      <c r="O134" s="82"/>
      <c r="P134" s="82"/>
      <c r="Q134" s="82"/>
      <c r="R134" s="82"/>
      <c r="S134" s="82"/>
      <c r="T134" s="83"/>
      <c r="AT134" s="16" t="s">
        <v>138</v>
      </c>
      <c r="AU134" s="16" t="s">
        <v>81</v>
      </c>
    </row>
    <row r="135" spans="2:51" s="12" customFormat="1" ht="12">
      <c r="B135" s="226"/>
      <c r="C135" s="227"/>
      <c r="D135" s="222" t="s">
        <v>140</v>
      </c>
      <c r="E135" s="228" t="s">
        <v>20</v>
      </c>
      <c r="F135" s="229" t="s">
        <v>206</v>
      </c>
      <c r="G135" s="227"/>
      <c r="H135" s="230">
        <v>49.15</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21.6" customHeight="1">
      <c r="B136" s="37"/>
      <c r="C136" s="210" t="s">
        <v>207</v>
      </c>
      <c r="D136" s="210" t="s">
        <v>129</v>
      </c>
      <c r="E136" s="211" t="s">
        <v>208</v>
      </c>
      <c r="F136" s="212" t="s">
        <v>209</v>
      </c>
      <c r="G136" s="213" t="s">
        <v>187</v>
      </c>
      <c r="H136" s="214">
        <v>9.83</v>
      </c>
      <c r="I136" s="215"/>
      <c r="J136" s="214">
        <f>ROUND(I136*H136,0)</f>
        <v>0</v>
      </c>
      <c r="K136" s="212" t="s">
        <v>133</v>
      </c>
      <c r="L136" s="42"/>
      <c r="M136" s="216" t="s">
        <v>20</v>
      </c>
      <c r="N136" s="217" t="s">
        <v>43</v>
      </c>
      <c r="O136" s="82"/>
      <c r="P136" s="218">
        <f>O136*H136</f>
        <v>0</v>
      </c>
      <c r="Q136" s="218">
        <v>0</v>
      </c>
      <c r="R136" s="218">
        <f>Q136*H136</f>
        <v>0</v>
      </c>
      <c r="S136" s="218">
        <v>0</v>
      </c>
      <c r="T136" s="219">
        <f>S136*H136</f>
        <v>0</v>
      </c>
      <c r="AR136" s="220" t="s">
        <v>134</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134</v>
      </c>
      <c r="BM136" s="220" t="s">
        <v>210</v>
      </c>
    </row>
    <row r="137" spans="2:47" s="1" customFormat="1" ht="12">
      <c r="B137" s="37"/>
      <c r="C137" s="38"/>
      <c r="D137" s="222" t="s">
        <v>136</v>
      </c>
      <c r="E137" s="38"/>
      <c r="F137" s="223" t="s">
        <v>211</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212</v>
      </c>
      <c r="G138" s="38"/>
      <c r="H138" s="38"/>
      <c r="I138" s="134"/>
      <c r="J138" s="38"/>
      <c r="K138" s="38"/>
      <c r="L138" s="42"/>
      <c r="M138" s="224"/>
      <c r="N138" s="82"/>
      <c r="O138" s="82"/>
      <c r="P138" s="82"/>
      <c r="Q138" s="82"/>
      <c r="R138" s="82"/>
      <c r="S138" s="82"/>
      <c r="T138" s="83"/>
      <c r="AT138" s="16" t="s">
        <v>138</v>
      </c>
      <c r="AU138" s="16" t="s">
        <v>81</v>
      </c>
    </row>
    <row r="139" spans="2:63" s="11" customFormat="1" ht="22.8" customHeight="1">
      <c r="B139" s="194"/>
      <c r="C139" s="195"/>
      <c r="D139" s="196" t="s">
        <v>71</v>
      </c>
      <c r="E139" s="208" t="s">
        <v>213</v>
      </c>
      <c r="F139" s="208" t="s">
        <v>214</v>
      </c>
      <c r="G139" s="195"/>
      <c r="H139" s="195"/>
      <c r="I139" s="198"/>
      <c r="J139" s="209">
        <f>BK139</f>
        <v>0</v>
      </c>
      <c r="K139" s="195"/>
      <c r="L139" s="200"/>
      <c r="M139" s="201"/>
      <c r="N139" s="202"/>
      <c r="O139" s="202"/>
      <c r="P139" s="203">
        <f>SUM(P140:P142)</f>
        <v>0</v>
      </c>
      <c r="Q139" s="202"/>
      <c r="R139" s="203">
        <f>SUM(R140:R142)</f>
        <v>0</v>
      </c>
      <c r="S139" s="202"/>
      <c r="T139" s="204">
        <f>SUM(T140:T142)</f>
        <v>0</v>
      </c>
      <c r="AR139" s="205" t="s">
        <v>8</v>
      </c>
      <c r="AT139" s="206" t="s">
        <v>71</v>
      </c>
      <c r="AU139" s="206" t="s">
        <v>8</v>
      </c>
      <c r="AY139" s="205" t="s">
        <v>126</v>
      </c>
      <c r="BK139" s="207">
        <f>SUM(BK140:BK142)</f>
        <v>0</v>
      </c>
    </row>
    <row r="140" spans="2:65" s="1" customFormat="1" ht="14.4" customHeight="1">
      <c r="B140" s="37"/>
      <c r="C140" s="210" t="s">
        <v>215</v>
      </c>
      <c r="D140" s="210" t="s">
        <v>129</v>
      </c>
      <c r="E140" s="211" t="s">
        <v>216</v>
      </c>
      <c r="F140" s="212" t="s">
        <v>217</v>
      </c>
      <c r="G140" s="213" t="s">
        <v>187</v>
      </c>
      <c r="H140" s="214">
        <v>4.75</v>
      </c>
      <c r="I140" s="215"/>
      <c r="J140" s="214">
        <f>ROUND(I140*H140,0)</f>
        <v>0</v>
      </c>
      <c r="K140" s="212" t="s">
        <v>133</v>
      </c>
      <c r="L140" s="42"/>
      <c r="M140" s="216" t="s">
        <v>20</v>
      </c>
      <c r="N140" s="217" t="s">
        <v>43</v>
      </c>
      <c r="O140" s="82"/>
      <c r="P140" s="218">
        <f>O140*H140</f>
        <v>0</v>
      </c>
      <c r="Q140" s="218">
        <v>0</v>
      </c>
      <c r="R140" s="218">
        <f>Q140*H140</f>
        <v>0</v>
      </c>
      <c r="S140" s="218">
        <v>0</v>
      </c>
      <c r="T140" s="219">
        <f>S140*H140</f>
        <v>0</v>
      </c>
      <c r="AR140" s="220" t="s">
        <v>134</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134</v>
      </c>
      <c r="BM140" s="220" t="s">
        <v>218</v>
      </c>
    </row>
    <row r="141" spans="2:47" s="1" customFormat="1" ht="12">
      <c r="B141" s="37"/>
      <c r="C141" s="38"/>
      <c r="D141" s="222" t="s">
        <v>136</v>
      </c>
      <c r="E141" s="38"/>
      <c r="F141" s="223" t="s">
        <v>219</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220</v>
      </c>
      <c r="G142" s="38"/>
      <c r="H142" s="38"/>
      <c r="I142" s="134"/>
      <c r="J142" s="38"/>
      <c r="K142" s="38"/>
      <c r="L142" s="42"/>
      <c r="M142" s="224"/>
      <c r="N142" s="82"/>
      <c r="O142" s="82"/>
      <c r="P142" s="82"/>
      <c r="Q142" s="82"/>
      <c r="R142" s="82"/>
      <c r="S142" s="82"/>
      <c r="T142" s="83"/>
      <c r="AT142" s="16" t="s">
        <v>138</v>
      </c>
      <c r="AU142" s="16" t="s">
        <v>81</v>
      </c>
    </row>
    <row r="143" spans="2:63" s="11" customFormat="1" ht="25.9" customHeight="1">
      <c r="B143" s="194"/>
      <c r="C143" s="195"/>
      <c r="D143" s="196" t="s">
        <v>71</v>
      </c>
      <c r="E143" s="197" t="s">
        <v>221</v>
      </c>
      <c r="F143" s="197" t="s">
        <v>222</v>
      </c>
      <c r="G143" s="195"/>
      <c r="H143" s="195"/>
      <c r="I143" s="198"/>
      <c r="J143" s="199">
        <f>BK143</f>
        <v>0</v>
      </c>
      <c r="K143" s="195"/>
      <c r="L143" s="200"/>
      <c r="M143" s="201"/>
      <c r="N143" s="202"/>
      <c r="O143" s="202"/>
      <c r="P143" s="203">
        <f>P144</f>
        <v>0</v>
      </c>
      <c r="Q143" s="202"/>
      <c r="R143" s="203">
        <f>R144</f>
        <v>0.30146259999999997</v>
      </c>
      <c r="S143" s="202"/>
      <c r="T143" s="204">
        <f>T144</f>
        <v>0.37086</v>
      </c>
      <c r="AR143" s="205" t="s">
        <v>81</v>
      </c>
      <c r="AT143" s="206" t="s">
        <v>71</v>
      </c>
      <c r="AU143" s="206" t="s">
        <v>72</v>
      </c>
      <c r="AY143" s="205" t="s">
        <v>126</v>
      </c>
      <c r="BK143" s="207">
        <f>BK144</f>
        <v>0</v>
      </c>
    </row>
    <row r="144" spans="2:63" s="11" customFormat="1" ht="22.8" customHeight="1">
      <c r="B144" s="194"/>
      <c r="C144" s="195"/>
      <c r="D144" s="196" t="s">
        <v>71</v>
      </c>
      <c r="E144" s="208" t="s">
        <v>223</v>
      </c>
      <c r="F144" s="208" t="s">
        <v>224</v>
      </c>
      <c r="G144" s="195"/>
      <c r="H144" s="195"/>
      <c r="I144" s="198"/>
      <c r="J144" s="209">
        <f>BK144</f>
        <v>0</v>
      </c>
      <c r="K144" s="195"/>
      <c r="L144" s="200"/>
      <c r="M144" s="201"/>
      <c r="N144" s="202"/>
      <c r="O144" s="202"/>
      <c r="P144" s="203">
        <f>SUM(P145:P219)</f>
        <v>0</v>
      </c>
      <c r="Q144" s="202"/>
      <c r="R144" s="203">
        <f>SUM(R145:R219)</f>
        <v>0.30146259999999997</v>
      </c>
      <c r="S144" s="202"/>
      <c r="T144" s="204">
        <f>SUM(T145:T219)</f>
        <v>0.37086</v>
      </c>
      <c r="AR144" s="205" t="s">
        <v>81</v>
      </c>
      <c r="AT144" s="206" t="s">
        <v>71</v>
      </c>
      <c r="AU144" s="206" t="s">
        <v>8</v>
      </c>
      <c r="AY144" s="205" t="s">
        <v>126</v>
      </c>
      <c r="BK144" s="207">
        <f>SUM(BK145:BK219)</f>
        <v>0</v>
      </c>
    </row>
    <row r="145" spans="2:65" s="1" customFormat="1" ht="14.4" customHeight="1">
      <c r="B145" s="37"/>
      <c r="C145" s="210" t="s">
        <v>225</v>
      </c>
      <c r="D145" s="210" t="s">
        <v>129</v>
      </c>
      <c r="E145" s="211" t="s">
        <v>226</v>
      </c>
      <c r="F145" s="212" t="s">
        <v>227</v>
      </c>
      <c r="G145" s="213" t="s">
        <v>228</v>
      </c>
      <c r="H145" s="214">
        <v>25.37</v>
      </c>
      <c r="I145" s="215"/>
      <c r="J145" s="214">
        <f>ROUND(I145*H145,0)</f>
        <v>0</v>
      </c>
      <c r="K145" s="212" t="s">
        <v>133</v>
      </c>
      <c r="L145" s="42"/>
      <c r="M145" s="216" t="s">
        <v>20</v>
      </c>
      <c r="N145" s="217" t="s">
        <v>43</v>
      </c>
      <c r="O145" s="82"/>
      <c r="P145" s="218">
        <f>O145*H145</f>
        <v>0</v>
      </c>
      <c r="Q145" s="218">
        <v>0</v>
      </c>
      <c r="R145" s="218">
        <f>Q145*H145</f>
        <v>0</v>
      </c>
      <c r="S145" s="218">
        <v>0.003</v>
      </c>
      <c r="T145" s="219">
        <f>S145*H145</f>
        <v>0.07611000000000001</v>
      </c>
      <c r="AR145" s="220" t="s">
        <v>229</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229</v>
      </c>
      <c r="BM145" s="220" t="s">
        <v>230</v>
      </c>
    </row>
    <row r="146" spans="2:47" s="1" customFormat="1" ht="12">
      <c r="B146" s="37"/>
      <c r="C146" s="38"/>
      <c r="D146" s="222" t="s">
        <v>136</v>
      </c>
      <c r="E146" s="38"/>
      <c r="F146" s="223" t="s">
        <v>231</v>
      </c>
      <c r="G146" s="38"/>
      <c r="H146" s="38"/>
      <c r="I146" s="134"/>
      <c r="J146" s="38"/>
      <c r="K146" s="38"/>
      <c r="L146" s="42"/>
      <c r="M146" s="224"/>
      <c r="N146" s="82"/>
      <c r="O146" s="82"/>
      <c r="P146" s="82"/>
      <c r="Q146" s="82"/>
      <c r="R146" s="82"/>
      <c r="S146" s="82"/>
      <c r="T146" s="83"/>
      <c r="AT146" s="16" t="s">
        <v>136</v>
      </c>
      <c r="AU146" s="16" t="s">
        <v>81</v>
      </c>
    </row>
    <row r="147" spans="2:51" s="12" customFormat="1" ht="12">
      <c r="B147" s="226"/>
      <c r="C147" s="227"/>
      <c r="D147" s="222" t="s">
        <v>140</v>
      </c>
      <c r="E147" s="228" t="s">
        <v>20</v>
      </c>
      <c r="F147" s="229" t="s">
        <v>232</v>
      </c>
      <c r="G147" s="227"/>
      <c r="H147" s="230">
        <v>25.37</v>
      </c>
      <c r="I147" s="231"/>
      <c r="J147" s="227"/>
      <c r="K147" s="227"/>
      <c r="L147" s="232"/>
      <c r="M147" s="233"/>
      <c r="N147" s="234"/>
      <c r="O147" s="234"/>
      <c r="P147" s="234"/>
      <c r="Q147" s="234"/>
      <c r="R147" s="234"/>
      <c r="S147" s="234"/>
      <c r="T147" s="235"/>
      <c r="AT147" s="236" t="s">
        <v>140</v>
      </c>
      <c r="AU147" s="236" t="s">
        <v>81</v>
      </c>
      <c r="AV147" s="12" t="s">
        <v>81</v>
      </c>
      <c r="AW147" s="12" t="s">
        <v>33</v>
      </c>
      <c r="AX147" s="12" t="s">
        <v>8</v>
      </c>
      <c r="AY147" s="236" t="s">
        <v>126</v>
      </c>
    </row>
    <row r="148" spans="2:65" s="1" customFormat="1" ht="14.4" customHeight="1">
      <c r="B148" s="37"/>
      <c r="C148" s="210" t="s">
        <v>9</v>
      </c>
      <c r="D148" s="210" t="s">
        <v>129</v>
      </c>
      <c r="E148" s="211" t="s">
        <v>233</v>
      </c>
      <c r="F148" s="212" t="s">
        <v>234</v>
      </c>
      <c r="G148" s="213" t="s">
        <v>228</v>
      </c>
      <c r="H148" s="214">
        <v>58.95</v>
      </c>
      <c r="I148" s="215"/>
      <c r="J148" s="214">
        <f>ROUND(I148*H148,0)</f>
        <v>0</v>
      </c>
      <c r="K148" s="212" t="s">
        <v>133</v>
      </c>
      <c r="L148" s="42"/>
      <c r="M148" s="216" t="s">
        <v>20</v>
      </c>
      <c r="N148" s="217" t="s">
        <v>43</v>
      </c>
      <c r="O148" s="82"/>
      <c r="P148" s="218">
        <f>O148*H148</f>
        <v>0</v>
      </c>
      <c r="Q148" s="218">
        <v>0</v>
      </c>
      <c r="R148" s="218">
        <f>Q148*H148</f>
        <v>0</v>
      </c>
      <c r="S148" s="218">
        <v>0.005</v>
      </c>
      <c r="T148" s="219">
        <f>S148*H148</f>
        <v>0.29475</v>
      </c>
      <c r="AR148" s="220" t="s">
        <v>229</v>
      </c>
      <c r="AT148" s="220" t="s">
        <v>129</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235</v>
      </c>
    </row>
    <row r="149" spans="2:47" s="1" customFormat="1" ht="12">
      <c r="B149" s="37"/>
      <c r="C149" s="38"/>
      <c r="D149" s="222" t="s">
        <v>136</v>
      </c>
      <c r="E149" s="38"/>
      <c r="F149" s="223" t="s">
        <v>236</v>
      </c>
      <c r="G149" s="38"/>
      <c r="H149" s="38"/>
      <c r="I149" s="134"/>
      <c r="J149" s="38"/>
      <c r="K149" s="38"/>
      <c r="L149" s="42"/>
      <c r="M149" s="224"/>
      <c r="N149" s="82"/>
      <c r="O149" s="82"/>
      <c r="P149" s="82"/>
      <c r="Q149" s="82"/>
      <c r="R149" s="82"/>
      <c r="S149" s="82"/>
      <c r="T149" s="83"/>
      <c r="AT149" s="16" t="s">
        <v>136</v>
      </c>
      <c r="AU149" s="16" t="s">
        <v>81</v>
      </c>
    </row>
    <row r="150" spans="2:51" s="12" customFormat="1" ht="12">
      <c r="B150" s="226"/>
      <c r="C150" s="227"/>
      <c r="D150" s="222" t="s">
        <v>140</v>
      </c>
      <c r="E150" s="228" t="s">
        <v>20</v>
      </c>
      <c r="F150" s="229" t="s">
        <v>237</v>
      </c>
      <c r="G150" s="227"/>
      <c r="H150" s="230">
        <v>58.95</v>
      </c>
      <c r="I150" s="231"/>
      <c r="J150" s="227"/>
      <c r="K150" s="227"/>
      <c r="L150" s="232"/>
      <c r="M150" s="233"/>
      <c r="N150" s="234"/>
      <c r="O150" s="234"/>
      <c r="P150" s="234"/>
      <c r="Q150" s="234"/>
      <c r="R150" s="234"/>
      <c r="S150" s="234"/>
      <c r="T150" s="235"/>
      <c r="AT150" s="236" t="s">
        <v>140</v>
      </c>
      <c r="AU150" s="236" t="s">
        <v>81</v>
      </c>
      <c r="AV150" s="12" t="s">
        <v>81</v>
      </c>
      <c r="AW150" s="12" t="s">
        <v>33</v>
      </c>
      <c r="AX150" s="12" t="s">
        <v>8</v>
      </c>
      <c r="AY150" s="236" t="s">
        <v>126</v>
      </c>
    </row>
    <row r="151" spans="2:65" s="1" customFormat="1" ht="14.4" customHeight="1">
      <c r="B151" s="37"/>
      <c r="C151" s="210" t="s">
        <v>229</v>
      </c>
      <c r="D151" s="210" t="s">
        <v>129</v>
      </c>
      <c r="E151" s="211" t="s">
        <v>238</v>
      </c>
      <c r="F151" s="212" t="s">
        <v>239</v>
      </c>
      <c r="G151" s="213" t="s">
        <v>132</v>
      </c>
      <c r="H151" s="214">
        <v>26.62</v>
      </c>
      <c r="I151" s="215"/>
      <c r="J151" s="214">
        <f>ROUND(I151*H151,0)</f>
        <v>0</v>
      </c>
      <c r="K151" s="212" t="s">
        <v>133</v>
      </c>
      <c r="L151" s="42"/>
      <c r="M151" s="216" t="s">
        <v>20</v>
      </c>
      <c r="N151" s="217" t="s">
        <v>43</v>
      </c>
      <c r="O151" s="82"/>
      <c r="P151" s="218">
        <f>O151*H151</f>
        <v>0</v>
      </c>
      <c r="Q151" s="218">
        <v>0.00027</v>
      </c>
      <c r="R151" s="218">
        <f>Q151*H151</f>
        <v>0.0071874</v>
      </c>
      <c r="S151" s="218">
        <v>0</v>
      </c>
      <c r="T151" s="219">
        <f>S151*H151</f>
        <v>0</v>
      </c>
      <c r="AR151" s="220" t="s">
        <v>229</v>
      </c>
      <c r="AT151" s="220" t="s">
        <v>129</v>
      </c>
      <c r="AU151" s="220" t="s">
        <v>81</v>
      </c>
      <c r="AY151" s="16" t="s">
        <v>126</v>
      </c>
      <c r="BE151" s="221">
        <f>IF(N151="základní",J151,0)</f>
        <v>0</v>
      </c>
      <c r="BF151" s="221">
        <f>IF(N151="snížená",J151,0)</f>
        <v>0</v>
      </c>
      <c r="BG151" s="221">
        <f>IF(N151="zákl. přenesená",J151,0)</f>
        <v>0</v>
      </c>
      <c r="BH151" s="221">
        <f>IF(N151="sníž. přenesená",J151,0)</f>
        <v>0</v>
      </c>
      <c r="BI151" s="221">
        <f>IF(N151="nulová",J151,0)</f>
        <v>0</v>
      </c>
      <c r="BJ151" s="16" t="s">
        <v>8</v>
      </c>
      <c r="BK151" s="221">
        <f>ROUND(I151*H151,0)</f>
        <v>0</v>
      </c>
      <c r="BL151" s="16" t="s">
        <v>229</v>
      </c>
      <c r="BM151" s="220" t="s">
        <v>240</v>
      </c>
    </row>
    <row r="152" spans="2:47" s="1" customFormat="1" ht="12">
      <c r="B152" s="37"/>
      <c r="C152" s="38"/>
      <c r="D152" s="222" t="s">
        <v>136</v>
      </c>
      <c r="E152" s="38"/>
      <c r="F152" s="223" t="s">
        <v>241</v>
      </c>
      <c r="G152" s="38"/>
      <c r="H152" s="38"/>
      <c r="I152" s="134"/>
      <c r="J152" s="38"/>
      <c r="K152" s="38"/>
      <c r="L152" s="42"/>
      <c r="M152" s="224"/>
      <c r="N152" s="82"/>
      <c r="O152" s="82"/>
      <c r="P152" s="82"/>
      <c r="Q152" s="82"/>
      <c r="R152" s="82"/>
      <c r="S152" s="82"/>
      <c r="T152" s="83"/>
      <c r="AT152" s="16" t="s">
        <v>136</v>
      </c>
      <c r="AU152" s="16" t="s">
        <v>81</v>
      </c>
    </row>
    <row r="153" spans="2:47" s="1" customFormat="1" ht="12">
      <c r="B153" s="37"/>
      <c r="C153" s="38"/>
      <c r="D153" s="222" t="s">
        <v>138</v>
      </c>
      <c r="E153" s="38"/>
      <c r="F153" s="225" t="s">
        <v>242</v>
      </c>
      <c r="G153" s="38"/>
      <c r="H153" s="38"/>
      <c r="I153" s="134"/>
      <c r="J153" s="38"/>
      <c r="K153" s="38"/>
      <c r="L153" s="42"/>
      <c r="M153" s="224"/>
      <c r="N153" s="82"/>
      <c r="O153" s="82"/>
      <c r="P153" s="82"/>
      <c r="Q153" s="82"/>
      <c r="R153" s="82"/>
      <c r="S153" s="82"/>
      <c r="T153" s="83"/>
      <c r="AT153" s="16" t="s">
        <v>138</v>
      </c>
      <c r="AU153" s="16" t="s">
        <v>81</v>
      </c>
    </row>
    <row r="154" spans="2:51" s="12" customFormat="1" ht="12">
      <c r="B154" s="226"/>
      <c r="C154" s="227"/>
      <c r="D154" s="222" t="s">
        <v>140</v>
      </c>
      <c r="E154" s="228" t="s">
        <v>20</v>
      </c>
      <c r="F154" s="229" t="s">
        <v>243</v>
      </c>
      <c r="G154" s="227"/>
      <c r="H154" s="230">
        <v>26.62</v>
      </c>
      <c r="I154" s="231"/>
      <c r="J154" s="227"/>
      <c r="K154" s="227"/>
      <c r="L154" s="232"/>
      <c r="M154" s="233"/>
      <c r="N154" s="234"/>
      <c r="O154" s="234"/>
      <c r="P154" s="234"/>
      <c r="Q154" s="234"/>
      <c r="R154" s="234"/>
      <c r="S154" s="234"/>
      <c r="T154" s="235"/>
      <c r="AT154" s="236" t="s">
        <v>140</v>
      </c>
      <c r="AU154" s="236" t="s">
        <v>81</v>
      </c>
      <c r="AV154" s="12" t="s">
        <v>81</v>
      </c>
      <c r="AW154" s="12" t="s">
        <v>33</v>
      </c>
      <c r="AX154" s="12" t="s">
        <v>8</v>
      </c>
      <c r="AY154" s="236" t="s">
        <v>126</v>
      </c>
    </row>
    <row r="155" spans="2:65" s="1" customFormat="1" ht="14.4" customHeight="1">
      <c r="B155" s="37"/>
      <c r="C155" s="210" t="s">
        <v>244</v>
      </c>
      <c r="D155" s="210" t="s">
        <v>129</v>
      </c>
      <c r="E155" s="211" t="s">
        <v>245</v>
      </c>
      <c r="F155" s="212" t="s">
        <v>246</v>
      </c>
      <c r="G155" s="213" t="s">
        <v>132</v>
      </c>
      <c r="H155" s="214">
        <v>119.73</v>
      </c>
      <c r="I155" s="215"/>
      <c r="J155" s="214">
        <f>ROUND(I155*H155,0)</f>
        <v>0</v>
      </c>
      <c r="K155" s="212" t="s">
        <v>133</v>
      </c>
      <c r="L155" s="42"/>
      <c r="M155" s="216" t="s">
        <v>20</v>
      </c>
      <c r="N155" s="217" t="s">
        <v>43</v>
      </c>
      <c r="O155" s="82"/>
      <c r="P155" s="218">
        <f>O155*H155</f>
        <v>0</v>
      </c>
      <c r="Q155" s="218">
        <v>0.00026</v>
      </c>
      <c r="R155" s="218">
        <f>Q155*H155</f>
        <v>0.0311298</v>
      </c>
      <c r="S155" s="218">
        <v>0</v>
      </c>
      <c r="T155" s="219">
        <f>S155*H155</f>
        <v>0</v>
      </c>
      <c r="AR155" s="220" t="s">
        <v>229</v>
      </c>
      <c r="AT155" s="220" t="s">
        <v>129</v>
      </c>
      <c r="AU155" s="220" t="s">
        <v>81</v>
      </c>
      <c r="AY155" s="16" t="s">
        <v>126</v>
      </c>
      <c r="BE155" s="221">
        <f>IF(N155="základní",J155,0)</f>
        <v>0</v>
      </c>
      <c r="BF155" s="221">
        <f>IF(N155="snížená",J155,0)</f>
        <v>0</v>
      </c>
      <c r="BG155" s="221">
        <f>IF(N155="zákl. přenesená",J155,0)</f>
        <v>0</v>
      </c>
      <c r="BH155" s="221">
        <f>IF(N155="sníž. přenesená",J155,0)</f>
        <v>0</v>
      </c>
      <c r="BI155" s="221">
        <f>IF(N155="nulová",J155,0)</f>
        <v>0</v>
      </c>
      <c r="BJ155" s="16" t="s">
        <v>8</v>
      </c>
      <c r="BK155" s="221">
        <f>ROUND(I155*H155,0)</f>
        <v>0</v>
      </c>
      <c r="BL155" s="16" t="s">
        <v>229</v>
      </c>
      <c r="BM155" s="220" t="s">
        <v>247</v>
      </c>
    </row>
    <row r="156" spans="2:47" s="1" customFormat="1" ht="12">
      <c r="B156" s="37"/>
      <c r="C156" s="38"/>
      <c r="D156" s="222" t="s">
        <v>136</v>
      </c>
      <c r="E156" s="38"/>
      <c r="F156" s="223" t="s">
        <v>248</v>
      </c>
      <c r="G156" s="38"/>
      <c r="H156" s="38"/>
      <c r="I156" s="134"/>
      <c r="J156" s="38"/>
      <c r="K156" s="38"/>
      <c r="L156" s="42"/>
      <c r="M156" s="224"/>
      <c r="N156" s="82"/>
      <c r="O156" s="82"/>
      <c r="P156" s="82"/>
      <c r="Q156" s="82"/>
      <c r="R156" s="82"/>
      <c r="S156" s="82"/>
      <c r="T156" s="83"/>
      <c r="AT156" s="16" t="s">
        <v>136</v>
      </c>
      <c r="AU156" s="16" t="s">
        <v>81</v>
      </c>
    </row>
    <row r="157" spans="2:47" s="1" customFormat="1" ht="12">
      <c r="B157" s="37"/>
      <c r="C157" s="38"/>
      <c r="D157" s="222" t="s">
        <v>138</v>
      </c>
      <c r="E157" s="38"/>
      <c r="F157" s="225" t="s">
        <v>242</v>
      </c>
      <c r="G157" s="38"/>
      <c r="H157" s="38"/>
      <c r="I157" s="134"/>
      <c r="J157" s="38"/>
      <c r="K157" s="38"/>
      <c r="L157" s="42"/>
      <c r="M157" s="224"/>
      <c r="N157" s="82"/>
      <c r="O157" s="82"/>
      <c r="P157" s="82"/>
      <c r="Q157" s="82"/>
      <c r="R157" s="82"/>
      <c r="S157" s="82"/>
      <c r="T157" s="83"/>
      <c r="AT157" s="16" t="s">
        <v>138</v>
      </c>
      <c r="AU157" s="16" t="s">
        <v>81</v>
      </c>
    </row>
    <row r="158" spans="2:51" s="12" customFormat="1" ht="12">
      <c r="B158" s="226"/>
      <c r="C158" s="227"/>
      <c r="D158" s="222" t="s">
        <v>140</v>
      </c>
      <c r="E158" s="228" t="s">
        <v>20</v>
      </c>
      <c r="F158" s="229" t="s">
        <v>249</v>
      </c>
      <c r="G158" s="227"/>
      <c r="H158" s="230">
        <v>119.73</v>
      </c>
      <c r="I158" s="231"/>
      <c r="J158" s="227"/>
      <c r="K158" s="227"/>
      <c r="L158" s="232"/>
      <c r="M158" s="233"/>
      <c r="N158" s="234"/>
      <c r="O158" s="234"/>
      <c r="P158" s="234"/>
      <c r="Q158" s="234"/>
      <c r="R158" s="234"/>
      <c r="S158" s="234"/>
      <c r="T158" s="235"/>
      <c r="AT158" s="236" t="s">
        <v>140</v>
      </c>
      <c r="AU158" s="236" t="s">
        <v>81</v>
      </c>
      <c r="AV158" s="12" t="s">
        <v>81</v>
      </c>
      <c r="AW158" s="12" t="s">
        <v>33</v>
      </c>
      <c r="AX158" s="12" t="s">
        <v>8</v>
      </c>
      <c r="AY158" s="236" t="s">
        <v>126</v>
      </c>
    </row>
    <row r="159" spans="2:65" s="1" customFormat="1" ht="14.4" customHeight="1">
      <c r="B159" s="37"/>
      <c r="C159" s="210" t="s">
        <v>250</v>
      </c>
      <c r="D159" s="210" t="s">
        <v>129</v>
      </c>
      <c r="E159" s="211" t="s">
        <v>251</v>
      </c>
      <c r="F159" s="212" t="s">
        <v>252</v>
      </c>
      <c r="G159" s="213" t="s">
        <v>132</v>
      </c>
      <c r="H159" s="214">
        <v>9.52</v>
      </c>
      <c r="I159" s="215"/>
      <c r="J159" s="214">
        <f>ROUND(I159*H159,0)</f>
        <v>0</v>
      </c>
      <c r="K159" s="212" t="s">
        <v>133</v>
      </c>
      <c r="L159" s="42"/>
      <c r="M159" s="216" t="s">
        <v>20</v>
      </c>
      <c r="N159" s="217" t="s">
        <v>43</v>
      </c>
      <c r="O159" s="82"/>
      <c r="P159" s="218">
        <f>O159*H159</f>
        <v>0</v>
      </c>
      <c r="Q159" s="218">
        <v>0.00027</v>
      </c>
      <c r="R159" s="218">
        <f>Q159*H159</f>
        <v>0.0025704</v>
      </c>
      <c r="S159" s="218">
        <v>0</v>
      </c>
      <c r="T159" s="219">
        <f>S159*H159</f>
        <v>0</v>
      </c>
      <c r="AR159" s="220" t="s">
        <v>229</v>
      </c>
      <c r="AT159" s="220" t="s">
        <v>129</v>
      </c>
      <c r="AU159" s="220" t="s">
        <v>81</v>
      </c>
      <c r="AY159" s="16" t="s">
        <v>126</v>
      </c>
      <c r="BE159" s="221">
        <f>IF(N159="základní",J159,0)</f>
        <v>0</v>
      </c>
      <c r="BF159" s="221">
        <f>IF(N159="snížená",J159,0)</f>
        <v>0</v>
      </c>
      <c r="BG159" s="221">
        <f>IF(N159="zákl. přenesená",J159,0)</f>
        <v>0</v>
      </c>
      <c r="BH159" s="221">
        <f>IF(N159="sníž. přenesená",J159,0)</f>
        <v>0</v>
      </c>
      <c r="BI159" s="221">
        <f>IF(N159="nulová",J159,0)</f>
        <v>0</v>
      </c>
      <c r="BJ159" s="16" t="s">
        <v>8</v>
      </c>
      <c r="BK159" s="221">
        <f>ROUND(I159*H159,0)</f>
        <v>0</v>
      </c>
      <c r="BL159" s="16" t="s">
        <v>229</v>
      </c>
      <c r="BM159" s="220" t="s">
        <v>253</v>
      </c>
    </row>
    <row r="160" spans="2:47" s="1" customFormat="1" ht="12">
      <c r="B160" s="37"/>
      <c r="C160" s="38"/>
      <c r="D160" s="222" t="s">
        <v>136</v>
      </c>
      <c r="E160" s="38"/>
      <c r="F160" s="223" t="s">
        <v>254</v>
      </c>
      <c r="G160" s="38"/>
      <c r="H160" s="38"/>
      <c r="I160" s="134"/>
      <c r="J160" s="38"/>
      <c r="K160" s="38"/>
      <c r="L160" s="42"/>
      <c r="M160" s="224"/>
      <c r="N160" s="82"/>
      <c r="O160" s="82"/>
      <c r="P160" s="82"/>
      <c r="Q160" s="82"/>
      <c r="R160" s="82"/>
      <c r="S160" s="82"/>
      <c r="T160" s="83"/>
      <c r="AT160" s="16" t="s">
        <v>136</v>
      </c>
      <c r="AU160" s="16" t="s">
        <v>81</v>
      </c>
    </row>
    <row r="161" spans="2:47" s="1" customFormat="1" ht="12">
      <c r="B161" s="37"/>
      <c r="C161" s="38"/>
      <c r="D161" s="222" t="s">
        <v>138</v>
      </c>
      <c r="E161" s="38"/>
      <c r="F161" s="225" t="s">
        <v>242</v>
      </c>
      <c r="G161" s="38"/>
      <c r="H161" s="38"/>
      <c r="I161" s="134"/>
      <c r="J161" s="38"/>
      <c r="K161" s="38"/>
      <c r="L161" s="42"/>
      <c r="M161" s="224"/>
      <c r="N161" s="82"/>
      <c r="O161" s="82"/>
      <c r="P161" s="82"/>
      <c r="Q161" s="82"/>
      <c r="R161" s="82"/>
      <c r="S161" s="82"/>
      <c r="T161" s="83"/>
      <c r="AT161" s="16" t="s">
        <v>138</v>
      </c>
      <c r="AU161" s="16" t="s">
        <v>81</v>
      </c>
    </row>
    <row r="162" spans="2:51" s="12" customFormat="1" ht="12">
      <c r="B162" s="226"/>
      <c r="C162" s="227"/>
      <c r="D162" s="222" t="s">
        <v>140</v>
      </c>
      <c r="E162" s="228" t="s">
        <v>20</v>
      </c>
      <c r="F162" s="229" t="s">
        <v>175</v>
      </c>
      <c r="G162" s="227"/>
      <c r="H162" s="230">
        <v>9.52</v>
      </c>
      <c r="I162" s="231"/>
      <c r="J162" s="227"/>
      <c r="K162" s="227"/>
      <c r="L162" s="232"/>
      <c r="M162" s="233"/>
      <c r="N162" s="234"/>
      <c r="O162" s="234"/>
      <c r="P162" s="234"/>
      <c r="Q162" s="234"/>
      <c r="R162" s="234"/>
      <c r="S162" s="234"/>
      <c r="T162" s="235"/>
      <c r="AT162" s="236" t="s">
        <v>140</v>
      </c>
      <c r="AU162" s="236" t="s">
        <v>81</v>
      </c>
      <c r="AV162" s="12" t="s">
        <v>81</v>
      </c>
      <c r="AW162" s="12" t="s">
        <v>33</v>
      </c>
      <c r="AX162" s="12" t="s">
        <v>8</v>
      </c>
      <c r="AY162" s="236" t="s">
        <v>126</v>
      </c>
    </row>
    <row r="163" spans="2:65" s="1" customFormat="1" ht="21.6" customHeight="1">
      <c r="B163" s="37"/>
      <c r="C163" s="248" t="s">
        <v>255</v>
      </c>
      <c r="D163" s="248" t="s">
        <v>256</v>
      </c>
      <c r="E163" s="249" t="s">
        <v>257</v>
      </c>
      <c r="F163" s="250" t="s">
        <v>258</v>
      </c>
      <c r="G163" s="251" t="s">
        <v>259</v>
      </c>
      <c r="H163" s="252">
        <v>8</v>
      </c>
      <c r="I163" s="253"/>
      <c r="J163" s="252">
        <f>ROUND(I163*H163,0)</f>
        <v>0</v>
      </c>
      <c r="K163" s="250" t="s">
        <v>20</v>
      </c>
      <c r="L163" s="254"/>
      <c r="M163" s="255" t="s">
        <v>20</v>
      </c>
      <c r="N163" s="256" t="s">
        <v>43</v>
      </c>
      <c r="O163" s="82"/>
      <c r="P163" s="218">
        <f>O163*H163</f>
        <v>0</v>
      </c>
      <c r="Q163" s="218">
        <v>0</v>
      </c>
      <c r="R163" s="218">
        <f>Q163*H163</f>
        <v>0</v>
      </c>
      <c r="S163" s="218">
        <v>0</v>
      </c>
      <c r="T163" s="219">
        <f>S163*H163</f>
        <v>0</v>
      </c>
      <c r="AR163" s="220" t="s">
        <v>260</v>
      </c>
      <c r="AT163" s="220" t="s">
        <v>256</v>
      </c>
      <c r="AU163" s="220" t="s">
        <v>81</v>
      </c>
      <c r="AY163" s="16" t="s">
        <v>126</v>
      </c>
      <c r="BE163" s="221">
        <f>IF(N163="základní",J163,0)</f>
        <v>0</v>
      </c>
      <c r="BF163" s="221">
        <f>IF(N163="snížená",J163,0)</f>
        <v>0</v>
      </c>
      <c r="BG163" s="221">
        <f>IF(N163="zákl. přenesená",J163,0)</f>
        <v>0</v>
      </c>
      <c r="BH163" s="221">
        <f>IF(N163="sníž. přenesená",J163,0)</f>
        <v>0</v>
      </c>
      <c r="BI163" s="221">
        <f>IF(N163="nulová",J163,0)</f>
        <v>0</v>
      </c>
      <c r="BJ163" s="16" t="s">
        <v>8</v>
      </c>
      <c r="BK163" s="221">
        <f>ROUND(I163*H163,0)</f>
        <v>0</v>
      </c>
      <c r="BL163" s="16" t="s">
        <v>229</v>
      </c>
      <c r="BM163" s="220" t="s">
        <v>261</v>
      </c>
    </row>
    <row r="164" spans="2:47" s="1" customFormat="1" ht="12">
      <c r="B164" s="37"/>
      <c r="C164" s="38"/>
      <c r="D164" s="222" t="s">
        <v>136</v>
      </c>
      <c r="E164" s="38"/>
      <c r="F164" s="223" t="s">
        <v>262</v>
      </c>
      <c r="G164" s="38"/>
      <c r="H164" s="38"/>
      <c r="I164" s="134"/>
      <c r="J164" s="38"/>
      <c r="K164" s="38"/>
      <c r="L164" s="42"/>
      <c r="M164" s="224"/>
      <c r="N164" s="82"/>
      <c r="O164" s="82"/>
      <c r="P164" s="82"/>
      <c r="Q164" s="82"/>
      <c r="R164" s="82"/>
      <c r="S164" s="82"/>
      <c r="T164" s="83"/>
      <c r="AT164" s="16" t="s">
        <v>136</v>
      </c>
      <c r="AU164" s="16" t="s">
        <v>81</v>
      </c>
    </row>
    <row r="165" spans="2:65" s="1" customFormat="1" ht="21.6" customHeight="1">
      <c r="B165" s="37"/>
      <c r="C165" s="248" t="s">
        <v>263</v>
      </c>
      <c r="D165" s="248" t="s">
        <v>256</v>
      </c>
      <c r="E165" s="249" t="s">
        <v>264</v>
      </c>
      <c r="F165" s="250" t="s">
        <v>265</v>
      </c>
      <c r="G165" s="251" t="s">
        <v>259</v>
      </c>
      <c r="H165" s="252">
        <v>6</v>
      </c>
      <c r="I165" s="253"/>
      <c r="J165" s="252">
        <f>ROUND(I165*H165,0)</f>
        <v>0</v>
      </c>
      <c r="K165" s="250" t="s">
        <v>20</v>
      </c>
      <c r="L165" s="254"/>
      <c r="M165" s="255" t="s">
        <v>20</v>
      </c>
      <c r="N165" s="256" t="s">
        <v>43</v>
      </c>
      <c r="O165" s="82"/>
      <c r="P165" s="218">
        <f>O165*H165</f>
        <v>0</v>
      </c>
      <c r="Q165" s="218">
        <v>0</v>
      </c>
      <c r="R165" s="218">
        <f>Q165*H165</f>
        <v>0</v>
      </c>
      <c r="S165" s="218">
        <v>0</v>
      </c>
      <c r="T165" s="219">
        <f>S165*H165</f>
        <v>0</v>
      </c>
      <c r="AR165" s="220" t="s">
        <v>260</v>
      </c>
      <c r="AT165" s="220" t="s">
        <v>256</v>
      </c>
      <c r="AU165" s="220" t="s">
        <v>81</v>
      </c>
      <c r="AY165" s="16" t="s">
        <v>126</v>
      </c>
      <c r="BE165" s="221">
        <f>IF(N165="základní",J165,0)</f>
        <v>0</v>
      </c>
      <c r="BF165" s="221">
        <f>IF(N165="snížená",J165,0)</f>
        <v>0</v>
      </c>
      <c r="BG165" s="221">
        <f>IF(N165="zákl. přenesená",J165,0)</f>
        <v>0</v>
      </c>
      <c r="BH165" s="221">
        <f>IF(N165="sníž. přenesená",J165,0)</f>
        <v>0</v>
      </c>
      <c r="BI165" s="221">
        <f>IF(N165="nulová",J165,0)</f>
        <v>0</v>
      </c>
      <c r="BJ165" s="16" t="s">
        <v>8</v>
      </c>
      <c r="BK165" s="221">
        <f>ROUND(I165*H165,0)</f>
        <v>0</v>
      </c>
      <c r="BL165" s="16" t="s">
        <v>229</v>
      </c>
      <c r="BM165" s="220" t="s">
        <v>266</v>
      </c>
    </row>
    <row r="166" spans="2:47" s="1" customFormat="1" ht="12">
      <c r="B166" s="37"/>
      <c r="C166" s="38"/>
      <c r="D166" s="222" t="s">
        <v>136</v>
      </c>
      <c r="E166" s="38"/>
      <c r="F166" s="223" t="s">
        <v>267</v>
      </c>
      <c r="G166" s="38"/>
      <c r="H166" s="38"/>
      <c r="I166" s="134"/>
      <c r="J166" s="38"/>
      <c r="K166" s="38"/>
      <c r="L166" s="42"/>
      <c r="M166" s="224"/>
      <c r="N166" s="82"/>
      <c r="O166" s="82"/>
      <c r="P166" s="82"/>
      <c r="Q166" s="82"/>
      <c r="R166" s="82"/>
      <c r="S166" s="82"/>
      <c r="T166" s="83"/>
      <c r="AT166" s="16" t="s">
        <v>136</v>
      </c>
      <c r="AU166" s="16" t="s">
        <v>81</v>
      </c>
    </row>
    <row r="167" spans="2:65" s="1" customFormat="1" ht="21.6" customHeight="1">
      <c r="B167" s="37"/>
      <c r="C167" s="248" t="s">
        <v>7</v>
      </c>
      <c r="D167" s="248" t="s">
        <v>256</v>
      </c>
      <c r="E167" s="249" t="s">
        <v>268</v>
      </c>
      <c r="F167" s="250" t="s">
        <v>269</v>
      </c>
      <c r="G167" s="251" t="s">
        <v>259</v>
      </c>
      <c r="H167" s="252">
        <v>2</v>
      </c>
      <c r="I167" s="253"/>
      <c r="J167" s="252">
        <f>ROUND(I167*H167,0)</f>
        <v>0</v>
      </c>
      <c r="K167" s="250" t="s">
        <v>20</v>
      </c>
      <c r="L167" s="254"/>
      <c r="M167" s="255" t="s">
        <v>20</v>
      </c>
      <c r="N167" s="256" t="s">
        <v>43</v>
      </c>
      <c r="O167" s="82"/>
      <c r="P167" s="218">
        <f>O167*H167</f>
        <v>0</v>
      </c>
      <c r="Q167" s="218">
        <v>0</v>
      </c>
      <c r="R167" s="218">
        <f>Q167*H167</f>
        <v>0</v>
      </c>
      <c r="S167" s="218">
        <v>0</v>
      </c>
      <c r="T167" s="219">
        <f>S167*H167</f>
        <v>0</v>
      </c>
      <c r="AR167" s="220" t="s">
        <v>260</v>
      </c>
      <c r="AT167" s="220" t="s">
        <v>256</v>
      </c>
      <c r="AU167" s="220" t="s">
        <v>81</v>
      </c>
      <c r="AY167" s="16" t="s">
        <v>126</v>
      </c>
      <c r="BE167" s="221">
        <f>IF(N167="základní",J167,0)</f>
        <v>0</v>
      </c>
      <c r="BF167" s="221">
        <f>IF(N167="snížená",J167,0)</f>
        <v>0</v>
      </c>
      <c r="BG167" s="221">
        <f>IF(N167="zákl. přenesená",J167,0)</f>
        <v>0</v>
      </c>
      <c r="BH167" s="221">
        <f>IF(N167="sníž. přenesená",J167,0)</f>
        <v>0</v>
      </c>
      <c r="BI167" s="221">
        <f>IF(N167="nulová",J167,0)</f>
        <v>0</v>
      </c>
      <c r="BJ167" s="16" t="s">
        <v>8</v>
      </c>
      <c r="BK167" s="221">
        <f>ROUND(I167*H167,0)</f>
        <v>0</v>
      </c>
      <c r="BL167" s="16" t="s">
        <v>229</v>
      </c>
      <c r="BM167" s="220" t="s">
        <v>270</v>
      </c>
    </row>
    <row r="168" spans="2:47" s="1" customFormat="1" ht="12">
      <c r="B168" s="37"/>
      <c r="C168" s="38"/>
      <c r="D168" s="222" t="s">
        <v>136</v>
      </c>
      <c r="E168" s="38"/>
      <c r="F168" s="223" t="s">
        <v>271</v>
      </c>
      <c r="G168" s="38"/>
      <c r="H168" s="38"/>
      <c r="I168" s="134"/>
      <c r="J168" s="38"/>
      <c r="K168" s="38"/>
      <c r="L168" s="42"/>
      <c r="M168" s="224"/>
      <c r="N168" s="82"/>
      <c r="O168" s="82"/>
      <c r="P168" s="82"/>
      <c r="Q168" s="82"/>
      <c r="R168" s="82"/>
      <c r="S168" s="82"/>
      <c r="T168" s="83"/>
      <c r="AT168" s="16" t="s">
        <v>136</v>
      </c>
      <c r="AU168" s="16" t="s">
        <v>81</v>
      </c>
    </row>
    <row r="169" spans="2:65" s="1" customFormat="1" ht="21.6" customHeight="1">
      <c r="B169" s="37"/>
      <c r="C169" s="248" t="s">
        <v>272</v>
      </c>
      <c r="D169" s="248" t="s">
        <v>256</v>
      </c>
      <c r="E169" s="249" t="s">
        <v>273</v>
      </c>
      <c r="F169" s="250" t="s">
        <v>274</v>
      </c>
      <c r="G169" s="251" t="s">
        <v>259</v>
      </c>
      <c r="H169" s="252">
        <v>7</v>
      </c>
      <c r="I169" s="253"/>
      <c r="J169" s="252">
        <f>ROUND(I169*H169,0)</f>
        <v>0</v>
      </c>
      <c r="K169" s="250" t="s">
        <v>20</v>
      </c>
      <c r="L169" s="254"/>
      <c r="M169" s="255" t="s">
        <v>20</v>
      </c>
      <c r="N169" s="256" t="s">
        <v>43</v>
      </c>
      <c r="O169" s="82"/>
      <c r="P169" s="218">
        <f>O169*H169</f>
        <v>0</v>
      </c>
      <c r="Q169" s="218">
        <v>0</v>
      </c>
      <c r="R169" s="218">
        <f>Q169*H169</f>
        <v>0</v>
      </c>
      <c r="S169" s="218">
        <v>0</v>
      </c>
      <c r="T169" s="219">
        <f>S169*H169</f>
        <v>0</v>
      </c>
      <c r="AR169" s="220" t="s">
        <v>260</v>
      </c>
      <c r="AT169" s="220" t="s">
        <v>256</v>
      </c>
      <c r="AU169" s="220" t="s">
        <v>81</v>
      </c>
      <c r="AY169" s="16" t="s">
        <v>126</v>
      </c>
      <c r="BE169" s="221">
        <f>IF(N169="základní",J169,0)</f>
        <v>0</v>
      </c>
      <c r="BF169" s="221">
        <f>IF(N169="snížená",J169,0)</f>
        <v>0</v>
      </c>
      <c r="BG169" s="221">
        <f>IF(N169="zákl. přenesená",J169,0)</f>
        <v>0</v>
      </c>
      <c r="BH169" s="221">
        <f>IF(N169="sníž. přenesená",J169,0)</f>
        <v>0</v>
      </c>
      <c r="BI169" s="221">
        <f>IF(N169="nulová",J169,0)</f>
        <v>0</v>
      </c>
      <c r="BJ169" s="16" t="s">
        <v>8</v>
      </c>
      <c r="BK169" s="221">
        <f>ROUND(I169*H169,0)</f>
        <v>0</v>
      </c>
      <c r="BL169" s="16" t="s">
        <v>229</v>
      </c>
      <c r="BM169" s="220" t="s">
        <v>275</v>
      </c>
    </row>
    <row r="170" spans="2:47" s="1" customFormat="1" ht="12">
      <c r="B170" s="37"/>
      <c r="C170" s="38"/>
      <c r="D170" s="222" t="s">
        <v>136</v>
      </c>
      <c r="E170" s="38"/>
      <c r="F170" s="223" t="s">
        <v>274</v>
      </c>
      <c r="G170" s="38"/>
      <c r="H170" s="38"/>
      <c r="I170" s="134"/>
      <c r="J170" s="38"/>
      <c r="K170" s="38"/>
      <c r="L170" s="42"/>
      <c r="M170" s="224"/>
      <c r="N170" s="82"/>
      <c r="O170" s="82"/>
      <c r="P170" s="82"/>
      <c r="Q170" s="82"/>
      <c r="R170" s="82"/>
      <c r="S170" s="82"/>
      <c r="T170" s="83"/>
      <c r="AT170" s="16" t="s">
        <v>136</v>
      </c>
      <c r="AU170" s="16" t="s">
        <v>81</v>
      </c>
    </row>
    <row r="171" spans="2:65" s="1" customFormat="1" ht="21.6" customHeight="1">
      <c r="B171" s="37"/>
      <c r="C171" s="248" t="s">
        <v>276</v>
      </c>
      <c r="D171" s="248" t="s">
        <v>256</v>
      </c>
      <c r="E171" s="249" t="s">
        <v>277</v>
      </c>
      <c r="F171" s="250" t="s">
        <v>278</v>
      </c>
      <c r="G171" s="251" t="s">
        <v>259</v>
      </c>
      <c r="H171" s="252">
        <v>9</v>
      </c>
      <c r="I171" s="253"/>
      <c r="J171" s="252">
        <f>ROUND(I171*H171,0)</f>
        <v>0</v>
      </c>
      <c r="K171" s="250" t="s">
        <v>20</v>
      </c>
      <c r="L171" s="254"/>
      <c r="M171" s="255" t="s">
        <v>20</v>
      </c>
      <c r="N171" s="256" t="s">
        <v>43</v>
      </c>
      <c r="O171" s="82"/>
      <c r="P171" s="218">
        <f>O171*H171</f>
        <v>0</v>
      </c>
      <c r="Q171" s="218">
        <v>0</v>
      </c>
      <c r="R171" s="218">
        <f>Q171*H171</f>
        <v>0</v>
      </c>
      <c r="S171" s="218">
        <v>0</v>
      </c>
      <c r="T171" s="219">
        <f>S171*H171</f>
        <v>0</v>
      </c>
      <c r="AR171" s="220" t="s">
        <v>260</v>
      </c>
      <c r="AT171" s="220" t="s">
        <v>256</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279</v>
      </c>
    </row>
    <row r="172" spans="2:47" s="1" customFormat="1" ht="12">
      <c r="B172" s="37"/>
      <c r="C172" s="38"/>
      <c r="D172" s="222" t="s">
        <v>136</v>
      </c>
      <c r="E172" s="38"/>
      <c r="F172" s="223" t="s">
        <v>280</v>
      </c>
      <c r="G172" s="38"/>
      <c r="H172" s="38"/>
      <c r="I172" s="134"/>
      <c r="J172" s="38"/>
      <c r="K172" s="38"/>
      <c r="L172" s="42"/>
      <c r="M172" s="224"/>
      <c r="N172" s="82"/>
      <c r="O172" s="82"/>
      <c r="P172" s="82"/>
      <c r="Q172" s="82"/>
      <c r="R172" s="82"/>
      <c r="S172" s="82"/>
      <c r="T172" s="83"/>
      <c r="AT172" s="16" t="s">
        <v>136</v>
      </c>
      <c r="AU172" s="16" t="s">
        <v>81</v>
      </c>
    </row>
    <row r="173" spans="2:65" s="1" customFormat="1" ht="21.6" customHeight="1">
      <c r="B173" s="37"/>
      <c r="C173" s="248" t="s">
        <v>281</v>
      </c>
      <c r="D173" s="248" t="s">
        <v>256</v>
      </c>
      <c r="E173" s="249" t="s">
        <v>282</v>
      </c>
      <c r="F173" s="250" t="s">
        <v>283</v>
      </c>
      <c r="G173" s="251" t="s">
        <v>259</v>
      </c>
      <c r="H173" s="252">
        <v>9</v>
      </c>
      <c r="I173" s="253"/>
      <c r="J173" s="252">
        <f>ROUND(I173*H173,0)</f>
        <v>0</v>
      </c>
      <c r="K173" s="250" t="s">
        <v>20</v>
      </c>
      <c r="L173" s="254"/>
      <c r="M173" s="255" t="s">
        <v>20</v>
      </c>
      <c r="N173" s="256" t="s">
        <v>43</v>
      </c>
      <c r="O173" s="82"/>
      <c r="P173" s="218">
        <f>O173*H173</f>
        <v>0</v>
      </c>
      <c r="Q173" s="218">
        <v>0</v>
      </c>
      <c r="R173" s="218">
        <f>Q173*H173</f>
        <v>0</v>
      </c>
      <c r="S173" s="218">
        <v>0</v>
      </c>
      <c r="T173" s="219">
        <f>S173*H173</f>
        <v>0</v>
      </c>
      <c r="AR173" s="220" t="s">
        <v>260</v>
      </c>
      <c r="AT173" s="220" t="s">
        <v>256</v>
      </c>
      <c r="AU173" s="220" t="s">
        <v>81</v>
      </c>
      <c r="AY173" s="16" t="s">
        <v>126</v>
      </c>
      <c r="BE173" s="221">
        <f>IF(N173="základní",J173,0)</f>
        <v>0</v>
      </c>
      <c r="BF173" s="221">
        <f>IF(N173="snížená",J173,0)</f>
        <v>0</v>
      </c>
      <c r="BG173" s="221">
        <f>IF(N173="zákl. přenesená",J173,0)</f>
        <v>0</v>
      </c>
      <c r="BH173" s="221">
        <f>IF(N173="sníž. přenesená",J173,0)</f>
        <v>0</v>
      </c>
      <c r="BI173" s="221">
        <f>IF(N173="nulová",J173,0)</f>
        <v>0</v>
      </c>
      <c r="BJ173" s="16" t="s">
        <v>8</v>
      </c>
      <c r="BK173" s="221">
        <f>ROUND(I173*H173,0)</f>
        <v>0</v>
      </c>
      <c r="BL173" s="16" t="s">
        <v>229</v>
      </c>
      <c r="BM173" s="220" t="s">
        <v>284</v>
      </c>
    </row>
    <row r="174" spans="2:47" s="1" customFormat="1" ht="12">
      <c r="B174" s="37"/>
      <c r="C174" s="38"/>
      <c r="D174" s="222" t="s">
        <v>136</v>
      </c>
      <c r="E174" s="38"/>
      <c r="F174" s="223" t="s">
        <v>285</v>
      </c>
      <c r="G174" s="38"/>
      <c r="H174" s="38"/>
      <c r="I174" s="134"/>
      <c r="J174" s="38"/>
      <c r="K174" s="38"/>
      <c r="L174" s="42"/>
      <c r="M174" s="224"/>
      <c r="N174" s="82"/>
      <c r="O174" s="82"/>
      <c r="P174" s="82"/>
      <c r="Q174" s="82"/>
      <c r="R174" s="82"/>
      <c r="S174" s="82"/>
      <c r="T174" s="83"/>
      <c r="AT174" s="16" t="s">
        <v>136</v>
      </c>
      <c r="AU174" s="16" t="s">
        <v>81</v>
      </c>
    </row>
    <row r="175" spans="2:65" s="1" customFormat="1" ht="21.6" customHeight="1">
      <c r="B175" s="37"/>
      <c r="C175" s="248" t="s">
        <v>286</v>
      </c>
      <c r="D175" s="248" t="s">
        <v>256</v>
      </c>
      <c r="E175" s="249" t="s">
        <v>287</v>
      </c>
      <c r="F175" s="250" t="s">
        <v>288</v>
      </c>
      <c r="G175" s="251" t="s">
        <v>259</v>
      </c>
      <c r="H175" s="252">
        <v>5</v>
      </c>
      <c r="I175" s="253"/>
      <c r="J175" s="252">
        <f>ROUND(I175*H175,0)</f>
        <v>0</v>
      </c>
      <c r="K175" s="250" t="s">
        <v>20</v>
      </c>
      <c r="L175" s="254"/>
      <c r="M175" s="255" t="s">
        <v>20</v>
      </c>
      <c r="N175" s="256" t="s">
        <v>43</v>
      </c>
      <c r="O175" s="82"/>
      <c r="P175" s="218">
        <f>O175*H175</f>
        <v>0</v>
      </c>
      <c r="Q175" s="218">
        <v>0</v>
      </c>
      <c r="R175" s="218">
        <f>Q175*H175</f>
        <v>0</v>
      </c>
      <c r="S175" s="218">
        <v>0</v>
      </c>
      <c r="T175" s="219">
        <f>S175*H175</f>
        <v>0</v>
      </c>
      <c r="AR175" s="220" t="s">
        <v>260</v>
      </c>
      <c r="AT175" s="220" t="s">
        <v>256</v>
      </c>
      <c r="AU175" s="220" t="s">
        <v>81</v>
      </c>
      <c r="AY175" s="16" t="s">
        <v>126</v>
      </c>
      <c r="BE175" s="221">
        <f>IF(N175="základní",J175,0)</f>
        <v>0</v>
      </c>
      <c r="BF175" s="221">
        <f>IF(N175="snížená",J175,0)</f>
        <v>0</v>
      </c>
      <c r="BG175" s="221">
        <f>IF(N175="zákl. přenesená",J175,0)</f>
        <v>0</v>
      </c>
      <c r="BH175" s="221">
        <f>IF(N175="sníž. přenesená",J175,0)</f>
        <v>0</v>
      </c>
      <c r="BI175" s="221">
        <f>IF(N175="nulová",J175,0)</f>
        <v>0</v>
      </c>
      <c r="BJ175" s="16" t="s">
        <v>8</v>
      </c>
      <c r="BK175" s="221">
        <f>ROUND(I175*H175,0)</f>
        <v>0</v>
      </c>
      <c r="BL175" s="16" t="s">
        <v>229</v>
      </c>
      <c r="BM175" s="220" t="s">
        <v>289</v>
      </c>
    </row>
    <row r="176" spans="2:47" s="1" customFormat="1" ht="12">
      <c r="B176" s="37"/>
      <c r="C176" s="38"/>
      <c r="D176" s="222" t="s">
        <v>136</v>
      </c>
      <c r="E176" s="38"/>
      <c r="F176" s="223" t="s">
        <v>288</v>
      </c>
      <c r="G176" s="38"/>
      <c r="H176" s="38"/>
      <c r="I176" s="134"/>
      <c r="J176" s="38"/>
      <c r="K176" s="38"/>
      <c r="L176" s="42"/>
      <c r="M176" s="224"/>
      <c r="N176" s="82"/>
      <c r="O176" s="82"/>
      <c r="P176" s="82"/>
      <c r="Q176" s="82"/>
      <c r="R176" s="82"/>
      <c r="S176" s="82"/>
      <c r="T176" s="83"/>
      <c r="AT176" s="16" t="s">
        <v>136</v>
      </c>
      <c r="AU176" s="16" t="s">
        <v>81</v>
      </c>
    </row>
    <row r="177" spans="2:65" s="1" customFormat="1" ht="21.6" customHeight="1">
      <c r="B177" s="37"/>
      <c r="C177" s="248" t="s">
        <v>290</v>
      </c>
      <c r="D177" s="248" t="s">
        <v>256</v>
      </c>
      <c r="E177" s="249" t="s">
        <v>291</v>
      </c>
      <c r="F177" s="250" t="s">
        <v>292</v>
      </c>
      <c r="G177" s="251" t="s">
        <v>259</v>
      </c>
      <c r="H177" s="252">
        <v>4</v>
      </c>
      <c r="I177" s="253"/>
      <c r="J177" s="252">
        <f>ROUND(I177*H177,0)</f>
        <v>0</v>
      </c>
      <c r="K177" s="250" t="s">
        <v>20</v>
      </c>
      <c r="L177" s="254"/>
      <c r="M177" s="255" t="s">
        <v>20</v>
      </c>
      <c r="N177" s="256" t="s">
        <v>43</v>
      </c>
      <c r="O177" s="82"/>
      <c r="P177" s="218">
        <f>O177*H177</f>
        <v>0</v>
      </c>
      <c r="Q177" s="218">
        <v>0</v>
      </c>
      <c r="R177" s="218">
        <f>Q177*H177</f>
        <v>0</v>
      </c>
      <c r="S177" s="218">
        <v>0</v>
      </c>
      <c r="T177" s="219">
        <f>S177*H177</f>
        <v>0</v>
      </c>
      <c r="AR177" s="220" t="s">
        <v>260</v>
      </c>
      <c r="AT177" s="220" t="s">
        <v>256</v>
      </c>
      <c r="AU177" s="220" t="s">
        <v>81</v>
      </c>
      <c r="AY177" s="16" t="s">
        <v>126</v>
      </c>
      <c r="BE177" s="221">
        <f>IF(N177="základní",J177,0)</f>
        <v>0</v>
      </c>
      <c r="BF177" s="221">
        <f>IF(N177="snížená",J177,0)</f>
        <v>0</v>
      </c>
      <c r="BG177" s="221">
        <f>IF(N177="zákl. přenesená",J177,0)</f>
        <v>0</v>
      </c>
      <c r="BH177" s="221">
        <f>IF(N177="sníž. přenesená",J177,0)</f>
        <v>0</v>
      </c>
      <c r="BI177" s="221">
        <f>IF(N177="nulová",J177,0)</f>
        <v>0</v>
      </c>
      <c r="BJ177" s="16" t="s">
        <v>8</v>
      </c>
      <c r="BK177" s="221">
        <f>ROUND(I177*H177,0)</f>
        <v>0</v>
      </c>
      <c r="BL177" s="16" t="s">
        <v>229</v>
      </c>
      <c r="BM177" s="220" t="s">
        <v>293</v>
      </c>
    </row>
    <row r="178" spans="2:47" s="1" customFormat="1" ht="12">
      <c r="B178" s="37"/>
      <c r="C178" s="38"/>
      <c r="D178" s="222" t="s">
        <v>136</v>
      </c>
      <c r="E178" s="38"/>
      <c r="F178" s="223" t="s">
        <v>292</v>
      </c>
      <c r="G178" s="38"/>
      <c r="H178" s="38"/>
      <c r="I178" s="134"/>
      <c r="J178" s="38"/>
      <c r="K178" s="38"/>
      <c r="L178" s="42"/>
      <c r="M178" s="224"/>
      <c r="N178" s="82"/>
      <c r="O178" s="82"/>
      <c r="P178" s="82"/>
      <c r="Q178" s="82"/>
      <c r="R178" s="82"/>
      <c r="S178" s="82"/>
      <c r="T178" s="83"/>
      <c r="AT178" s="16" t="s">
        <v>136</v>
      </c>
      <c r="AU178" s="16" t="s">
        <v>81</v>
      </c>
    </row>
    <row r="179" spans="2:65" s="1" customFormat="1" ht="21.6" customHeight="1">
      <c r="B179" s="37"/>
      <c r="C179" s="248" t="s">
        <v>294</v>
      </c>
      <c r="D179" s="248" t="s">
        <v>256</v>
      </c>
      <c r="E179" s="249" t="s">
        <v>295</v>
      </c>
      <c r="F179" s="250" t="s">
        <v>296</v>
      </c>
      <c r="G179" s="251" t="s">
        <v>259</v>
      </c>
      <c r="H179" s="252">
        <v>3</v>
      </c>
      <c r="I179" s="253"/>
      <c r="J179" s="252">
        <f>ROUND(I179*H179,0)</f>
        <v>0</v>
      </c>
      <c r="K179" s="250" t="s">
        <v>20</v>
      </c>
      <c r="L179" s="254"/>
      <c r="M179" s="255" t="s">
        <v>20</v>
      </c>
      <c r="N179" s="256" t="s">
        <v>43</v>
      </c>
      <c r="O179" s="82"/>
      <c r="P179" s="218">
        <f>O179*H179</f>
        <v>0</v>
      </c>
      <c r="Q179" s="218">
        <v>0</v>
      </c>
      <c r="R179" s="218">
        <f>Q179*H179</f>
        <v>0</v>
      </c>
      <c r="S179" s="218">
        <v>0</v>
      </c>
      <c r="T179" s="219">
        <f>S179*H179</f>
        <v>0</v>
      </c>
      <c r="AR179" s="220" t="s">
        <v>260</v>
      </c>
      <c r="AT179" s="220" t="s">
        <v>256</v>
      </c>
      <c r="AU179" s="220" t="s">
        <v>81</v>
      </c>
      <c r="AY179" s="16" t="s">
        <v>126</v>
      </c>
      <c r="BE179" s="221">
        <f>IF(N179="základní",J179,0)</f>
        <v>0</v>
      </c>
      <c r="BF179" s="221">
        <f>IF(N179="snížená",J179,0)</f>
        <v>0</v>
      </c>
      <c r="BG179" s="221">
        <f>IF(N179="zákl. přenesená",J179,0)</f>
        <v>0</v>
      </c>
      <c r="BH179" s="221">
        <f>IF(N179="sníž. přenesená",J179,0)</f>
        <v>0</v>
      </c>
      <c r="BI179" s="221">
        <f>IF(N179="nulová",J179,0)</f>
        <v>0</v>
      </c>
      <c r="BJ179" s="16" t="s">
        <v>8</v>
      </c>
      <c r="BK179" s="221">
        <f>ROUND(I179*H179,0)</f>
        <v>0</v>
      </c>
      <c r="BL179" s="16" t="s">
        <v>229</v>
      </c>
      <c r="BM179" s="220" t="s">
        <v>297</v>
      </c>
    </row>
    <row r="180" spans="2:47" s="1" customFormat="1" ht="12">
      <c r="B180" s="37"/>
      <c r="C180" s="38"/>
      <c r="D180" s="222" t="s">
        <v>136</v>
      </c>
      <c r="E180" s="38"/>
      <c r="F180" s="223" t="s">
        <v>298</v>
      </c>
      <c r="G180" s="38"/>
      <c r="H180" s="38"/>
      <c r="I180" s="134"/>
      <c r="J180" s="38"/>
      <c r="K180" s="38"/>
      <c r="L180" s="42"/>
      <c r="M180" s="224"/>
      <c r="N180" s="82"/>
      <c r="O180" s="82"/>
      <c r="P180" s="82"/>
      <c r="Q180" s="82"/>
      <c r="R180" s="82"/>
      <c r="S180" s="82"/>
      <c r="T180" s="83"/>
      <c r="AT180" s="16" t="s">
        <v>136</v>
      </c>
      <c r="AU180" s="16" t="s">
        <v>81</v>
      </c>
    </row>
    <row r="181" spans="2:65" s="1" customFormat="1" ht="21.6" customHeight="1">
      <c r="B181" s="37"/>
      <c r="C181" s="248" t="s">
        <v>299</v>
      </c>
      <c r="D181" s="248" t="s">
        <v>256</v>
      </c>
      <c r="E181" s="249" t="s">
        <v>300</v>
      </c>
      <c r="F181" s="250" t="s">
        <v>301</v>
      </c>
      <c r="G181" s="251" t="s">
        <v>259</v>
      </c>
      <c r="H181" s="252">
        <v>5</v>
      </c>
      <c r="I181" s="253"/>
      <c r="J181" s="252">
        <f>ROUND(I181*H181,0)</f>
        <v>0</v>
      </c>
      <c r="K181" s="250" t="s">
        <v>20</v>
      </c>
      <c r="L181" s="254"/>
      <c r="M181" s="255" t="s">
        <v>20</v>
      </c>
      <c r="N181" s="256" t="s">
        <v>43</v>
      </c>
      <c r="O181" s="82"/>
      <c r="P181" s="218">
        <f>O181*H181</f>
        <v>0</v>
      </c>
      <c r="Q181" s="218">
        <v>0</v>
      </c>
      <c r="R181" s="218">
        <f>Q181*H181</f>
        <v>0</v>
      </c>
      <c r="S181" s="218">
        <v>0</v>
      </c>
      <c r="T181" s="219">
        <f>S181*H181</f>
        <v>0</v>
      </c>
      <c r="AR181" s="220" t="s">
        <v>260</v>
      </c>
      <c r="AT181" s="220" t="s">
        <v>256</v>
      </c>
      <c r="AU181" s="220" t="s">
        <v>81</v>
      </c>
      <c r="AY181" s="16" t="s">
        <v>126</v>
      </c>
      <c r="BE181" s="221">
        <f>IF(N181="základní",J181,0)</f>
        <v>0</v>
      </c>
      <c r="BF181" s="221">
        <f>IF(N181="snížená",J181,0)</f>
        <v>0</v>
      </c>
      <c r="BG181" s="221">
        <f>IF(N181="zákl. přenesená",J181,0)</f>
        <v>0</v>
      </c>
      <c r="BH181" s="221">
        <f>IF(N181="sníž. přenesená",J181,0)</f>
        <v>0</v>
      </c>
      <c r="BI181" s="221">
        <f>IF(N181="nulová",J181,0)</f>
        <v>0</v>
      </c>
      <c r="BJ181" s="16" t="s">
        <v>8</v>
      </c>
      <c r="BK181" s="221">
        <f>ROUND(I181*H181,0)</f>
        <v>0</v>
      </c>
      <c r="BL181" s="16" t="s">
        <v>229</v>
      </c>
      <c r="BM181" s="220" t="s">
        <v>302</v>
      </c>
    </row>
    <row r="182" spans="2:47" s="1" customFormat="1" ht="12">
      <c r="B182" s="37"/>
      <c r="C182" s="38"/>
      <c r="D182" s="222" t="s">
        <v>136</v>
      </c>
      <c r="E182" s="38"/>
      <c r="F182" s="223" t="s">
        <v>301</v>
      </c>
      <c r="G182" s="38"/>
      <c r="H182" s="38"/>
      <c r="I182" s="134"/>
      <c r="J182" s="38"/>
      <c r="K182" s="38"/>
      <c r="L182" s="42"/>
      <c r="M182" s="224"/>
      <c r="N182" s="82"/>
      <c r="O182" s="82"/>
      <c r="P182" s="82"/>
      <c r="Q182" s="82"/>
      <c r="R182" s="82"/>
      <c r="S182" s="82"/>
      <c r="T182" s="83"/>
      <c r="AT182" s="16" t="s">
        <v>136</v>
      </c>
      <c r="AU182" s="16" t="s">
        <v>81</v>
      </c>
    </row>
    <row r="183" spans="2:65" s="1" customFormat="1" ht="21.6" customHeight="1">
      <c r="B183" s="37"/>
      <c r="C183" s="248" t="s">
        <v>303</v>
      </c>
      <c r="D183" s="248" t="s">
        <v>256</v>
      </c>
      <c r="E183" s="249" t="s">
        <v>304</v>
      </c>
      <c r="F183" s="250" t="s">
        <v>305</v>
      </c>
      <c r="G183" s="251" t="s">
        <v>259</v>
      </c>
      <c r="H183" s="252">
        <v>5</v>
      </c>
      <c r="I183" s="253"/>
      <c r="J183" s="252">
        <f>ROUND(I183*H183,0)</f>
        <v>0</v>
      </c>
      <c r="K183" s="250" t="s">
        <v>20</v>
      </c>
      <c r="L183" s="254"/>
      <c r="M183" s="255" t="s">
        <v>20</v>
      </c>
      <c r="N183" s="256" t="s">
        <v>43</v>
      </c>
      <c r="O183" s="82"/>
      <c r="P183" s="218">
        <f>O183*H183</f>
        <v>0</v>
      </c>
      <c r="Q183" s="218">
        <v>0</v>
      </c>
      <c r="R183" s="218">
        <f>Q183*H183</f>
        <v>0</v>
      </c>
      <c r="S183" s="218">
        <v>0</v>
      </c>
      <c r="T183" s="219">
        <f>S183*H183</f>
        <v>0</v>
      </c>
      <c r="AR183" s="220" t="s">
        <v>260</v>
      </c>
      <c r="AT183" s="220" t="s">
        <v>256</v>
      </c>
      <c r="AU183" s="220" t="s">
        <v>81</v>
      </c>
      <c r="AY183" s="16" t="s">
        <v>126</v>
      </c>
      <c r="BE183" s="221">
        <f>IF(N183="základní",J183,0)</f>
        <v>0</v>
      </c>
      <c r="BF183" s="221">
        <f>IF(N183="snížená",J183,0)</f>
        <v>0</v>
      </c>
      <c r="BG183" s="221">
        <f>IF(N183="zákl. přenesená",J183,0)</f>
        <v>0</v>
      </c>
      <c r="BH183" s="221">
        <f>IF(N183="sníž. přenesená",J183,0)</f>
        <v>0</v>
      </c>
      <c r="BI183" s="221">
        <f>IF(N183="nulová",J183,0)</f>
        <v>0</v>
      </c>
      <c r="BJ183" s="16" t="s">
        <v>8</v>
      </c>
      <c r="BK183" s="221">
        <f>ROUND(I183*H183,0)</f>
        <v>0</v>
      </c>
      <c r="BL183" s="16" t="s">
        <v>229</v>
      </c>
      <c r="BM183" s="220" t="s">
        <v>306</v>
      </c>
    </row>
    <row r="184" spans="2:47" s="1" customFormat="1" ht="12">
      <c r="B184" s="37"/>
      <c r="C184" s="38"/>
      <c r="D184" s="222" t="s">
        <v>136</v>
      </c>
      <c r="E184" s="38"/>
      <c r="F184" s="223" t="s">
        <v>305</v>
      </c>
      <c r="G184" s="38"/>
      <c r="H184" s="38"/>
      <c r="I184" s="134"/>
      <c r="J184" s="38"/>
      <c r="K184" s="38"/>
      <c r="L184" s="42"/>
      <c r="M184" s="224"/>
      <c r="N184" s="82"/>
      <c r="O184" s="82"/>
      <c r="P184" s="82"/>
      <c r="Q184" s="82"/>
      <c r="R184" s="82"/>
      <c r="S184" s="82"/>
      <c r="T184" s="83"/>
      <c r="AT184" s="16" t="s">
        <v>136</v>
      </c>
      <c r="AU184" s="16" t="s">
        <v>81</v>
      </c>
    </row>
    <row r="185" spans="2:65" s="1" customFormat="1" ht="21.6" customHeight="1">
      <c r="B185" s="37"/>
      <c r="C185" s="248" t="s">
        <v>307</v>
      </c>
      <c r="D185" s="248" t="s">
        <v>256</v>
      </c>
      <c r="E185" s="249" t="s">
        <v>308</v>
      </c>
      <c r="F185" s="250" t="s">
        <v>309</v>
      </c>
      <c r="G185" s="251" t="s">
        <v>259</v>
      </c>
      <c r="H185" s="252">
        <v>3</v>
      </c>
      <c r="I185" s="253"/>
      <c r="J185" s="252">
        <f>ROUND(I185*H185,0)</f>
        <v>0</v>
      </c>
      <c r="K185" s="250" t="s">
        <v>20</v>
      </c>
      <c r="L185" s="254"/>
      <c r="M185" s="255" t="s">
        <v>20</v>
      </c>
      <c r="N185" s="256" t="s">
        <v>43</v>
      </c>
      <c r="O185" s="82"/>
      <c r="P185" s="218">
        <f>O185*H185</f>
        <v>0</v>
      </c>
      <c r="Q185" s="218">
        <v>0</v>
      </c>
      <c r="R185" s="218">
        <f>Q185*H185</f>
        <v>0</v>
      </c>
      <c r="S185" s="218">
        <v>0</v>
      </c>
      <c r="T185" s="219">
        <f>S185*H185</f>
        <v>0</v>
      </c>
      <c r="AR185" s="220" t="s">
        <v>260</v>
      </c>
      <c r="AT185" s="220" t="s">
        <v>256</v>
      </c>
      <c r="AU185" s="220" t="s">
        <v>81</v>
      </c>
      <c r="AY185" s="16" t="s">
        <v>126</v>
      </c>
      <c r="BE185" s="221">
        <f>IF(N185="základní",J185,0)</f>
        <v>0</v>
      </c>
      <c r="BF185" s="221">
        <f>IF(N185="snížená",J185,0)</f>
        <v>0</v>
      </c>
      <c r="BG185" s="221">
        <f>IF(N185="zákl. přenesená",J185,0)</f>
        <v>0</v>
      </c>
      <c r="BH185" s="221">
        <f>IF(N185="sníž. přenesená",J185,0)</f>
        <v>0</v>
      </c>
      <c r="BI185" s="221">
        <f>IF(N185="nulová",J185,0)</f>
        <v>0</v>
      </c>
      <c r="BJ185" s="16" t="s">
        <v>8</v>
      </c>
      <c r="BK185" s="221">
        <f>ROUND(I185*H185,0)</f>
        <v>0</v>
      </c>
      <c r="BL185" s="16" t="s">
        <v>229</v>
      </c>
      <c r="BM185" s="220" t="s">
        <v>310</v>
      </c>
    </row>
    <row r="186" spans="2:47" s="1" customFormat="1" ht="12">
      <c r="B186" s="37"/>
      <c r="C186" s="38"/>
      <c r="D186" s="222" t="s">
        <v>136</v>
      </c>
      <c r="E186" s="38"/>
      <c r="F186" s="223" t="s">
        <v>311</v>
      </c>
      <c r="G186" s="38"/>
      <c r="H186" s="38"/>
      <c r="I186" s="134"/>
      <c r="J186" s="38"/>
      <c r="K186" s="38"/>
      <c r="L186" s="42"/>
      <c r="M186" s="224"/>
      <c r="N186" s="82"/>
      <c r="O186" s="82"/>
      <c r="P186" s="82"/>
      <c r="Q186" s="82"/>
      <c r="R186" s="82"/>
      <c r="S186" s="82"/>
      <c r="T186" s="83"/>
      <c r="AT186" s="16" t="s">
        <v>136</v>
      </c>
      <c r="AU186" s="16" t="s">
        <v>81</v>
      </c>
    </row>
    <row r="187" spans="2:65" s="1" customFormat="1" ht="21.6" customHeight="1">
      <c r="B187" s="37"/>
      <c r="C187" s="248" t="s">
        <v>312</v>
      </c>
      <c r="D187" s="248" t="s">
        <v>256</v>
      </c>
      <c r="E187" s="249" t="s">
        <v>313</v>
      </c>
      <c r="F187" s="250" t="s">
        <v>314</v>
      </c>
      <c r="G187" s="251" t="s">
        <v>259</v>
      </c>
      <c r="H187" s="252">
        <v>8</v>
      </c>
      <c r="I187" s="253"/>
      <c r="J187" s="252">
        <f>ROUND(I187*H187,0)</f>
        <v>0</v>
      </c>
      <c r="K187" s="250" t="s">
        <v>20</v>
      </c>
      <c r="L187" s="254"/>
      <c r="M187" s="255" t="s">
        <v>20</v>
      </c>
      <c r="N187" s="256" t="s">
        <v>43</v>
      </c>
      <c r="O187" s="82"/>
      <c r="P187" s="218">
        <f>O187*H187</f>
        <v>0</v>
      </c>
      <c r="Q187" s="218">
        <v>0</v>
      </c>
      <c r="R187" s="218">
        <f>Q187*H187</f>
        <v>0</v>
      </c>
      <c r="S187" s="218">
        <v>0</v>
      </c>
      <c r="T187" s="219">
        <f>S187*H187</f>
        <v>0</v>
      </c>
      <c r="AR187" s="220" t="s">
        <v>260</v>
      </c>
      <c r="AT187" s="220" t="s">
        <v>256</v>
      </c>
      <c r="AU187" s="220" t="s">
        <v>81</v>
      </c>
      <c r="AY187" s="16" t="s">
        <v>126</v>
      </c>
      <c r="BE187" s="221">
        <f>IF(N187="základní",J187,0)</f>
        <v>0</v>
      </c>
      <c r="BF187" s="221">
        <f>IF(N187="snížená",J187,0)</f>
        <v>0</v>
      </c>
      <c r="BG187" s="221">
        <f>IF(N187="zákl. přenesená",J187,0)</f>
        <v>0</v>
      </c>
      <c r="BH187" s="221">
        <f>IF(N187="sníž. přenesená",J187,0)</f>
        <v>0</v>
      </c>
      <c r="BI187" s="221">
        <f>IF(N187="nulová",J187,0)</f>
        <v>0</v>
      </c>
      <c r="BJ187" s="16" t="s">
        <v>8</v>
      </c>
      <c r="BK187" s="221">
        <f>ROUND(I187*H187,0)</f>
        <v>0</v>
      </c>
      <c r="BL187" s="16" t="s">
        <v>229</v>
      </c>
      <c r="BM187" s="220" t="s">
        <v>315</v>
      </c>
    </row>
    <row r="188" spans="2:47" s="1" customFormat="1" ht="12">
      <c r="B188" s="37"/>
      <c r="C188" s="38"/>
      <c r="D188" s="222" t="s">
        <v>136</v>
      </c>
      <c r="E188" s="38"/>
      <c r="F188" s="223" t="s">
        <v>314</v>
      </c>
      <c r="G188" s="38"/>
      <c r="H188" s="38"/>
      <c r="I188" s="134"/>
      <c r="J188" s="38"/>
      <c r="K188" s="38"/>
      <c r="L188" s="42"/>
      <c r="M188" s="224"/>
      <c r="N188" s="82"/>
      <c r="O188" s="82"/>
      <c r="P188" s="82"/>
      <c r="Q188" s="82"/>
      <c r="R188" s="82"/>
      <c r="S188" s="82"/>
      <c r="T188" s="83"/>
      <c r="AT188" s="16" t="s">
        <v>136</v>
      </c>
      <c r="AU188" s="16" t="s">
        <v>81</v>
      </c>
    </row>
    <row r="189" spans="2:65" s="1" customFormat="1" ht="14.4" customHeight="1">
      <c r="B189" s="37"/>
      <c r="C189" s="210" t="s">
        <v>260</v>
      </c>
      <c r="D189" s="210" t="s">
        <v>129</v>
      </c>
      <c r="E189" s="211" t="s">
        <v>316</v>
      </c>
      <c r="F189" s="212" t="s">
        <v>317</v>
      </c>
      <c r="G189" s="213" t="s">
        <v>228</v>
      </c>
      <c r="H189" s="214">
        <v>238</v>
      </c>
      <c r="I189" s="215"/>
      <c r="J189" s="214">
        <f>ROUND(I189*H189,0)</f>
        <v>0</v>
      </c>
      <c r="K189" s="212" t="s">
        <v>133</v>
      </c>
      <c r="L189" s="42"/>
      <c r="M189" s="216" t="s">
        <v>20</v>
      </c>
      <c r="N189" s="217" t="s">
        <v>43</v>
      </c>
      <c r="O189" s="82"/>
      <c r="P189" s="218">
        <f>O189*H189</f>
        <v>0</v>
      </c>
      <c r="Q189" s="218">
        <v>0</v>
      </c>
      <c r="R189" s="218">
        <f>Q189*H189</f>
        <v>0</v>
      </c>
      <c r="S189" s="218">
        <v>0</v>
      </c>
      <c r="T189" s="219">
        <f>S189*H189</f>
        <v>0</v>
      </c>
      <c r="AR189" s="220" t="s">
        <v>229</v>
      </c>
      <c r="AT189" s="220" t="s">
        <v>129</v>
      </c>
      <c r="AU189" s="220" t="s">
        <v>81</v>
      </c>
      <c r="AY189" s="16" t="s">
        <v>126</v>
      </c>
      <c r="BE189" s="221">
        <f>IF(N189="základní",J189,0)</f>
        <v>0</v>
      </c>
      <c r="BF189" s="221">
        <f>IF(N189="snížená",J189,0)</f>
        <v>0</v>
      </c>
      <c r="BG189" s="221">
        <f>IF(N189="zákl. přenesená",J189,0)</f>
        <v>0</v>
      </c>
      <c r="BH189" s="221">
        <f>IF(N189="sníž. přenesená",J189,0)</f>
        <v>0</v>
      </c>
      <c r="BI189" s="221">
        <f>IF(N189="nulová",J189,0)</f>
        <v>0</v>
      </c>
      <c r="BJ189" s="16" t="s">
        <v>8</v>
      </c>
      <c r="BK189" s="221">
        <f>ROUND(I189*H189,0)</f>
        <v>0</v>
      </c>
      <c r="BL189" s="16" t="s">
        <v>229</v>
      </c>
      <c r="BM189" s="220" t="s">
        <v>318</v>
      </c>
    </row>
    <row r="190" spans="2:47" s="1" customFormat="1" ht="12">
      <c r="B190" s="37"/>
      <c r="C190" s="38"/>
      <c r="D190" s="222" t="s">
        <v>136</v>
      </c>
      <c r="E190" s="38"/>
      <c r="F190" s="223" t="s">
        <v>319</v>
      </c>
      <c r="G190" s="38"/>
      <c r="H190" s="38"/>
      <c r="I190" s="134"/>
      <c r="J190" s="38"/>
      <c r="K190" s="38"/>
      <c r="L190" s="42"/>
      <c r="M190" s="224"/>
      <c r="N190" s="82"/>
      <c r="O190" s="82"/>
      <c r="P190" s="82"/>
      <c r="Q190" s="82"/>
      <c r="R190" s="82"/>
      <c r="S190" s="82"/>
      <c r="T190" s="83"/>
      <c r="AT190" s="16" t="s">
        <v>136</v>
      </c>
      <c r="AU190" s="16" t="s">
        <v>81</v>
      </c>
    </row>
    <row r="191" spans="2:47" s="1" customFormat="1" ht="12">
      <c r="B191" s="37"/>
      <c r="C191" s="38"/>
      <c r="D191" s="222" t="s">
        <v>138</v>
      </c>
      <c r="E191" s="38"/>
      <c r="F191" s="225" t="s">
        <v>320</v>
      </c>
      <c r="G191" s="38"/>
      <c r="H191" s="38"/>
      <c r="I191" s="134"/>
      <c r="J191" s="38"/>
      <c r="K191" s="38"/>
      <c r="L191" s="42"/>
      <c r="M191" s="224"/>
      <c r="N191" s="82"/>
      <c r="O191" s="82"/>
      <c r="P191" s="82"/>
      <c r="Q191" s="82"/>
      <c r="R191" s="82"/>
      <c r="S191" s="82"/>
      <c r="T191" s="83"/>
      <c r="AT191" s="16" t="s">
        <v>138</v>
      </c>
      <c r="AU191" s="16" t="s">
        <v>81</v>
      </c>
    </row>
    <row r="192" spans="2:51" s="12" customFormat="1" ht="12">
      <c r="B192" s="226"/>
      <c r="C192" s="227"/>
      <c r="D192" s="222" t="s">
        <v>140</v>
      </c>
      <c r="E192" s="228" t="s">
        <v>20</v>
      </c>
      <c r="F192" s="229" t="s">
        <v>321</v>
      </c>
      <c r="G192" s="227"/>
      <c r="H192" s="230">
        <v>238</v>
      </c>
      <c r="I192" s="231"/>
      <c r="J192" s="227"/>
      <c r="K192" s="227"/>
      <c r="L192" s="232"/>
      <c r="M192" s="233"/>
      <c r="N192" s="234"/>
      <c r="O192" s="234"/>
      <c r="P192" s="234"/>
      <c r="Q192" s="234"/>
      <c r="R192" s="234"/>
      <c r="S192" s="234"/>
      <c r="T192" s="235"/>
      <c r="AT192" s="236" t="s">
        <v>140</v>
      </c>
      <c r="AU192" s="236" t="s">
        <v>81</v>
      </c>
      <c r="AV192" s="12" t="s">
        <v>81</v>
      </c>
      <c r="AW192" s="12" t="s">
        <v>33</v>
      </c>
      <c r="AX192" s="12" t="s">
        <v>8</v>
      </c>
      <c r="AY192" s="236" t="s">
        <v>126</v>
      </c>
    </row>
    <row r="193" spans="2:65" s="1" customFormat="1" ht="14.4" customHeight="1">
      <c r="B193" s="37"/>
      <c r="C193" s="210" t="s">
        <v>322</v>
      </c>
      <c r="D193" s="210" t="s">
        <v>129</v>
      </c>
      <c r="E193" s="211" t="s">
        <v>323</v>
      </c>
      <c r="F193" s="212" t="s">
        <v>324</v>
      </c>
      <c r="G193" s="213" t="s">
        <v>228</v>
      </c>
      <c r="H193" s="214">
        <v>40</v>
      </c>
      <c r="I193" s="215"/>
      <c r="J193" s="214">
        <f>ROUND(I193*H193,0)</f>
        <v>0</v>
      </c>
      <c r="K193" s="212" t="s">
        <v>133</v>
      </c>
      <c r="L193" s="42"/>
      <c r="M193" s="216" t="s">
        <v>20</v>
      </c>
      <c r="N193" s="217" t="s">
        <v>43</v>
      </c>
      <c r="O193" s="82"/>
      <c r="P193" s="218">
        <f>O193*H193</f>
        <v>0</v>
      </c>
      <c r="Q193" s="218">
        <v>0</v>
      </c>
      <c r="R193" s="218">
        <f>Q193*H193</f>
        <v>0</v>
      </c>
      <c r="S193" s="218">
        <v>0</v>
      </c>
      <c r="T193" s="219">
        <f>S193*H193</f>
        <v>0</v>
      </c>
      <c r="AR193" s="220" t="s">
        <v>229</v>
      </c>
      <c r="AT193" s="220" t="s">
        <v>129</v>
      </c>
      <c r="AU193" s="220" t="s">
        <v>81</v>
      </c>
      <c r="AY193" s="16" t="s">
        <v>126</v>
      </c>
      <c r="BE193" s="221">
        <f>IF(N193="základní",J193,0)</f>
        <v>0</v>
      </c>
      <c r="BF193" s="221">
        <f>IF(N193="snížená",J193,0)</f>
        <v>0</v>
      </c>
      <c r="BG193" s="221">
        <f>IF(N193="zákl. přenesená",J193,0)</f>
        <v>0</v>
      </c>
      <c r="BH193" s="221">
        <f>IF(N193="sníž. přenesená",J193,0)</f>
        <v>0</v>
      </c>
      <c r="BI193" s="221">
        <f>IF(N193="nulová",J193,0)</f>
        <v>0</v>
      </c>
      <c r="BJ193" s="16" t="s">
        <v>8</v>
      </c>
      <c r="BK193" s="221">
        <f>ROUND(I193*H193,0)</f>
        <v>0</v>
      </c>
      <c r="BL193" s="16" t="s">
        <v>229</v>
      </c>
      <c r="BM193" s="220" t="s">
        <v>325</v>
      </c>
    </row>
    <row r="194" spans="2:47" s="1" customFormat="1" ht="12">
      <c r="B194" s="37"/>
      <c r="C194" s="38"/>
      <c r="D194" s="222" t="s">
        <v>136</v>
      </c>
      <c r="E194" s="38"/>
      <c r="F194" s="223" t="s">
        <v>326</v>
      </c>
      <c r="G194" s="38"/>
      <c r="H194" s="38"/>
      <c r="I194" s="134"/>
      <c r="J194" s="38"/>
      <c r="K194" s="38"/>
      <c r="L194" s="42"/>
      <c r="M194" s="224"/>
      <c r="N194" s="82"/>
      <c r="O194" s="82"/>
      <c r="P194" s="82"/>
      <c r="Q194" s="82"/>
      <c r="R194" s="82"/>
      <c r="S194" s="82"/>
      <c r="T194" s="83"/>
      <c r="AT194" s="16" t="s">
        <v>136</v>
      </c>
      <c r="AU194" s="16" t="s">
        <v>81</v>
      </c>
    </row>
    <row r="195" spans="2:47" s="1" customFormat="1" ht="12">
      <c r="B195" s="37"/>
      <c r="C195" s="38"/>
      <c r="D195" s="222" t="s">
        <v>138</v>
      </c>
      <c r="E195" s="38"/>
      <c r="F195" s="225" t="s">
        <v>320</v>
      </c>
      <c r="G195" s="38"/>
      <c r="H195" s="38"/>
      <c r="I195" s="134"/>
      <c r="J195" s="38"/>
      <c r="K195" s="38"/>
      <c r="L195" s="42"/>
      <c r="M195" s="224"/>
      <c r="N195" s="82"/>
      <c r="O195" s="82"/>
      <c r="P195" s="82"/>
      <c r="Q195" s="82"/>
      <c r="R195" s="82"/>
      <c r="S195" s="82"/>
      <c r="T195" s="83"/>
      <c r="AT195" s="16" t="s">
        <v>138</v>
      </c>
      <c r="AU195" s="16" t="s">
        <v>81</v>
      </c>
    </row>
    <row r="196" spans="2:51" s="12" customFormat="1" ht="12">
      <c r="B196" s="226"/>
      <c r="C196" s="227"/>
      <c r="D196" s="222" t="s">
        <v>140</v>
      </c>
      <c r="E196" s="228" t="s">
        <v>20</v>
      </c>
      <c r="F196" s="229" t="s">
        <v>327</v>
      </c>
      <c r="G196" s="227"/>
      <c r="H196" s="230">
        <v>40</v>
      </c>
      <c r="I196" s="231"/>
      <c r="J196" s="227"/>
      <c r="K196" s="227"/>
      <c r="L196" s="232"/>
      <c r="M196" s="233"/>
      <c r="N196" s="234"/>
      <c r="O196" s="234"/>
      <c r="P196" s="234"/>
      <c r="Q196" s="234"/>
      <c r="R196" s="234"/>
      <c r="S196" s="234"/>
      <c r="T196" s="235"/>
      <c r="AT196" s="236" t="s">
        <v>140</v>
      </c>
      <c r="AU196" s="236" t="s">
        <v>81</v>
      </c>
      <c r="AV196" s="12" t="s">
        <v>81</v>
      </c>
      <c r="AW196" s="12" t="s">
        <v>33</v>
      </c>
      <c r="AX196" s="12" t="s">
        <v>8</v>
      </c>
      <c r="AY196" s="236" t="s">
        <v>126</v>
      </c>
    </row>
    <row r="197" spans="2:65" s="1" customFormat="1" ht="14.4" customHeight="1">
      <c r="B197" s="37"/>
      <c r="C197" s="210" t="s">
        <v>328</v>
      </c>
      <c r="D197" s="210" t="s">
        <v>129</v>
      </c>
      <c r="E197" s="211" t="s">
        <v>329</v>
      </c>
      <c r="F197" s="212" t="s">
        <v>330</v>
      </c>
      <c r="G197" s="213" t="s">
        <v>331</v>
      </c>
      <c r="H197" s="214">
        <v>427</v>
      </c>
      <c r="I197" s="215"/>
      <c r="J197" s="214">
        <f>ROUND(I197*H197,0)</f>
        <v>0</v>
      </c>
      <c r="K197" s="212" t="s">
        <v>133</v>
      </c>
      <c r="L197" s="42"/>
      <c r="M197" s="216" t="s">
        <v>20</v>
      </c>
      <c r="N197" s="217" t="s">
        <v>43</v>
      </c>
      <c r="O197" s="82"/>
      <c r="P197" s="218">
        <f>O197*H197</f>
        <v>0</v>
      </c>
      <c r="Q197" s="218">
        <v>0.00028</v>
      </c>
      <c r="R197" s="218">
        <f>Q197*H197</f>
        <v>0.11955999999999999</v>
      </c>
      <c r="S197" s="218">
        <v>0</v>
      </c>
      <c r="T197" s="219">
        <f>S197*H197</f>
        <v>0</v>
      </c>
      <c r="AR197" s="220" t="s">
        <v>229</v>
      </c>
      <c r="AT197" s="220" t="s">
        <v>129</v>
      </c>
      <c r="AU197" s="220" t="s">
        <v>81</v>
      </c>
      <c r="AY197" s="16" t="s">
        <v>126</v>
      </c>
      <c r="BE197" s="221">
        <f>IF(N197="základní",J197,0)</f>
        <v>0</v>
      </c>
      <c r="BF197" s="221">
        <f>IF(N197="snížená",J197,0)</f>
        <v>0</v>
      </c>
      <c r="BG197" s="221">
        <f>IF(N197="zákl. přenesená",J197,0)</f>
        <v>0</v>
      </c>
      <c r="BH197" s="221">
        <f>IF(N197="sníž. přenesená",J197,0)</f>
        <v>0</v>
      </c>
      <c r="BI197" s="221">
        <f>IF(N197="nulová",J197,0)</f>
        <v>0</v>
      </c>
      <c r="BJ197" s="16" t="s">
        <v>8</v>
      </c>
      <c r="BK197" s="221">
        <f>ROUND(I197*H197,0)</f>
        <v>0</v>
      </c>
      <c r="BL197" s="16" t="s">
        <v>229</v>
      </c>
      <c r="BM197" s="220" t="s">
        <v>332</v>
      </c>
    </row>
    <row r="198" spans="2:47" s="1" customFormat="1" ht="12">
      <c r="B198" s="37"/>
      <c r="C198" s="38"/>
      <c r="D198" s="222" t="s">
        <v>136</v>
      </c>
      <c r="E198" s="38"/>
      <c r="F198" s="223" t="s">
        <v>333</v>
      </c>
      <c r="G198" s="38"/>
      <c r="H198" s="38"/>
      <c r="I198" s="134"/>
      <c r="J198" s="38"/>
      <c r="K198" s="38"/>
      <c r="L198" s="42"/>
      <c r="M198" s="224"/>
      <c r="N198" s="82"/>
      <c r="O198" s="82"/>
      <c r="P198" s="82"/>
      <c r="Q198" s="82"/>
      <c r="R198" s="82"/>
      <c r="S198" s="82"/>
      <c r="T198" s="83"/>
      <c r="AT198" s="16" t="s">
        <v>136</v>
      </c>
      <c r="AU198" s="16" t="s">
        <v>81</v>
      </c>
    </row>
    <row r="199" spans="2:47" s="1" customFormat="1" ht="12">
      <c r="B199" s="37"/>
      <c r="C199" s="38"/>
      <c r="D199" s="222" t="s">
        <v>138</v>
      </c>
      <c r="E199" s="38"/>
      <c r="F199" s="225" t="s">
        <v>334</v>
      </c>
      <c r="G199" s="38"/>
      <c r="H199" s="38"/>
      <c r="I199" s="134"/>
      <c r="J199" s="38"/>
      <c r="K199" s="38"/>
      <c r="L199" s="42"/>
      <c r="M199" s="224"/>
      <c r="N199" s="82"/>
      <c r="O199" s="82"/>
      <c r="P199" s="82"/>
      <c r="Q199" s="82"/>
      <c r="R199" s="82"/>
      <c r="S199" s="82"/>
      <c r="T199" s="83"/>
      <c r="AT199" s="16" t="s">
        <v>138</v>
      </c>
      <c r="AU199" s="16" t="s">
        <v>81</v>
      </c>
    </row>
    <row r="200" spans="2:51" s="12" customFormat="1" ht="12">
      <c r="B200" s="226"/>
      <c r="C200" s="227"/>
      <c r="D200" s="222" t="s">
        <v>140</v>
      </c>
      <c r="E200" s="228" t="s">
        <v>20</v>
      </c>
      <c r="F200" s="229" t="s">
        <v>335</v>
      </c>
      <c r="G200" s="227"/>
      <c r="H200" s="230">
        <v>321.1</v>
      </c>
      <c r="I200" s="231"/>
      <c r="J200" s="227"/>
      <c r="K200" s="227"/>
      <c r="L200" s="232"/>
      <c r="M200" s="233"/>
      <c r="N200" s="234"/>
      <c r="O200" s="234"/>
      <c r="P200" s="234"/>
      <c r="Q200" s="234"/>
      <c r="R200" s="234"/>
      <c r="S200" s="234"/>
      <c r="T200" s="235"/>
      <c r="AT200" s="236" t="s">
        <v>140</v>
      </c>
      <c r="AU200" s="236" t="s">
        <v>81</v>
      </c>
      <c r="AV200" s="12" t="s">
        <v>81</v>
      </c>
      <c r="AW200" s="12" t="s">
        <v>33</v>
      </c>
      <c r="AX200" s="12" t="s">
        <v>72</v>
      </c>
      <c r="AY200" s="236" t="s">
        <v>126</v>
      </c>
    </row>
    <row r="201" spans="2:51" s="12" customFormat="1" ht="12">
      <c r="B201" s="226"/>
      <c r="C201" s="227"/>
      <c r="D201" s="222" t="s">
        <v>140</v>
      </c>
      <c r="E201" s="228" t="s">
        <v>20</v>
      </c>
      <c r="F201" s="229" t="s">
        <v>336</v>
      </c>
      <c r="G201" s="227"/>
      <c r="H201" s="230">
        <v>105.9</v>
      </c>
      <c r="I201" s="231"/>
      <c r="J201" s="227"/>
      <c r="K201" s="227"/>
      <c r="L201" s="232"/>
      <c r="M201" s="233"/>
      <c r="N201" s="234"/>
      <c r="O201" s="234"/>
      <c r="P201" s="234"/>
      <c r="Q201" s="234"/>
      <c r="R201" s="234"/>
      <c r="S201" s="234"/>
      <c r="T201" s="235"/>
      <c r="AT201" s="236" t="s">
        <v>140</v>
      </c>
      <c r="AU201" s="236" t="s">
        <v>81</v>
      </c>
      <c r="AV201" s="12" t="s">
        <v>81</v>
      </c>
      <c r="AW201" s="12" t="s">
        <v>33</v>
      </c>
      <c r="AX201" s="12" t="s">
        <v>72</v>
      </c>
      <c r="AY201" s="236" t="s">
        <v>126</v>
      </c>
    </row>
    <row r="202" spans="2:51" s="13" customFormat="1" ht="12">
      <c r="B202" s="237"/>
      <c r="C202" s="238"/>
      <c r="D202" s="222" t="s">
        <v>140</v>
      </c>
      <c r="E202" s="239" t="s">
        <v>20</v>
      </c>
      <c r="F202" s="240" t="s">
        <v>143</v>
      </c>
      <c r="G202" s="238"/>
      <c r="H202" s="241">
        <v>427</v>
      </c>
      <c r="I202" s="242"/>
      <c r="J202" s="238"/>
      <c r="K202" s="238"/>
      <c r="L202" s="243"/>
      <c r="M202" s="244"/>
      <c r="N202" s="245"/>
      <c r="O202" s="245"/>
      <c r="P202" s="245"/>
      <c r="Q202" s="245"/>
      <c r="R202" s="245"/>
      <c r="S202" s="245"/>
      <c r="T202" s="246"/>
      <c r="AT202" s="247" t="s">
        <v>140</v>
      </c>
      <c r="AU202" s="247" t="s">
        <v>81</v>
      </c>
      <c r="AV202" s="13" t="s">
        <v>134</v>
      </c>
      <c r="AW202" s="13" t="s">
        <v>33</v>
      </c>
      <c r="AX202" s="13" t="s">
        <v>8</v>
      </c>
      <c r="AY202" s="247" t="s">
        <v>126</v>
      </c>
    </row>
    <row r="203" spans="2:65" s="1" customFormat="1" ht="14.4" customHeight="1">
      <c r="B203" s="37"/>
      <c r="C203" s="210" t="s">
        <v>337</v>
      </c>
      <c r="D203" s="210" t="s">
        <v>129</v>
      </c>
      <c r="E203" s="211" t="s">
        <v>338</v>
      </c>
      <c r="F203" s="212" t="s">
        <v>339</v>
      </c>
      <c r="G203" s="213" t="s">
        <v>228</v>
      </c>
      <c r="H203" s="214">
        <v>29</v>
      </c>
      <c r="I203" s="215"/>
      <c r="J203" s="214">
        <f>ROUND(I203*H203,0)</f>
        <v>0</v>
      </c>
      <c r="K203" s="212" t="s">
        <v>133</v>
      </c>
      <c r="L203" s="42"/>
      <c r="M203" s="216" t="s">
        <v>20</v>
      </c>
      <c r="N203" s="217" t="s">
        <v>43</v>
      </c>
      <c r="O203" s="82"/>
      <c r="P203" s="218">
        <f>O203*H203</f>
        <v>0</v>
      </c>
      <c r="Q203" s="218">
        <v>0</v>
      </c>
      <c r="R203" s="218">
        <f>Q203*H203</f>
        <v>0</v>
      </c>
      <c r="S203" s="218">
        <v>0</v>
      </c>
      <c r="T203" s="219">
        <f>S203*H203</f>
        <v>0</v>
      </c>
      <c r="AR203" s="220" t="s">
        <v>229</v>
      </c>
      <c r="AT203" s="220" t="s">
        <v>129</v>
      </c>
      <c r="AU203" s="220" t="s">
        <v>81</v>
      </c>
      <c r="AY203" s="16" t="s">
        <v>126</v>
      </c>
      <c r="BE203" s="221">
        <f>IF(N203="základní",J203,0)</f>
        <v>0</v>
      </c>
      <c r="BF203" s="221">
        <f>IF(N203="snížená",J203,0)</f>
        <v>0</v>
      </c>
      <c r="BG203" s="221">
        <f>IF(N203="zákl. přenesená",J203,0)</f>
        <v>0</v>
      </c>
      <c r="BH203" s="221">
        <f>IF(N203="sníž. přenesená",J203,0)</f>
        <v>0</v>
      </c>
      <c r="BI203" s="221">
        <f>IF(N203="nulová",J203,0)</f>
        <v>0</v>
      </c>
      <c r="BJ203" s="16" t="s">
        <v>8</v>
      </c>
      <c r="BK203" s="221">
        <f>ROUND(I203*H203,0)</f>
        <v>0</v>
      </c>
      <c r="BL203" s="16" t="s">
        <v>229</v>
      </c>
      <c r="BM203" s="220" t="s">
        <v>340</v>
      </c>
    </row>
    <row r="204" spans="2:47" s="1" customFormat="1" ht="12">
      <c r="B204" s="37"/>
      <c r="C204" s="38"/>
      <c r="D204" s="222" t="s">
        <v>136</v>
      </c>
      <c r="E204" s="38"/>
      <c r="F204" s="223" t="s">
        <v>341</v>
      </c>
      <c r="G204" s="38"/>
      <c r="H204" s="38"/>
      <c r="I204" s="134"/>
      <c r="J204" s="38"/>
      <c r="K204" s="38"/>
      <c r="L204" s="42"/>
      <c r="M204" s="224"/>
      <c r="N204" s="82"/>
      <c r="O204" s="82"/>
      <c r="P204" s="82"/>
      <c r="Q204" s="82"/>
      <c r="R204" s="82"/>
      <c r="S204" s="82"/>
      <c r="T204" s="83"/>
      <c r="AT204" s="16" t="s">
        <v>136</v>
      </c>
      <c r="AU204" s="16" t="s">
        <v>81</v>
      </c>
    </row>
    <row r="205" spans="2:47" s="1" customFormat="1" ht="12">
      <c r="B205" s="37"/>
      <c r="C205" s="38"/>
      <c r="D205" s="222" t="s">
        <v>138</v>
      </c>
      <c r="E205" s="38"/>
      <c r="F205" s="225" t="s">
        <v>342</v>
      </c>
      <c r="G205" s="38"/>
      <c r="H205" s="38"/>
      <c r="I205" s="134"/>
      <c r="J205" s="38"/>
      <c r="K205" s="38"/>
      <c r="L205" s="42"/>
      <c r="M205" s="224"/>
      <c r="N205" s="82"/>
      <c r="O205" s="82"/>
      <c r="P205" s="82"/>
      <c r="Q205" s="82"/>
      <c r="R205" s="82"/>
      <c r="S205" s="82"/>
      <c r="T205" s="83"/>
      <c r="AT205" s="16" t="s">
        <v>138</v>
      </c>
      <c r="AU205" s="16" t="s">
        <v>81</v>
      </c>
    </row>
    <row r="206" spans="2:51" s="12" customFormat="1" ht="12">
      <c r="B206" s="226"/>
      <c r="C206" s="227"/>
      <c r="D206" s="222" t="s">
        <v>140</v>
      </c>
      <c r="E206" s="228" t="s">
        <v>20</v>
      </c>
      <c r="F206" s="229" t="s">
        <v>343</v>
      </c>
      <c r="G206" s="227"/>
      <c r="H206" s="230">
        <v>29</v>
      </c>
      <c r="I206" s="231"/>
      <c r="J206" s="227"/>
      <c r="K206" s="227"/>
      <c r="L206" s="232"/>
      <c r="M206" s="233"/>
      <c r="N206" s="234"/>
      <c r="O206" s="234"/>
      <c r="P206" s="234"/>
      <c r="Q206" s="234"/>
      <c r="R206" s="234"/>
      <c r="S206" s="234"/>
      <c r="T206" s="235"/>
      <c r="AT206" s="236" t="s">
        <v>140</v>
      </c>
      <c r="AU206" s="236" t="s">
        <v>81</v>
      </c>
      <c r="AV206" s="12" t="s">
        <v>81</v>
      </c>
      <c r="AW206" s="12" t="s">
        <v>33</v>
      </c>
      <c r="AX206" s="12" t="s">
        <v>8</v>
      </c>
      <c r="AY206" s="236" t="s">
        <v>126</v>
      </c>
    </row>
    <row r="207" spans="2:65" s="1" customFormat="1" ht="14.4" customHeight="1">
      <c r="B207" s="37"/>
      <c r="C207" s="248" t="s">
        <v>344</v>
      </c>
      <c r="D207" s="248" t="s">
        <v>256</v>
      </c>
      <c r="E207" s="249" t="s">
        <v>345</v>
      </c>
      <c r="F207" s="250" t="s">
        <v>346</v>
      </c>
      <c r="G207" s="251" t="s">
        <v>331</v>
      </c>
      <c r="H207" s="252">
        <v>84.41</v>
      </c>
      <c r="I207" s="253"/>
      <c r="J207" s="252">
        <f>ROUND(I207*H207,0)</f>
        <v>0</v>
      </c>
      <c r="K207" s="250" t="s">
        <v>133</v>
      </c>
      <c r="L207" s="254"/>
      <c r="M207" s="255" t="s">
        <v>20</v>
      </c>
      <c r="N207" s="256" t="s">
        <v>43</v>
      </c>
      <c r="O207" s="82"/>
      <c r="P207" s="218">
        <f>O207*H207</f>
        <v>0</v>
      </c>
      <c r="Q207" s="218">
        <v>0.0015</v>
      </c>
      <c r="R207" s="218">
        <f>Q207*H207</f>
        <v>0.126615</v>
      </c>
      <c r="S207" s="218">
        <v>0</v>
      </c>
      <c r="T207" s="219">
        <f>S207*H207</f>
        <v>0</v>
      </c>
      <c r="AR207" s="220" t="s">
        <v>260</v>
      </c>
      <c r="AT207" s="220" t="s">
        <v>256</v>
      </c>
      <c r="AU207" s="220" t="s">
        <v>81</v>
      </c>
      <c r="AY207" s="16" t="s">
        <v>126</v>
      </c>
      <c r="BE207" s="221">
        <f>IF(N207="základní",J207,0)</f>
        <v>0</v>
      </c>
      <c r="BF207" s="221">
        <f>IF(N207="snížená",J207,0)</f>
        <v>0</v>
      </c>
      <c r="BG207" s="221">
        <f>IF(N207="zákl. přenesená",J207,0)</f>
        <v>0</v>
      </c>
      <c r="BH207" s="221">
        <f>IF(N207="sníž. přenesená",J207,0)</f>
        <v>0</v>
      </c>
      <c r="BI207" s="221">
        <f>IF(N207="nulová",J207,0)</f>
        <v>0</v>
      </c>
      <c r="BJ207" s="16" t="s">
        <v>8</v>
      </c>
      <c r="BK207" s="221">
        <f>ROUND(I207*H207,0)</f>
        <v>0</v>
      </c>
      <c r="BL207" s="16" t="s">
        <v>229</v>
      </c>
      <c r="BM207" s="220" t="s">
        <v>347</v>
      </c>
    </row>
    <row r="208" spans="2:47" s="1" customFormat="1" ht="12">
      <c r="B208" s="37"/>
      <c r="C208" s="38"/>
      <c r="D208" s="222" t="s">
        <v>136</v>
      </c>
      <c r="E208" s="38"/>
      <c r="F208" s="223" t="s">
        <v>346</v>
      </c>
      <c r="G208" s="38"/>
      <c r="H208" s="38"/>
      <c r="I208" s="134"/>
      <c r="J208" s="38"/>
      <c r="K208" s="38"/>
      <c r="L208" s="42"/>
      <c r="M208" s="224"/>
      <c r="N208" s="82"/>
      <c r="O208" s="82"/>
      <c r="P208" s="82"/>
      <c r="Q208" s="82"/>
      <c r="R208" s="82"/>
      <c r="S208" s="82"/>
      <c r="T208" s="83"/>
      <c r="AT208" s="16" t="s">
        <v>136</v>
      </c>
      <c r="AU208" s="16" t="s">
        <v>81</v>
      </c>
    </row>
    <row r="209" spans="2:51" s="12" customFormat="1" ht="12">
      <c r="B209" s="226"/>
      <c r="C209" s="227"/>
      <c r="D209" s="222" t="s">
        <v>140</v>
      </c>
      <c r="E209" s="228" t="s">
        <v>20</v>
      </c>
      <c r="F209" s="229" t="s">
        <v>348</v>
      </c>
      <c r="G209" s="227"/>
      <c r="H209" s="230">
        <v>84.41</v>
      </c>
      <c r="I209" s="231"/>
      <c r="J209" s="227"/>
      <c r="K209" s="227"/>
      <c r="L209" s="232"/>
      <c r="M209" s="233"/>
      <c r="N209" s="234"/>
      <c r="O209" s="234"/>
      <c r="P209" s="234"/>
      <c r="Q209" s="234"/>
      <c r="R209" s="234"/>
      <c r="S209" s="234"/>
      <c r="T209" s="235"/>
      <c r="AT209" s="236" t="s">
        <v>140</v>
      </c>
      <c r="AU209" s="236" t="s">
        <v>81</v>
      </c>
      <c r="AV209" s="12" t="s">
        <v>81</v>
      </c>
      <c r="AW209" s="12" t="s">
        <v>33</v>
      </c>
      <c r="AX209" s="12" t="s">
        <v>8</v>
      </c>
      <c r="AY209" s="236" t="s">
        <v>126</v>
      </c>
    </row>
    <row r="210" spans="2:65" s="1" customFormat="1" ht="14.4" customHeight="1">
      <c r="B210" s="37"/>
      <c r="C210" s="248" t="s">
        <v>349</v>
      </c>
      <c r="D210" s="248" t="s">
        <v>256</v>
      </c>
      <c r="E210" s="249" t="s">
        <v>350</v>
      </c>
      <c r="F210" s="250" t="s">
        <v>351</v>
      </c>
      <c r="G210" s="251" t="s">
        <v>352</v>
      </c>
      <c r="H210" s="252">
        <v>72</v>
      </c>
      <c r="I210" s="253"/>
      <c r="J210" s="252">
        <f>ROUND(I210*H210,0)</f>
        <v>0</v>
      </c>
      <c r="K210" s="250" t="s">
        <v>133</v>
      </c>
      <c r="L210" s="254"/>
      <c r="M210" s="255" t="s">
        <v>20</v>
      </c>
      <c r="N210" s="256" t="s">
        <v>43</v>
      </c>
      <c r="O210" s="82"/>
      <c r="P210" s="218">
        <f>O210*H210</f>
        <v>0</v>
      </c>
      <c r="Q210" s="218">
        <v>0.0002</v>
      </c>
      <c r="R210" s="218">
        <f>Q210*H210</f>
        <v>0.014400000000000001</v>
      </c>
      <c r="S210" s="218">
        <v>0</v>
      </c>
      <c r="T210" s="219">
        <f>S210*H210</f>
        <v>0</v>
      </c>
      <c r="AR210" s="220" t="s">
        <v>260</v>
      </c>
      <c r="AT210" s="220" t="s">
        <v>256</v>
      </c>
      <c r="AU210" s="220" t="s">
        <v>81</v>
      </c>
      <c r="AY210" s="16" t="s">
        <v>126</v>
      </c>
      <c r="BE210" s="221">
        <f>IF(N210="základní",J210,0)</f>
        <v>0</v>
      </c>
      <c r="BF210" s="221">
        <f>IF(N210="snížená",J210,0)</f>
        <v>0</v>
      </c>
      <c r="BG210" s="221">
        <f>IF(N210="zákl. přenesená",J210,0)</f>
        <v>0</v>
      </c>
      <c r="BH210" s="221">
        <f>IF(N210="sníž. přenesená",J210,0)</f>
        <v>0</v>
      </c>
      <c r="BI210" s="221">
        <f>IF(N210="nulová",J210,0)</f>
        <v>0</v>
      </c>
      <c r="BJ210" s="16" t="s">
        <v>8</v>
      </c>
      <c r="BK210" s="221">
        <f>ROUND(I210*H210,0)</f>
        <v>0</v>
      </c>
      <c r="BL210" s="16" t="s">
        <v>229</v>
      </c>
      <c r="BM210" s="220" t="s">
        <v>353</v>
      </c>
    </row>
    <row r="211" spans="2:47" s="1" customFormat="1" ht="12">
      <c r="B211" s="37"/>
      <c r="C211" s="38"/>
      <c r="D211" s="222" t="s">
        <v>136</v>
      </c>
      <c r="E211" s="38"/>
      <c r="F211" s="223" t="s">
        <v>351</v>
      </c>
      <c r="G211" s="38"/>
      <c r="H211" s="38"/>
      <c r="I211" s="134"/>
      <c r="J211" s="38"/>
      <c r="K211" s="38"/>
      <c r="L211" s="42"/>
      <c r="M211" s="224"/>
      <c r="N211" s="82"/>
      <c r="O211" s="82"/>
      <c r="P211" s="82"/>
      <c r="Q211" s="82"/>
      <c r="R211" s="82"/>
      <c r="S211" s="82"/>
      <c r="T211" s="83"/>
      <c r="AT211" s="16" t="s">
        <v>136</v>
      </c>
      <c r="AU211" s="16" t="s">
        <v>81</v>
      </c>
    </row>
    <row r="212" spans="2:51" s="12" customFormat="1" ht="12">
      <c r="B212" s="226"/>
      <c r="C212" s="227"/>
      <c r="D212" s="222" t="s">
        <v>140</v>
      </c>
      <c r="E212" s="228" t="s">
        <v>20</v>
      </c>
      <c r="F212" s="229" t="s">
        <v>354</v>
      </c>
      <c r="G212" s="227"/>
      <c r="H212" s="230">
        <v>72</v>
      </c>
      <c r="I212" s="231"/>
      <c r="J212" s="227"/>
      <c r="K212" s="227"/>
      <c r="L212" s="232"/>
      <c r="M212" s="233"/>
      <c r="N212" s="234"/>
      <c r="O212" s="234"/>
      <c r="P212" s="234"/>
      <c r="Q212" s="234"/>
      <c r="R212" s="234"/>
      <c r="S212" s="234"/>
      <c r="T212" s="235"/>
      <c r="AT212" s="236" t="s">
        <v>140</v>
      </c>
      <c r="AU212" s="236" t="s">
        <v>81</v>
      </c>
      <c r="AV212" s="12" t="s">
        <v>81</v>
      </c>
      <c r="AW212" s="12" t="s">
        <v>33</v>
      </c>
      <c r="AX212" s="12" t="s">
        <v>8</v>
      </c>
      <c r="AY212" s="236" t="s">
        <v>126</v>
      </c>
    </row>
    <row r="213" spans="2:65" s="1" customFormat="1" ht="14.4" customHeight="1">
      <c r="B213" s="37"/>
      <c r="C213" s="210" t="s">
        <v>355</v>
      </c>
      <c r="D213" s="210" t="s">
        <v>129</v>
      </c>
      <c r="E213" s="211" t="s">
        <v>356</v>
      </c>
      <c r="F213" s="212" t="s">
        <v>357</v>
      </c>
      <c r="G213" s="213" t="s">
        <v>228</v>
      </c>
      <c r="H213" s="214">
        <v>43</v>
      </c>
      <c r="I213" s="215"/>
      <c r="J213" s="214">
        <f>ROUND(I213*H213,0)</f>
        <v>0</v>
      </c>
      <c r="K213" s="212" t="s">
        <v>133</v>
      </c>
      <c r="L213" s="42"/>
      <c r="M213" s="216" t="s">
        <v>20</v>
      </c>
      <c r="N213" s="217" t="s">
        <v>43</v>
      </c>
      <c r="O213" s="82"/>
      <c r="P213" s="218">
        <f>O213*H213</f>
        <v>0</v>
      </c>
      <c r="Q213" s="218">
        <v>0</v>
      </c>
      <c r="R213" s="218">
        <f>Q213*H213</f>
        <v>0</v>
      </c>
      <c r="S213" s="218">
        <v>0</v>
      </c>
      <c r="T213" s="219">
        <f>S213*H213</f>
        <v>0</v>
      </c>
      <c r="AR213" s="220" t="s">
        <v>229</v>
      </c>
      <c r="AT213" s="220" t="s">
        <v>129</v>
      </c>
      <c r="AU213" s="220" t="s">
        <v>81</v>
      </c>
      <c r="AY213" s="16" t="s">
        <v>126</v>
      </c>
      <c r="BE213" s="221">
        <f>IF(N213="základní",J213,0)</f>
        <v>0</v>
      </c>
      <c r="BF213" s="221">
        <f>IF(N213="snížená",J213,0)</f>
        <v>0</v>
      </c>
      <c r="BG213" s="221">
        <f>IF(N213="zákl. přenesená",J213,0)</f>
        <v>0</v>
      </c>
      <c r="BH213" s="221">
        <f>IF(N213="sníž. přenesená",J213,0)</f>
        <v>0</v>
      </c>
      <c r="BI213" s="221">
        <f>IF(N213="nulová",J213,0)</f>
        <v>0</v>
      </c>
      <c r="BJ213" s="16" t="s">
        <v>8</v>
      </c>
      <c r="BK213" s="221">
        <f>ROUND(I213*H213,0)</f>
        <v>0</v>
      </c>
      <c r="BL213" s="16" t="s">
        <v>229</v>
      </c>
      <c r="BM213" s="220" t="s">
        <v>358</v>
      </c>
    </row>
    <row r="214" spans="2:47" s="1" customFormat="1" ht="12">
      <c r="B214" s="37"/>
      <c r="C214" s="38"/>
      <c r="D214" s="222" t="s">
        <v>136</v>
      </c>
      <c r="E214" s="38"/>
      <c r="F214" s="223" t="s">
        <v>359</v>
      </c>
      <c r="G214" s="38"/>
      <c r="H214" s="38"/>
      <c r="I214" s="134"/>
      <c r="J214" s="38"/>
      <c r="K214" s="38"/>
      <c r="L214" s="42"/>
      <c r="M214" s="224"/>
      <c r="N214" s="82"/>
      <c r="O214" s="82"/>
      <c r="P214" s="82"/>
      <c r="Q214" s="82"/>
      <c r="R214" s="82"/>
      <c r="S214" s="82"/>
      <c r="T214" s="83"/>
      <c r="AT214" s="16" t="s">
        <v>136</v>
      </c>
      <c r="AU214" s="16" t="s">
        <v>81</v>
      </c>
    </row>
    <row r="215" spans="2:47" s="1" customFormat="1" ht="12">
      <c r="B215" s="37"/>
      <c r="C215" s="38"/>
      <c r="D215" s="222" t="s">
        <v>138</v>
      </c>
      <c r="E215" s="38"/>
      <c r="F215" s="225" t="s">
        <v>342</v>
      </c>
      <c r="G215" s="38"/>
      <c r="H215" s="38"/>
      <c r="I215" s="134"/>
      <c r="J215" s="38"/>
      <c r="K215" s="38"/>
      <c r="L215" s="42"/>
      <c r="M215" s="224"/>
      <c r="N215" s="82"/>
      <c r="O215" s="82"/>
      <c r="P215" s="82"/>
      <c r="Q215" s="82"/>
      <c r="R215" s="82"/>
      <c r="S215" s="82"/>
      <c r="T215" s="83"/>
      <c r="AT215" s="16" t="s">
        <v>138</v>
      </c>
      <c r="AU215" s="16" t="s">
        <v>81</v>
      </c>
    </row>
    <row r="216" spans="2:51" s="12" customFormat="1" ht="12">
      <c r="B216" s="226"/>
      <c r="C216" s="227"/>
      <c r="D216" s="222" t="s">
        <v>140</v>
      </c>
      <c r="E216" s="228" t="s">
        <v>20</v>
      </c>
      <c r="F216" s="229" t="s">
        <v>360</v>
      </c>
      <c r="G216" s="227"/>
      <c r="H216" s="230">
        <v>43</v>
      </c>
      <c r="I216" s="231"/>
      <c r="J216" s="227"/>
      <c r="K216" s="227"/>
      <c r="L216" s="232"/>
      <c r="M216" s="233"/>
      <c r="N216" s="234"/>
      <c r="O216" s="234"/>
      <c r="P216" s="234"/>
      <c r="Q216" s="234"/>
      <c r="R216" s="234"/>
      <c r="S216" s="234"/>
      <c r="T216" s="235"/>
      <c r="AT216" s="236" t="s">
        <v>140</v>
      </c>
      <c r="AU216" s="236" t="s">
        <v>81</v>
      </c>
      <c r="AV216" s="12" t="s">
        <v>81</v>
      </c>
      <c r="AW216" s="12" t="s">
        <v>33</v>
      </c>
      <c r="AX216" s="12" t="s">
        <v>8</v>
      </c>
      <c r="AY216" s="236" t="s">
        <v>126</v>
      </c>
    </row>
    <row r="217" spans="2:65" s="1" customFormat="1" ht="14.4" customHeight="1">
      <c r="B217" s="37"/>
      <c r="C217" s="210" t="s">
        <v>361</v>
      </c>
      <c r="D217" s="210" t="s">
        <v>129</v>
      </c>
      <c r="E217" s="211" t="s">
        <v>362</v>
      </c>
      <c r="F217" s="212" t="s">
        <v>363</v>
      </c>
      <c r="G217" s="213" t="s">
        <v>364</v>
      </c>
      <c r="H217" s="215"/>
      <c r="I217" s="215"/>
      <c r="J217" s="214">
        <f>ROUND(I217*H217,0)</f>
        <v>0</v>
      </c>
      <c r="K217" s="212" t="s">
        <v>133</v>
      </c>
      <c r="L217" s="42"/>
      <c r="M217" s="216" t="s">
        <v>20</v>
      </c>
      <c r="N217" s="217" t="s">
        <v>43</v>
      </c>
      <c r="O217" s="82"/>
      <c r="P217" s="218">
        <f>O217*H217</f>
        <v>0</v>
      </c>
      <c r="Q217" s="218">
        <v>0</v>
      </c>
      <c r="R217" s="218">
        <f>Q217*H217</f>
        <v>0</v>
      </c>
      <c r="S217" s="218">
        <v>0</v>
      </c>
      <c r="T217" s="219">
        <f>S217*H217</f>
        <v>0</v>
      </c>
      <c r="AR217" s="220" t="s">
        <v>229</v>
      </c>
      <c r="AT217" s="220" t="s">
        <v>129</v>
      </c>
      <c r="AU217" s="220" t="s">
        <v>81</v>
      </c>
      <c r="AY217" s="16" t="s">
        <v>126</v>
      </c>
      <c r="BE217" s="221">
        <f>IF(N217="základní",J217,0)</f>
        <v>0</v>
      </c>
      <c r="BF217" s="221">
        <f>IF(N217="snížená",J217,0)</f>
        <v>0</v>
      </c>
      <c r="BG217" s="221">
        <f>IF(N217="zákl. přenesená",J217,0)</f>
        <v>0</v>
      </c>
      <c r="BH217" s="221">
        <f>IF(N217="sníž. přenesená",J217,0)</f>
        <v>0</v>
      </c>
      <c r="BI217" s="221">
        <f>IF(N217="nulová",J217,0)</f>
        <v>0</v>
      </c>
      <c r="BJ217" s="16" t="s">
        <v>8</v>
      </c>
      <c r="BK217" s="221">
        <f>ROUND(I217*H217,0)</f>
        <v>0</v>
      </c>
      <c r="BL217" s="16" t="s">
        <v>229</v>
      </c>
      <c r="BM217" s="220" t="s">
        <v>365</v>
      </c>
    </row>
    <row r="218" spans="2:47" s="1" customFormat="1" ht="12">
      <c r="B218" s="37"/>
      <c r="C218" s="38"/>
      <c r="D218" s="222" t="s">
        <v>136</v>
      </c>
      <c r="E218" s="38"/>
      <c r="F218" s="223" t="s">
        <v>366</v>
      </c>
      <c r="G218" s="38"/>
      <c r="H218" s="38"/>
      <c r="I218" s="134"/>
      <c r="J218" s="38"/>
      <c r="K218" s="38"/>
      <c r="L218" s="42"/>
      <c r="M218" s="224"/>
      <c r="N218" s="82"/>
      <c r="O218" s="82"/>
      <c r="P218" s="82"/>
      <c r="Q218" s="82"/>
      <c r="R218" s="82"/>
      <c r="S218" s="82"/>
      <c r="T218" s="83"/>
      <c r="AT218" s="16" t="s">
        <v>136</v>
      </c>
      <c r="AU218" s="16" t="s">
        <v>81</v>
      </c>
    </row>
    <row r="219" spans="2:47" s="1" customFormat="1" ht="12">
      <c r="B219" s="37"/>
      <c r="C219" s="38"/>
      <c r="D219" s="222" t="s">
        <v>138</v>
      </c>
      <c r="E219" s="38"/>
      <c r="F219" s="225" t="s">
        <v>367</v>
      </c>
      <c r="G219" s="38"/>
      <c r="H219" s="38"/>
      <c r="I219" s="134"/>
      <c r="J219" s="38"/>
      <c r="K219" s="38"/>
      <c r="L219" s="42"/>
      <c r="M219" s="257"/>
      <c r="N219" s="258"/>
      <c r="O219" s="258"/>
      <c r="P219" s="258"/>
      <c r="Q219" s="258"/>
      <c r="R219" s="258"/>
      <c r="S219" s="258"/>
      <c r="T219" s="259"/>
      <c r="AT219" s="16" t="s">
        <v>138</v>
      </c>
      <c r="AU219" s="16" t="s">
        <v>81</v>
      </c>
    </row>
    <row r="220" spans="2:12" s="1" customFormat="1" ht="6.95" customHeight="1">
      <c r="B220" s="57"/>
      <c r="C220" s="58"/>
      <c r="D220" s="58"/>
      <c r="E220" s="58"/>
      <c r="F220" s="58"/>
      <c r="G220" s="58"/>
      <c r="H220" s="58"/>
      <c r="I220" s="160"/>
      <c r="J220" s="58"/>
      <c r="K220" s="58"/>
      <c r="L220" s="42"/>
    </row>
  </sheetData>
  <sheetProtection password="CC35" sheet="1" objects="1" scenarios="1" formatColumns="0" formatRows="0" autoFilter="0"/>
  <autoFilter ref="C85:K21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48"/>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84</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368</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ROUND((SUM(BE87:BE247)),2)</f>
        <v>0</v>
      </c>
      <c r="I33" s="149">
        <v>0.21</v>
      </c>
      <c r="J33" s="148">
        <f>ROUND(((SUM(BE87:BE247))*I33),2)</f>
        <v>0</v>
      </c>
      <c r="L33" s="42"/>
    </row>
    <row r="34" spans="2:12" s="1" customFormat="1" ht="14.4" customHeight="1">
      <c r="B34" s="42"/>
      <c r="E34" s="132" t="s">
        <v>44</v>
      </c>
      <c r="F34" s="148">
        <f>ROUND((SUM(BF87:BF247)),2)</f>
        <v>0</v>
      </c>
      <c r="I34" s="149">
        <v>0.15</v>
      </c>
      <c r="J34" s="148">
        <f>ROUND(((SUM(BF87:BF247))*I34),2)</f>
        <v>0</v>
      </c>
      <c r="L34" s="42"/>
    </row>
    <row r="35" spans="2:12" s="1" customFormat="1" ht="14.4" customHeight="1" hidden="1">
      <c r="B35" s="42"/>
      <c r="E35" s="132" t="s">
        <v>45</v>
      </c>
      <c r="F35" s="148">
        <f>ROUND((SUM(BG87:BG247)),2)</f>
        <v>0</v>
      </c>
      <c r="I35" s="149">
        <v>0.21</v>
      </c>
      <c r="J35" s="148">
        <f>0</f>
        <v>0</v>
      </c>
      <c r="L35" s="42"/>
    </row>
    <row r="36" spans="2:12" s="1" customFormat="1" ht="14.4" customHeight="1" hidden="1">
      <c r="B36" s="42"/>
      <c r="E36" s="132" t="s">
        <v>46</v>
      </c>
      <c r="F36" s="148">
        <f>ROUND((SUM(BH87:BH247)),2)</f>
        <v>0</v>
      </c>
      <c r="I36" s="149">
        <v>0.15</v>
      </c>
      <c r="J36" s="148">
        <f>0</f>
        <v>0</v>
      </c>
      <c r="L36" s="42"/>
    </row>
    <row r="37" spans="2:12" s="1" customFormat="1" ht="14.4" customHeight="1" hidden="1">
      <c r="B37" s="42"/>
      <c r="E37" s="132" t="s">
        <v>47</v>
      </c>
      <c r="F37" s="148">
        <f>ROUND((SUM(BI87:BI247)),2)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02 - SO 02 Výměna oken v budově č. p. 210 LDN</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J102</f>
        <v>0</v>
      </c>
      <c r="K62" s="178"/>
      <c r="L62" s="183"/>
    </row>
    <row r="63" spans="2:12" s="9" customFormat="1" ht="19.9" customHeight="1">
      <c r="B63" s="177"/>
      <c r="C63" s="178"/>
      <c r="D63" s="179" t="s">
        <v>107</v>
      </c>
      <c r="E63" s="180"/>
      <c r="F63" s="180"/>
      <c r="G63" s="180"/>
      <c r="H63" s="180"/>
      <c r="I63" s="181"/>
      <c r="J63" s="182">
        <f>J123</f>
        <v>0</v>
      </c>
      <c r="K63" s="178"/>
      <c r="L63" s="183"/>
    </row>
    <row r="64" spans="2:12" s="9" customFormat="1" ht="19.9" customHeight="1">
      <c r="B64" s="177"/>
      <c r="C64" s="178"/>
      <c r="D64" s="179" t="s">
        <v>108</v>
      </c>
      <c r="E64" s="180"/>
      <c r="F64" s="180"/>
      <c r="G64" s="180"/>
      <c r="H64" s="180"/>
      <c r="I64" s="181"/>
      <c r="J64" s="182">
        <f>J144</f>
        <v>0</v>
      </c>
      <c r="K64" s="178"/>
      <c r="L64" s="183"/>
    </row>
    <row r="65" spans="2:12" s="8" customFormat="1" ht="24.95" customHeight="1">
      <c r="B65" s="170"/>
      <c r="C65" s="171"/>
      <c r="D65" s="172" t="s">
        <v>109</v>
      </c>
      <c r="E65" s="173"/>
      <c r="F65" s="173"/>
      <c r="G65" s="173"/>
      <c r="H65" s="173"/>
      <c r="I65" s="174"/>
      <c r="J65" s="175">
        <f>J148</f>
        <v>0</v>
      </c>
      <c r="K65" s="171"/>
      <c r="L65" s="176"/>
    </row>
    <row r="66" spans="2:12" s="9" customFormat="1" ht="19.9" customHeight="1">
      <c r="B66" s="177"/>
      <c r="C66" s="178"/>
      <c r="D66" s="179" t="s">
        <v>110</v>
      </c>
      <c r="E66" s="180"/>
      <c r="F66" s="180"/>
      <c r="G66" s="180"/>
      <c r="H66" s="180"/>
      <c r="I66" s="181"/>
      <c r="J66" s="182">
        <f>J149</f>
        <v>0</v>
      </c>
      <c r="K66" s="178"/>
      <c r="L66" s="183"/>
    </row>
    <row r="67" spans="2:12" s="9" customFormat="1" ht="19.9" customHeight="1">
      <c r="B67" s="177"/>
      <c r="C67" s="178"/>
      <c r="D67" s="179" t="s">
        <v>369</v>
      </c>
      <c r="E67" s="180"/>
      <c r="F67" s="180"/>
      <c r="G67" s="180"/>
      <c r="H67" s="180"/>
      <c r="I67" s="181"/>
      <c r="J67" s="182">
        <f>J234</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02 - SO 02 Výměna oken v budově č. p. 210 LDN</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P88+P148</f>
        <v>0</v>
      </c>
      <c r="Q87" s="94"/>
      <c r="R87" s="191">
        <f>R88+R148</f>
        <v>3.8783691</v>
      </c>
      <c r="S87" s="94"/>
      <c r="T87" s="192">
        <f>T88+T148</f>
        <v>7.646490000000001</v>
      </c>
      <c r="AT87" s="16" t="s">
        <v>71</v>
      </c>
      <c r="AU87" s="16" t="s">
        <v>103</v>
      </c>
      <c r="BK87" s="193">
        <f>BK88+BK148</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P89+P102+P123+P144</f>
        <v>0</v>
      </c>
      <c r="Q88" s="202"/>
      <c r="R88" s="203">
        <f>R89+R102+R123+R144</f>
        <v>3.6414152</v>
      </c>
      <c r="S88" s="202"/>
      <c r="T88" s="204">
        <f>T89+T102+T123+T144</f>
        <v>7.396490000000001</v>
      </c>
      <c r="AR88" s="205" t="s">
        <v>8</v>
      </c>
      <c r="AT88" s="206" t="s">
        <v>71</v>
      </c>
      <c r="AU88" s="206" t="s">
        <v>72</v>
      </c>
      <c r="AY88" s="205" t="s">
        <v>126</v>
      </c>
      <c r="BK88" s="207">
        <f>BK89+BK102+BK123+BK144</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SUM(P90:P101)</f>
        <v>0</v>
      </c>
      <c r="Q89" s="202"/>
      <c r="R89" s="203">
        <f>SUM(R90:R101)</f>
        <v>3.6414152</v>
      </c>
      <c r="S89" s="202"/>
      <c r="T89" s="204">
        <f>SUM(T90:T101)</f>
        <v>0</v>
      </c>
      <c r="AR89" s="205" t="s">
        <v>8</v>
      </c>
      <c r="AT89" s="206" t="s">
        <v>71</v>
      </c>
      <c r="AU89" s="206" t="s">
        <v>8</v>
      </c>
      <c r="AY89" s="205" t="s">
        <v>126</v>
      </c>
      <c r="BK89" s="207">
        <f>SUM(BK90:BK101)</f>
        <v>0</v>
      </c>
    </row>
    <row r="90" spans="2:65" s="1" customFormat="1" ht="14.4" customHeight="1">
      <c r="B90" s="37"/>
      <c r="C90" s="210" t="s">
        <v>8</v>
      </c>
      <c r="D90" s="210" t="s">
        <v>129</v>
      </c>
      <c r="E90" s="211" t="s">
        <v>130</v>
      </c>
      <c r="F90" s="212" t="s">
        <v>131</v>
      </c>
      <c r="G90" s="213" t="s">
        <v>132</v>
      </c>
      <c r="H90" s="214">
        <v>108.44</v>
      </c>
      <c r="I90" s="215"/>
      <c r="J90" s="214">
        <f>ROUND(I90*H90,0)</f>
        <v>0</v>
      </c>
      <c r="K90" s="212" t="s">
        <v>133</v>
      </c>
      <c r="L90" s="42"/>
      <c r="M90" s="216" t="s">
        <v>20</v>
      </c>
      <c r="N90" s="217" t="s">
        <v>43</v>
      </c>
      <c r="O90" s="82"/>
      <c r="P90" s="218">
        <f>O90*H90</f>
        <v>0</v>
      </c>
      <c r="Q90" s="218">
        <v>0.03358</v>
      </c>
      <c r="R90" s="218">
        <f>Q90*H90</f>
        <v>3.6414152</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370</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371</v>
      </c>
      <c r="G93" s="227"/>
      <c r="H93" s="230">
        <v>84.76</v>
      </c>
      <c r="I93" s="231"/>
      <c r="J93" s="227"/>
      <c r="K93" s="227"/>
      <c r="L93" s="232"/>
      <c r="M93" s="233"/>
      <c r="N93" s="234"/>
      <c r="O93" s="234"/>
      <c r="P93" s="234"/>
      <c r="Q93" s="234"/>
      <c r="R93" s="234"/>
      <c r="S93" s="234"/>
      <c r="T93" s="235"/>
      <c r="AT93" s="236" t="s">
        <v>140</v>
      </c>
      <c r="AU93" s="236" t="s">
        <v>81</v>
      </c>
      <c r="AV93" s="12" t="s">
        <v>81</v>
      </c>
      <c r="AW93" s="12" t="s">
        <v>33</v>
      </c>
      <c r="AX93" s="12" t="s">
        <v>72</v>
      </c>
      <c r="AY93" s="236" t="s">
        <v>126</v>
      </c>
    </row>
    <row r="94" spans="2:51" s="12" customFormat="1" ht="12">
      <c r="B94" s="226"/>
      <c r="C94" s="227"/>
      <c r="D94" s="222" t="s">
        <v>140</v>
      </c>
      <c r="E94" s="228" t="s">
        <v>20</v>
      </c>
      <c r="F94" s="229" t="s">
        <v>372</v>
      </c>
      <c r="G94" s="227"/>
      <c r="H94" s="230">
        <v>23.68</v>
      </c>
      <c r="I94" s="231"/>
      <c r="J94" s="227"/>
      <c r="K94" s="227"/>
      <c r="L94" s="232"/>
      <c r="M94" s="233"/>
      <c r="N94" s="234"/>
      <c r="O94" s="234"/>
      <c r="P94" s="234"/>
      <c r="Q94" s="234"/>
      <c r="R94" s="234"/>
      <c r="S94" s="234"/>
      <c r="T94" s="235"/>
      <c r="AT94" s="236" t="s">
        <v>140</v>
      </c>
      <c r="AU94" s="236" t="s">
        <v>81</v>
      </c>
      <c r="AV94" s="12" t="s">
        <v>81</v>
      </c>
      <c r="AW94" s="12" t="s">
        <v>33</v>
      </c>
      <c r="AX94" s="12" t="s">
        <v>72</v>
      </c>
      <c r="AY94" s="236" t="s">
        <v>126</v>
      </c>
    </row>
    <row r="95" spans="2:51" s="13" customFormat="1" ht="12">
      <c r="B95" s="237"/>
      <c r="C95" s="238"/>
      <c r="D95" s="222" t="s">
        <v>140</v>
      </c>
      <c r="E95" s="239" t="s">
        <v>20</v>
      </c>
      <c r="F95" s="240" t="s">
        <v>143</v>
      </c>
      <c r="G95" s="238"/>
      <c r="H95" s="241">
        <v>108.44</v>
      </c>
      <c r="I95" s="242"/>
      <c r="J95" s="238"/>
      <c r="K95" s="238"/>
      <c r="L95" s="243"/>
      <c r="M95" s="244"/>
      <c r="N95" s="245"/>
      <c r="O95" s="245"/>
      <c r="P95" s="245"/>
      <c r="Q95" s="245"/>
      <c r="R95" s="245"/>
      <c r="S95" s="245"/>
      <c r="T95" s="246"/>
      <c r="AT95" s="247" t="s">
        <v>140</v>
      </c>
      <c r="AU95" s="247" t="s">
        <v>81</v>
      </c>
      <c r="AV95" s="13" t="s">
        <v>134</v>
      </c>
      <c r="AW95" s="13" t="s">
        <v>33</v>
      </c>
      <c r="AX95" s="13" t="s">
        <v>8</v>
      </c>
      <c r="AY95" s="247" t="s">
        <v>126</v>
      </c>
    </row>
    <row r="96" spans="2:65" s="1" customFormat="1" ht="14.4" customHeight="1">
      <c r="B96" s="37"/>
      <c r="C96" s="210" t="s">
        <v>81</v>
      </c>
      <c r="D96" s="210" t="s">
        <v>129</v>
      </c>
      <c r="E96" s="211" t="s">
        <v>144</v>
      </c>
      <c r="F96" s="212" t="s">
        <v>145</v>
      </c>
      <c r="G96" s="213" t="s">
        <v>132</v>
      </c>
      <c r="H96" s="214">
        <v>152.12</v>
      </c>
      <c r="I96" s="215"/>
      <c r="J96" s="214">
        <f>ROUND(I96*H96,0)</f>
        <v>0</v>
      </c>
      <c r="K96" s="212" t="s">
        <v>133</v>
      </c>
      <c r="L96" s="42"/>
      <c r="M96" s="216" t="s">
        <v>20</v>
      </c>
      <c r="N96" s="217" t="s">
        <v>43</v>
      </c>
      <c r="O96" s="82"/>
      <c r="P96" s="218">
        <f>O96*H96</f>
        <v>0</v>
      </c>
      <c r="Q96" s="218">
        <v>0</v>
      </c>
      <c r="R96" s="218">
        <f>Q96*H96</f>
        <v>0</v>
      </c>
      <c r="S96" s="218">
        <v>0</v>
      </c>
      <c r="T96" s="219">
        <f>S96*H96</f>
        <v>0</v>
      </c>
      <c r="AR96" s="220" t="s">
        <v>134</v>
      </c>
      <c r="AT96" s="220" t="s">
        <v>129</v>
      </c>
      <c r="AU96" s="220" t="s">
        <v>81</v>
      </c>
      <c r="AY96" s="16" t="s">
        <v>126</v>
      </c>
      <c r="BE96" s="221">
        <f>IF(N96="základní",J96,0)</f>
        <v>0</v>
      </c>
      <c r="BF96" s="221">
        <f>IF(N96="snížená",J96,0)</f>
        <v>0</v>
      </c>
      <c r="BG96" s="221">
        <f>IF(N96="zákl. přenesená",J96,0)</f>
        <v>0</v>
      </c>
      <c r="BH96" s="221">
        <f>IF(N96="sníž. přenesená",J96,0)</f>
        <v>0</v>
      </c>
      <c r="BI96" s="221">
        <f>IF(N96="nulová",J96,0)</f>
        <v>0</v>
      </c>
      <c r="BJ96" s="16" t="s">
        <v>8</v>
      </c>
      <c r="BK96" s="221">
        <f>ROUND(I96*H96,0)</f>
        <v>0</v>
      </c>
      <c r="BL96" s="16" t="s">
        <v>134</v>
      </c>
      <c r="BM96" s="220" t="s">
        <v>373</v>
      </c>
    </row>
    <row r="97" spans="2:47" s="1" customFormat="1" ht="12">
      <c r="B97" s="37"/>
      <c r="C97" s="38"/>
      <c r="D97" s="222" t="s">
        <v>136</v>
      </c>
      <c r="E97" s="38"/>
      <c r="F97" s="223" t="s">
        <v>147</v>
      </c>
      <c r="G97" s="38"/>
      <c r="H97" s="38"/>
      <c r="I97" s="134"/>
      <c r="J97" s="38"/>
      <c r="K97" s="38"/>
      <c r="L97" s="42"/>
      <c r="M97" s="224"/>
      <c r="N97" s="82"/>
      <c r="O97" s="82"/>
      <c r="P97" s="82"/>
      <c r="Q97" s="82"/>
      <c r="R97" s="82"/>
      <c r="S97" s="82"/>
      <c r="T97" s="83"/>
      <c r="AT97" s="16" t="s">
        <v>136</v>
      </c>
      <c r="AU97" s="16" t="s">
        <v>81</v>
      </c>
    </row>
    <row r="98" spans="2:47" s="1" customFormat="1" ht="12">
      <c r="B98" s="37"/>
      <c r="C98" s="38"/>
      <c r="D98" s="222" t="s">
        <v>138</v>
      </c>
      <c r="E98" s="38"/>
      <c r="F98" s="225" t="s">
        <v>148</v>
      </c>
      <c r="G98" s="38"/>
      <c r="H98" s="38"/>
      <c r="I98" s="134"/>
      <c r="J98" s="38"/>
      <c r="K98" s="38"/>
      <c r="L98" s="42"/>
      <c r="M98" s="224"/>
      <c r="N98" s="82"/>
      <c r="O98" s="82"/>
      <c r="P98" s="82"/>
      <c r="Q98" s="82"/>
      <c r="R98" s="82"/>
      <c r="S98" s="82"/>
      <c r="T98" s="83"/>
      <c r="AT98" s="16" t="s">
        <v>138</v>
      </c>
      <c r="AU98" s="16" t="s">
        <v>81</v>
      </c>
    </row>
    <row r="99" spans="2:51" s="12" customFormat="1" ht="12">
      <c r="B99" s="226"/>
      <c r="C99" s="227"/>
      <c r="D99" s="222" t="s">
        <v>140</v>
      </c>
      <c r="E99" s="228" t="s">
        <v>20</v>
      </c>
      <c r="F99" s="229" t="s">
        <v>374</v>
      </c>
      <c r="G99" s="227"/>
      <c r="H99" s="230">
        <v>109.58</v>
      </c>
      <c r="I99" s="231"/>
      <c r="J99" s="227"/>
      <c r="K99" s="227"/>
      <c r="L99" s="232"/>
      <c r="M99" s="233"/>
      <c r="N99" s="234"/>
      <c r="O99" s="234"/>
      <c r="P99" s="234"/>
      <c r="Q99" s="234"/>
      <c r="R99" s="234"/>
      <c r="S99" s="234"/>
      <c r="T99" s="235"/>
      <c r="AT99" s="236" t="s">
        <v>140</v>
      </c>
      <c r="AU99" s="236" t="s">
        <v>81</v>
      </c>
      <c r="AV99" s="12" t="s">
        <v>81</v>
      </c>
      <c r="AW99" s="12" t="s">
        <v>33</v>
      </c>
      <c r="AX99" s="12" t="s">
        <v>72</v>
      </c>
      <c r="AY99" s="236" t="s">
        <v>126</v>
      </c>
    </row>
    <row r="100" spans="2:51" s="12" customFormat="1" ht="12">
      <c r="B100" s="226"/>
      <c r="C100" s="227"/>
      <c r="D100" s="222" t="s">
        <v>140</v>
      </c>
      <c r="E100" s="228" t="s">
        <v>20</v>
      </c>
      <c r="F100" s="229" t="s">
        <v>375</v>
      </c>
      <c r="G100" s="227"/>
      <c r="H100" s="230">
        <v>42.54</v>
      </c>
      <c r="I100" s="231"/>
      <c r="J100" s="227"/>
      <c r="K100" s="227"/>
      <c r="L100" s="232"/>
      <c r="M100" s="233"/>
      <c r="N100" s="234"/>
      <c r="O100" s="234"/>
      <c r="P100" s="234"/>
      <c r="Q100" s="234"/>
      <c r="R100" s="234"/>
      <c r="S100" s="234"/>
      <c r="T100" s="235"/>
      <c r="AT100" s="236" t="s">
        <v>140</v>
      </c>
      <c r="AU100" s="236" t="s">
        <v>81</v>
      </c>
      <c r="AV100" s="12" t="s">
        <v>81</v>
      </c>
      <c r="AW100" s="12" t="s">
        <v>33</v>
      </c>
      <c r="AX100" s="12" t="s">
        <v>72</v>
      </c>
      <c r="AY100" s="236" t="s">
        <v>126</v>
      </c>
    </row>
    <row r="101" spans="2:51" s="13" customFormat="1" ht="12">
      <c r="B101" s="237"/>
      <c r="C101" s="238"/>
      <c r="D101" s="222" t="s">
        <v>140</v>
      </c>
      <c r="E101" s="239" t="s">
        <v>20</v>
      </c>
      <c r="F101" s="240" t="s">
        <v>143</v>
      </c>
      <c r="G101" s="238"/>
      <c r="H101" s="241">
        <v>152.12</v>
      </c>
      <c r="I101" s="242"/>
      <c r="J101" s="238"/>
      <c r="K101" s="238"/>
      <c r="L101" s="243"/>
      <c r="M101" s="244"/>
      <c r="N101" s="245"/>
      <c r="O101" s="245"/>
      <c r="P101" s="245"/>
      <c r="Q101" s="245"/>
      <c r="R101" s="245"/>
      <c r="S101" s="245"/>
      <c r="T101" s="246"/>
      <c r="AT101" s="247" t="s">
        <v>140</v>
      </c>
      <c r="AU101" s="247" t="s">
        <v>81</v>
      </c>
      <c r="AV101" s="13" t="s">
        <v>134</v>
      </c>
      <c r="AW101" s="13" t="s">
        <v>33</v>
      </c>
      <c r="AX101" s="13" t="s">
        <v>8</v>
      </c>
      <c r="AY101" s="247" t="s">
        <v>126</v>
      </c>
    </row>
    <row r="102" spans="2:63" s="11" customFormat="1" ht="22.8" customHeight="1">
      <c r="B102" s="194"/>
      <c r="C102" s="195"/>
      <c r="D102" s="196" t="s">
        <v>71</v>
      </c>
      <c r="E102" s="208" t="s">
        <v>151</v>
      </c>
      <c r="F102" s="208" t="s">
        <v>152</v>
      </c>
      <c r="G102" s="195"/>
      <c r="H102" s="195"/>
      <c r="I102" s="198"/>
      <c r="J102" s="209">
        <f>BK102</f>
        <v>0</v>
      </c>
      <c r="K102" s="195"/>
      <c r="L102" s="200"/>
      <c r="M102" s="201"/>
      <c r="N102" s="202"/>
      <c r="O102" s="202"/>
      <c r="P102" s="203">
        <f>SUM(P103:P122)</f>
        <v>0</v>
      </c>
      <c r="Q102" s="202"/>
      <c r="R102" s="203">
        <f>SUM(R103:R122)</f>
        <v>0</v>
      </c>
      <c r="S102" s="202"/>
      <c r="T102" s="204">
        <f>SUM(T103:T122)</f>
        <v>7.396490000000001</v>
      </c>
      <c r="AR102" s="205" t="s">
        <v>8</v>
      </c>
      <c r="AT102" s="206" t="s">
        <v>71</v>
      </c>
      <c r="AU102" s="206" t="s">
        <v>8</v>
      </c>
      <c r="AY102" s="205" t="s">
        <v>126</v>
      </c>
      <c r="BK102" s="207">
        <f>SUM(BK103:BK122)</f>
        <v>0</v>
      </c>
    </row>
    <row r="103" spans="2:65" s="1" customFormat="1" ht="14.4" customHeight="1">
      <c r="B103" s="37"/>
      <c r="C103" s="210" t="s">
        <v>153</v>
      </c>
      <c r="D103" s="210" t="s">
        <v>129</v>
      </c>
      <c r="E103" s="211" t="s">
        <v>154</v>
      </c>
      <c r="F103" s="212" t="s">
        <v>155</v>
      </c>
      <c r="G103" s="213" t="s">
        <v>132</v>
      </c>
      <c r="H103" s="214">
        <v>1.29</v>
      </c>
      <c r="I103" s="215"/>
      <c r="J103" s="214">
        <f>ROUND(I103*H103,0)</f>
        <v>0</v>
      </c>
      <c r="K103" s="212" t="s">
        <v>133</v>
      </c>
      <c r="L103" s="42"/>
      <c r="M103" s="216" t="s">
        <v>20</v>
      </c>
      <c r="N103" s="217" t="s">
        <v>43</v>
      </c>
      <c r="O103" s="82"/>
      <c r="P103" s="218">
        <f>O103*H103</f>
        <v>0</v>
      </c>
      <c r="Q103" s="218">
        <v>0</v>
      </c>
      <c r="R103" s="218">
        <f>Q103*H103</f>
        <v>0</v>
      </c>
      <c r="S103" s="218">
        <v>0.075</v>
      </c>
      <c r="T103" s="219">
        <f>S103*H103</f>
        <v>0.09675</v>
      </c>
      <c r="AR103" s="220" t="s">
        <v>134</v>
      </c>
      <c r="AT103" s="220" t="s">
        <v>129</v>
      </c>
      <c r="AU103" s="220" t="s">
        <v>81</v>
      </c>
      <c r="AY103" s="16" t="s">
        <v>126</v>
      </c>
      <c r="BE103" s="221">
        <f>IF(N103="základní",J103,0)</f>
        <v>0</v>
      </c>
      <c r="BF103" s="221">
        <f>IF(N103="snížená",J103,0)</f>
        <v>0</v>
      </c>
      <c r="BG103" s="221">
        <f>IF(N103="zákl. přenesená",J103,0)</f>
        <v>0</v>
      </c>
      <c r="BH103" s="221">
        <f>IF(N103="sníž. přenesená",J103,0)</f>
        <v>0</v>
      </c>
      <c r="BI103" s="221">
        <f>IF(N103="nulová",J103,0)</f>
        <v>0</v>
      </c>
      <c r="BJ103" s="16" t="s">
        <v>8</v>
      </c>
      <c r="BK103" s="221">
        <f>ROUND(I103*H103,0)</f>
        <v>0</v>
      </c>
      <c r="BL103" s="16" t="s">
        <v>134</v>
      </c>
      <c r="BM103" s="220" t="s">
        <v>376</v>
      </c>
    </row>
    <row r="104" spans="2:47" s="1" customFormat="1" ht="12">
      <c r="B104" s="37"/>
      <c r="C104" s="38"/>
      <c r="D104" s="222" t="s">
        <v>136</v>
      </c>
      <c r="E104" s="38"/>
      <c r="F104" s="223" t="s">
        <v>157</v>
      </c>
      <c r="G104" s="38"/>
      <c r="H104" s="38"/>
      <c r="I104" s="134"/>
      <c r="J104" s="38"/>
      <c r="K104" s="38"/>
      <c r="L104" s="42"/>
      <c r="M104" s="224"/>
      <c r="N104" s="82"/>
      <c r="O104" s="82"/>
      <c r="P104" s="82"/>
      <c r="Q104" s="82"/>
      <c r="R104" s="82"/>
      <c r="S104" s="82"/>
      <c r="T104" s="83"/>
      <c r="AT104" s="16" t="s">
        <v>136</v>
      </c>
      <c r="AU104" s="16" t="s">
        <v>81</v>
      </c>
    </row>
    <row r="105" spans="2:47" s="1" customFormat="1" ht="12">
      <c r="B105" s="37"/>
      <c r="C105" s="38"/>
      <c r="D105" s="222" t="s">
        <v>138</v>
      </c>
      <c r="E105" s="38"/>
      <c r="F105" s="225" t="s">
        <v>158</v>
      </c>
      <c r="G105" s="38"/>
      <c r="H105" s="38"/>
      <c r="I105" s="134"/>
      <c r="J105" s="38"/>
      <c r="K105" s="38"/>
      <c r="L105" s="42"/>
      <c r="M105" s="224"/>
      <c r="N105" s="82"/>
      <c r="O105" s="82"/>
      <c r="P105" s="82"/>
      <c r="Q105" s="82"/>
      <c r="R105" s="82"/>
      <c r="S105" s="82"/>
      <c r="T105" s="83"/>
      <c r="AT105" s="16" t="s">
        <v>138</v>
      </c>
      <c r="AU105" s="16" t="s">
        <v>81</v>
      </c>
    </row>
    <row r="106" spans="2:51" s="12" customFormat="1" ht="12">
      <c r="B106" s="226"/>
      <c r="C106" s="227"/>
      <c r="D106" s="222" t="s">
        <v>140</v>
      </c>
      <c r="E106" s="228" t="s">
        <v>20</v>
      </c>
      <c r="F106" s="229" t="s">
        <v>377</v>
      </c>
      <c r="G106" s="227"/>
      <c r="H106" s="230">
        <v>1.29</v>
      </c>
      <c r="I106" s="231"/>
      <c r="J106" s="227"/>
      <c r="K106" s="227"/>
      <c r="L106" s="232"/>
      <c r="M106" s="233"/>
      <c r="N106" s="234"/>
      <c r="O106" s="234"/>
      <c r="P106" s="234"/>
      <c r="Q106" s="234"/>
      <c r="R106" s="234"/>
      <c r="S106" s="234"/>
      <c r="T106" s="235"/>
      <c r="AT106" s="236" t="s">
        <v>140</v>
      </c>
      <c r="AU106" s="236" t="s">
        <v>81</v>
      </c>
      <c r="AV106" s="12" t="s">
        <v>81</v>
      </c>
      <c r="AW106" s="12" t="s">
        <v>33</v>
      </c>
      <c r="AX106" s="12" t="s">
        <v>8</v>
      </c>
      <c r="AY106" s="236" t="s">
        <v>126</v>
      </c>
    </row>
    <row r="107" spans="2:65" s="1" customFormat="1" ht="14.4" customHeight="1">
      <c r="B107" s="37"/>
      <c r="C107" s="210" t="s">
        <v>134</v>
      </c>
      <c r="D107" s="210" t="s">
        <v>129</v>
      </c>
      <c r="E107" s="211" t="s">
        <v>160</v>
      </c>
      <c r="F107" s="212" t="s">
        <v>161</v>
      </c>
      <c r="G107" s="213" t="s">
        <v>132</v>
      </c>
      <c r="H107" s="214">
        <v>11.9</v>
      </c>
      <c r="I107" s="215"/>
      <c r="J107" s="214">
        <f>ROUND(I107*H107,0)</f>
        <v>0</v>
      </c>
      <c r="K107" s="212" t="s">
        <v>133</v>
      </c>
      <c r="L107" s="42"/>
      <c r="M107" s="216" t="s">
        <v>20</v>
      </c>
      <c r="N107" s="217" t="s">
        <v>43</v>
      </c>
      <c r="O107" s="82"/>
      <c r="P107" s="218">
        <f>O107*H107</f>
        <v>0</v>
      </c>
      <c r="Q107" s="218">
        <v>0</v>
      </c>
      <c r="R107" s="218">
        <f>Q107*H107</f>
        <v>0</v>
      </c>
      <c r="S107" s="218">
        <v>0.062</v>
      </c>
      <c r="T107" s="219">
        <f>S107*H107</f>
        <v>0.7378</v>
      </c>
      <c r="AR107" s="220" t="s">
        <v>134</v>
      </c>
      <c r="AT107" s="220" t="s">
        <v>129</v>
      </c>
      <c r="AU107" s="220" t="s">
        <v>81</v>
      </c>
      <c r="AY107" s="16" t="s">
        <v>126</v>
      </c>
      <c r="BE107" s="221">
        <f>IF(N107="základní",J107,0)</f>
        <v>0</v>
      </c>
      <c r="BF107" s="221">
        <f>IF(N107="snížená",J107,0)</f>
        <v>0</v>
      </c>
      <c r="BG107" s="221">
        <f>IF(N107="zákl. přenesená",J107,0)</f>
        <v>0</v>
      </c>
      <c r="BH107" s="221">
        <f>IF(N107="sníž. přenesená",J107,0)</f>
        <v>0</v>
      </c>
      <c r="BI107" s="221">
        <f>IF(N107="nulová",J107,0)</f>
        <v>0</v>
      </c>
      <c r="BJ107" s="16" t="s">
        <v>8</v>
      </c>
      <c r="BK107" s="221">
        <f>ROUND(I107*H107,0)</f>
        <v>0</v>
      </c>
      <c r="BL107" s="16" t="s">
        <v>134</v>
      </c>
      <c r="BM107" s="220" t="s">
        <v>378</v>
      </c>
    </row>
    <row r="108" spans="2:47" s="1" customFormat="1" ht="12">
      <c r="B108" s="37"/>
      <c r="C108" s="38"/>
      <c r="D108" s="222" t="s">
        <v>136</v>
      </c>
      <c r="E108" s="38"/>
      <c r="F108" s="223" t="s">
        <v>163</v>
      </c>
      <c r="G108" s="38"/>
      <c r="H108" s="38"/>
      <c r="I108" s="134"/>
      <c r="J108" s="38"/>
      <c r="K108" s="38"/>
      <c r="L108" s="42"/>
      <c r="M108" s="224"/>
      <c r="N108" s="82"/>
      <c r="O108" s="82"/>
      <c r="P108" s="82"/>
      <c r="Q108" s="82"/>
      <c r="R108" s="82"/>
      <c r="S108" s="82"/>
      <c r="T108" s="83"/>
      <c r="AT108" s="16" t="s">
        <v>136</v>
      </c>
      <c r="AU108" s="16" t="s">
        <v>81</v>
      </c>
    </row>
    <row r="109" spans="2:47" s="1" customFormat="1" ht="12">
      <c r="B109" s="37"/>
      <c r="C109" s="38"/>
      <c r="D109" s="222" t="s">
        <v>138</v>
      </c>
      <c r="E109" s="38"/>
      <c r="F109" s="225" t="s">
        <v>158</v>
      </c>
      <c r="G109" s="38"/>
      <c r="H109" s="38"/>
      <c r="I109" s="134"/>
      <c r="J109" s="38"/>
      <c r="K109" s="38"/>
      <c r="L109" s="42"/>
      <c r="M109" s="224"/>
      <c r="N109" s="82"/>
      <c r="O109" s="82"/>
      <c r="P109" s="82"/>
      <c r="Q109" s="82"/>
      <c r="R109" s="82"/>
      <c r="S109" s="82"/>
      <c r="T109" s="83"/>
      <c r="AT109" s="16" t="s">
        <v>138</v>
      </c>
      <c r="AU109" s="16" t="s">
        <v>81</v>
      </c>
    </row>
    <row r="110" spans="2:51" s="12" customFormat="1" ht="12">
      <c r="B110" s="226"/>
      <c r="C110" s="227"/>
      <c r="D110" s="222" t="s">
        <v>140</v>
      </c>
      <c r="E110" s="228" t="s">
        <v>20</v>
      </c>
      <c r="F110" s="229" t="s">
        <v>379</v>
      </c>
      <c r="G110" s="227"/>
      <c r="H110" s="230">
        <v>11.9</v>
      </c>
      <c r="I110" s="231"/>
      <c r="J110" s="227"/>
      <c r="K110" s="227"/>
      <c r="L110" s="232"/>
      <c r="M110" s="233"/>
      <c r="N110" s="234"/>
      <c r="O110" s="234"/>
      <c r="P110" s="234"/>
      <c r="Q110" s="234"/>
      <c r="R110" s="234"/>
      <c r="S110" s="234"/>
      <c r="T110" s="235"/>
      <c r="AT110" s="236" t="s">
        <v>140</v>
      </c>
      <c r="AU110" s="236" t="s">
        <v>81</v>
      </c>
      <c r="AV110" s="12" t="s">
        <v>81</v>
      </c>
      <c r="AW110" s="12" t="s">
        <v>33</v>
      </c>
      <c r="AX110" s="12" t="s">
        <v>8</v>
      </c>
      <c r="AY110" s="236" t="s">
        <v>126</v>
      </c>
    </row>
    <row r="111" spans="2:65" s="1" customFormat="1" ht="14.4" customHeight="1">
      <c r="B111" s="37"/>
      <c r="C111" s="210" t="s">
        <v>165</v>
      </c>
      <c r="D111" s="210" t="s">
        <v>129</v>
      </c>
      <c r="E111" s="211" t="s">
        <v>166</v>
      </c>
      <c r="F111" s="212" t="s">
        <v>167</v>
      </c>
      <c r="G111" s="213" t="s">
        <v>132</v>
      </c>
      <c r="H111" s="214">
        <v>105.39</v>
      </c>
      <c r="I111" s="215"/>
      <c r="J111" s="214">
        <f>ROUND(I111*H111,0)</f>
        <v>0</v>
      </c>
      <c r="K111" s="212" t="s">
        <v>133</v>
      </c>
      <c r="L111" s="42"/>
      <c r="M111" s="216" t="s">
        <v>20</v>
      </c>
      <c r="N111" s="217" t="s">
        <v>43</v>
      </c>
      <c r="O111" s="82"/>
      <c r="P111" s="218">
        <f>O111*H111</f>
        <v>0</v>
      </c>
      <c r="Q111" s="218">
        <v>0</v>
      </c>
      <c r="R111" s="218">
        <f>Q111*H111</f>
        <v>0</v>
      </c>
      <c r="S111" s="218">
        <v>0.054</v>
      </c>
      <c r="T111" s="219">
        <f>S111*H111</f>
        <v>5.69106</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380</v>
      </c>
    </row>
    <row r="112" spans="2:47" s="1" customFormat="1" ht="12">
      <c r="B112" s="37"/>
      <c r="C112" s="38"/>
      <c r="D112" s="222" t="s">
        <v>136</v>
      </c>
      <c r="E112" s="38"/>
      <c r="F112" s="223" t="s">
        <v>169</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158</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381</v>
      </c>
      <c r="G114" s="227"/>
      <c r="H114" s="230">
        <v>105.39</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127</v>
      </c>
      <c r="D115" s="210" t="s">
        <v>129</v>
      </c>
      <c r="E115" s="211" t="s">
        <v>171</v>
      </c>
      <c r="F115" s="212" t="s">
        <v>172</v>
      </c>
      <c r="G115" s="213" t="s">
        <v>132</v>
      </c>
      <c r="H115" s="214">
        <v>9.52</v>
      </c>
      <c r="I115" s="215"/>
      <c r="J115" s="214">
        <f>ROUND(I115*H115,0)</f>
        <v>0</v>
      </c>
      <c r="K115" s="212" t="s">
        <v>133</v>
      </c>
      <c r="L115" s="42"/>
      <c r="M115" s="216" t="s">
        <v>20</v>
      </c>
      <c r="N115" s="217" t="s">
        <v>43</v>
      </c>
      <c r="O115" s="82"/>
      <c r="P115" s="218">
        <f>O115*H115</f>
        <v>0</v>
      </c>
      <c r="Q115" s="218">
        <v>0</v>
      </c>
      <c r="R115" s="218">
        <f>Q115*H115</f>
        <v>0</v>
      </c>
      <c r="S115" s="218">
        <v>0.047</v>
      </c>
      <c r="T115" s="219">
        <f>S115*H115</f>
        <v>0.44744</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382</v>
      </c>
    </row>
    <row r="116" spans="2:47" s="1" customFormat="1" ht="12">
      <c r="B116" s="37"/>
      <c r="C116" s="38"/>
      <c r="D116" s="222" t="s">
        <v>136</v>
      </c>
      <c r="E116" s="38"/>
      <c r="F116" s="223" t="s">
        <v>174</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158</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175</v>
      </c>
      <c r="G118" s="227"/>
      <c r="H118" s="230">
        <v>9.52</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176</v>
      </c>
      <c r="D119" s="210" t="s">
        <v>129</v>
      </c>
      <c r="E119" s="211" t="s">
        <v>177</v>
      </c>
      <c r="F119" s="212" t="s">
        <v>178</v>
      </c>
      <c r="G119" s="213" t="s">
        <v>132</v>
      </c>
      <c r="H119" s="214">
        <v>6.32</v>
      </c>
      <c r="I119" s="215"/>
      <c r="J119" s="214">
        <f>ROUND(I119*H119,0)</f>
        <v>0</v>
      </c>
      <c r="K119" s="212" t="s">
        <v>133</v>
      </c>
      <c r="L119" s="42"/>
      <c r="M119" s="216" t="s">
        <v>20</v>
      </c>
      <c r="N119" s="217" t="s">
        <v>43</v>
      </c>
      <c r="O119" s="82"/>
      <c r="P119" s="218">
        <f>O119*H119</f>
        <v>0</v>
      </c>
      <c r="Q119" s="218">
        <v>0</v>
      </c>
      <c r="R119" s="218">
        <f>Q119*H119</f>
        <v>0</v>
      </c>
      <c r="S119" s="218">
        <v>0.067</v>
      </c>
      <c r="T119" s="219">
        <f>S119*H119</f>
        <v>0.42344000000000004</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383</v>
      </c>
    </row>
    <row r="120" spans="2:47" s="1" customFormat="1" ht="12">
      <c r="B120" s="37"/>
      <c r="C120" s="38"/>
      <c r="D120" s="222" t="s">
        <v>136</v>
      </c>
      <c r="E120" s="38"/>
      <c r="F120" s="223" t="s">
        <v>180</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158</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384</v>
      </c>
      <c r="G122" s="227"/>
      <c r="H122" s="230">
        <v>6.32</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3" s="11" customFormat="1" ht="22.8" customHeight="1">
      <c r="B123" s="194"/>
      <c r="C123" s="195"/>
      <c r="D123" s="196" t="s">
        <v>71</v>
      </c>
      <c r="E123" s="208" t="s">
        <v>182</v>
      </c>
      <c r="F123" s="208" t="s">
        <v>183</v>
      </c>
      <c r="G123" s="195"/>
      <c r="H123" s="195"/>
      <c r="I123" s="198"/>
      <c r="J123" s="209">
        <f>BK123</f>
        <v>0</v>
      </c>
      <c r="K123" s="195"/>
      <c r="L123" s="200"/>
      <c r="M123" s="201"/>
      <c r="N123" s="202"/>
      <c r="O123" s="202"/>
      <c r="P123" s="203">
        <f>SUM(P124:P143)</f>
        <v>0</v>
      </c>
      <c r="Q123" s="202"/>
      <c r="R123" s="203">
        <f>SUM(R124:R143)</f>
        <v>0</v>
      </c>
      <c r="S123" s="202"/>
      <c r="T123" s="204">
        <f>SUM(T124:T143)</f>
        <v>0</v>
      </c>
      <c r="AR123" s="205" t="s">
        <v>8</v>
      </c>
      <c r="AT123" s="206" t="s">
        <v>71</v>
      </c>
      <c r="AU123" s="206" t="s">
        <v>8</v>
      </c>
      <c r="AY123" s="205" t="s">
        <v>126</v>
      </c>
      <c r="BK123" s="207">
        <f>SUM(BK124:BK143)</f>
        <v>0</v>
      </c>
    </row>
    <row r="124" spans="2:65" s="1" customFormat="1" ht="14.4" customHeight="1">
      <c r="B124" s="37"/>
      <c r="C124" s="210" t="s">
        <v>184</v>
      </c>
      <c r="D124" s="210" t="s">
        <v>129</v>
      </c>
      <c r="E124" s="211" t="s">
        <v>185</v>
      </c>
      <c r="F124" s="212" t="s">
        <v>186</v>
      </c>
      <c r="G124" s="213" t="s">
        <v>187</v>
      </c>
      <c r="H124" s="214">
        <v>3.84</v>
      </c>
      <c r="I124" s="215"/>
      <c r="J124" s="214">
        <f>ROUND(I124*H124,0)</f>
        <v>0</v>
      </c>
      <c r="K124" s="212" t="s">
        <v>133</v>
      </c>
      <c r="L124" s="42"/>
      <c r="M124" s="216" t="s">
        <v>20</v>
      </c>
      <c r="N124" s="217" t="s">
        <v>43</v>
      </c>
      <c r="O124" s="82"/>
      <c r="P124" s="218">
        <f>O124*H124</f>
        <v>0</v>
      </c>
      <c r="Q124" s="218">
        <v>0</v>
      </c>
      <c r="R124" s="218">
        <f>Q124*H124</f>
        <v>0</v>
      </c>
      <c r="S124" s="218">
        <v>0</v>
      </c>
      <c r="T124" s="219">
        <f>S124*H124</f>
        <v>0</v>
      </c>
      <c r="AR124" s="220" t="s">
        <v>134</v>
      </c>
      <c r="AT124" s="220" t="s">
        <v>129</v>
      </c>
      <c r="AU124" s="220" t="s">
        <v>81</v>
      </c>
      <c r="AY124" s="16" t="s">
        <v>126</v>
      </c>
      <c r="BE124" s="221">
        <f>IF(N124="základní",J124,0)</f>
        <v>0</v>
      </c>
      <c r="BF124" s="221">
        <f>IF(N124="snížená",J124,0)</f>
        <v>0</v>
      </c>
      <c r="BG124" s="221">
        <f>IF(N124="zákl. přenesená",J124,0)</f>
        <v>0</v>
      </c>
      <c r="BH124" s="221">
        <f>IF(N124="sníž. přenesená",J124,0)</f>
        <v>0</v>
      </c>
      <c r="BI124" s="221">
        <f>IF(N124="nulová",J124,0)</f>
        <v>0</v>
      </c>
      <c r="BJ124" s="16" t="s">
        <v>8</v>
      </c>
      <c r="BK124" s="221">
        <f>ROUND(I124*H124,0)</f>
        <v>0</v>
      </c>
      <c r="BL124" s="16" t="s">
        <v>134</v>
      </c>
      <c r="BM124" s="220" t="s">
        <v>385</v>
      </c>
    </row>
    <row r="125" spans="2:47" s="1" customFormat="1" ht="12">
      <c r="B125" s="37"/>
      <c r="C125" s="38"/>
      <c r="D125" s="222" t="s">
        <v>136</v>
      </c>
      <c r="E125" s="38"/>
      <c r="F125" s="223" t="s">
        <v>189</v>
      </c>
      <c r="G125" s="38"/>
      <c r="H125" s="38"/>
      <c r="I125" s="134"/>
      <c r="J125" s="38"/>
      <c r="K125" s="38"/>
      <c r="L125" s="42"/>
      <c r="M125" s="224"/>
      <c r="N125" s="82"/>
      <c r="O125" s="82"/>
      <c r="P125" s="82"/>
      <c r="Q125" s="82"/>
      <c r="R125" s="82"/>
      <c r="S125" s="82"/>
      <c r="T125" s="83"/>
      <c r="AT125" s="16" t="s">
        <v>136</v>
      </c>
      <c r="AU125" s="16" t="s">
        <v>81</v>
      </c>
    </row>
    <row r="126" spans="2:47" s="1" customFormat="1" ht="12">
      <c r="B126" s="37"/>
      <c r="C126" s="38"/>
      <c r="D126" s="222" t="s">
        <v>138</v>
      </c>
      <c r="E126" s="38"/>
      <c r="F126" s="225" t="s">
        <v>190</v>
      </c>
      <c r="G126" s="38"/>
      <c r="H126" s="38"/>
      <c r="I126" s="134"/>
      <c r="J126" s="38"/>
      <c r="K126" s="38"/>
      <c r="L126" s="42"/>
      <c r="M126" s="224"/>
      <c r="N126" s="82"/>
      <c r="O126" s="82"/>
      <c r="P126" s="82"/>
      <c r="Q126" s="82"/>
      <c r="R126" s="82"/>
      <c r="S126" s="82"/>
      <c r="T126" s="83"/>
      <c r="AT126" s="16" t="s">
        <v>138</v>
      </c>
      <c r="AU126" s="16" t="s">
        <v>81</v>
      </c>
    </row>
    <row r="127" spans="2:51" s="12" customFormat="1" ht="12">
      <c r="B127" s="226"/>
      <c r="C127" s="227"/>
      <c r="D127" s="222" t="s">
        <v>140</v>
      </c>
      <c r="E127" s="228" t="s">
        <v>20</v>
      </c>
      <c r="F127" s="229" t="s">
        <v>386</v>
      </c>
      <c r="G127" s="227"/>
      <c r="H127" s="230">
        <v>3.84</v>
      </c>
      <c r="I127" s="231"/>
      <c r="J127" s="227"/>
      <c r="K127" s="227"/>
      <c r="L127" s="232"/>
      <c r="M127" s="233"/>
      <c r="N127" s="234"/>
      <c r="O127" s="234"/>
      <c r="P127" s="234"/>
      <c r="Q127" s="234"/>
      <c r="R127" s="234"/>
      <c r="S127" s="234"/>
      <c r="T127" s="235"/>
      <c r="AT127" s="236" t="s">
        <v>140</v>
      </c>
      <c r="AU127" s="236" t="s">
        <v>81</v>
      </c>
      <c r="AV127" s="12" t="s">
        <v>81</v>
      </c>
      <c r="AW127" s="12" t="s">
        <v>33</v>
      </c>
      <c r="AX127" s="12" t="s">
        <v>8</v>
      </c>
      <c r="AY127" s="236" t="s">
        <v>126</v>
      </c>
    </row>
    <row r="128" spans="2:65" s="1" customFormat="1" ht="14.4" customHeight="1">
      <c r="B128" s="37"/>
      <c r="C128" s="210" t="s">
        <v>151</v>
      </c>
      <c r="D128" s="210" t="s">
        <v>129</v>
      </c>
      <c r="E128" s="211" t="s">
        <v>191</v>
      </c>
      <c r="F128" s="212" t="s">
        <v>192</v>
      </c>
      <c r="G128" s="213" t="s">
        <v>187</v>
      </c>
      <c r="H128" s="214">
        <v>3.84</v>
      </c>
      <c r="I128" s="215"/>
      <c r="J128" s="214">
        <f>ROUND(I128*H128,0)</f>
        <v>0</v>
      </c>
      <c r="K128" s="212" t="s">
        <v>133</v>
      </c>
      <c r="L128" s="42"/>
      <c r="M128" s="216" t="s">
        <v>20</v>
      </c>
      <c r="N128" s="217" t="s">
        <v>43</v>
      </c>
      <c r="O128" s="82"/>
      <c r="P128" s="218">
        <f>O128*H128</f>
        <v>0</v>
      </c>
      <c r="Q128" s="218">
        <v>0</v>
      </c>
      <c r="R128" s="218">
        <f>Q128*H128</f>
        <v>0</v>
      </c>
      <c r="S128" s="218">
        <v>0</v>
      </c>
      <c r="T128" s="219">
        <f>S128*H128</f>
        <v>0</v>
      </c>
      <c r="AR128" s="220" t="s">
        <v>134</v>
      </c>
      <c r="AT128" s="220" t="s">
        <v>129</v>
      </c>
      <c r="AU128" s="220" t="s">
        <v>81</v>
      </c>
      <c r="AY128" s="16" t="s">
        <v>126</v>
      </c>
      <c r="BE128" s="221">
        <f>IF(N128="základní",J128,0)</f>
        <v>0</v>
      </c>
      <c r="BF128" s="221">
        <f>IF(N128="snížená",J128,0)</f>
        <v>0</v>
      </c>
      <c r="BG128" s="221">
        <f>IF(N128="zákl. přenesená",J128,0)</f>
        <v>0</v>
      </c>
      <c r="BH128" s="221">
        <f>IF(N128="sníž. přenesená",J128,0)</f>
        <v>0</v>
      </c>
      <c r="BI128" s="221">
        <f>IF(N128="nulová",J128,0)</f>
        <v>0</v>
      </c>
      <c r="BJ128" s="16" t="s">
        <v>8</v>
      </c>
      <c r="BK128" s="221">
        <f>ROUND(I128*H128,0)</f>
        <v>0</v>
      </c>
      <c r="BL128" s="16" t="s">
        <v>134</v>
      </c>
      <c r="BM128" s="220" t="s">
        <v>387</v>
      </c>
    </row>
    <row r="129" spans="2:47" s="1" customFormat="1" ht="12">
      <c r="B129" s="37"/>
      <c r="C129" s="38"/>
      <c r="D129" s="222" t="s">
        <v>136</v>
      </c>
      <c r="E129" s="38"/>
      <c r="F129" s="223" t="s">
        <v>194</v>
      </c>
      <c r="G129" s="38"/>
      <c r="H129" s="38"/>
      <c r="I129" s="134"/>
      <c r="J129" s="38"/>
      <c r="K129" s="38"/>
      <c r="L129" s="42"/>
      <c r="M129" s="224"/>
      <c r="N129" s="82"/>
      <c r="O129" s="82"/>
      <c r="P129" s="82"/>
      <c r="Q129" s="82"/>
      <c r="R129" s="82"/>
      <c r="S129" s="82"/>
      <c r="T129" s="83"/>
      <c r="AT129" s="16" t="s">
        <v>136</v>
      </c>
      <c r="AU129" s="16" t="s">
        <v>81</v>
      </c>
    </row>
    <row r="130" spans="2:47" s="1" customFormat="1" ht="12">
      <c r="B130" s="37"/>
      <c r="C130" s="38"/>
      <c r="D130" s="222" t="s">
        <v>138</v>
      </c>
      <c r="E130" s="38"/>
      <c r="F130" s="225" t="s">
        <v>195</v>
      </c>
      <c r="G130" s="38"/>
      <c r="H130" s="38"/>
      <c r="I130" s="134"/>
      <c r="J130" s="38"/>
      <c r="K130" s="38"/>
      <c r="L130" s="42"/>
      <c r="M130" s="224"/>
      <c r="N130" s="82"/>
      <c r="O130" s="82"/>
      <c r="P130" s="82"/>
      <c r="Q130" s="82"/>
      <c r="R130" s="82"/>
      <c r="S130" s="82"/>
      <c r="T130" s="83"/>
      <c r="AT130" s="16" t="s">
        <v>138</v>
      </c>
      <c r="AU130" s="16" t="s">
        <v>81</v>
      </c>
    </row>
    <row r="131" spans="2:51" s="12" customFormat="1" ht="12">
      <c r="B131" s="226"/>
      <c r="C131" s="227"/>
      <c r="D131" s="222" t="s">
        <v>140</v>
      </c>
      <c r="E131" s="228" t="s">
        <v>20</v>
      </c>
      <c r="F131" s="229" t="s">
        <v>386</v>
      </c>
      <c r="G131" s="227"/>
      <c r="H131" s="230">
        <v>3.84</v>
      </c>
      <c r="I131" s="231"/>
      <c r="J131" s="227"/>
      <c r="K131" s="227"/>
      <c r="L131" s="232"/>
      <c r="M131" s="233"/>
      <c r="N131" s="234"/>
      <c r="O131" s="234"/>
      <c r="P131" s="234"/>
      <c r="Q131" s="234"/>
      <c r="R131" s="234"/>
      <c r="S131" s="234"/>
      <c r="T131" s="235"/>
      <c r="AT131" s="236" t="s">
        <v>140</v>
      </c>
      <c r="AU131" s="236" t="s">
        <v>81</v>
      </c>
      <c r="AV131" s="12" t="s">
        <v>81</v>
      </c>
      <c r="AW131" s="12" t="s">
        <v>33</v>
      </c>
      <c r="AX131" s="12" t="s">
        <v>8</v>
      </c>
      <c r="AY131" s="236" t="s">
        <v>126</v>
      </c>
    </row>
    <row r="132" spans="2:65" s="1" customFormat="1" ht="14.4" customHeight="1">
      <c r="B132" s="37"/>
      <c r="C132" s="210" t="s">
        <v>26</v>
      </c>
      <c r="D132" s="210" t="s">
        <v>129</v>
      </c>
      <c r="E132" s="211" t="s">
        <v>196</v>
      </c>
      <c r="F132" s="212" t="s">
        <v>197</v>
      </c>
      <c r="G132" s="213" t="s">
        <v>187</v>
      </c>
      <c r="H132" s="214">
        <v>3.84</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388</v>
      </c>
    </row>
    <row r="133" spans="2:47" s="1" customFormat="1" ht="12">
      <c r="B133" s="37"/>
      <c r="C133" s="38"/>
      <c r="D133" s="222" t="s">
        <v>136</v>
      </c>
      <c r="E133" s="38"/>
      <c r="F133" s="223" t="s">
        <v>199</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200</v>
      </c>
      <c r="G134" s="38"/>
      <c r="H134" s="38"/>
      <c r="I134" s="134"/>
      <c r="J134" s="38"/>
      <c r="K134" s="38"/>
      <c r="L134" s="42"/>
      <c r="M134" s="224"/>
      <c r="N134" s="82"/>
      <c r="O134" s="82"/>
      <c r="P134" s="82"/>
      <c r="Q134" s="82"/>
      <c r="R134" s="82"/>
      <c r="S134" s="82"/>
      <c r="T134" s="83"/>
      <c r="AT134" s="16" t="s">
        <v>138</v>
      </c>
      <c r="AU134" s="16" t="s">
        <v>81</v>
      </c>
    </row>
    <row r="135" spans="2:51" s="12" customFormat="1" ht="12">
      <c r="B135" s="226"/>
      <c r="C135" s="227"/>
      <c r="D135" s="222" t="s">
        <v>140</v>
      </c>
      <c r="E135" s="228" t="s">
        <v>20</v>
      </c>
      <c r="F135" s="229" t="s">
        <v>386</v>
      </c>
      <c r="G135" s="227"/>
      <c r="H135" s="230">
        <v>3.84</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14.4" customHeight="1">
      <c r="B136" s="37"/>
      <c r="C136" s="210" t="s">
        <v>201</v>
      </c>
      <c r="D136" s="210" t="s">
        <v>129</v>
      </c>
      <c r="E136" s="211" t="s">
        <v>202</v>
      </c>
      <c r="F136" s="212" t="s">
        <v>203</v>
      </c>
      <c r="G136" s="213" t="s">
        <v>187</v>
      </c>
      <c r="H136" s="214">
        <v>19.2</v>
      </c>
      <c r="I136" s="215"/>
      <c r="J136" s="214">
        <f>ROUND(I136*H136,0)</f>
        <v>0</v>
      </c>
      <c r="K136" s="212" t="s">
        <v>133</v>
      </c>
      <c r="L136" s="42"/>
      <c r="M136" s="216" t="s">
        <v>20</v>
      </c>
      <c r="N136" s="217" t="s">
        <v>43</v>
      </c>
      <c r="O136" s="82"/>
      <c r="P136" s="218">
        <f>O136*H136</f>
        <v>0</v>
      </c>
      <c r="Q136" s="218">
        <v>0</v>
      </c>
      <c r="R136" s="218">
        <f>Q136*H136</f>
        <v>0</v>
      </c>
      <c r="S136" s="218">
        <v>0</v>
      </c>
      <c r="T136" s="219">
        <f>S136*H136</f>
        <v>0</v>
      </c>
      <c r="AR136" s="220" t="s">
        <v>134</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134</v>
      </c>
      <c r="BM136" s="220" t="s">
        <v>389</v>
      </c>
    </row>
    <row r="137" spans="2:47" s="1" customFormat="1" ht="12">
      <c r="B137" s="37"/>
      <c r="C137" s="38"/>
      <c r="D137" s="222" t="s">
        <v>136</v>
      </c>
      <c r="E137" s="38"/>
      <c r="F137" s="223" t="s">
        <v>205</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200</v>
      </c>
      <c r="G138" s="38"/>
      <c r="H138" s="38"/>
      <c r="I138" s="134"/>
      <c r="J138" s="38"/>
      <c r="K138" s="38"/>
      <c r="L138" s="42"/>
      <c r="M138" s="224"/>
      <c r="N138" s="82"/>
      <c r="O138" s="82"/>
      <c r="P138" s="82"/>
      <c r="Q138" s="82"/>
      <c r="R138" s="82"/>
      <c r="S138" s="82"/>
      <c r="T138" s="83"/>
      <c r="AT138" s="16" t="s">
        <v>138</v>
      </c>
      <c r="AU138" s="16" t="s">
        <v>81</v>
      </c>
    </row>
    <row r="139" spans="2:51" s="12" customFormat="1" ht="12">
      <c r="B139" s="226"/>
      <c r="C139" s="227"/>
      <c r="D139" s="222" t="s">
        <v>140</v>
      </c>
      <c r="E139" s="228" t="s">
        <v>20</v>
      </c>
      <c r="F139" s="229" t="s">
        <v>390</v>
      </c>
      <c r="G139" s="227"/>
      <c r="H139" s="230">
        <v>19.2</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21.6" customHeight="1">
      <c r="B140" s="37"/>
      <c r="C140" s="210" t="s">
        <v>207</v>
      </c>
      <c r="D140" s="210" t="s">
        <v>129</v>
      </c>
      <c r="E140" s="211" t="s">
        <v>208</v>
      </c>
      <c r="F140" s="212" t="s">
        <v>209</v>
      </c>
      <c r="G140" s="213" t="s">
        <v>187</v>
      </c>
      <c r="H140" s="214">
        <v>3.84</v>
      </c>
      <c r="I140" s="215"/>
      <c r="J140" s="214">
        <f>ROUND(I140*H140,0)</f>
        <v>0</v>
      </c>
      <c r="K140" s="212" t="s">
        <v>133</v>
      </c>
      <c r="L140" s="42"/>
      <c r="M140" s="216" t="s">
        <v>20</v>
      </c>
      <c r="N140" s="217" t="s">
        <v>43</v>
      </c>
      <c r="O140" s="82"/>
      <c r="P140" s="218">
        <f>O140*H140</f>
        <v>0</v>
      </c>
      <c r="Q140" s="218">
        <v>0</v>
      </c>
      <c r="R140" s="218">
        <f>Q140*H140</f>
        <v>0</v>
      </c>
      <c r="S140" s="218">
        <v>0</v>
      </c>
      <c r="T140" s="219">
        <f>S140*H140</f>
        <v>0</v>
      </c>
      <c r="AR140" s="220" t="s">
        <v>134</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134</v>
      </c>
      <c r="BM140" s="220" t="s">
        <v>391</v>
      </c>
    </row>
    <row r="141" spans="2:47" s="1" customFormat="1" ht="12">
      <c r="B141" s="37"/>
      <c r="C141" s="38"/>
      <c r="D141" s="222" t="s">
        <v>136</v>
      </c>
      <c r="E141" s="38"/>
      <c r="F141" s="223" t="s">
        <v>211</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212</v>
      </c>
      <c r="G142" s="38"/>
      <c r="H142" s="38"/>
      <c r="I142" s="134"/>
      <c r="J142" s="38"/>
      <c r="K142" s="38"/>
      <c r="L142" s="42"/>
      <c r="M142" s="224"/>
      <c r="N142" s="82"/>
      <c r="O142" s="82"/>
      <c r="P142" s="82"/>
      <c r="Q142" s="82"/>
      <c r="R142" s="82"/>
      <c r="S142" s="82"/>
      <c r="T142" s="83"/>
      <c r="AT142" s="16" t="s">
        <v>138</v>
      </c>
      <c r="AU142" s="16" t="s">
        <v>81</v>
      </c>
    </row>
    <row r="143" spans="2:51" s="12" customFormat="1" ht="12">
      <c r="B143" s="226"/>
      <c r="C143" s="227"/>
      <c r="D143" s="222" t="s">
        <v>140</v>
      </c>
      <c r="E143" s="228" t="s">
        <v>20</v>
      </c>
      <c r="F143" s="229" t="s">
        <v>386</v>
      </c>
      <c r="G143" s="227"/>
      <c r="H143" s="230">
        <v>3.84</v>
      </c>
      <c r="I143" s="231"/>
      <c r="J143" s="227"/>
      <c r="K143" s="227"/>
      <c r="L143" s="232"/>
      <c r="M143" s="233"/>
      <c r="N143" s="234"/>
      <c r="O143" s="234"/>
      <c r="P143" s="234"/>
      <c r="Q143" s="234"/>
      <c r="R143" s="234"/>
      <c r="S143" s="234"/>
      <c r="T143" s="235"/>
      <c r="AT143" s="236" t="s">
        <v>140</v>
      </c>
      <c r="AU143" s="236" t="s">
        <v>81</v>
      </c>
      <c r="AV143" s="12" t="s">
        <v>81</v>
      </c>
      <c r="AW143" s="12" t="s">
        <v>33</v>
      </c>
      <c r="AX143" s="12" t="s">
        <v>8</v>
      </c>
      <c r="AY143" s="236" t="s">
        <v>126</v>
      </c>
    </row>
    <row r="144" spans="2:63" s="11" customFormat="1" ht="22.8" customHeight="1">
      <c r="B144" s="194"/>
      <c r="C144" s="195"/>
      <c r="D144" s="196" t="s">
        <v>71</v>
      </c>
      <c r="E144" s="208" t="s">
        <v>213</v>
      </c>
      <c r="F144" s="208" t="s">
        <v>214</v>
      </c>
      <c r="G144" s="195"/>
      <c r="H144" s="195"/>
      <c r="I144" s="198"/>
      <c r="J144" s="209">
        <f>BK144</f>
        <v>0</v>
      </c>
      <c r="K144" s="195"/>
      <c r="L144" s="200"/>
      <c r="M144" s="201"/>
      <c r="N144" s="202"/>
      <c r="O144" s="202"/>
      <c r="P144" s="203">
        <f>SUM(P145:P147)</f>
        <v>0</v>
      </c>
      <c r="Q144" s="202"/>
      <c r="R144" s="203">
        <f>SUM(R145:R147)</f>
        <v>0</v>
      </c>
      <c r="S144" s="202"/>
      <c r="T144" s="204">
        <f>SUM(T145:T147)</f>
        <v>0</v>
      </c>
      <c r="AR144" s="205" t="s">
        <v>8</v>
      </c>
      <c r="AT144" s="206" t="s">
        <v>71</v>
      </c>
      <c r="AU144" s="206" t="s">
        <v>8</v>
      </c>
      <c r="AY144" s="205" t="s">
        <v>126</v>
      </c>
      <c r="BK144" s="207">
        <f>SUM(BK145:BK147)</f>
        <v>0</v>
      </c>
    </row>
    <row r="145" spans="2:65" s="1" customFormat="1" ht="14.4" customHeight="1">
      <c r="B145" s="37"/>
      <c r="C145" s="210" t="s">
        <v>215</v>
      </c>
      <c r="D145" s="210" t="s">
        <v>129</v>
      </c>
      <c r="E145" s="211" t="s">
        <v>216</v>
      </c>
      <c r="F145" s="212" t="s">
        <v>217</v>
      </c>
      <c r="G145" s="213" t="s">
        <v>187</v>
      </c>
      <c r="H145" s="214">
        <v>3.64</v>
      </c>
      <c r="I145" s="215"/>
      <c r="J145" s="214">
        <f>ROUND(I145*H145,0)</f>
        <v>0</v>
      </c>
      <c r="K145" s="212" t="s">
        <v>133</v>
      </c>
      <c r="L145" s="42"/>
      <c r="M145" s="216" t="s">
        <v>20</v>
      </c>
      <c r="N145" s="217" t="s">
        <v>43</v>
      </c>
      <c r="O145" s="82"/>
      <c r="P145" s="218">
        <f>O145*H145</f>
        <v>0</v>
      </c>
      <c r="Q145" s="218">
        <v>0</v>
      </c>
      <c r="R145" s="218">
        <f>Q145*H145</f>
        <v>0</v>
      </c>
      <c r="S145" s="218">
        <v>0</v>
      </c>
      <c r="T145" s="219">
        <f>S145*H145</f>
        <v>0</v>
      </c>
      <c r="AR145" s="220" t="s">
        <v>134</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134</v>
      </c>
      <c r="BM145" s="220" t="s">
        <v>392</v>
      </c>
    </row>
    <row r="146" spans="2:47" s="1" customFormat="1" ht="12">
      <c r="B146" s="37"/>
      <c r="C146" s="38"/>
      <c r="D146" s="222" t="s">
        <v>136</v>
      </c>
      <c r="E146" s="38"/>
      <c r="F146" s="223" t="s">
        <v>219</v>
      </c>
      <c r="G146" s="38"/>
      <c r="H146" s="38"/>
      <c r="I146" s="134"/>
      <c r="J146" s="38"/>
      <c r="K146" s="38"/>
      <c r="L146" s="42"/>
      <c r="M146" s="224"/>
      <c r="N146" s="82"/>
      <c r="O146" s="82"/>
      <c r="P146" s="82"/>
      <c r="Q146" s="82"/>
      <c r="R146" s="82"/>
      <c r="S146" s="82"/>
      <c r="T146" s="83"/>
      <c r="AT146" s="16" t="s">
        <v>136</v>
      </c>
      <c r="AU146" s="16" t="s">
        <v>81</v>
      </c>
    </row>
    <row r="147" spans="2:47" s="1" customFormat="1" ht="12">
      <c r="B147" s="37"/>
      <c r="C147" s="38"/>
      <c r="D147" s="222" t="s">
        <v>138</v>
      </c>
      <c r="E147" s="38"/>
      <c r="F147" s="225" t="s">
        <v>220</v>
      </c>
      <c r="G147" s="38"/>
      <c r="H147" s="38"/>
      <c r="I147" s="134"/>
      <c r="J147" s="38"/>
      <c r="K147" s="38"/>
      <c r="L147" s="42"/>
      <c r="M147" s="224"/>
      <c r="N147" s="82"/>
      <c r="O147" s="82"/>
      <c r="P147" s="82"/>
      <c r="Q147" s="82"/>
      <c r="R147" s="82"/>
      <c r="S147" s="82"/>
      <c r="T147" s="83"/>
      <c r="AT147" s="16" t="s">
        <v>138</v>
      </c>
      <c r="AU147" s="16" t="s">
        <v>81</v>
      </c>
    </row>
    <row r="148" spans="2:63" s="11" customFormat="1" ht="25.9" customHeight="1">
      <c r="B148" s="194"/>
      <c r="C148" s="195"/>
      <c r="D148" s="196" t="s">
        <v>71</v>
      </c>
      <c r="E148" s="197" t="s">
        <v>221</v>
      </c>
      <c r="F148" s="197" t="s">
        <v>222</v>
      </c>
      <c r="G148" s="195"/>
      <c r="H148" s="195"/>
      <c r="I148" s="198"/>
      <c r="J148" s="199">
        <f>BK148</f>
        <v>0</v>
      </c>
      <c r="K148" s="195"/>
      <c r="L148" s="200"/>
      <c r="M148" s="201"/>
      <c r="N148" s="202"/>
      <c r="O148" s="202"/>
      <c r="P148" s="203">
        <f>P149+P234</f>
        <v>0</v>
      </c>
      <c r="Q148" s="202"/>
      <c r="R148" s="203">
        <f>R149+R234</f>
        <v>0.2369539</v>
      </c>
      <c r="S148" s="202"/>
      <c r="T148" s="204">
        <f>T149+T234</f>
        <v>0.25</v>
      </c>
      <c r="AR148" s="205" t="s">
        <v>81</v>
      </c>
      <c r="AT148" s="206" t="s">
        <v>71</v>
      </c>
      <c r="AU148" s="206" t="s">
        <v>72</v>
      </c>
      <c r="AY148" s="205" t="s">
        <v>126</v>
      </c>
      <c r="BK148" s="207">
        <f>BK149+BK234</f>
        <v>0</v>
      </c>
    </row>
    <row r="149" spans="2:63" s="11" customFormat="1" ht="22.8" customHeight="1">
      <c r="B149" s="194"/>
      <c r="C149" s="195"/>
      <c r="D149" s="196" t="s">
        <v>71</v>
      </c>
      <c r="E149" s="208" t="s">
        <v>223</v>
      </c>
      <c r="F149" s="208" t="s">
        <v>224</v>
      </c>
      <c r="G149" s="195"/>
      <c r="H149" s="195"/>
      <c r="I149" s="198"/>
      <c r="J149" s="209">
        <f>BK149</f>
        <v>0</v>
      </c>
      <c r="K149" s="195"/>
      <c r="L149" s="200"/>
      <c r="M149" s="201"/>
      <c r="N149" s="202"/>
      <c r="O149" s="202"/>
      <c r="P149" s="203">
        <f>SUM(P150:P233)</f>
        <v>0</v>
      </c>
      <c r="Q149" s="202"/>
      <c r="R149" s="203">
        <f>SUM(R150:R233)</f>
        <v>0.2369539</v>
      </c>
      <c r="S149" s="202"/>
      <c r="T149" s="204">
        <f>SUM(T150:T233)</f>
        <v>0.25</v>
      </c>
      <c r="AR149" s="205" t="s">
        <v>81</v>
      </c>
      <c r="AT149" s="206" t="s">
        <v>71</v>
      </c>
      <c r="AU149" s="206" t="s">
        <v>8</v>
      </c>
      <c r="AY149" s="205" t="s">
        <v>126</v>
      </c>
      <c r="BK149" s="207">
        <f>SUM(BK150:BK233)</f>
        <v>0</v>
      </c>
    </row>
    <row r="150" spans="2:65" s="1" customFormat="1" ht="14.4" customHeight="1">
      <c r="B150" s="37"/>
      <c r="C150" s="210" t="s">
        <v>225</v>
      </c>
      <c r="D150" s="210" t="s">
        <v>129</v>
      </c>
      <c r="E150" s="211" t="s">
        <v>226</v>
      </c>
      <c r="F150" s="212" t="s">
        <v>227</v>
      </c>
      <c r="G150" s="213" t="s">
        <v>228</v>
      </c>
      <c r="H150" s="214">
        <v>10</v>
      </c>
      <c r="I150" s="215"/>
      <c r="J150" s="214">
        <f>ROUND(I150*H150,0)</f>
        <v>0</v>
      </c>
      <c r="K150" s="212" t="s">
        <v>133</v>
      </c>
      <c r="L150" s="42"/>
      <c r="M150" s="216" t="s">
        <v>20</v>
      </c>
      <c r="N150" s="217" t="s">
        <v>43</v>
      </c>
      <c r="O150" s="82"/>
      <c r="P150" s="218">
        <f>O150*H150</f>
        <v>0</v>
      </c>
      <c r="Q150" s="218">
        <v>0</v>
      </c>
      <c r="R150" s="218">
        <f>Q150*H150</f>
        <v>0</v>
      </c>
      <c r="S150" s="218">
        <v>0.003</v>
      </c>
      <c r="T150" s="219">
        <f>S150*H150</f>
        <v>0.03</v>
      </c>
      <c r="AR150" s="220" t="s">
        <v>229</v>
      </c>
      <c r="AT150" s="220" t="s">
        <v>129</v>
      </c>
      <c r="AU150" s="220" t="s">
        <v>81</v>
      </c>
      <c r="AY150" s="16" t="s">
        <v>126</v>
      </c>
      <c r="BE150" s="221">
        <f>IF(N150="základní",J150,0)</f>
        <v>0</v>
      </c>
      <c r="BF150" s="221">
        <f>IF(N150="snížená",J150,0)</f>
        <v>0</v>
      </c>
      <c r="BG150" s="221">
        <f>IF(N150="zákl. přenesená",J150,0)</f>
        <v>0</v>
      </c>
      <c r="BH150" s="221">
        <f>IF(N150="sníž. přenesená",J150,0)</f>
        <v>0</v>
      </c>
      <c r="BI150" s="221">
        <f>IF(N150="nulová",J150,0)</f>
        <v>0</v>
      </c>
      <c r="BJ150" s="16" t="s">
        <v>8</v>
      </c>
      <c r="BK150" s="221">
        <f>ROUND(I150*H150,0)</f>
        <v>0</v>
      </c>
      <c r="BL150" s="16" t="s">
        <v>229</v>
      </c>
      <c r="BM150" s="220" t="s">
        <v>393</v>
      </c>
    </row>
    <row r="151" spans="2:47" s="1" customFormat="1" ht="12">
      <c r="B151" s="37"/>
      <c r="C151" s="38"/>
      <c r="D151" s="222" t="s">
        <v>136</v>
      </c>
      <c r="E151" s="38"/>
      <c r="F151" s="223" t="s">
        <v>231</v>
      </c>
      <c r="G151" s="38"/>
      <c r="H151" s="38"/>
      <c r="I151" s="134"/>
      <c r="J151" s="38"/>
      <c r="K151" s="38"/>
      <c r="L151" s="42"/>
      <c r="M151" s="224"/>
      <c r="N151" s="82"/>
      <c r="O151" s="82"/>
      <c r="P151" s="82"/>
      <c r="Q151" s="82"/>
      <c r="R151" s="82"/>
      <c r="S151" s="82"/>
      <c r="T151" s="83"/>
      <c r="AT151" s="16" t="s">
        <v>136</v>
      </c>
      <c r="AU151" s="16" t="s">
        <v>81</v>
      </c>
    </row>
    <row r="152" spans="2:51" s="12" customFormat="1" ht="12">
      <c r="B152" s="226"/>
      <c r="C152" s="227"/>
      <c r="D152" s="222" t="s">
        <v>140</v>
      </c>
      <c r="E152" s="228" t="s">
        <v>20</v>
      </c>
      <c r="F152" s="229" t="s">
        <v>394</v>
      </c>
      <c r="G152" s="227"/>
      <c r="H152" s="230">
        <v>10</v>
      </c>
      <c r="I152" s="231"/>
      <c r="J152" s="227"/>
      <c r="K152" s="227"/>
      <c r="L152" s="232"/>
      <c r="M152" s="233"/>
      <c r="N152" s="234"/>
      <c r="O152" s="234"/>
      <c r="P152" s="234"/>
      <c r="Q152" s="234"/>
      <c r="R152" s="234"/>
      <c r="S152" s="234"/>
      <c r="T152" s="235"/>
      <c r="AT152" s="236" t="s">
        <v>140</v>
      </c>
      <c r="AU152" s="236" t="s">
        <v>81</v>
      </c>
      <c r="AV152" s="12" t="s">
        <v>81</v>
      </c>
      <c r="AW152" s="12" t="s">
        <v>33</v>
      </c>
      <c r="AX152" s="12" t="s">
        <v>8</v>
      </c>
      <c r="AY152" s="236" t="s">
        <v>126</v>
      </c>
    </row>
    <row r="153" spans="2:65" s="1" customFormat="1" ht="14.4" customHeight="1">
      <c r="B153" s="37"/>
      <c r="C153" s="210" t="s">
        <v>9</v>
      </c>
      <c r="D153" s="210" t="s">
        <v>129</v>
      </c>
      <c r="E153" s="211" t="s">
        <v>233</v>
      </c>
      <c r="F153" s="212" t="s">
        <v>234</v>
      </c>
      <c r="G153" s="213" t="s">
        <v>228</v>
      </c>
      <c r="H153" s="214">
        <v>44</v>
      </c>
      <c r="I153" s="215"/>
      <c r="J153" s="214">
        <f>ROUND(I153*H153,0)</f>
        <v>0</v>
      </c>
      <c r="K153" s="212" t="s">
        <v>133</v>
      </c>
      <c r="L153" s="42"/>
      <c r="M153" s="216" t="s">
        <v>20</v>
      </c>
      <c r="N153" s="217" t="s">
        <v>43</v>
      </c>
      <c r="O153" s="82"/>
      <c r="P153" s="218">
        <f>O153*H153</f>
        <v>0</v>
      </c>
      <c r="Q153" s="218">
        <v>0</v>
      </c>
      <c r="R153" s="218">
        <f>Q153*H153</f>
        <v>0</v>
      </c>
      <c r="S153" s="218">
        <v>0.005</v>
      </c>
      <c r="T153" s="219">
        <f>S153*H153</f>
        <v>0.22</v>
      </c>
      <c r="AR153" s="220" t="s">
        <v>229</v>
      </c>
      <c r="AT153" s="220" t="s">
        <v>129</v>
      </c>
      <c r="AU153" s="220" t="s">
        <v>81</v>
      </c>
      <c r="AY153" s="16" t="s">
        <v>126</v>
      </c>
      <c r="BE153" s="221">
        <f>IF(N153="základní",J153,0)</f>
        <v>0</v>
      </c>
      <c r="BF153" s="221">
        <f>IF(N153="snížená",J153,0)</f>
        <v>0</v>
      </c>
      <c r="BG153" s="221">
        <f>IF(N153="zákl. přenesená",J153,0)</f>
        <v>0</v>
      </c>
      <c r="BH153" s="221">
        <f>IF(N153="sníž. přenesená",J153,0)</f>
        <v>0</v>
      </c>
      <c r="BI153" s="221">
        <f>IF(N153="nulová",J153,0)</f>
        <v>0</v>
      </c>
      <c r="BJ153" s="16" t="s">
        <v>8</v>
      </c>
      <c r="BK153" s="221">
        <f>ROUND(I153*H153,0)</f>
        <v>0</v>
      </c>
      <c r="BL153" s="16" t="s">
        <v>229</v>
      </c>
      <c r="BM153" s="220" t="s">
        <v>395</v>
      </c>
    </row>
    <row r="154" spans="2:47" s="1" customFormat="1" ht="12">
      <c r="B154" s="37"/>
      <c r="C154" s="38"/>
      <c r="D154" s="222" t="s">
        <v>136</v>
      </c>
      <c r="E154" s="38"/>
      <c r="F154" s="223" t="s">
        <v>236</v>
      </c>
      <c r="G154" s="38"/>
      <c r="H154" s="38"/>
      <c r="I154" s="134"/>
      <c r="J154" s="38"/>
      <c r="K154" s="38"/>
      <c r="L154" s="42"/>
      <c r="M154" s="224"/>
      <c r="N154" s="82"/>
      <c r="O154" s="82"/>
      <c r="P154" s="82"/>
      <c r="Q154" s="82"/>
      <c r="R154" s="82"/>
      <c r="S154" s="82"/>
      <c r="T154" s="83"/>
      <c r="AT154" s="16" t="s">
        <v>136</v>
      </c>
      <c r="AU154" s="16" t="s">
        <v>81</v>
      </c>
    </row>
    <row r="155" spans="2:51" s="12" customFormat="1" ht="12">
      <c r="B155" s="226"/>
      <c r="C155" s="227"/>
      <c r="D155" s="222" t="s">
        <v>140</v>
      </c>
      <c r="E155" s="228" t="s">
        <v>20</v>
      </c>
      <c r="F155" s="229" t="s">
        <v>396</v>
      </c>
      <c r="G155" s="227"/>
      <c r="H155" s="230">
        <v>44</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229</v>
      </c>
      <c r="D156" s="210" t="s">
        <v>129</v>
      </c>
      <c r="E156" s="211" t="s">
        <v>238</v>
      </c>
      <c r="F156" s="212" t="s">
        <v>239</v>
      </c>
      <c r="G156" s="213" t="s">
        <v>132</v>
      </c>
      <c r="H156" s="214">
        <v>1.29</v>
      </c>
      <c r="I156" s="215"/>
      <c r="J156" s="214">
        <f>ROUND(I156*H156,0)</f>
        <v>0</v>
      </c>
      <c r="K156" s="212" t="s">
        <v>133</v>
      </c>
      <c r="L156" s="42"/>
      <c r="M156" s="216" t="s">
        <v>20</v>
      </c>
      <c r="N156" s="217" t="s">
        <v>43</v>
      </c>
      <c r="O156" s="82"/>
      <c r="P156" s="218">
        <f>O156*H156</f>
        <v>0</v>
      </c>
      <c r="Q156" s="218">
        <v>0.00027</v>
      </c>
      <c r="R156" s="218">
        <f>Q156*H156</f>
        <v>0.0003483</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397</v>
      </c>
    </row>
    <row r="157" spans="2:47" s="1" customFormat="1" ht="12">
      <c r="B157" s="37"/>
      <c r="C157" s="38"/>
      <c r="D157" s="222" t="s">
        <v>136</v>
      </c>
      <c r="E157" s="38"/>
      <c r="F157" s="223" t="s">
        <v>241</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242</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377</v>
      </c>
      <c r="G159" s="227"/>
      <c r="H159" s="230">
        <v>1.29</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10" t="s">
        <v>244</v>
      </c>
      <c r="D160" s="210" t="s">
        <v>129</v>
      </c>
      <c r="E160" s="211" t="s">
        <v>245</v>
      </c>
      <c r="F160" s="212" t="s">
        <v>246</v>
      </c>
      <c r="G160" s="213" t="s">
        <v>132</v>
      </c>
      <c r="H160" s="214">
        <v>108.65</v>
      </c>
      <c r="I160" s="215"/>
      <c r="J160" s="214">
        <f>ROUND(I160*H160,0)</f>
        <v>0</v>
      </c>
      <c r="K160" s="212" t="s">
        <v>133</v>
      </c>
      <c r="L160" s="42"/>
      <c r="M160" s="216" t="s">
        <v>20</v>
      </c>
      <c r="N160" s="217" t="s">
        <v>43</v>
      </c>
      <c r="O160" s="82"/>
      <c r="P160" s="218">
        <f>O160*H160</f>
        <v>0</v>
      </c>
      <c r="Q160" s="218">
        <v>0.00026</v>
      </c>
      <c r="R160" s="218">
        <f>Q160*H160</f>
        <v>0.028249</v>
      </c>
      <c r="S160" s="218">
        <v>0</v>
      </c>
      <c r="T160" s="219">
        <f>S160*H160</f>
        <v>0</v>
      </c>
      <c r="AR160" s="220" t="s">
        <v>229</v>
      </c>
      <c r="AT160" s="220" t="s">
        <v>129</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398</v>
      </c>
    </row>
    <row r="161" spans="2:47" s="1" customFormat="1" ht="12">
      <c r="B161" s="37"/>
      <c r="C161" s="38"/>
      <c r="D161" s="222" t="s">
        <v>136</v>
      </c>
      <c r="E161" s="38"/>
      <c r="F161" s="223" t="s">
        <v>248</v>
      </c>
      <c r="G161" s="38"/>
      <c r="H161" s="38"/>
      <c r="I161" s="134"/>
      <c r="J161" s="38"/>
      <c r="K161" s="38"/>
      <c r="L161" s="42"/>
      <c r="M161" s="224"/>
      <c r="N161" s="82"/>
      <c r="O161" s="82"/>
      <c r="P161" s="82"/>
      <c r="Q161" s="82"/>
      <c r="R161" s="82"/>
      <c r="S161" s="82"/>
      <c r="T161" s="83"/>
      <c r="AT161" s="16" t="s">
        <v>136</v>
      </c>
      <c r="AU161" s="16" t="s">
        <v>81</v>
      </c>
    </row>
    <row r="162" spans="2:47" s="1" customFormat="1" ht="12">
      <c r="B162" s="37"/>
      <c r="C162" s="38"/>
      <c r="D162" s="222" t="s">
        <v>138</v>
      </c>
      <c r="E162" s="38"/>
      <c r="F162" s="225" t="s">
        <v>242</v>
      </c>
      <c r="G162" s="38"/>
      <c r="H162" s="38"/>
      <c r="I162" s="134"/>
      <c r="J162" s="38"/>
      <c r="K162" s="38"/>
      <c r="L162" s="42"/>
      <c r="M162" s="224"/>
      <c r="N162" s="82"/>
      <c r="O162" s="82"/>
      <c r="P162" s="82"/>
      <c r="Q162" s="82"/>
      <c r="R162" s="82"/>
      <c r="S162" s="82"/>
      <c r="T162" s="83"/>
      <c r="AT162" s="16" t="s">
        <v>138</v>
      </c>
      <c r="AU162" s="16" t="s">
        <v>81</v>
      </c>
    </row>
    <row r="163" spans="2:51" s="12" customFormat="1" ht="12">
      <c r="B163" s="226"/>
      <c r="C163" s="227"/>
      <c r="D163" s="222" t="s">
        <v>140</v>
      </c>
      <c r="E163" s="228" t="s">
        <v>20</v>
      </c>
      <c r="F163" s="229" t="s">
        <v>399</v>
      </c>
      <c r="G163" s="227"/>
      <c r="H163" s="230">
        <v>108.65</v>
      </c>
      <c r="I163" s="231"/>
      <c r="J163" s="227"/>
      <c r="K163" s="227"/>
      <c r="L163" s="232"/>
      <c r="M163" s="233"/>
      <c r="N163" s="234"/>
      <c r="O163" s="234"/>
      <c r="P163" s="234"/>
      <c r="Q163" s="234"/>
      <c r="R163" s="234"/>
      <c r="S163" s="234"/>
      <c r="T163" s="235"/>
      <c r="AT163" s="236" t="s">
        <v>140</v>
      </c>
      <c r="AU163" s="236" t="s">
        <v>81</v>
      </c>
      <c r="AV163" s="12" t="s">
        <v>81</v>
      </c>
      <c r="AW163" s="12" t="s">
        <v>33</v>
      </c>
      <c r="AX163" s="12" t="s">
        <v>8</v>
      </c>
      <c r="AY163" s="236" t="s">
        <v>126</v>
      </c>
    </row>
    <row r="164" spans="2:65" s="1" customFormat="1" ht="14.4" customHeight="1">
      <c r="B164" s="37"/>
      <c r="C164" s="210" t="s">
        <v>250</v>
      </c>
      <c r="D164" s="210" t="s">
        <v>129</v>
      </c>
      <c r="E164" s="211" t="s">
        <v>251</v>
      </c>
      <c r="F164" s="212" t="s">
        <v>252</v>
      </c>
      <c r="G164" s="213" t="s">
        <v>132</v>
      </c>
      <c r="H164" s="214">
        <v>9.52</v>
      </c>
      <c r="I164" s="215"/>
      <c r="J164" s="214">
        <f>ROUND(I164*H164,0)</f>
        <v>0</v>
      </c>
      <c r="K164" s="212" t="s">
        <v>133</v>
      </c>
      <c r="L164" s="42"/>
      <c r="M164" s="216" t="s">
        <v>20</v>
      </c>
      <c r="N164" s="217" t="s">
        <v>43</v>
      </c>
      <c r="O164" s="82"/>
      <c r="P164" s="218">
        <f>O164*H164</f>
        <v>0</v>
      </c>
      <c r="Q164" s="218">
        <v>0.00027</v>
      </c>
      <c r="R164" s="218">
        <f>Q164*H164</f>
        <v>0.0025704</v>
      </c>
      <c r="S164" s="218">
        <v>0</v>
      </c>
      <c r="T164" s="219">
        <f>S164*H164</f>
        <v>0</v>
      </c>
      <c r="AR164" s="220" t="s">
        <v>229</v>
      </c>
      <c r="AT164" s="220" t="s">
        <v>129</v>
      </c>
      <c r="AU164" s="220" t="s">
        <v>81</v>
      </c>
      <c r="AY164" s="16" t="s">
        <v>126</v>
      </c>
      <c r="BE164" s="221">
        <f>IF(N164="základní",J164,0)</f>
        <v>0</v>
      </c>
      <c r="BF164" s="221">
        <f>IF(N164="snížená",J164,0)</f>
        <v>0</v>
      </c>
      <c r="BG164" s="221">
        <f>IF(N164="zákl. přenesená",J164,0)</f>
        <v>0</v>
      </c>
      <c r="BH164" s="221">
        <f>IF(N164="sníž. přenesená",J164,0)</f>
        <v>0</v>
      </c>
      <c r="BI164" s="221">
        <f>IF(N164="nulová",J164,0)</f>
        <v>0</v>
      </c>
      <c r="BJ164" s="16" t="s">
        <v>8</v>
      </c>
      <c r="BK164" s="221">
        <f>ROUND(I164*H164,0)</f>
        <v>0</v>
      </c>
      <c r="BL164" s="16" t="s">
        <v>229</v>
      </c>
      <c r="BM164" s="220" t="s">
        <v>400</v>
      </c>
    </row>
    <row r="165" spans="2:47" s="1" customFormat="1" ht="12">
      <c r="B165" s="37"/>
      <c r="C165" s="38"/>
      <c r="D165" s="222" t="s">
        <v>136</v>
      </c>
      <c r="E165" s="38"/>
      <c r="F165" s="223" t="s">
        <v>254</v>
      </c>
      <c r="G165" s="38"/>
      <c r="H165" s="38"/>
      <c r="I165" s="134"/>
      <c r="J165" s="38"/>
      <c r="K165" s="38"/>
      <c r="L165" s="42"/>
      <c r="M165" s="224"/>
      <c r="N165" s="82"/>
      <c r="O165" s="82"/>
      <c r="P165" s="82"/>
      <c r="Q165" s="82"/>
      <c r="R165" s="82"/>
      <c r="S165" s="82"/>
      <c r="T165" s="83"/>
      <c r="AT165" s="16" t="s">
        <v>136</v>
      </c>
      <c r="AU165" s="16" t="s">
        <v>81</v>
      </c>
    </row>
    <row r="166" spans="2:47" s="1" customFormat="1" ht="12">
      <c r="B166" s="37"/>
      <c r="C166" s="38"/>
      <c r="D166" s="222" t="s">
        <v>138</v>
      </c>
      <c r="E166" s="38"/>
      <c r="F166" s="225" t="s">
        <v>242</v>
      </c>
      <c r="G166" s="38"/>
      <c r="H166" s="38"/>
      <c r="I166" s="134"/>
      <c r="J166" s="38"/>
      <c r="K166" s="38"/>
      <c r="L166" s="42"/>
      <c r="M166" s="224"/>
      <c r="N166" s="82"/>
      <c r="O166" s="82"/>
      <c r="P166" s="82"/>
      <c r="Q166" s="82"/>
      <c r="R166" s="82"/>
      <c r="S166" s="82"/>
      <c r="T166" s="83"/>
      <c r="AT166" s="16" t="s">
        <v>138</v>
      </c>
      <c r="AU166" s="16" t="s">
        <v>81</v>
      </c>
    </row>
    <row r="167" spans="2:51" s="12" customFormat="1" ht="12">
      <c r="B167" s="226"/>
      <c r="C167" s="227"/>
      <c r="D167" s="222" t="s">
        <v>140</v>
      </c>
      <c r="E167" s="228" t="s">
        <v>20</v>
      </c>
      <c r="F167" s="229" t="s">
        <v>175</v>
      </c>
      <c r="G167" s="227"/>
      <c r="H167" s="230">
        <v>9.52</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21.6" customHeight="1">
      <c r="B168" s="37"/>
      <c r="C168" s="248" t="s">
        <v>255</v>
      </c>
      <c r="D168" s="248" t="s">
        <v>256</v>
      </c>
      <c r="E168" s="249" t="s">
        <v>264</v>
      </c>
      <c r="F168" s="250" t="s">
        <v>401</v>
      </c>
      <c r="G168" s="251" t="s">
        <v>259</v>
      </c>
      <c r="H168" s="252">
        <v>7</v>
      </c>
      <c r="I168" s="253"/>
      <c r="J168" s="252">
        <f>ROUND(I168*H168,0)</f>
        <v>0</v>
      </c>
      <c r="K168" s="250" t="s">
        <v>20</v>
      </c>
      <c r="L168" s="254"/>
      <c r="M168" s="255" t="s">
        <v>20</v>
      </c>
      <c r="N168" s="256" t="s">
        <v>43</v>
      </c>
      <c r="O168" s="82"/>
      <c r="P168" s="218">
        <f>O168*H168</f>
        <v>0</v>
      </c>
      <c r="Q168" s="218">
        <v>0</v>
      </c>
      <c r="R168" s="218">
        <f>Q168*H168</f>
        <v>0</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402</v>
      </c>
    </row>
    <row r="169" spans="2:47" s="1" customFormat="1" ht="12">
      <c r="B169" s="37"/>
      <c r="C169" s="38"/>
      <c r="D169" s="222" t="s">
        <v>136</v>
      </c>
      <c r="E169" s="38"/>
      <c r="F169" s="223" t="s">
        <v>401</v>
      </c>
      <c r="G169" s="38"/>
      <c r="H169" s="38"/>
      <c r="I169" s="134"/>
      <c r="J169" s="38"/>
      <c r="K169" s="38"/>
      <c r="L169" s="42"/>
      <c r="M169" s="224"/>
      <c r="N169" s="82"/>
      <c r="O169" s="82"/>
      <c r="P169" s="82"/>
      <c r="Q169" s="82"/>
      <c r="R169" s="82"/>
      <c r="S169" s="82"/>
      <c r="T169" s="83"/>
      <c r="AT169" s="16" t="s">
        <v>136</v>
      </c>
      <c r="AU169" s="16" t="s">
        <v>81</v>
      </c>
    </row>
    <row r="170" spans="2:65" s="1" customFormat="1" ht="21.6" customHeight="1">
      <c r="B170" s="37"/>
      <c r="C170" s="248" t="s">
        <v>263</v>
      </c>
      <c r="D170" s="248" t="s">
        <v>256</v>
      </c>
      <c r="E170" s="249" t="s">
        <v>403</v>
      </c>
      <c r="F170" s="250" t="s">
        <v>404</v>
      </c>
      <c r="G170" s="251" t="s">
        <v>259</v>
      </c>
      <c r="H170" s="252">
        <v>7</v>
      </c>
      <c r="I170" s="253"/>
      <c r="J170" s="252">
        <f>ROUND(I170*H170,0)</f>
        <v>0</v>
      </c>
      <c r="K170" s="250" t="s">
        <v>20</v>
      </c>
      <c r="L170" s="254"/>
      <c r="M170" s="255" t="s">
        <v>20</v>
      </c>
      <c r="N170" s="256" t="s">
        <v>43</v>
      </c>
      <c r="O170" s="82"/>
      <c r="P170" s="218">
        <f>O170*H170</f>
        <v>0</v>
      </c>
      <c r="Q170" s="218">
        <v>0</v>
      </c>
      <c r="R170" s="218">
        <f>Q170*H170</f>
        <v>0</v>
      </c>
      <c r="S170" s="218">
        <v>0</v>
      </c>
      <c r="T170" s="219">
        <f>S170*H170</f>
        <v>0</v>
      </c>
      <c r="AR170" s="220" t="s">
        <v>260</v>
      </c>
      <c r="AT170" s="220" t="s">
        <v>256</v>
      </c>
      <c r="AU170" s="220" t="s">
        <v>81</v>
      </c>
      <c r="AY170" s="16" t="s">
        <v>126</v>
      </c>
      <c r="BE170" s="221">
        <f>IF(N170="základní",J170,0)</f>
        <v>0</v>
      </c>
      <c r="BF170" s="221">
        <f>IF(N170="snížená",J170,0)</f>
        <v>0</v>
      </c>
      <c r="BG170" s="221">
        <f>IF(N170="zákl. přenesená",J170,0)</f>
        <v>0</v>
      </c>
      <c r="BH170" s="221">
        <f>IF(N170="sníž. přenesená",J170,0)</f>
        <v>0</v>
      </c>
      <c r="BI170" s="221">
        <f>IF(N170="nulová",J170,0)</f>
        <v>0</v>
      </c>
      <c r="BJ170" s="16" t="s">
        <v>8</v>
      </c>
      <c r="BK170" s="221">
        <f>ROUND(I170*H170,0)</f>
        <v>0</v>
      </c>
      <c r="BL170" s="16" t="s">
        <v>229</v>
      </c>
      <c r="BM170" s="220" t="s">
        <v>405</v>
      </c>
    </row>
    <row r="171" spans="2:47" s="1" customFormat="1" ht="12">
      <c r="B171" s="37"/>
      <c r="C171" s="38"/>
      <c r="D171" s="222" t="s">
        <v>136</v>
      </c>
      <c r="E171" s="38"/>
      <c r="F171" s="223" t="s">
        <v>404</v>
      </c>
      <c r="G171" s="38"/>
      <c r="H171" s="38"/>
      <c r="I171" s="134"/>
      <c r="J171" s="38"/>
      <c r="K171" s="38"/>
      <c r="L171" s="42"/>
      <c r="M171" s="224"/>
      <c r="N171" s="82"/>
      <c r="O171" s="82"/>
      <c r="P171" s="82"/>
      <c r="Q171" s="82"/>
      <c r="R171" s="82"/>
      <c r="S171" s="82"/>
      <c r="T171" s="83"/>
      <c r="AT171" s="16" t="s">
        <v>136</v>
      </c>
      <c r="AU171" s="16" t="s">
        <v>81</v>
      </c>
    </row>
    <row r="172" spans="2:65" s="1" customFormat="1" ht="21.6" customHeight="1">
      <c r="B172" s="37"/>
      <c r="C172" s="248" t="s">
        <v>7</v>
      </c>
      <c r="D172" s="248" t="s">
        <v>256</v>
      </c>
      <c r="E172" s="249" t="s">
        <v>406</v>
      </c>
      <c r="F172" s="250" t="s">
        <v>407</v>
      </c>
      <c r="G172" s="251" t="s">
        <v>259</v>
      </c>
      <c r="H172" s="252">
        <v>9</v>
      </c>
      <c r="I172" s="253"/>
      <c r="J172" s="252">
        <f>ROUND(I172*H172,0)</f>
        <v>0</v>
      </c>
      <c r="K172" s="250" t="s">
        <v>20</v>
      </c>
      <c r="L172" s="254"/>
      <c r="M172" s="255" t="s">
        <v>20</v>
      </c>
      <c r="N172" s="256" t="s">
        <v>43</v>
      </c>
      <c r="O172" s="82"/>
      <c r="P172" s="218">
        <f>O172*H172</f>
        <v>0</v>
      </c>
      <c r="Q172" s="218">
        <v>0</v>
      </c>
      <c r="R172" s="218">
        <f>Q172*H172</f>
        <v>0</v>
      </c>
      <c r="S172" s="218">
        <v>0</v>
      </c>
      <c r="T172" s="219">
        <f>S172*H172</f>
        <v>0</v>
      </c>
      <c r="AR172" s="220" t="s">
        <v>260</v>
      </c>
      <c r="AT172" s="220" t="s">
        <v>256</v>
      </c>
      <c r="AU172" s="220" t="s">
        <v>81</v>
      </c>
      <c r="AY172" s="16" t="s">
        <v>126</v>
      </c>
      <c r="BE172" s="221">
        <f>IF(N172="základní",J172,0)</f>
        <v>0</v>
      </c>
      <c r="BF172" s="221">
        <f>IF(N172="snížená",J172,0)</f>
        <v>0</v>
      </c>
      <c r="BG172" s="221">
        <f>IF(N172="zákl. přenesená",J172,0)</f>
        <v>0</v>
      </c>
      <c r="BH172" s="221">
        <f>IF(N172="sníž. přenesená",J172,0)</f>
        <v>0</v>
      </c>
      <c r="BI172" s="221">
        <f>IF(N172="nulová",J172,0)</f>
        <v>0</v>
      </c>
      <c r="BJ172" s="16" t="s">
        <v>8</v>
      </c>
      <c r="BK172" s="221">
        <f>ROUND(I172*H172,0)</f>
        <v>0</v>
      </c>
      <c r="BL172" s="16" t="s">
        <v>229</v>
      </c>
      <c r="BM172" s="220" t="s">
        <v>408</v>
      </c>
    </row>
    <row r="173" spans="2:47" s="1" customFormat="1" ht="12">
      <c r="B173" s="37"/>
      <c r="C173" s="38"/>
      <c r="D173" s="222" t="s">
        <v>136</v>
      </c>
      <c r="E173" s="38"/>
      <c r="F173" s="223" t="s">
        <v>407</v>
      </c>
      <c r="G173" s="38"/>
      <c r="H173" s="38"/>
      <c r="I173" s="134"/>
      <c r="J173" s="38"/>
      <c r="K173" s="38"/>
      <c r="L173" s="42"/>
      <c r="M173" s="224"/>
      <c r="N173" s="82"/>
      <c r="O173" s="82"/>
      <c r="P173" s="82"/>
      <c r="Q173" s="82"/>
      <c r="R173" s="82"/>
      <c r="S173" s="82"/>
      <c r="T173" s="83"/>
      <c r="AT173" s="16" t="s">
        <v>136</v>
      </c>
      <c r="AU173" s="16" t="s">
        <v>81</v>
      </c>
    </row>
    <row r="174" spans="2:65" s="1" customFormat="1" ht="21.6" customHeight="1">
      <c r="B174" s="37"/>
      <c r="C174" s="248" t="s">
        <v>272</v>
      </c>
      <c r="D174" s="248" t="s">
        <v>256</v>
      </c>
      <c r="E174" s="249" t="s">
        <v>409</v>
      </c>
      <c r="F174" s="250" t="s">
        <v>410</v>
      </c>
      <c r="G174" s="251" t="s">
        <v>259</v>
      </c>
      <c r="H174" s="252">
        <v>2</v>
      </c>
      <c r="I174" s="253"/>
      <c r="J174" s="252">
        <f>ROUND(I174*H174,0)</f>
        <v>0</v>
      </c>
      <c r="K174" s="250" t="s">
        <v>20</v>
      </c>
      <c r="L174" s="254"/>
      <c r="M174" s="255" t="s">
        <v>20</v>
      </c>
      <c r="N174" s="256" t="s">
        <v>43</v>
      </c>
      <c r="O174" s="82"/>
      <c r="P174" s="218">
        <f>O174*H174</f>
        <v>0</v>
      </c>
      <c r="Q174" s="218">
        <v>0</v>
      </c>
      <c r="R174" s="218">
        <f>Q174*H174</f>
        <v>0</v>
      </c>
      <c r="S174" s="218">
        <v>0</v>
      </c>
      <c r="T174" s="219">
        <f>S174*H174</f>
        <v>0</v>
      </c>
      <c r="AR174" s="220" t="s">
        <v>260</v>
      </c>
      <c r="AT174" s="220" t="s">
        <v>256</v>
      </c>
      <c r="AU174" s="220" t="s">
        <v>81</v>
      </c>
      <c r="AY174" s="16" t="s">
        <v>126</v>
      </c>
      <c r="BE174" s="221">
        <f>IF(N174="základní",J174,0)</f>
        <v>0</v>
      </c>
      <c r="BF174" s="221">
        <f>IF(N174="snížená",J174,0)</f>
        <v>0</v>
      </c>
      <c r="BG174" s="221">
        <f>IF(N174="zákl. přenesená",J174,0)</f>
        <v>0</v>
      </c>
      <c r="BH174" s="221">
        <f>IF(N174="sníž. přenesená",J174,0)</f>
        <v>0</v>
      </c>
      <c r="BI174" s="221">
        <f>IF(N174="nulová",J174,0)</f>
        <v>0</v>
      </c>
      <c r="BJ174" s="16" t="s">
        <v>8</v>
      </c>
      <c r="BK174" s="221">
        <f>ROUND(I174*H174,0)</f>
        <v>0</v>
      </c>
      <c r="BL174" s="16" t="s">
        <v>229</v>
      </c>
      <c r="BM174" s="220" t="s">
        <v>411</v>
      </c>
    </row>
    <row r="175" spans="2:47" s="1" customFormat="1" ht="12">
      <c r="B175" s="37"/>
      <c r="C175" s="38"/>
      <c r="D175" s="222" t="s">
        <v>136</v>
      </c>
      <c r="E175" s="38"/>
      <c r="F175" s="223" t="s">
        <v>410</v>
      </c>
      <c r="G175" s="38"/>
      <c r="H175" s="38"/>
      <c r="I175" s="134"/>
      <c r="J175" s="38"/>
      <c r="K175" s="38"/>
      <c r="L175" s="42"/>
      <c r="M175" s="224"/>
      <c r="N175" s="82"/>
      <c r="O175" s="82"/>
      <c r="P175" s="82"/>
      <c r="Q175" s="82"/>
      <c r="R175" s="82"/>
      <c r="S175" s="82"/>
      <c r="T175" s="83"/>
      <c r="AT175" s="16" t="s">
        <v>136</v>
      </c>
      <c r="AU175" s="16" t="s">
        <v>81</v>
      </c>
    </row>
    <row r="176" spans="2:65" s="1" customFormat="1" ht="21.6" customHeight="1">
      <c r="B176" s="37"/>
      <c r="C176" s="248" t="s">
        <v>276</v>
      </c>
      <c r="D176" s="248" t="s">
        <v>256</v>
      </c>
      <c r="E176" s="249" t="s">
        <v>412</v>
      </c>
      <c r="F176" s="250" t="s">
        <v>413</v>
      </c>
      <c r="G176" s="251" t="s">
        <v>259</v>
      </c>
      <c r="H176" s="252">
        <v>2</v>
      </c>
      <c r="I176" s="253"/>
      <c r="J176" s="252">
        <f>ROUND(I176*H176,0)</f>
        <v>0</v>
      </c>
      <c r="K176" s="250" t="s">
        <v>20</v>
      </c>
      <c r="L176" s="254"/>
      <c r="M176" s="255" t="s">
        <v>20</v>
      </c>
      <c r="N176" s="256" t="s">
        <v>43</v>
      </c>
      <c r="O176" s="82"/>
      <c r="P176" s="218">
        <f>O176*H176</f>
        <v>0</v>
      </c>
      <c r="Q176" s="218">
        <v>0</v>
      </c>
      <c r="R176" s="218">
        <f>Q176*H176</f>
        <v>0</v>
      </c>
      <c r="S176" s="218">
        <v>0</v>
      </c>
      <c r="T176" s="219">
        <f>S176*H176</f>
        <v>0</v>
      </c>
      <c r="AR176" s="220" t="s">
        <v>260</v>
      </c>
      <c r="AT176" s="220" t="s">
        <v>256</v>
      </c>
      <c r="AU176" s="220" t="s">
        <v>81</v>
      </c>
      <c r="AY176" s="16" t="s">
        <v>126</v>
      </c>
      <c r="BE176" s="221">
        <f>IF(N176="základní",J176,0)</f>
        <v>0</v>
      </c>
      <c r="BF176" s="221">
        <f>IF(N176="snížená",J176,0)</f>
        <v>0</v>
      </c>
      <c r="BG176" s="221">
        <f>IF(N176="zákl. přenesená",J176,0)</f>
        <v>0</v>
      </c>
      <c r="BH176" s="221">
        <f>IF(N176="sníž. přenesená",J176,0)</f>
        <v>0</v>
      </c>
      <c r="BI176" s="221">
        <f>IF(N176="nulová",J176,0)</f>
        <v>0</v>
      </c>
      <c r="BJ176" s="16" t="s">
        <v>8</v>
      </c>
      <c r="BK176" s="221">
        <f>ROUND(I176*H176,0)</f>
        <v>0</v>
      </c>
      <c r="BL176" s="16" t="s">
        <v>229</v>
      </c>
      <c r="BM176" s="220" t="s">
        <v>414</v>
      </c>
    </row>
    <row r="177" spans="2:47" s="1" customFormat="1" ht="12">
      <c r="B177" s="37"/>
      <c r="C177" s="38"/>
      <c r="D177" s="222" t="s">
        <v>136</v>
      </c>
      <c r="E177" s="38"/>
      <c r="F177" s="223" t="s">
        <v>413</v>
      </c>
      <c r="G177" s="38"/>
      <c r="H177" s="38"/>
      <c r="I177" s="134"/>
      <c r="J177" s="38"/>
      <c r="K177" s="38"/>
      <c r="L177" s="42"/>
      <c r="M177" s="224"/>
      <c r="N177" s="82"/>
      <c r="O177" s="82"/>
      <c r="P177" s="82"/>
      <c r="Q177" s="82"/>
      <c r="R177" s="82"/>
      <c r="S177" s="82"/>
      <c r="T177" s="83"/>
      <c r="AT177" s="16" t="s">
        <v>136</v>
      </c>
      <c r="AU177" s="16" t="s">
        <v>81</v>
      </c>
    </row>
    <row r="178" spans="2:65" s="1" customFormat="1" ht="21.6" customHeight="1">
      <c r="B178" s="37"/>
      <c r="C178" s="248" t="s">
        <v>281</v>
      </c>
      <c r="D178" s="248" t="s">
        <v>256</v>
      </c>
      <c r="E178" s="249" t="s">
        <v>415</v>
      </c>
      <c r="F178" s="250" t="s">
        <v>416</v>
      </c>
      <c r="G178" s="251" t="s">
        <v>259</v>
      </c>
      <c r="H178" s="252">
        <v>6</v>
      </c>
      <c r="I178" s="253"/>
      <c r="J178" s="252">
        <f>ROUND(I178*H178,0)</f>
        <v>0</v>
      </c>
      <c r="K178" s="250" t="s">
        <v>20</v>
      </c>
      <c r="L178" s="254"/>
      <c r="M178" s="255" t="s">
        <v>20</v>
      </c>
      <c r="N178" s="256" t="s">
        <v>43</v>
      </c>
      <c r="O178" s="82"/>
      <c r="P178" s="218">
        <f>O178*H178</f>
        <v>0</v>
      </c>
      <c r="Q178" s="218">
        <v>0</v>
      </c>
      <c r="R178" s="218">
        <f>Q178*H178</f>
        <v>0</v>
      </c>
      <c r="S178" s="218">
        <v>0</v>
      </c>
      <c r="T178" s="219">
        <f>S178*H178</f>
        <v>0</v>
      </c>
      <c r="AR178" s="220" t="s">
        <v>260</v>
      </c>
      <c r="AT178" s="220" t="s">
        <v>256</v>
      </c>
      <c r="AU178" s="220" t="s">
        <v>81</v>
      </c>
      <c r="AY178" s="16" t="s">
        <v>126</v>
      </c>
      <c r="BE178" s="221">
        <f>IF(N178="základní",J178,0)</f>
        <v>0</v>
      </c>
      <c r="BF178" s="221">
        <f>IF(N178="snížená",J178,0)</f>
        <v>0</v>
      </c>
      <c r="BG178" s="221">
        <f>IF(N178="zákl. přenesená",J178,0)</f>
        <v>0</v>
      </c>
      <c r="BH178" s="221">
        <f>IF(N178="sníž. přenesená",J178,0)</f>
        <v>0</v>
      </c>
      <c r="BI178" s="221">
        <f>IF(N178="nulová",J178,0)</f>
        <v>0</v>
      </c>
      <c r="BJ178" s="16" t="s">
        <v>8</v>
      </c>
      <c r="BK178" s="221">
        <f>ROUND(I178*H178,0)</f>
        <v>0</v>
      </c>
      <c r="BL178" s="16" t="s">
        <v>229</v>
      </c>
      <c r="BM178" s="220" t="s">
        <v>417</v>
      </c>
    </row>
    <row r="179" spans="2:47" s="1" customFormat="1" ht="12">
      <c r="B179" s="37"/>
      <c r="C179" s="38"/>
      <c r="D179" s="222" t="s">
        <v>136</v>
      </c>
      <c r="E179" s="38"/>
      <c r="F179" s="223" t="s">
        <v>416</v>
      </c>
      <c r="G179" s="38"/>
      <c r="H179" s="38"/>
      <c r="I179" s="134"/>
      <c r="J179" s="38"/>
      <c r="K179" s="38"/>
      <c r="L179" s="42"/>
      <c r="M179" s="224"/>
      <c r="N179" s="82"/>
      <c r="O179" s="82"/>
      <c r="P179" s="82"/>
      <c r="Q179" s="82"/>
      <c r="R179" s="82"/>
      <c r="S179" s="82"/>
      <c r="T179" s="83"/>
      <c r="AT179" s="16" t="s">
        <v>136</v>
      </c>
      <c r="AU179" s="16" t="s">
        <v>81</v>
      </c>
    </row>
    <row r="180" spans="2:65" s="1" customFormat="1" ht="21.6" customHeight="1">
      <c r="B180" s="37"/>
      <c r="C180" s="248" t="s">
        <v>286</v>
      </c>
      <c r="D180" s="248" t="s">
        <v>256</v>
      </c>
      <c r="E180" s="249" t="s">
        <v>418</v>
      </c>
      <c r="F180" s="250" t="s">
        <v>419</v>
      </c>
      <c r="G180" s="251" t="s">
        <v>259</v>
      </c>
      <c r="H180" s="252">
        <v>3</v>
      </c>
      <c r="I180" s="253"/>
      <c r="J180" s="252">
        <f>ROUND(I180*H180,0)</f>
        <v>0</v>
      </c>
      <c r="K180" s="250" t="s">
        <v>20</v>
      </c>
      <c r="L180" s="254"/>
      <c r="M180" s="255" t="s">
        <v>20</v>
      </c>
      <c r="N180" s="256" t="s">
        <v>43</v>
      </c>
      <c r="O180" s="82"/>
      <c r="P180" s="218">
        <f>O180*H180</f>
        <v>0</v>
      </c>
      <c r="Q180" s="218">
        <v>0</v>
      </c>
      <c r="R180" s="218">
        <f>Q180*H180</f>
        <v>0</v>
      </c>
      <c r="S180" s="218">
        <v>0</v>
      </c>
      <c r="T180" s="219">
        <f>S180*H180</f>
        <v>0</v>
      </c>
      <c r="AR180" s="220" t="s">
        <v>260</v>
      </c>
      <c r="AT180" s="220" t="s">
        <v>256</v>
      </c>
      <c r="AU180" s="220" t="s">
        <v>81</v>
      </c>
      <c r="AY180" s="16" t="s">
        <v>126</v>
      </c>
      <c r="BE180" s="221">
        <f>IF(N180="základní",J180,0)</f>
        <v>0</v>
      </c>
      <c r="BF180" s="221">
        <f>IF(N180="snížená",J180,0)</f>
        <v>0</v>
      </c>
      <c r="BG180" s="221">
        <f>IF(N180="zákl. přenesená",J180,0)</f>
        <v>0</v>
      </c>
      <c r="BH180" s="221">
        <f>IF(N180="sníž. přenesená",J180,0)</f>
        <v>0</v>
      </c>
      <c r="BI180" s="221">
        <f>IF(N180="nulová",J180,0)</f>
        <v>0</v>
      </c>
      <c r="BJ180" s="16" t="s">
        <v>8</v>
      </c>
      <c r="BK180" s="221">
        <f>ROUND(I180*H180,0)</f>
        <v>0</v>
      </c>
      <c r="BL180" s="16" t="s">
        <v>229</v>
      </c>
      <c r="BM180" s="220" t="s">
        <v>420</v>
      </c>
    </row>
    <row r="181" spans="2:47" s="1" customFormat="1" ht="12">
      <c r="B181" s="37"/>
      <c r="C181" s="38"/>
      <c r="D181" s="222" t="s">
        <v>136</v>
      </c>
      <c r="E181" s="38"/>
      <c r="F181" s="223" t="s">
        <v>419</v>
      </c>
      <c r="G181" s="38"/>
      <c r="H181" s="38"/>
      <c r="I181" s="134"/>
      <c r="J181" s="38"/>
      <c r="K181" s="38"/>
      <c r="L181" s="42"/>
      <c r="M181" s="224"/>
      <c r="N181" s="82"/>
      <c r="O181" s="82"/>
      <c r="P181" s="82"/>
      <c r="Q181" s="82"/>
      <c r="R181" s="82"/>
      <c r="S181" s="82"/>
      <c r="T181" s="83"/>
      <c r="AT181" s="16" t="s">
        <v>136</v>
      </c>
      <c r="AU181" s="16" t="s">
        <v>81</v>
      </c>
    </row>
    <row r="182" spans="2:65" s="1" customFormat="1" ht="14.4" customHeight="1">
      <c r="B182" s="37"/>
      <c r="C182" s="248" t="s">
        <v>290</v>
      </c>
      <c r="D182" s="248" t="s">
        <v>256</v>
      </c>
      <c r="E182" s="249" t="s">
        <v>421</v>
      </c>
      <c r="F182" s="250" t="s">
        <v>422</v>
      </c>
      <c r="G182" s="251" t="s">
        <v>259</v>
      </c>
      <c r="H182" s="252">
        <v>3</v>
      </c>
      <c r="I182" s="253"/>
      <c r="J182" s="252">
        <f>ROUND(I182*H182,0)</f>
        <v>0</v>
      </c>
      <c r="K182" s="250" t="s">
        <v>20</v>
      </c>
      <c r="L182" s="254"/>
      <c r="M182" s="255" t="s">
        <v>20</v>
      </c>
      <c r="N182" s="256" t="s">
        <v>43</v>
      </c>
      <c r="O182" s="82"/>
      <c r="P182" s="218">
        <f>O182*H182</f>
        <v>0</v>
      </c>
      <c r="Q182" s="218">
        <v>0</v>
      </c>
      <c r="R182" s="218">
        <f>Q182*H182</f>
        <v>0</v>
      </c>
      <c r="S182" s="218">
        <v>0</v>
      </c>
      <c r="T182" s="219">
        <f>S182*H182</f>
        <v>0</v>
      </c>
      <c r="AR182" s="220" t="s">
        <v>260</v>
      </c>
      <c r="AT182" s="220" t="s">
        <v>256</v>
      </c>
      <c r="AU182" s="220" t="s">
        <v>81</v>
      </c>
      <c r="AY182" s="16" t="s">
        <v>126</v>
      </c>
      <c r="BE182" s="221">
        <f>IF(N182="základní",J182,0)</f>
        <v>0</v>
      </c>
      <c r="BF182" s="221">
        <f>IF(N182="snížená",J182,0)</f>
        <v>0</v>
      </c>
      <c r="BG182" s="221">
        <f>IF(N182="zákl. přenesená",J182,0)</f>
        <v>0</v>
      </c>
      <c r="BH182" s="221">
        <f>IF(N182="sníž. přenesená",J182,0)</f>
        <v>0</v>
      </c>
      <c r="BI182" s="221">
        <f>IF(N182="nulová",J182,0)</f>
        <v>0</v>
      </c>
      <c r="BJ182" s="16" t="s">
        <v>8</v>
      </c>
      <c r="BK182" s="221">
        <f>ROUND(I182*H182,0)</f>
        <v>0</v>
      </c>
      <c r="BL182" s="16" t="s">
        <v>229</v>
      </c>
      <c r="BM182" s="220" t="s">
        <v>423</v>
      </c>
    </row>
    <row r="183" spans="2:47" s="1" customFormat="1" ht="12">
      <c r="B183" s="37"/>
      <c r="C183" s="38"/>
      <c r="D183" s="222" t="s">
        <v>136</v>
      </c>
      <c r="E183" s="38"/>
      <c r="F183" s="223" t="s">
        <v>422</v>
      </c>
      <c r="G183" s="38"/>
      <c r="H183" s="38"/>
      <c r="I183" s="134"/>
      <c r="J183" s="38"/>
      <c r="K183" s="38"/>
      <c r="L183" s="42"/>
      <c r="M183" s="224"/>
      <c r="N183" s="82"/>
      <c r="O183" s="82"/>
      <c r="P183" s="82"/>
      <c r="Q183" s="82"/>
      <c r="R183" s="82"/>
      <c r="S183" s="82"/>
      <c r="T183" s="83"/>
      <c r="AT183" s="16" t="s">
        <v>136</v>
      </c>
      <c r="AU183" s="16" t="s">
        <v>81</v>
      </c>
    </row>
    <row r="184" spans="2:65" s="1" customFormat="1" ht="21.6" customHeight="1">
      <c r="B184" s="37"/>
      <c r="C184" s="248" t="s">
        <v>294</v>
      </c>
      <c r="D184" s="248" t="s">
        <v>256</v>
      </c>
      <c r="E184" s="249" t="s">
        <v>424</v>
      </c>
      <c r="F184" s="250" t="s">
        <v>425</v>
      </c>
      <c r="G184" s="251" t="s">
        <v>259</v>
      </c>
      <c r="H184" s="252">
        <v>2</v>
      </c>
      <c r="I184" s="253"/>
      <c r="J184" s="252">
        <f>ROUND(I184*H184,0)</f>
        <v>0</v>
      </c>
      <c r="K184" s="250" t="s">
        <v>20</v>
      </c>
      <c r="L184" s="254"/>
      <c r="M184" s="255" t="s">
        <v>20</v>
      </c>
      <c r="N184" s="256" t="s">
        <v>43</v>
      </c>
      <c r="O184" s="82"/>
      <c r="P184" s="218">
        <f>O184*H184</f>
        <v>0</v>
      </c>
      <c r="Q184" s="218">
        <v>0</v>
      </c>
      <c r="R184" s="218">
        <f>Q184*H184</f>
        <v>0</v>
      </c>
      <c r="S184" s="218">
        <v>0</v>
      </c>
      <c r="T184" s="219">
        <f>S184*H184</f>
        <v>0</v>
      </c>
      <c r="AR184" s="220" t="s">
        <v>260</v>
      </c>
      <c r="AT184" s="220" t="s">
        <v>256</v>
      </c>
      <c r="AU184" s="220" t="s">
        <v>81</v>
      </c>
      <c r="AY184" s="16" t="s">
        <v>126</v>
      </c>
      <c r="BE184" s="221">
        <f>IF(N184="základní",J184,0)</f>
        <v>0</v>
      </c>
      <c r="BF184" s="221">
        <f>IF(N184="snížená",J184,0)</f>
        <v>0</v>
      </c>
      <c r="BG184" s="221">
        <f>IF(N184="zákl. přenesená",J184,0)</f>
        <v>0</v>
      </c>
      <c r="BH184" s="221">
        <f>IF(N184="sníž. přenesená",J184,0)</f>
        <v>0</v>
      </c>
      <c r="BI184" s="221">
        <f>IF(N184="nulová",J184,0)</f>
        <v>0</v>
      </c>
      <c r="BJ184" s="16" t="s">
        <v>8</v>
      </c>
      <c r="BK184" s="221">
        <f>ROUND(I184*H184,0)</f>
        <v>0</v>
      </c>
      <c r="BL184" s="16" t="s">
        <v>229</v>
      </c>
      <c r="BM184" s="220" t="s">
        <v>426</v>
      </c>
    </row>
    <row r="185" spans="2:47" s="1" customFormat="1" ht="12">
      <c r="B185" s="37"/>
      <c r="C185" s="38"/>
      <c r="D185" s="222" t="s">
        <v>136</v>
      </c>
      <c r="E185" s="38"/>
      <c r="F185" s="223" t="s">
        <v>427</v>
      </c>
      <c r="G185" s="38"/>
      <c r="H185" s="38"/>
      <c r="I185" s="134"/>
      <c r="J185" s="38"/>
      <c r="K185" s="38"/>
      <c r="L185" s="42"/>
      <c r="M185" s="224"/>
      <c r="N185" s="82"/>
      <c r="O185" s="82"/>
      <c r="P185" s="82"/>
      <c r="Q185" s="82"/>
      <c r="R185" s="82"/>
      <c r="S185" s="82"/>
      <c r="T185" s="83"/>
      <c r="AT185" s="16" t="s">
        <v>136</v>
      </c>
      <c r="AU185" s="16" t="s">
        <v>81</v>
      </c>
    </row>
    <row r="186" spans="2:65" s="1" customFormat="1" ht="21.6" customHeight="1">
      <c r="B186" s="37"/>
      <c r="C186" s="248" t="s">
        <v>299</v>
      </c>
      <c r="D186" s="248" t="s">
        <v>256</v>
      </c>
      <c r="E186" s="249" t="s">
        <v>428</v>
      </c>
      <c r="F186" s="250" t="s">
        <v>429</v>
      </c>
      <c r="G186" s="251" t="s">
        <v>259</v>
      </c>
      <c r="H186" s="252">
        <v>1</v>
      </c>
      <c r="I186" s="253"/>
      <c r="J186" s="252">
        <f>ROUND(I186*H186,0)</f>
        <v>0</v>
      </c>
      <c r="K186" s="250" t="s">
        <v>20</v>
      </c>
      <c r="L186" s="254"/>
      <c r="M186" s="255" t="s">
        <v>20</v>
      </c>
      <c r="N186" s="256" t="s">
        <v>43</v>
      </c>
      <c r="O186" s="82"/>
      <c r="P186" s="218">
        <f>O186*H186</f>
        <v>0</v>
      </c>
      <c r="Q186" s="218">
        <v>0</v>
      </c>
      <c r="R186" s="218">
        <f>Q186*H186</f>
        <v>0</v>
      </c>
      <c r="S186" s="218">
        <v>0</v>
      </c>
      <c r="T186" s="219">
        <f>S186*H186</f>
        <v>0</v>
      </c>
      <c r="AR186" s="220" t="s">
        <v>260</v>
      </c>
      <c r="AT186" s="220" t="s">
        <v>256</v>
      </c>
      <c r="AU186" s="220" t="s">
        <v>81</v>
      </c>
      <c r="AY186" s="16" t="s">
        <v>126</v>
      </c>
      <c r="BE186" s="221">
        <f>IF(N186="základní",J186,0)</f>
        <v>0</v>
      </c>
      <c r="BF186" s="221">
        <f>IF(N186="snížená",J186,0)</f>
        <v>0</v>
      </c>
      <c r="BG186" s="221">
        <f>IF(N186="zákl. přenesená",J186,0)</f>
        <v>0</v>
      </c>
      <c r="BH186" s="221">
        <f>IF(N186="sníž. přenesená",J186,0)</f>
        <v>0</v>
      </c>
      <c r="BI186" s="221">
        <f>IF(N186="nulová",J186,0)</f>
        <v>0</v>
      </c>
      <c r="BJ186" s="16" t="s">
        <v>8</v>
      </c>
      <c r="BK186" s="221">
        <f>ROUND(I186*H186,0)</f>
        <v>0</v>
      </c>
      <c r="BL186" s="16" t="s">
        <v>229</v>
      </c>
      <c r="BM186" s="220" t="s">
        <v>430</v>
      </c>
    </row>
    <row r="187" spans="2:47" s="1" customFormat="1" ht="12">
      <c r="B187" s="37"/>
      <c r="C187" s="38"/>
      <c r="D187" s="222" t="s">
        <v>136</v>
      </c>
      <c r="E187" s="38"/>
      <c r="F187" s="223" t="s">
        <v>431</v>
      </c>
      <c r="G187" s="38"/>
      <c r="H187" s="38"/>
      <c r="I187" s="134"/>
      <c r="J187" s="38"/>
      <c r="K187" s="38"/>
      <c r="L187" s="42"/>
      <c r="M187" s="224"/>
      <c r="N187" s="82"/>
      <c r="O187" s="82"/>
      <c r="P187" s="82"/>
      <c r="Q187" s="82"/>
      <c r="R187" s="82"/>
      <c r="S187" s="82"/>
      <c r="T187" s="83"/>
      <c r="AT187" s="16" t="s">
        <v>136</v>
      </c>
      <c r="AU187" s="16" t="s">
        <v>81</v>
      </c>
    </row>
    <row r="188" spans="2:65" s="1" customFormat="1" ht="32.4" customHeight="1">
      <c r="B188" s="37"/>
      <c r="C188" s="248" t="s">
        <v>303</v>
      </c>
      <c r="D188" s="248" t="s">
        <v>256</v>
      </c>
      <c r="E188" s="249" t="s">
        <v>432</v>
      </c>
      <c r="F188" s="250" t="s">
        <v>433</v>
      </c>
      <c r="G188" s="251" t="s">
        <v>259</v>
      </c>
      <c r="H188" s="252">
        <v>1</v>
      </c>
      <c r="I188" s="253"/>
      <c r="J188" s="252">
        <f>ROUND(I188*H188,0)</f>
        <v>0</v>
      </c>
      <c r="K188" s="250" t="s">
        <v>20</v>
      </c>
      <c r="L188" s="254"/>
      <c r="M188" s="255" t="s">
        <v>20</v>
      </c>
      <c r="N188" s="256" t="s">
        <v>43</v>
      </c>
      <c r="O188" s="82"/>
      <c r="P188" s="218">
        <f>O188*H188</f>
        <v>0</v>
      </c>
      <c r="Q188" s="218">
        <v>0</v>
      </c>
      <c r="R188" s="218">
        <f>Q188*H188</f>
        <v>0</v>
      </c>
      <c r="S188" s="218">
        <v>0</v>
      </c>
      <c r="T188" s="219">
        <f>S188*H188</f>
        <v>0</v>
      </c>
      <c r="AR188" s="220" t="s">
        <v>260</v>
      </c>
      <c r="AT188" s="220" t="s">
        <v>256</v>
      </c>
      <c r="AU188" s="220" t="s">
        <v>81</v>
      </c>
      <c r="AY188" s="16" t="s">
        <v>126</v>
      </c>
      <c r="BE188" s="221">
        <f>IF(N188="základní",J188,0)</f>
        <v>0</v>
      </c>
      <c r="BF188" s="221">
        <f>IF(N188="snížená",J188,0)</f>
        <v>0</v>
      </c>
      <c r="BG188" s="221">
        <f>IF(N188="zákl. přenesená",J188,0)</f>
        <v>0</v>
      </c>
      <c r="BH188" s="221">
        <f>IF(N188="sníž. přenesená",J188,0)</f>
        <v>0</v>
      </c>
      <c r="BI188" s="221">
        <f>IF(N188="nulová",J188,0)</f>
        <v>0</v>
      </c>
      <c r="BJ188" s="16" t="s">
        <v>8</v>
      </c>
      <c r="BK188" s="221">
        <f>ROUND(I188*H188,0)</f>
        <v>0</v>
      </c>
      <c r="BL188" s="16" t="s">
        <v>229</v>
      </c>
      <c r="BM188" s="220" t="s">
        <v>434</v>
      </c>
    </row>
    <row r="189" spans="2:47" s="1" customFormat="1" ht="12">
      <c r="B189" s="37"/>
      <c r="C189" s="38"/>
      <c r="D189" s="222" t="s">
        <v>136</v>
      </c>
      <c r="E189" s="38"/>
      <c r="F189" s="223" t="s">
        <v>433</v>
      </c>
      <c r="G189" s="38"/>
      <c r="H189" s="38"/>
      <c r="I189" s="134"/>
      <c r="J189" s="38"/>
      <c r="K189" s="38"/>
      <c r="L189" s="42"/>
      <c r="M189" s="224"/>
      <c r="N189" s="82"/>
      <c r="O189" s="82"/>
      <c r="P189" s="82"/>
      <c r="Q189" s="82"/>
      <c r="R189" s="82"/>
      <c r="S189" s="82"/>
      <c r="T189" s="83"/>
      <c r="AT189" s="16" t="s">
        <v>136</v>
      </c>
      <c r="AU189" s="16" t="s">
        <v>81</v>
      </c>
    </row>
    <row r="190" spans="2:65" s="1" customFormat="1" ht="14.4" customHeight="1">
      <c r="B190" s="37"/>
      <c r="C190" s="248" t="s">
        <v>435</v>
      </c>
      <c r="D190" s="248" t="s">
        <v>256</v>
      </c>
      <c r="E190" s="249" t="s">
        <v>436</v>
      </c>
      <c r="F190" s="250" t="s">
        <v>20</v>
      </c>
      <c r="G190" s="251" t="s">
        <v>259</v>
      </c>
      <c r="H190" s="252">
        <v>1</v>
      </c>
      <c r="I190" s="253"/>
      <c r="J190" s="252">
        <f>ROUND(I190*H190,0)</f>
        <v>0</v>
      </c>
      <c r="K190" s="250" t="s">
        <v>20</v>
      </c>
      <c r="L190" s="254"/>
      <c r="M190" s="255" t="s">
        <v>20</v>
      </c>
      <c r="N190" s="256" t="s">
        <v>43</v>
      </c>
      <c r="O190" s="82"/>
      <c r="P190" s="218">
        <f>O190*H190</f>
        <v>0</v>
      </c>
      <c r="Q190" s="218">
        <v>0</v>
      </c>
      <c r="R190" s="218">
        <f>Q190*H190</f>
        <v>0</v>
      </c>
      <c r="S190" s="218">
        <v>0</v>
      </c>
      <c r="T190" s="219">
        <f>S190*H190</f>
        <v>0</v>
      </c>
      <c r="AR190" s="220" t="s">
        <v>260</v>
      </c>
      <c r="AT190" s="220" t="s">
        <v>256</v>
      </c>
      <c r="AU190" s="220" t="s">
        <v>81</v>
      </c>
      <c r="AY190" s="16" t="s">
        <v>126</v>
      </c>
      <c r="BE190" s="221">
        <f>IF(N190="základní",J190,0)</f>
        <v>0</v>
      </c>
      <c r="BF190" s="221">
        <f>IF(N190="snížená",J190,0)</f>
        <v>0</v>
      </c>
      <c r="BG190" s="221">
        <f>IF(N190="zákl. přenesená",J190,0)</f>
        <v>0</v>
      </c>
      <c r="BH190" s="221">
        <f>IF(N190="sníž. přenesená",J190,0)</f>
        <v>0</v>
      </c>
      <c r="BI190" s="221">
        <f>IF(N190="nulová",J190,0)</f>
        <v>0</v>
      </c>
      <c r="BJ190" s="16" t="s">
        <v>8</v>
      </c>
      <c r="BK190" s="221">
        <f>ROUND(I190*H190,0)</f>
        <v>0</v>
      </c>
      <c r="BL190" s="16" t="s">
        <v>229</v>
      </c>
      <c r="BM190" s="220" t="s">
        <v>437</v>
      </c>
    </row>
    <row r="191" spans="2:47" s="1" customFormat="1" ht="12">
      <c r="B191" s="37"/>
      <c r="C191" s="38"/>
      <c r="D191" s="222" t="s">
        <v>136</v>
      </c>
      <c r="E191" s="38"/>
      <c r="F191" s="223" t="s">
        <v>438</v>
      </c>
      <c r="G191" s="38"/>
      <c r="H191" s="38"/>
      <c r="I191" s="134"/>
      <c r="J191" s="38"/>
      <c r="K191" s="38"/>
      <c r="L191" s="42"/>
      <c r="M191" s="224"/>
      <c r="N191" s="82"/>
      <c r="O191" s="82"/>
      <c r="P191" s="82"/>
      <c r="Q191" s="82"/>
      <c r="R191" s="82"/>
      <c r="S191" s="82"/>
      <c r="T191" s="83"/>
      <c r="AT191" s="16" t="s">
        <v>136</v>
      </c>
      <c r="AU191" s="16" t="s">
        <v>81</v>
      </c>
    </row>
    <row r="192" spans="2:65" s="1" customFormat="1" ht="21.6" customHeight="1">
      <c r="B192" s="37"/>
      <c r="C192" s="248" t="s">
        <v>307</v>
      </c>
      <c r="D192" s="248" t="s">
        <v>256</v>
      </c>
      <c r="E192" s="249" t="s">
        <v>439</v>
      </c>
      <c r="F192" s="250" t="s">
        <v>440</v>
      </c>
      <c r="G192" s="251" t="s">
        <v>259</v>
      </c>
      <c r="H192" s="252">
        <v>3</v>
      </c>
      <c r="I192" s="253"/>
      <c r="J192" s="252">
        <f>ROUND(I192*H192,0)</f>
        <v>0</v>
      </c>
      <c r="K192" s="250" t="s">
        <v>20</v>
      </c>
      <c r="L192" s="254"/>
      <c r="M192" s="255" t="s">
        <v>20</v>
      </c>
      <c r="N192" s="256" t="s">
        <v>43</v>
      </c>
      <c r="O192" s="82"/>
      <c r="P192" s="218">
        <f>O192*H192</f>
        <v>0</v>
      </c>
      <c r="Q192" s="218">
        <v>0</v>
      </c>
      <c r="R192" s="218">
        <f>Q192*H192</f>
        <v>0</v>
      </c>
      <c r="S192" s="218">
        <v>0</v>
      </c>
      <c r="T192" s="219">
        <f>S192*H192</f>
        <v>0</v>
      </c>
      <c r="AR192" s="220" t="s">
        <v>260</v>
      </c>
      <c r="AT192" s="220" t="s">
        <v>256</v>
      </c>
      <c r="AU192" s="220" t="s">
        <v>81</v>
      </c>
      <c r="AY192" s="16" t="s">
        <v>126</v>
      </c>
      <c r="BE192" s="221">
        <f>IF(N192="základní",J192,0)</f>
        <v>0</v>
      </c>
      <c r="BF192" s="221">
        <f>IF(N192="snížená",J192,0)</f>
        <v>0</v>
      </c>
      <c r="BG192" s="221">
        <f>IF(N192="zákl. přenesená",J192,0)</f>
        <v>0</v>
      </c>
      <c r="BH192" s="221">
        <f>IF(N192="sníž. přenesená",J192,0)</f>
        <v>0</v>
      </c>
      <c r="BI192" s="221">
        <f>IF(N192="nulová",J192,0)</f>
        <v>0</v>
      </c>
      <c r="BJ192" s="16" t="s">
        <v>8</v>
      </c>
      <c r="BK192" s="221">
        <f>ROUND(I192*H192,0)</f>
        <v>0</v>
      </c>
      <c r="BL192" s="16" t="s">
        <v>229</v>
      </c>
      <c r="BM192" s="220" t="s">
        <v>441</v>
      </c>
    </row>
    <row r="193" spans="2:47" s="1" customFormat="1" ht="12">
      <c r="B193" s="37"/>
      <c r="C193" s="38"/>
      <c r="D193" s="222" t="s">
        <v>136</v>
      </c>
      <c r="E193" s="38"/>
      <c r="F193" s="223" t="s">
        <v>442</v>
      </c>
      <c r="G193" s="38"/>
      <c r="H193" s="38"/>
      <c r="I193" s="134"/>
      <c r="J193" s="38"/>
      <c r="K193" s="38"/>
      <c r="L193" s="42"/>
      <c r="M193" s="224"/>
      <c r="N193" s="82"/>
      <c r="O193" s="82"/>
      <c r="P193" s="82"/>
      <c r="Q193" s="82"/>
      <c r="R193" s="82"/>
      <c r="S193" s="82"/>
      <c r="T193" s="83"/>
      <c r="AT193" s="16" t="s">
        <v>136</v>
      </c>
      <c r="AU193" s="16" t="s">
        <v>81</v>
      </c>
    </row>
    <row r="194" spans="2:65" s="1" customFormat="1" ht="14.4" customHeight="1">
      <c r="B194" s="37"/>
      <c r="C194" s="210" t="s">
        <v>312</v>
      </c>
      <c r="D194" s="210" t="s">
        <v>129</v>
      </c>
      <c r="E194" s="211" t="s">
        <v>316</v>
      </c>
      <c r="F194" s="212" t="s">
        <v>317</v>
      </c>
      <c r="G194" s="213" t="s">
        <v>228</v>
      </c>
      <c r="H194" s="214">
        <v>146</v>
      </c>
      <c r="I194" s="215"/>
      <c r="J194" s="214">
        <f>ROUND(I194*H194,0)</f>
        <v>0</v>
      </c>
      <c r="K194" s="212" t="s">
        <v>133</v>
      </c>
      <c r="L194" s="42"/>
      <c r="M194" s="216" t="s">
        <v>20</v>
      </c>
      <c r="N194" s="217" t="s">
        <v>43</v>
      </c>
      <c r="O194" s="82"/>
      <c r="P194" s="218">
        <f>O194*H194</f>
        <v>0</v>
      </c>
      <c r="Q194" s="218">
        <v>0</v>
      </c>
      <c r="R194" s="218">
        <f>Q194*H194</f>
        <v>0</v>
      </c>
      <c r="S194" s="218">
        <v>0</v>
      </c>
      <c r="T194" s="219">
        <f>S194*H194</f>
        <v>0</v>
      </c>
      <c r="AR194" s="220" t="s">
        <v>229</v>
      </c>
      <c r="AT194" s="220" t="s">
        <v>129</v>
      </c>
      <c r="AU194" s="220" t="s">
        <v>81</v>
      </c>
      <c r="AY194" s="16" t="s">
        <v>126</v>
      </c>
      <c r="BE194" s="221">
        <f>IF(N194="základní",J194,0)</f>
        <v>0</v>
      </c>
      <c r="BF194" s="221">
        <f>IF(N194="snížená",J194,0)</f>
        <v>0</v>
      </c>
      <c r="BG194" s="221">
        <f>IF(N194="zákl. přenesená",J194,0)</f>
        <v>0</v>
      </c>
      <c r="BH194" s="221">
        <f>IF(N194="sníž. přenesená",J194,0)</f>
        <v>0</v>
      </c>
      <c r="BI194" s="221">
        <f>IF(N194="nulová",J194,0)</f>
        <v>0</v>
      </c>
      <c r="BJ194" s="16" t="s">
        <v>8</v>
      </c>
      <c r="BK194" s="221">
        <f>ROUND(I194*H194,0)</f>
        <v>0</v>
      </c>
      <c r="BL194" s="16" t="s">
        <v>229</v>
      </c>
      <c r="BM194" s="220" t="s">
        <v>443</v>
      </c>
    </row>
    <row r="195" spans="2:47" s="1" customFormat="1" ht="12">
      <c r="B195" s="37"/>
      <c r="C195" s="38"/>
      <c r="D195" s="222" t="s">
        <v>136</v>
      </c>
      <c r="E195" s="38"/>
      <c r="F195" s="223" t="s">
        <v>319</v>
      </c>
      <c r="G195" s="38"/>
      <c r="H195" s="38"/>
      <c r="I195" s="134"/>
      <c r="J195" s="38"/>
      <c r="K195" s="38"/>
      <c r="L195" s="42"/>
      <c r="M195" s="224"/>
      <c r="N195" s="82"/>
      <c r="O195" s="82"/>
      <c r="P195" s="82"/>
      <c r="Q195" s="82"/>
      <c r="R195" s="82"/>
      <c r="S195" s="82"/>
      <c r="T195" s="83"/>
      <c r="AT195" s="16" t="s">
        <v>136</v>
      </c>
      <c r="AU195" s="16" t="s">
        <v>81</v>
      </c>
    </row>
    <row r="196" spans="2:47" s="1" customFormat="1" ht="12">
      <c r="B196" s="37"/>
      <c r="C196" s="38"/>
      <c r="D196" s="222" t="s">
        <v>138</v>
      </c>
      <c r="E196" s="38"/>
      <c r="F196" s="225" t="s">
        <v>320</v>
      </c>
      <c r="G196" s="38"/>
      <c r="H196" s="38"/>
      <c r="I196" s="134"/>
      <c r="J196" s="38"/>
      <c r="K196" s="38"/>
      <c r="L196" s="42"/>
      <c r="M196" s="224"/>
      <c r="N196" s="82"/>
      <c r="O196" s="82"/>
      <c r="P196" s="82"/>
      <c r="Q196" s="82"/>
      <c r="R196" s="82"/>
      <c r="S196" s="82"/>
      <c r="T196" s="83"/>
      <c r="AT196" s="16" t="s">
        <v>138</v>
      </c>
      <c r="AU196" s="16" t="s">
        <v>81</v>
      </c>
    </row>
    <row r="197" spans="2:51" s="12" customFormat="1" ht="12">
      <c r="B197" s="226"/>
      <c r="C197" s="227"/>
      <c r="D197" s="222" t="s">
        <v>140</v>
      </c>
      <c r="E197" s="228" t="s">
        <v>20</v>
      </c>
      <c r="F197" s="229" t="s">
        <v>444</v>
      </c>
      <c r="G197" s="227"/>
      <c r="H197" s="230">
        <v>146</v>
      </c>
      <c r="I197" s="231"/>
      <c r="J197" s="227"/>
      <c r="K197" s="227"/>
      <c r="L197" s="232"/>
      <c r="M197" s="233"/>
      <c r="N197" s="234"/>
      <c r="O197" s="234"/>
      <c r="P197" s="234"/>
      <c r="Q197" s="234"/>
      <c r="R197" s="234"/>
      <c r="S197" s="234"/>
      <c r="T197" s="235"/>
      <c r="AT197" s="236" t="s">
        <v>140</v>
      </c>
      <c r="AU197" s="236" t="s">
        <v>81</v>
      </c>
      <c r="AV197" s="12" t="s">
        <v>81</v>
      </c>
      <c r="AW197" s="12" t="s">
        <v>33</v>
      </c>
      <c r="AX197" s="12" t="s">
        <v>8</v>
      </c>
      <c r="AY197" s="236" t="s">
        <v>126</v>
      </c>
    </row>
    <row r="198" spans="2:65" s="1" customFormat="1" ht="14.4" customHeight="1">
      <c r="B198" s="37"/>
      <c r="C198" s="210" t="s">
        <v>260</v>
      </c>
      <c r="D198" s="210" t="s">
        <v>129</v>
      </c>
      <c r="E198" s="211" t="s">
        <v>323</v>
      </c>
      <c r="F198" s="212" t="s">
        <v>324</v>
      </c>
      <c r="G198" s="213" t="s">
        <v>228</v>
      </c>
      <c r="H198" s="214">
        <v>64</v>
      </c>
      <c r="I198" s="215"/>
      <c r="J198" s="214">
        <f>ROUND(I198*H198,0)</f>
        <v>0</v>
      </c>
      <c r="K198" s="212" t="s">
        <v>133</v>
      </c>
      <c r="L198" s="42"/>
      <c r="M198" s="216" t="s">
        <v>20</v>
      </c>
      <c r="N198" s="217" t="s">
        <v>43</v>
      </c>
      <c r="O198" s="82"/>
      <c r="P198" s="218">
        <f>O198*H198</f>
        <v>0</v>
      </c>
      <c r="Q198" s="218">
        <v>0</v>
      </c>
      <c r="R198" s="218">
        <f>Q198*H198</f>
        <v>0</v>
      </c>
      <c r="S198" s="218">
        <v>0</v>
      </c>
      <c r="T198" s="219">
        <f>S198*H198</f>
        <v>0</v>
      </c>
      <c r="AR198" s="220" t="s">
        <v>229</v>
      </c>
      <c r="AT198" s="220" t="s">
        <v>129</v>
      </c>
      <c r="AU198" s="220" t="s">
        <v>81</v>
      </c>
      <c r="AY198" s="16" t="s">
        <v>126</v>
      </c>
      <c r="BE198" s="221">
        <f>IF(N198="základní",J198,0)</f>
        <v>0</v>
      </c>
      <c r="BF198" s="221">
        <f>IF(N198="snížená",J198,0)</f>
        <v>0</v>
      </c>
      <c r="BG198" s="221">
        <f>IF(N198="zákl. přenesená",J198,0)</f>
        <v>0</v>
      </c>
      <c r="BH198" s="221">
        <f>IF(N198="sníž. přenesená",J198,0)</f>
        <v>0</v>
      </c>
      <c r="BI198" s="221">
        <f>IF(N198="nulová",J198,0)</f>
        <v>0</v>
      </c>
      <c r="BJ198" s="16" t="s">
        <v>8</v>
      </c>
      <c r="BK198" s="221">
        <f>ROUND(I198*H198,0)</f>
        <v>0</v>
      </c>
      <c r="BL198" s="16" t="s">
        <v>229</v>
      </c>
      <c r="BM198" s="220" t="s">
        <v>445</v>
      </c>
    </row>
    <row r="199" spans="2:47" s="1" customFormat="1" ht="12">
      <c r="B199" s="37"/>
      <c r="C199" s="38"/>
      <c r="D199" s="222" t="s">
        <v>136</v>
      </c>
      <c r="E199" s="38"/>
      <c r="F199" s="223" t="s">
        <v>326</v>
      </c>
      <c r="G199" s="38"/>
      <c r="H199" s="38"/>
      <c r="I199" s="134"/>
      <c r="J199" s="38"/>
      <c r="K199" s="38"/>
      <c r="L199" s="42"/>
      <c r="M199" s="224"/>
      <c r="N199" s="82"/>
      <c r="O199" s="82"/>
      <c r="P199" s="82"/>
      <c r="Q199" s="82"/>
      <c r="R199" s="82"/>
      <c r="S199" s="82"/>
      <c r="T199" s="83"/>
      <c r="AT199" s="16" t="s">
        <v>136</v>
      </c>
      <c r="AU199" s="16" t="s">
        <v>81</v>
      </c>
    </row>
    <row r="200" spans="2:47" s="1" customFormat="1" ht="12">
      <c r="B200" s="37"/>
      <c r="C200" s="38"/>
      <c r="D200" s="222" t="s">
        <v>138</v>
      </c>
      <c r="E200" s="38"/>
      <c r="F200" s="225" t="s">
        <v>320</v>
      </c>
      <c r="G200" s="38"/>
      <c r="H200" s="38"/>
      <c r="I200" s="134"/>
      <c r="J200" s="38"/>
      <c r="K200" s="38"/>
      <c r="L200" s="42"/>
      <c r="M200" s="224"/>
      <c r="N200" s="82"/>
      <c r="O200" s="82"/>
      <c r="P200" s="82"/>
      <c r="Q200" s="82"/>
      <c r="R200" s="82"/>
      <c r="S200" s="82"/>
      <c r="T200" s="83"/>
      <c r="AT200" s="16" t="s">
        <v>138</v>
      </c>
      <c r="AU200" s="16" t="s">
        <v>81</v>
      </c>
    </row>
    <row r="201" spans="2:51" s="12" customFormat="1" ht="12">
      <c r="B201" s="226"/>
      <c r="C201" s="227"/>
      <c r="D201" s="222" t="s">
        <v>140</v>
      </c>
      <c r="E201" s="228" t="s">
        <v>20</v>
      </c>
      <c r="F201" s="229" t="s">
        <v>446</v>
      </c>
      <c r="G201" s="227"/>
      <c r="H201" s="230">
        <v>64</v>
      </c>
      <c r="I201" s="231"/>
      <c r="J201" s="227"/>
      <c r="K201" s="227"/>
      <c r="L201" s="232"/>
      <c r="M201" s="233"/>
      <c r="N201" s="234"/>
      <c r="O201" s="234"/>
      <c r="P201" s="234"/>
      <c r="Q201" s="234"/>
      <c r="R201" s="234"/>
      <c r="S201" s="234"/>
      <c r="T201" s="235"/>
      <c r="AT201" s="236" t="s">
        <v>140</v>
      </c>
      <c r="AU201" s="236" t="s">
        <v>81</v>
      </c>
      <c r="AV201" s="12" t="s">
        <v>81</v>
      </c>
      <c r="AW201" s="12" t="s">
        <v>33</v>
      </c>
      <c r="AX201" s="12" t="s">
        <v>8</v>
      </c>
      <c r="AY201" s="236" t="s">
        <v>126</v>
      </c>
    </row>
    <row r="202" spans="2:65" s="1" customFormat="1" ht="14.4" customHeight="1">
      <c r="B202" s="37"/>
      <c r="C202" s="210" t="s">
        <v>322</v>
      </c>
      <c r="D202" s="210" t="s">
        <v>129</v>
      </c>
      <c r="E202" s="211" t="s">
        <v>329</v>
      </c>
      <c r="F202" s="212" t="s">
        <v>330</v>
      </c>
      <c r="G202" s="213" t="s">
        <v>331</v>
      </c>
      <c r="H202" s="214">
        <v>333.04</v>
      </c>
      <c r="I202" s="215"/>
      <c r="J202" s="214">
        <f>ROUND(I202*H202,0)</f>
        <v>0</v>
      </c>
      <c r="K202" s="212" t="s">
        <v>133</v>
      </c>
      <c r="L202" s="42"/>
      <c r="M202" s="216" t="s">
        <v>20</v>
      </c>
      <c r="N202" s="217" t="s">
        <v>43</v>
      </c>
      <c r="O202" s="82"/>
      <c r="P202" s="218">
        <f>O202*H202</f>
        <v>0</v>
      </c>
      <c r="Q202" s="218">
        <v>0.00028</v>
      </c>
      <c r="R202" s="218">
        <f>Q202*H202</f>
        <v>0.09325119999999999</v>
      </c>
      <c r="S202" s="218">
        <v>0</v>
      </c>
      <c r="T202" s="219">
        <f>S202*H202</f>
        <v>0</v>
      </c>
      <c r="AR202" s="220" t="s">
        <v>229</v>
      </c>
      <c r="AT202" s="220" t="s">
        <v>129</v>
      </c>
      <c r="AU202" s="220" t="s">
        <v>81</v>
      </c>
      <c r="AY202" s="16" t="s">
        <v>126</v>
      </c>
      <c r="BE202" s="221">
        <f>IF(N202="základní",J202,0)</f>
        <v>0</v>
      </c>
      <c r="BF202" s="221">
        <f>IF(N202="snížená",J202,0)</f>
        <v>0</v>
      </c>
      <c r="BG202" s="221">
        <f>IF(N202="zákl. přenesená",J202,0)</f>
        <v>0</v>
      </c>
      <c r="BH202" s="221">
        <f>IF(N202="sníž. přenesená",J202,0)</f>
        <v>0</v>
      </c>
      <c r="BI202" s="221">
        <f>IF(N202="nulová",J202,0)</f>
        <v>0</v>
      </c>
      <c r="BJ202" s="16" t="s">
        <v>8</v>
      </c>
      <c r="BK202" s="221">
        <f>ROUND(I202*H202,0)</f>
        <v>0</v>
      </c>
      <c r="BL202" s="16" t="s">
        <v>229</v>
      </c>
      <c r="BM202" s="220" t="s">
        <v>447</v>
      </c>
    </row>
    <row r="203" spans="2:47" s="1" customFormat="1" ht="12">
      <c r="B203" s="37"/>
      <c r="C203" s="38"/>
      <c r="D203" s="222" t="s">
        <v>136</v>
      </c>
      <c r="E203" s="38"/>
      <c r="F203" s="223" t="s">
        <v>333</v>
      </c>
      <c r="G203" s="38"/>
      <c r="H203" s="38"/>
      <c r="I203" s="134"/>
      <c r="J203" s="38"/>
      <c r="K203" s="38"/>
      <c r="L203" s="42"/>
      <c r="M203" s="224"/>
      <c r="N203" s="82"/>
      <c r="O203" s="82"/>
      <c r="P203" s="82"/>
      <c r="Q203" s="82"/>
      <c r="R203" s="82"/>
      <c r="S203" s="82"/>
      <c r="T203" s="83"/>
      <c r="AT203" s="16" t="s">
        <v>136</v>
      </c>
      <c r="AU203" s="16" t="s">
        <v>81</v>
      </c>
    </row>
    <row r="204" spans="2:47" s="1" customFormat="1" ht="12">
      <c r="B204" s="37"/>
      <c r="C204" s="38"/>
      <c r="D204" s="222" t="s">
        <v>138</v>
      </c>
      <c r="E204" s="38"/>
      <c r="F204" s="225" t="s">
        <v>334</v>
      </c>
      <c r="G204" s="38"/>
      <c r="H204" s="38"/>
      <c r="I204" s="134"/>
      <c r="J204" s="38"/>
      <c r="K204" s="38"/>
      <c r="L204" s="42"/>
      <c r="M204" s="224"/>
      <c r="N204" s="82"/>
      <c r="O204" s="82"/>
      <c r="P204" s="82"/>
      <c r="Q204" s="82"/>
      <c r="R204" s="82"/>
      <c r="S204" s="82"/>
      <c r="T204" s="83"/>
      <c r="AT204" s="16" t="s">
        <v>138</v>
      </c>
      <c r="AU204" s="16" t="s">
        <v>81</v>
      </c>
    </row>
    <row r="205" spans="2:51" s="12" customFormat="1" ht="12">
      <c r="B205" s="226"/>
      <c r="C205" s="227"/>
      <c r="D205" s="222" t="s">
        <v>140</v>
      </c>
      <c r="E205" s="228" t="s">
        <v>20</v>
      </c>
      <c r="F205" s="229" t="s">
        <v>448</v>
      </c>
      <c r="G205" s="227"/>
      <c r="H205" s="230">
        <v>283.94</v>
      </c>
      <c r="I205" s="231"/>
      <c r="J205" s="227"/>
      <c r="K205" s="227"/>
      <c r="L205" s="232"/>
      <c r="M205" s="233"/>
      <c r="N205" s="234"/>
      <c r="O205" s="234"/>
      <c r="P205" s="234"/>
      <c r="Q205" s="234"/>
      <c r="R205" s="234"/>
      <c r="S205" s="234"/>
      <c r="T205" s="235"/>
      <c r="AT205" s="236" t="s">
        <v>140</v>
      </c>
      <c r="AU205" s="236" t="s">
        <v>81</v>
      </c>
      <c r="AV205" s="12" t="s">
        <v>81</v>
      </c>
      <c r="AW205" s="12" t="s">
        <v>33</v>
      </c>
      <c r="AX205" s="12" t="s">
        <v>72</v>
      </c>
      <c r="AY205" s="236" t="s">
        <v>126</v>
      </c>
    </row>
    <row r="206" spans="2:51" s="12" customFormat="1" ht="12">
      <c r="B206" s="226"/>
      <c r="C206" s="227"/>
      <c r="D206" s="222" t="s">
        <v>140</v>
      </c>
      <c r="E206" s="228" t="s">
        <v>20</v>
      </c>
      <c r="F206" s="229" t="s">
        <v>449</v>
      </c>
      <c r="G206" s="227"/>
      <c r="H206" s="230">
        <v>49.1</v>
      </c>
      <c r="I206" s="231"/>
      <c r="J206" s="227"/>
      <c r="K206" s="227"/>
      <c r="L206" s="232"/>
      <c r="M206" s="233"/>
      <c r="N206" s="234"/>
      <c r="O206" s="234"/>
      <c r="P206" s="234"/>
      <c r="Q206" s="234"/>
      <c r="R206" s="234"/>
      <c r="S206" s="234"/>
      <c r="T206" s="235"/>
      <c r="AT206" s="236" t="s">
        <v>140</v>
      </c>
      <c r="AU206" s="236" t="s">
        <v>81</v>
      </c>
      <c r="AV206" s="12" t="s">
        <v>81</v>
      </c>
      <c r="AW206" s="12" t="s">
        <v>33</v>
      </c>
      <c r="AX206" s="12" t="s">
        <v>72</v>
      </c>
      <c r="AY206" s="236" t="s">
        <v>126</v>
      </c>
    </row>
    <row r="207" spans="2:51" s="13" customFormat="1" ht="12">
      <c r="B207" s="237"/>
      <c r="C207" s="238"/>
      <c r="D207" s="222" t="s">
        <v>140</v>
      </c>
      <c r="E207" s="239" t="s">
        <v>20</v>
      </c>
      <c r="F207" s="240" t="s">
        <v>143</v>
      </c>
      <c r="G207" s="238"/>
      <c r="H207" s="241">
        <v>333.04</v>
      </c>
      <c r="I207" s="242"/>
      <c r="J207" s="238"/>
      <c r="K207" s="238"/>
      <c r="L207" s="243"/>
      <c r="M207" s="244"/>
      <c r="N207" s="245"/>
      <c r="O207" s="245"/>
      <c r="P207" s="245"/>
      <c r="Q207" s="245"/>
      <c r="R207" s="245"/>
      <c r="S207" s="245"/>
      <c r="T207" s="246"/>
      <c r="AT207" s="247" t="s">
        <v>140</v>
      </c>
      <c r="AU207" s="247" t="s">
        <v>81</v>
      </c>
      <c r="AV207" s="13" t="s">
        <v>134</v>
      </c>
      <c r="AW207" s="13" t="s">
        <v>33</v>
      </c>
      <c r="AX207" s="13" t="s">
        <v>8</v>
      </c>
      <c r="AY207" s="247" t="s">
        <v>126</v>
      </c>
    </row>
    <row r="208" spans="2:65" s="1" customFormat="1" ht="14.4" customHeight="1">
      <c r="B208" s="37"/>
      <c r="C208" s="210" t="s">
        <v>328</v>
      </c>
      <c r="D208" s="210" t="s">
        <v>129</v>
      </c>
      <c r="E208" s="211" t="s">
        <v>450</v>
      </c>
      <c r="F208" s="212" t="s">
        <v>451</v>
      </c>
      <c r="G208" s="213" t="s">
        <v>228</v>
      </c>
      <c r="H208" s="214">
        <v>1</v>
      </c>
      <c r="I208" s="215"/>
      <c r="J208" s="214">
        <f>ROUND(I208*H208,0)</f>
        <v>0</v>
      </c>
      <c r="K208" s="212" t="s">
        <v>133</v>
      </c>
      <c r="L208" s="42"/>
      <c r="M208" s="216" t="s">
        <v>20</v>
      </c>
      <c r="N208" s="217" t="s">
        <v>43</v>
      </c>
      <c r="O208" s="82"/>
      <c r="P208" s="218">
        <f>O208*H208</f>
        <v>0</v>
      </c>
      <c r="Q208" s="218">
        <v>0.00088</v>
      </c>
      <c r="R208" s="218">
        <f>Q208*H208</f>
        <v>0.00088</v>
      </c>
      <c r="S208" s="218">
        <v>0</v>
      </c>
      <c r="T208" s="219">
        <f>S208*H208</f>
        <v>0</v>
      </c>
      <c r="AR208" s="220" t="s">
        <v>229</v>
      </c>
      <c r="AT208" s="220" t="s">
        <v>129</v>
      </c>
      <c r="AU208" s="220" t="s">
        <v>81</v>
      </c>
      <c r="AY208" s="16" t="s">
        <v>126</v>
      </c>
      <c r="BE208" s="221">
        <f>IF(N208="základní",J208,0)</f>
        <v>0</v>
      </c>
      <c r="BF208" s="221">
        <f>IF(N208="snížená",J208,0)</f>
        <v>0</v>
      </c>
      <c r="BG208" s="221">
        <f>IF(N208="zákl. přenesená",J208,0)</f>
        <v>0</v>
      </c>
      <c r="BH208" s="221">
        <f>IF(N208="sníž. přenesená",J208,0)</f>
        <v>0</v>
      </c>
      <c r="BI208" s="221">
        <f>IF(N208="nulová",J208,0)</f>
        <v>0</v>
      </c>
      <c r="BJ208" s="16" t="s">
        <v>8</v>
      </c>
      <c r="BK208" s="221">
        <f>ROUND(I208*H208,0)</f>
        <v>0</v>
      </c>
      <c r="BL208" s="16" t="s">
        <v>229</v>
      </c>
      <c r="BM208" s="220" t="s">
        <v>452</v>
      </c>
    </row>
    <row r="209" spans="2:47" s="1" customFormat="1" ht="12">
      <c r="B209" s="37"/>
      <c r="C209" s="38"/>
      <c r="D209" s="222" t="s">
        <v>136</v>
      </c>
      <c r="E209" s="38"/>
      <c r="F209" s="223" t="s">
        <v>453</v>
      </c>
      <c r="G209" s="38"/>
      <c r="H209" s="38"/>
      <c r="I209" s="134"/>
      <c r="J209" s="38"/>
      <c r="K209" s="38"/>
      <c r="L209" s="42"/>
      <c r="M209" s="224"/>
      <c r="N209" s="82"/>
      <c r="O209" s="82"/>
      <c r="P209" s="82"/>
      <c r="Q209" s="82"/>
      <c r="R209" s="82"/>
      <c r="S209" s="82"/>
      <c r="T209" s="83"/>
      <c r="AT209" s="16" t="s">
        <v>136</v>
      </c>
      <c r="AU209" s="16" t="s">
        <v>81</v>
      </c>
    </row>
    <row r="210" spans="2:47" s="1" customFormat="1" ht="12">
      <c r="B210" s="37"/>
      <c r="C210" s="38"/>
      <c r="D210" s="222" t="s">
        <v>138</v>
      </c>
      <c r="E210" s="38"/>
      <c r="F210" s="225" t="s">
        <v>454</v>
      </c>
      <c r="G210" s="38"/>
      <c r="H210" s="38"/>
      <c r="I210" s="134"/>
      <c r="J210" s="38"/>
      <c r="K210" s="38"/>
      <c r="L210" s="42"/>
      <c r="M210" s="224"/>
      <c r="N210" s="82"/>
      <c r="O210" s="82"/>
      <c r="P210" s="82"/>
      <c r="Q210" s="82"/>
      <c r="R210" s="82"/>
      <c r="S210" s="82"/>
      <c r="T210" s="83"/>
      <c r="AT210" s="16" t="s">
        <v>138</v>
      </c>
      <c r="AU210" s="16" t="s">
        <v>81</v>
      </c>
    </row>
    <row r="211" spans="2:65" s="1" customFormat="1" ht="21.6" customHeight="1">
      <c r="B211" s="37"/>
      <c r="C211" s="248" t="s">
        <v>337</v>
      </c>
      <c r="D211" s="248" t="s">
        <v>256</v>
      </c>
      <c r="E211" s="249" t="s">
        <v>455</v>
      </c>
      <c r="F211" s="250" t="s">
        <v>456</v>
      </c>
      <c r="G211" s="251" t="s">
        <v>259</v>
      </c>
      <c r="H211" s="252">
        <v>1</v>
      </c>
      <c r="I211" s="253"/>
      <c r="J211" s="252">
        <f>ROUND(I211*H211,0)</f>
        <v>0</v>
      </c>
      <c r="K211" s="250" t="s">
        <v>20</v>
      </c>
      <c r="L211" s="254"/>
      <c r="M211" s="255" t="s">
        <v>20</v>
      </c>
      <c r="N211" s="256" t="s">
        <v>43</v>
      </c>
      <c r="O211" s="82"/>
      <c r="P211" s="218">
        <f>O211*H211</f>
        <v>0</v>
      </c>
      <c r="Q211" s="218">
        <v>0</v>
      </c>
      <c r="R211" s="218">
        <f>Q211*H211</f>
        <v>0</v>
      </c>
      <c r="S211" s="218">
        <v>0</v>
      </c>
      <c r="T211" s="219">
        <f>S211*H211</f>
        <v>0</v>
      </c>
      <c r="AR211" s="220" t="s">
        <v>260</v>
      </c>
      <c r="AT211" s="220" t="s">
        <v>256</v>
      </c>
      <c r="AU211" s="220" t="s">
        <v>81</v>
      </c>
      <c r="AY211" s="16" t="s">
        <v>126</v>
      </c>
      <c r="BE211" s="221">
        <f>IF(N211="základní",J211,0)</f>
        <v>0</v>
      </c>
      <c r="BF211" s="221">
        <f>IF(N211="snížená",J211,0)</f>
        <v>0</v>
      </c>
      <c r="BG211" s="221">
        <f>IF(N211="zákl. přenesená",J211,0)</f>
        <v>0</v>
      </c>
      <c r="BH211" s="221">
        <f>IF(N211="sníž. přenesená",J211,0)</f>
        <v>0</v>
      </c>
      <c r="BI211" s="221">
        <f>IF(N211="nulová",J211,0)</f>
        <v>0</v>
      </c>
      <c r="BJ211" s="16" t="s">
        <v>8</v>
      </c>
      <c r="BK211" s="221">
        <f>ROUND(I211*H211,0)</f>
        <v>0</v>
      </c>
      <c r="BL211" s="16" t="s">
        <v>229</v>
      </c>
      <c r="BM211" s="220" t="s">
        <v>457</v>
      </c>
    </row>
    <row r="212" spans="2:47" s="1" customFormat="1" ht="12">
      <c r="B212" s="37"/>
      <c r="C212" s="38"/>
      <c r="D212" s="222" t="s">
        <v>136</v>
      </c>
      <c r="E212" s="38"/>
      <c r="F212" s="223" t="s">
        <v>456</v>
      </c>
      <c r="G212" s="38"/>
      <c r="H212" s="38"/>
      <c r="I212" s="134"/>
      <c r="J212" s="38"/>
      <c r="K212" s="38"/>
      <c r="L212" s="42"/>
      <c r="M212" s="224"/>
      <c r="N212" s="82"/>
      <c r="O212" s="82"/>
      <c r="P212" s="82"/>
      <c r="Q212" s="82"/>
      <c r="R212" s="82"/>
      <c r="S212" s="82"/>
      <c r="T212" s="83"/>
      <c r="AT212" s="16" t="s">
        <v>136</v>
      </c>
      <c r="AU212" s="16" t="s">
        <v>81</v>
      </c>
    </row>
    <row r="213" spans="2:65" s="1" customFormat="1" ht="14.4" customHeight="1">
      <c r="B213" s="37"/>
      <c r="C213" s="210" t="s">
        <v>344</v>
      </c>
      <c r="D213" s="210" t="s">
        <v>129</v>
      </c>
      <c r="E213" s="211" t="s">
        <v>338</v>
      </c>
      <c r="F213" s="212" t="s">
        <v>339</v>
      </c>
      <c r="G213" s="213" t="s">
        <v>228</v>
      </c>
      <c r="H213" s="214">
        <v>10</v>
      </c>
      <c r="I213" s="215"/>
      <c r="J213" s="214">
        <f>ROUND(I213*H213,0)</f>
        <v>0</v>
      </c>
      <c r="K213" s="212" t="s">
        <v>133</v>
      </c>
      <c r="L213" s="42"/>
      <c r="M213" s="216" t="s">
        <v>20</v>
      </c>
      <c r="N213" s="217" t="s">
        <v>43</v>
      </c>
      <c r="O213" s="82"/>
      <c r="P213" s="218">
        <f>O213*H213</f>
        <v>0</v>
      </c>
      <c r="Q213" s="218">
        <v>0</v>
      </c>
      <c r="R213" s="218">
        <f>Q213*H213</f>
        <v>0</v>
      </c>
      <c r="S213" s="218">
        <v>0</v>
      </c>
      <c r="T213" s="219">
        <f>S213*H213</f>
        <v>0</v>
      </c>
      <c r="AR213" s="220" t="s">
        <v>229</v>
      </c>
      <c r="AT213" s="220" t="s">
        <v>129</v>
      </c>
      <c r="AU213" s="220" t="s">
        <v>81</v>
      </c>
      <c r="AY213" s="16" t="s">
        <v>126</v>
      </c>
      <c r="BE213" s="221">
        <f>IF(N213="základní",J213,0)</f>
        <v>0</v>
      </c>
      <c r="BF213" s="221">
        <f>IF(N213="snížená",J213,0)</f>
        <v>0</v>
      </c>
      <c r="BG213" s="221">
        <f>IF(N213="zákl. přenesená",J213,0)</f>
        <v>0</v>
      </c>
      <c r="BH213" s="221">
        <f>IF(N213="sníž. přenesená",J213,0)</f>
        <v>0</v>
      </c>
      <c r="BI213" s="221">
        <f>IF(N213="nulová",J213,0)</f>
        <v>0</v>
      </c>
      <c r="BJ213" s="16" t="s">
        <v>8</v>
      </c>
      <c r="BK213" s="221">
        <f>ROUND(I213*H213,0)</f>
        <v>0</v>
      </c>
      <c r="BL213" s="16" t="s">
        <v>229</v>
      </c>
      <c r="BM213" s="220" t="s">
        <v>458</v>
      </c>
    </row>
    <row r="214" spans="2:47" s="1" customFormat="1" ht="12">
      <c r="B214" s="37"/>
      <c r="C214" s="38"/>
      <c r="D214" s="222" t="s">
        <v>136</v>
      </c>
      <c r="E214" s="38"/>
      <c r="F214" s="223" t="s">
        <v>341</v>
      </c>
      <c r="G214" s="38"/>
      <c r="H214" s="38"/>
      <c r="I214" s="134"/>
      <c r="J214" s="38"/>
      <c r="K214" s="38"/>
      <c r="L214" s="42"/>
      <c r="M214" s="224"/>
      <c r="N214" s="82"/>
      <c r="O214" s="82"/>
      <c r="P214" s="82"/>
      <c r="Q214" s="82"/>
      <c r="R214" s="82"/>
      <c r="S214" s="82"/>
      <c r="T214" s="83"/>
      <c r="AT214" s="16" t="s">
        <v>136</v>
      </c>
      <c r="AU214" s="16" t="s">
        <v>81</v>
      </c>
    </row>
    <row r="215" spans="2:47" s="1" customFormat="1" ht="12">
      <c r="B215" s="37"/>
      <c r="C215" s="38"/>
      <c r="D215" s="222" t="s">
        <v>138</v>
      </c>
      <c r="E215" s="38"/>
      <c r="F215" s="225" t="s">
        <v>342</v>
      </c>
      <c r="G215" s="38"/>
      <c r="H215" s="38"/>
      <c r="I215" s="134"/>
      <c r="J215" s="38"/>
      <c r="K215" s="38"/>
      <c r="L215" s="42"/>
      <c r="M215" s="224"/>
      <c r="N215" s="82"/>
      <c r="O215" s="82"/>
      <c r="P215" s="82"/>
      <c r="Q215" s="82"/>
      <c r="R215" s="82"/>
      <c r="S215" s="82"/>
      <c r="T215" s="83"/>
      <c r="AT215" s="16" t="s">
        <v>138</v>
      </c>
      <c r="AU215" s="16" t="s">
        <v>81</v>
      </c>
    </row>
    <row r="216" spans="2:51" s="12" customFormat="1" ht="12">
      <c r="B216" s="226"/>
      <c r="C216" s="227"/>
      <c r="D216" s="222" t="s">
        <v>140</v>
      </c>
      <c r="E216" s="228" t="s">
        <v>20</v>
      </c>
      <c r="F216" s="229" t="s">
        <v>394</v>
      </c>
      <c r="G216" s="227"/>
      <c r="H216" s="230">
        <v>10</v>
      </c>
      <c r="I216" s="231"/>
      <c r="J216" s="227"/>
      <c r="K216" s="227"/>
      <c r="L216" s="232"/>
      <c r="M216" s="233"/>
      <c r="N216" s="234"/>
      <c r="O216" s="234"/>
      <c r="P216" s="234"/>
      <c r="Q216" s="234"/>
      <c r="R216" s="234"/>
      <c r="S216" s="234"/>
      <c r="T216" s="235"/>
      <c r="AT216" s="236" t="s">
        <v>140</v>
      </c>
      <c r="AU216" s="236" t="s">
        <v>81</v>
      </c>
      <c r="AV216" s="12" t="s">
        <v>81</v>
      </c>
      <c r="AW216" s="12" t="s">
        <v>33</v>
      </c>
      <c r="AX216" s="12" t="s">
        <v>8</v>
      </c>
      <c r="AY216" s="236" t="s">
        <v>126</v>
      </c>
    </row>
    <row r="217" spans="2:65" s="1" customFormat="1" ht="14.4" customHeight="1">
      <c r="B217" s="37"/>
      <c r="C217" s="248" t="s">
        <v>349</v>
      </c>
      <c r="D217" s="248" t="s">
        <v>256</v>
      </c>
      <c r="E217" s="249" t="s">
        <v>345</v>
      </c>
      <c r="F217" s="250" t="s">
        <v>346</v>
      </c>
      <c r="G217" s="251" t="s">
        <v>331</v>
      </c>
      <c r="H217" s="252">
        <v>62.17</v>
      </c>
      <c r="I217" s="253"/>
      <c r="J217" s="252">
        <f>ROUND(I217*H217,0)</f>
        <v>0</v>
      </c>
      <c r="K217" s="250" t="s">
        <v>133</v>
      </c>
      <c r="L217" s="254"/>
      <c r="M217" s="255" t="s">
        <v>20</v>
      </c>
      <c r="N217" s="256" t="s">
        <v>43</v>
      </c>
      <c r="O217" s="82"/>
      <c r="P217" s="218">
        <f>O217*H217</f>
        <v>0</v>
      </c>
      <c r="Q217" s="218">
        <v>0.0015</v>
      </c>
      <c r="R217" s="218">
        <f>Q217*H217</f>
        <v>0.093255</v>
      </c>
      <c r="S217" s="218">
        <v>0</v>
      </c>
      <c r="T217" s="219">
        <f>S217*H217</f>
        <v>0</v>
      </c>
      <c r="AR217" s="220" t="s">
        <v>260</v>
      </c>
      <c r="AT217" s="220" t="s">
        <v>256</v>
      </c>
      <c r="AU217" s="220" t="s">
        <v>81</v>
      </c>
      <c r="AY217" s="16" t="s">
        <v>126</v>
      </c>
      <c r="BE217" s="221">
        <f>IF(N217="základní",J217,0)</f>
        <v>0</v>
      </c>
      <c r="BF217" s="221">
        <f>IF(N217="snížená",J217,0)</f>
        <v>0</v>
      </c>
      <c r="BG217" s="221">
        <f>IF(N217="zákl. přenesená",J217,0)</f>
        <v>0</v>
      </c>
      <c r="BH217" s="221">
        <f>IF(N217="sníž. přenesená",J217,0)</f>
        <v>0</v>
      </c>
      <c r="BI217" s="221">
        <f>IF(N217="nulová",J217,0)</f>
        <v>0</v>
      </c>
      <c r="BJ217" s="16" t="s">
        <v>8</v>
      </c>
      <c r="BK217" s="221">
        <f>ROUND(I217*H217,0)</f>
        <v>0</v>
      </c>
      <c r="BL217" s="16" t="s">
        <v>229</v>
      </c>
      <c r="BM217" s="220" t="s">
        <v>459</v>
      </c>
    </row>
    <row r="218" spans="2:47" s="1" customFormat="1" ht="12">
      <c r="B218" s="37"/>
      <c r="C218" s="38"/>
      <c r="D218" s="222" t="s">
        <v>136</v>
      </c>
      <c r="E218" s="38"/>
      <c r="F218" s="223" t="s">
        <v>346</v>
      </c>
      <c r="G218" s="38"/>
      <c r="H218" s="38"/>
      <c r="I218" s="134"/>
      <c r="J218" s="38"/>
      <c r="K218" s="38"/>
      <c r="L218" s="42"/>
      <c r="M218" s="224"/>
      <c r="N218" s="82"/>
      <c r="O218" s="82"/>
      <c r="P218" s="82"/>
      <c r="Q218" s="82"/>
      <c r="R218" s="82"/>
      <c r="S218" s="82"/>
      <c r="T218" s="83"/>
      <c r="AT218" s="16" t="s">
        <v>136</v>
      </c>
      <c r="AU218" s="16" t="s">
        <v>81</v>
      </c>
    </row>
    <row r="219" spans="2:51" s="12" customFormat="1" ht="12">
      <c r="B219" s="226"/>
      <c r="C219" s="227"/>
      <c r="D219" s="222" t="s">
        <v>140</v>
      </c>
      <c r="E219" s="228" t="s">
        <v>20</v>
      </c>
      <c r="F219" s="229" t="s">
        <v>460</v>
      </c>
      <c r="G219" s="227"/>
      <c r="H219" s="230">
        <v>62.17</v>
      </c>
      <c r="I219" s="231"/>
      <c r="J219" s="227"/>
      <c r="K219" s="227"/>
      <c r="L219" s="232"/>
      <c r="M219" s="233"/>
      <c r="N219" s="234"/>
      <c r="O219" s="234"/>
      <c r="P219" s="234"/>
      <c r="Q219" s="234"/>
      <c r="R219" s="234"/>
      <c r="S219" s="234"/>
      <c r="T219" s="235"/>
      <c r="AT219" s="236" t="s">
        <v>140</v>
      </c>
      <c r="AU219" s="236" t="s">
        <v>81</v>
      </c>
      <c r="AV219" s="12" t="s">
        <v>81</v>
      </c>
      <c r="AW219" s="12" t="s">
        <v>33</v>
      </c>
      <c r="AX219" s="12" t="s">
        <v>8</v>
      </c>
      <c r="AY219" s="236" t="s">
        <v>126</v>
      </c>
    </row>
    <row r="220" spans="2:65" s="1" customFormat="1" ht="14.4" customHeight="1">
      <c r="B220" s="37"/>
      <c r="C220" s="248" t="s">
        <v>355</v>
      </c>
      <c r="D220" s="248" t="s">
        <v>256</v>
      </c>
      <c r="E220" s="249" t="s">
        <v>350</v>
      </c>
      <c r="F220" s="250" t="s">
        <v>351</v>
      </c>
      <c r="G220" s="251" t="s">
        <v>352</v>
      </c>
      <c r="H220" s="252">
        <v>92</v>
      </c>
      <c r="I220" s="253"/>
      <c r="J220" s="252">
        <f>ROUND(I220*H220,0)</f>
        <v>0</v>
      </c>
      <c r="K220" s="250" t="s">
        <v>133</v>
      </c>
      <c r="L220" s="254"/>
      <c r="M220" s="255" t="s">
        <v>20</v>
      </c>
      <c r="N220" s="256" t="s">
        <v>43</v>
      </c>
      <c r="O220" s="82"/>
      <c r="P220" s="218">
        <f>O220*H220</f>
        <v>0</v>
      </c>
      <c r="Q220" s="218">
        <v>0.0002</v>
      </c>
      <c r="R220" s="218">
        <f>Q220*H220</f>
        <v>0.0184</v>
      </c>
      <c r="S220" s="218">
        <v>0</v>
      </c>
      <c r="T220" s="219">
        <f>S220*H220</f>
        <v>0</v>
      </c>
      <c r="AR220" s="220" t="s">
        <v>260</v>
      </c>
      <c r="AT220" s="220" t="s">
        <v>256</v>
      </c>
      <c r="AU220" s="220" t="s">
        <v>81</v>
      </c>
      <c r="AY220" s="16" t="s">
        <v>126</v>
      </c>
      <c r="BE220" s="221">
        <f>IF(N220="základní",J220,0)</f>
        <v>0</v>
      </c>
      <c r="BF220" s="221">
        <f>IF(N220="snížená",J220,0)</f>
        <v>0</v>
      </c>
      <c r="BG220" s="221">
        <f>IF(N220="zákl. přenesená",J220,0)</f>
        <v>0</v>
      </c>
      <c r="BH220" s="221">
        <f>IF(N220="sníž. přenesená",J220,0)</f>
        <v>0</v>
      </c>
      <c r="BI220" s="221">
        <f>IF(N220="nulová",J220,0)</f>
        <v>0</v>
      </c>
      <c r="BJ220" s="16" t="s">
        <v>8</v>
      </c>
      <c r="BK220" s="221">
        <f>ROUND(I220*H220,0)</f>
        <v>0</v>
      </c>
      <c r="BL220" s="16" t="s">
        <v>229</v>
      </c>
      <c r="BM220" s="220" t="s">
        <v>461</v>
      </c>
    </row>
    <row r="221" spans="2:47" s="1" customFormat="1" ht="12">
      <c r="B221" s="37"/>
      <c r="C221" s="38"/>
      <c r="D221" s="222" t="s">
        <v>136</v>
      </c>
      <c r="E221" s="38"/>
      <c r="F221" s="223" t="s">
        <v>351</v>
      </c>
      <c r="G221" s="38"/>
      <c r="H221" s="38"/>
      <c r="I221" s="134"/>
      <c r="J221" s="38"/>
      <c r="K221" s="38"/>
      <c r="L221" s="42"/>
      <c r="M221" s="224"/>
      <c r="N221" s="82"/>
      <c r="O221" s="82"/>
      <c r="P221" s="82"/>
      <c r="Q221" s="82"/>
      <c r="R221" s="82"/>
      <c r="S221" s="82"/>
      <c r="T221" s="83"/>
      <c r="AT221" s="16" t="s">
        <v>136</v>
      </c>
      <c r="AU221" s="16" t="s">
        <v>81</v>
      </c>
    </row>
    <row r="222" spans="2:51" s="12" customFormat="1" ht="12">
      <c r="B222" s="226"/>
      <c r="C222" s="227"/>
      <c r="D222" s="222" t="s">
        <v>140</v>
      </c>
      <c r="E222" s="228" t="s">
        <v>20</v>
      </c>
      <c r="F222" s="229" t="s">
        <v>462</v>
      </c>
      <c r="G222" s="227"/>
      <c r="H222" s="230">
        <v>92</v>
      </c>
      <c r="I222" s="231"/>
      <c r="J222" s="227"/>
      <c r="K222" s="227"/>
      <c r="L222" s="232"/>
      <c r="M222" s="233"/>
      <c r="N222" s="234"/>
      <c r="O222" s="234"/>
      <c r="P222" s="234"/>
      <c r="Q222" s="234"/>
      <c r="R222" s="234"/>
      <c r="S222" s="234"/>
      <c r="T222" s="235"/>
      <c r="AT222" s="236" t="s">
        <v>140</v>
      </c>
      <c r="AU222" s="236" t="s">
        <v>81</v>
      </c>
      <c r="AV222" s="12" t="s">
        <v>81</v>
      </c>
      <c r="AW222" s="12" t="s">
        <v>33</v>
      </c>
      <c r="AX222" s="12" t="s">
        <v>8</v>
      </c>
      <c r="AY222" s="236" t="s">
        <v>126</v>
      </c>
    </row>
    <row r="223" spans="2:65" s="1" customFormat="1" ht="14.4" customHeight="1">
      <c r="B223" s="37"/>
      <c r="C223" s="210" t="s">
        <v>361</v>
      </c>
      <c r="D223" s="210" t="s">
        <v>129</v>
      </c>
      <c r="E223" s="211" t="s">
        <v>356</v>
      </c>
      <c r="F223" s="212" t="s">
        <v>357</v>
      </c>
      <c r="G223" s="213" t="s">
        <v>228</v>
      </c>
      <c r="H223" s="214">
        <v>33</v>
      </c>
      <c r="I223" s="215"/>
      <c r="J223" s="214">
        <f>ROUND(I223*H223,0)</f>
        <v>0</v>
      </c>
      <c r="K223" s="212" t="s">
        <v>133</v>
      </c>
      <c r="L223" s="42"/>
      <c r="M223" s="216" t="s">
        <v>20</v>
      </c>
      <c r="N223" s="217" t="s">
        <v>43</v>
      </c>
      <c r="O223" s="82"/>
      <c r="P223" s="218">
        <f>O223*H223</f>
        <v>0</v>
      </c>
      <c r="Q223" s="218">
        <v>0</v>
      </c>
      <c r="R223" s="218">
        <f>Q223*H223</f>
        <v>0</v>
      </c>
      <c r="S223" s="218">
        <v>0</v>
      </c>
      <c r="T223" s="219">
        <f>S223*H223</f>
        <v>0</v>
      </c>
      <c r="AR223" s="220" t="s">
        <v>229</v>
      </c>
      <c r="AT223" s="220" t="s">
        <v>129</v>
      </c>
      <c r="AU223" s="220" t="s">
        <v>81</v>
      </c>
      <c r="AY223" s="16" t="s">
        <v>126</v>
      </c>
      <c r="BE223" s="221">
        <f>IF(N223="základní",J223,0)</f>
        <v>0</v>
      </c>
      <c r="BF223" s="221">
        <f>IF(N223="snížená",J223,0)</f>
        <v>0</v>
      </c>
      <c r="BG223" s="221">
        <f>IF(N223="zákl. přenesená",J223,0)</f>
        <v>0</v>
      </c>
      <c r="BH223" s="221">
        <f>IF(N223="sníž. přenesená",J223,0)</f>
        <v>0</v>
      </c>
      <c r="BI223" s="221">
        <f>IF(N223="nulová",J223,0)</f>
        <v>0</v>
      </c>
      <c r="BJ223" s="16" t="s">
        <v>8</v>
      </c>
      <c r="BK223" s="221">
        <f>ROUND(I223*H223,0)</f>
        <v>0</v>
      </c>
      <c r="BL223" s="16" t="s">
        <v>229</v>
      </c>
      <c r="BM223" s="220" t="s">
        <v>463</v>
      </c>
    </row>
    <row r="224" spans="2:47" s="1" customFormat="1" ht="12">
      <c r="B224" s="37"/>
      <c r="C224" s="38"/>
      <c r="D224" s="222" t="s">
        <v>136</v>
      </c>
      <c r="E224" s="38"/>
      <c r="F224" s="223" t="s">
        <v>359</v>
      </c>
      <c r="G224" s="38"/>
      <c r="H224" s="38"/>
      <c r="I224" s="134"/>
      <c r="J224" s="38"/>
      <c r="K224" s="38"/>
      <c r="L224" s="42"/>
      <c r="M224" s="224"/>
      <c r="N224" s="82"/>
      <c r="O224" s="82"/>
      <c r="P224" s="82"/>
      <c r="Q224" s="82"/>
      <c r="R224" s="82"/>
      <c r="S224" s="82"/>
      <c r="T224" s="83"/>
      <c r="AT224" s="16" t="s">
        <v>136</v>
      </c>
      <c r="AU224" s="16" t="s">
        <v>81</v>
      </c>
    </row>
    <row r="225" spans="2:47" s="1" customFormat="1" ht="12">
      <c r="B225" s="37"/>
      <c r="C225" s="38"/>
      <c r="D225" s="222" t="s">
        <v>138</v>
      </c>
      <c r="E225" s="38"/>
      <c r="F225" s="225" t="s">
        <v>342</v>
      </c>
      <c r="G225" s="38"/>
      <c r="H225" s="38"/>
      <c r="I225" s="134"/>
      <c r="J225" s="38"/>
      <c r="K225" s="38"/>
      <c r="L225" s="42"/>
      <c r="M225" s="224"/>
      <c r="N225" s="82"/>
      <c r="O225" s="82"/>
      <c r="P225" s="82"/>
      <c r="Q225" s="82"/>
      <c r="R225" s="82"/>
      <c r="S225" s="82"/>
      <c r="T225" s="83"/>
      <c r="AT225" s="16" t="s">
        <v>138</v>
      </c>
      <c r="AU225" s="16" t="s">
        <v>81</v>
      </c>
    </row>
    <row r="226" spans="2:51" s="12" customFormat="1" ht="12">
      <c r="B226" s="226"/>
      <c r="C226" s="227"/>
      <c r="D226" s="222" t="s">
        <v>140</v>
      </c>
      <c r="E226" s="228" t="s">
        <v>20</v>
      </c>
      <c r="F226" s="229" t="s">
        <v>464</v>
      </c>
      <c r="G226" s="227"/>
      <c r="H226" s="230">
        <v>33</v>
      </c>
      <c r="I226" s="231"/>
      <c r="J226" s="227"/>
      <c r="K226" s="227"/>
      <c r="L226" s="232"/>
      <c r="M226" s="233"/>
      <c r="N226" s="234"/>
      <c r="O226" s="234"/>
      <c r="P226" s="234"/>
      <c r="Q226" s="234"/>
      <c r="R226" s="234"/>
      <c r="S226" s="234"/>
      <c r="T226" s="235"/>
      <c r="AT226" s="236" t="s">
        <v>140</v>
      </c>
      <c r="AU226" s="236" t="s">
        <v>81</v>
      </c>
      <c r="AV226" s="12" t="s">
        <v>81</v>
      </c>
      <c r="AW226" s="12" t="s">
        <v>33</v>
      </c>
      <c r="AX226" s="12" t="s">
        <v>8</v>
      </c>
      <c r="AY226" s="236" t="s">
        <v>126</v>
      </c>
    </row>
    <row r="227" spans="2:65" s="1" customFormat="1" ht="14.4" customHeight="1">
      <c r="B227" s="37"/>
      <c r="C227" s="210" t="s">
        <v>465</v>
      </c>
      <c r="D227" s="210" t="s">
        <v>129</v>
      </c>
      <c r="E227" s="211" t="s">
        <v>466</v>
      </c>
      <c r="F227" s="212" t="s">
        <v>467</v>
      </c>
      <c r="G227" s="213" t="s">
        <v>228</v>
      </c>
      <c r="H227" s="214">
        <v>3</v>
      </c>
      <c r="I227" s="215"/>
      <c r="J227" s="214">
        <f>ROUND(I227*H227,0)</f>
        <v>0</v>
      </c>
      <c r="K227" s="212" t="s">
        <v>133</v>
      </c>
      <c r="L227" s="42"/>
      <c r="M227" s="216" t="s">
        <v>20</v>
      </c>
      <c r="N227" s="217" t="s">
        <v>43</v>
      </c>
      <c r="O227" s="82"/>
      <c r="P227" s="218">
        <f>O227*H227</f>
        <v>0</v>
      </c>
      <c r="Q227" s="218">
        <v>0</v>
      </c>
      <c r="R227" s="218">
        <f>Q227*H227</f>
        <v>0</v>
      </c>
      <c r="S227" s="218">
        <v>0</v>
      </c>
      <c r="T227" s="219">
        <f>S227*H227</f>
        <v>0</v>
      </c>
      <c r="AR227" s="220" t="s">
        <v>229</v>
      </c>
      <c r="AT227" s="220" t="s">
        <v>129</v>
      </c>
      <c r="AU227" s="220" t="s">
        <v>81</v>
      </c>
      <c r="AY227" s="16" t="s">
        <v>126</v>
      </c>
      <c r="BE227" s="221">
        <f>IF(N227="základní",J227,0)</f>
        <v>0</v>
      </c>
      <c r="BF227" s="221">
        <f>IF(N227="snížená",J227,0)</f>
        <v>0</v>
      </c>
      <c r="BG227" s="221">
        <f>IF(N227="zákl. přenesená",J227,0)</f>
        <v>0</v>
      </c>
      <c r="BH227" s="221">
        <f>IF(N227="sníž. přenesená",J227,0)</f>
        <v>0</v>
      </c>
      <c r="BI227" s="221">
        <f>IF(N227="nulová",J227,0)</f>
        <v>0</v>
      </c>
      <c r="BJ227" s="16" t="s">
        <v>8</v>
      </c>
      <c r="BK227" s="221">
        <f>ROUND(I227*H227,0)</f>
        <v>0</v>
      </c>
      <c r="BL227" s="16" t="s">
        <v>229</v>
      </c>
      <c r="BM227" s="220" t="s">
        <v>468</v>
      </c>
    </row>
    <row r="228" spans="2:47" s="1" customFormat="1" ht="12">
      <c r="B228" s="37"/>
      <c r="C228" s="38"/>
      <c r="D228" s="222" t="s">
        <v>136</v>
      </c>
      <c r="E228" s="38"/>
      <c r="F228" s="223" t="s">
        <v>469</v>
      </c>
      <c r="G228" s="38"/>
      <c r="H228" s="38"/>
      <c r="I228" s="134"/>
      <c r="J228" s="38"/>
      <c r="K228" s="38"/>
      <c r="L228" s="42"/>
      <c r="M228" s="224"/>
      <c r="N228" s="82"/>
      <c r="O228" s="82"/>
      <c r="P228" s="82"/>
      <c r="Q228" s="82"/>
      <c r="R228" s="82"/>
      <c r="S228" s="82"/>
      <c r="T228" s="83"/>
      <c r="AT228" s="16" t="s">
        <v>136</v>
      </c>
      <c r="AU228" s="16" t="s">
        <v>81</v>
      </c>
    </row>
    <row r="229" spans="2:47" s="1" customFormat="1" ht="12">
      <c r="B229" s="37"/>
      <c r="C229" s="38"/>
      <c r="D229" s="222" t="s">
        <v>138</v>
      </c>
      <c r="E229" s="38"/>
      <c r="F229" s="225" t="s">
        <v>342</v>
      </c>
      <c r="G229" s="38"/>
      <c r="H229" s="38"/>
      <c r="I229" s="134"/>
      <c r="J229" s="38"/>
      <c r="K229" s="38"/>
      <c r="L229" s="42"/>
      <c r="M229" s="224"/>
      <c r="N229" s="82"/>
      <c r="O229" s="82"/>
      <c r="P229" s="82"/>
      <c r="Q229" s="82"/>
      <c r="R229" s="82"/>
      <c r="S229" s="82"/>
      <c r="T229" s="83"/>
      <c r="AT229" s="16" t="s">
        <v>138</v>
      </c>
      <c r="AU229" s="16" t="s">
        <v>81</v>
      </c>
    </row>
    <row r="230" spans="2:51" s="12" customFormat="1" ht="12">
      <c r="B230" s="226"/>
      <c r="C230" s="227"/>
      <c r="D230" s="222" t="s">
        <v>140</v>
      </c>
      <c r="E230" s="228" t="s">
        <v>20</v>
      </c>
      <c r="F230" s="229" t="s">
        <v>153</v>
      </c>
      <c r="G230" s="227"/>
      <c r="H230" s="230">
        <v>3</v>
      </c>
      <c r="I230" s="231"/>
      <c r="J230" s="227"/>
      <c r="K230" s="227"/>
      <c r="L230" s="232"/>
      <c r="M230" s="233"/>
      <c r="N230" s="234"/>
      <c r="O230" s="234"/>
      <c r="P230" s="234"/>
      <c r="Q230" s="234"/>
      <c r="R230" s="234"/>
      <c r="S230" s="234"/>
      <c r="T230" s="235"/>
      <c r="AT230" s="236" t="s">
        <v>140</v>
      </c>
      <c r="AU230" s="236" t="s">
        <v>81</v>
      </c>
      <c r="AV230" s="12" t="s">
        <v>81</v>
      </c>
      <c r="AW230" s="12" t="s">
        <v>33</v>
      </c>
      <c r="AX230" s="12" t="s">
        <v>8</v>
      </c>
      <c r="AY230" s="236" t="s">
        <v>126</v>
      </c>
    </row>
    <row r="231" spans="2:65" s="1" customFormat="1" ht="14.4" customHeight="1">
      <c r="B231" s="37"/>
      <c r="C231" s="210" t="s">
        <v>470</v>
      </c>
      <c r="D231" s="210" t="s">
        <v>129</v>
      </c>
      <c r="E231" s="211" t="s">
        <v>362</v>
      </c>
      <c r="F231" s="212" t="s">
        <v>363</v>
      </c>
      <c r="G231" s="213" t="s">
        <v>364</v>
      </c>
      <c r="H231" s="215"/>
      <c r="I231" s="215"/>
      <c r="J231" s="214">
        <f>ROUND(I231*H231,0)</f>
        <v>0</v>
      </c>
      <c r="K231" s="212" t="s">
        <v>133</v>
      </c>
      <c r="L231" s="42"/>
      <c r="M231" s="216" t="s">
        <v>20</v>
      </c>
      <c r="N231" s="217" t="s">
        <v>43</v>
      </c>
      <c r="O231" s="82"/>
      <c r="P231" s="218">
        <f>O231*H231</f>
        <v>0</v>
      </c>
      <c r="Q231" s="218">
        <v>0</v>
      </c>
      <c r="R231" s="218">
        <f>Q231*H231</f>
        <v>0</v>
      </c>
      <c r="S231" s="218">
        <v>0</v>
      </c>
      <c r="T231" s="219">
        <f>S231*H231</f>
        <v>0</v>
      </c>
      <c r="AR231" s="220" t="s">
        <v>229</v>
      </c>
      <c r="AT231" s="220" t="s">
        <v>129</v>
      </c>
      <c r="AU231" s="220" t="s">
        <v>81</v>
      </c>
      <c r="AY231" s="16" t="s">
        <v>126</v>
      </c>
      <c r="BE231" s="221">
        <f>IF(N231="základní",J231,0)</f>
        <v>0</v>
      </c>
      <c r="BF231" s="221">
        <f>IF(N231="snížená",J231,0)</f>
        <v>0</v>
      </c>
      <c r="BG231" s="221">
        <f>IF(N231="zákl. přenesená",J231,0)</f>
        <v>0</v>
      </c>
      <c r="BH231" s="221">
        <f>IF(N231="sníž. přenesená",J231,0)</f>
        <v>0</v>
      </c>
      <c r="BI231" s="221">
        <f>IF(N231="nulová",J231,0)</f>
        <v>0</v>
      </c>
      <c r="BJ231" s="16" t="s">
        <v>8</v>
      </c>
      <c r="BK231" s="221">
        <f>ROUND(I231*H231,0)</f>
        <v>0</v>
      </c>
      <c r="BL231" s="16" t="s">
        <v>229</v>
      </c>
      <c r="BM231" s="220" t="s">
        <v>471</v>
      </c>
    </row>
    <row r="232" spans="2:47" s="1" customFormat="1" ht="12">
      <c r="B232" s="37"/>
      <c r="C232" s="38"/>
      <c r="D232" s="222" t="s">
        <v>136</v>
      </c>
      <c r="E232" s="38"/>
      <c r="F232" s="223" t="s">
        <v>366</v>
      </c>
      <c r="G232" s="38"/>
      <c r="H232" s="38"/>
      <c r="I232" s="134"/>
      <c r="J232" s="38"/>
      <c r="K232" s="38"/>
      <c r="L232" s="42"/>
      <c r="M232" s="224"/>
      <c r="N232" s="82"/>
      <c r="O232" s="82"/>
      <c r="P232" s="82"/>
      <c r="Q232" s="82"/>
      <c r="R232" s="82"/>
      <c r="S232" s="82"/>
      <c r="T232" s="83"/>
      <c r="AT232" s="16" t="s">
        <v>136</v>
      </c>
      <c r="AU232" s="16" t="s">
        <v>81</v>
      </c>
    </row>
    <row r="233" spans="2:47" s="1" customFormat="1" ht="12">
      <c r="B233" s="37"/>
      <c r="C233" s="38"/>
      <c r="D233" s="222" t="s">
        <v>138</v>
      </c>
      <c r="E233" s="38"/>
      <c r="F233" s="225" t="s">
        <v>367</v>
      </c>
      <c r="G233" s="38"/>
      <c r="H233" s="38"/>
      <c r="I233" s="134"/>
      <c r="J233" s="38"/>
      <c r="K233" s="38"/>
      <c r="L233" s="42"/>
      <c r="M233" s="224"/>
      <c r="N233" s="82"/>
      <c r="O233" s="82"/>
      <c r="P233" s="82"/>
      <c r="Q233" s="82"/>
      <c r="R233" s="82"/>
      <c r="S233" s="82"/>
      <c r="T233" s="83"/>
      <c r="AT233" s="16" t="s">
        <v>138</v>
      </c>
      <c r="AU233" s="16" t="s">
        <v>81</v>
      </c>
    </row>
    <row r="234" spans="2:63" s="11" customFormat="1" ht="22.8" customHeight="1">
      <c r="B234" s="194"/>
      <c r="C234" s="195"/>
      <c r="D234" s="196" t="s">
        <v>71</v>
      </c>
      <c r="E234" s="208" t="s">
        <v>472</v>
      </c>
      <c r="F234" s="208" t="s">
        <v>473</v>
      </c>
      <c r="G234" s="195"/>
      <c r="H234" s="195"/>
      <c r="I234" s="198"/>
      <c r="J234" s="209">
        <f>BK234</f>
        <v>0</v>
      </c>
      <c r="K234" s="195"/>
      <c r="L234" s="200"/>
      <c r="M234" s="201"/>
      <c r="N234" s="202"/>
      <c r="O234" s="202"/>
      <c r="P234" s="203">
        <f>SUM(P235:P247)</f>
        <v>0</v>
      </c>
      <c r="Q234" s="202"/>
      <c r="R234" s="203">
        <f>SUM(R235:R247)</f>
        <v>0</v>
      </c>
      <c r="S234" s="202"/>
      <c r="T234" s="204">
        <f>SUM(T235:T247)</f>
        <v>0</v>
      </c>
      <c r="AR234" s="205" t="s">
        <v>81</v>
      </c>
      <c r="AT234" s="206" t="s">
        <v>71</v>
      </c>
      <c r="AU234" s="206" t="s">
        <v>8</v>
      </c>
      <c r="AY234" s="205" t="s">
        <v>126</v>
      </c>
      <c r="BK234" s="207">
        <f>SUM(BK235:BK247)</f>
        <v>0</v>
      </c>
    </row>
    <row r="235" spans="2:65" s="1" customFormat="1" ht="21.6" customHeight="1">
      <c r="B235" s="37"/>
      <c r="C235" s="210" t="s">
        <v>474</v>
      </c>
      <c r="D235" s="210" t="s">
        <v>129</v>
      </c>
      <c r="E235" s="211" t="s">
        <v>475</v>
      </c>
      <c r="F235" s="212" t="s">
        <v>476</v>
      </c>
      <c r="G235" s="213" t="s">
        <v>132</v>
      </c>
      <c r="H235" s="214">
        <v>44.3</v>
      </c>
      <c r="I235" s="215"/>
      <c r="J235" s="214">
        <f>ROUND(I235*H235,0)</f>
        <v>0</v>
      </c>
      <c r="K235" s="212" t="s">
        <v>133</v>
      </c>
      <c r="L235" s="42"/>
      <c r="M235" s="216" t="s">
        <v>20</v>
      </c>
      <c r="N235" s="217" t="s">
        <v>43</v>
      </c>
      <c r="O235" s="82"/>
      <c r="P235" s="218">
        <f>O235*H235</f>
        <v>0</v>
      </c>
      <c r="Q235" s="218">
        <v>0</v>
      </c>
      <c r="R235" s="218">
        <f>Q235*H235</f>
        <v>0</v>
      </c>
      <c r="S235" s="218">
        <v>0</v>
      </c>
      <c r="T235" s="219">
        <f>S235*H235</f>
        <v>0</v>
      </c>
      <c r="AR235" s="220" t="s">
        <v>229</v>
      </c>
      <c r="AT235" s="220" t="s">
        <v>129</v>
      </c>
      <c r="AU235" s="220" t="s">
        <v>81</v>
      </c>
      <c r="AY235" s="16" t="s">
        <v>126</v>
      </c>
      <c r="BE235" s="221">
        <f>IF(N235="základní",J235,0)</f>
        <v>0</v>
      </c>
      <c r="BF235" s="221">
        <f>IF(N235="snížená",J235,0)</f>
        <v>0</v>
      </c>
      <c r="BG235" s="221">
        <f>IF(N235="zákl. přenesená",J235,0)</f>
        <v>0</v>
      </c>
      <c r="BH235" s="221">
        <f>IF(N235="sníž. přenesená",J235,0)</f>
        <v>0</v>
      </c>
      <c r="BI235" s="221">
        <f>IF(N235="nulová",J235,0)</f>
        <v>0</v>
      </c>
      <c r="BJ235" s="16" t="s">
        <v>8</v>
      </c>
      <c r="BK235" s="221">
        <f>ROUND(I235*H235,0)</f>
        <v>0</v>
      </c>
      <c r="BL235" s="16" t="s">
        <v>229</v>
      </c>
      <c r="BM235" s="220" t="s">
        <v>477</v>
      </c>
    </row>
    <row r="236" spans="2:47" s="1" customFormat="1" ht="12">
      <c r="B236" s="37"/>
      <c r="C236" s="38"/>
      <c r="D236" s="222" t="s">
        <v>136</v>
      </c>
      <c r="E236" s="38"/>
      <c r="F236" s="223" t="s">
        <v>478</v>
      </c>
      <c r="G236" s="38"/>
      <c r="H236" s="38"/>
      <c r="I236" s="134"/>
      <c r="J236" s="38"/>
      <c r="K236" s="38"/>
      <c r="L236" s="42"/>
      <c r="M236" s="224"/>
      <c r="N236" s="82"/>
      <c r="O236" s="82"/>
      <c r="P236" s="82"/>
      <c r="Q236" s="82"/>
      <c r="R236" s="82"/>
      <c r="S236" s="82"/>
      <c r="T236" s="83"/>
      <c r="AT236" s="16" t="s">
        <v>136</v>
      </c>
      <c r="AU236" s="16" t="s">
        <v>81</v>
      </c>
    </row>
    <row r="237" spans="2:47" s="1" customFormat="1" ht="12">
      <c r="B237" s="37"/>
      <c r="C237" s="38"/>
      <c r="D237" s="222" t="s">
        <v>138</v>
      </c>
      <c r="E237" s="38"/>
      <c r="F237" s="225" t="s">
        <v>479</v>
      </c>
      <c r="G237" s="38"/>
      <c r="H237" s="38"/>
      <c r="I237" s="134"/>
      <c r="J237" s="38"/>
      <c r="K237" s="38"/>
      <c r="L237" s="42"/>
      <c r="M237" s="224"/>
      <c r="N237" s="82"/>
      <c r="O237" s="82"/>
      <c r="P237" s="82"/>
      <c r="Q237" s="82"/>
      <c r="R237" s="82"/>
      <c r="S237" s="82"/>
      <c r="T237" s="83"/>
      <c r="AT237" s="16" t="s">
        <v>138</v>
      </c>
      <c r="AU237" s="16" t="s">
        <v>81</v>
      </c>
    </row>
    <row r="238" spans="2:51" s="12" customFormat="1" ht="12">
      <c r="B238" s="226"/>
      <c r="C238" s="227"/>
      <c r="D238" s="222" t="s">
        <v>140</v>
      </c>
      <c r="E238" s="228" t="s">
        <v>20</v>
      </c>
      <c r="F238" s="229" t="s">
        <v>480</v>
      </c>
      <c r="G238" s="227"/>
      <c r="H238" s="230">
        <v>10.78</v>
      </c>
      <c r="I238" s="231"/>
      <c r="J238" s="227"/>
      <c r="K238" s="227"/>
      <c r="L238" s="232"/>
      <c r="M238" s="233"/>
      <c r="N238" s="234"/>
      <c r="O238" s="234"/>
      <c r="P238" s="234"/>
      <c r="Q238" s="234"/>
      <c r="R238" s="234"/>
      <c r="S238" s="234"/>
      <c r="T238" s="235"/>
      <c r="AT238" s="236" t="s">
        <v>140</v>
      </c>
      <c r="AU238" s="236" t="s">
        <v>81</v>
      </c>
      <c r="AV238" s="12" t="s">
        <v>81</v>
      </c>
      <c r="AW238" s="12" t="s">
        <v>33</v>
      </c>
      <c r="AX238" s="12" t="s">
        <v>72</v>
      </c>
      <c r="AY238" s="236" t="s">
        <v>126</v>
      </c>
    </row>
    <row r="239" spans="2:51" s="12" customFormat="1" ht="12">
      <c r="B239" s="226"/>
      <c r="C239" s="227"/>
      <c r="D239" s="222" t="s">
        <v>140</v>
      </c>
      <c r="E239" s="228" t="s">
        <v>20</v>
      </c>
      <c r="F239" s="229" t="s">
        <v>481</v>
      </c>
      <c r="G239" s="227"/>
      <c r="H239" s="230">
        <v>9.52</v>
      </c>
      <c r="I239" s="231"/>
      <c r="J239" s="227"/>
      <c r="K239" s="227"/>
      <c r="L239" s="232"/>
      <c r="M239" s="233"/>
      <c r="N239" s="234"/>
      <c r="O239" s="234"/>
      <c r="P239" s="234"/>
      <c r="Q239" s="234"/>
      <c r="R239" s="234"/>
      <c r="S239" s="234"/>
      <c r="T239" s="235"/>
      <c r="AT239" s="236" t="s">
        <v>140</v>
      </c>
      <c r="AU239" s="236" t="s">
        <v>81</v>
      </c>
      <c r="AV239" s="12" t="s">
        <v>81</v>
      </c>
      <c r="AW239" s="12" t="s">
        <v>33</v>
      </c>
      <c r="AX239" s="12" t="s">
        <v>72</v>
      </c>
      <c r="AY239" s="236" t="s">
        <v>126</v>
      </c>
    </row>
    <row r="240" spans="2:51" s="12" customFormat="1" ht="12">
      <c r="B240" s="226"/>
      <c r="C240" s="227"/>
      <c r="D240" s="222" t="s">
        <v>140</v>
      </c>
      <c r="E240" s="228" t="s">
        <v>20</v>
      </c>
      <c r="F240" s="229" t="s">
        <v>482</v>
      </c>
      <c r="G240" s="227"/>
      <c r="H240" s="230">
        <v>24</v>
      </c>
      <c r="I240" s="231"/>
      <c r="J240" s="227"/>
      <c r="K240" s="227"/>
      <c r="L240" s="232"/>
      <c r="M240" s="233"/>
      <c r="N240" s="234"/>
      <c r="O240" s="234"/>
      <c r="P240" s="234"/>
      <c r="Q240" s="234"/>
      <c r="R240" s="234"/>
      <c r="S240" s="234"/>
      <c r="T240" s="235"/>
      <c r="AT240" s="236" t="s">
        <v>140</v>
      </c>
      <c r="AU240" s="236" t="s">
        <v>81</v>
      </c>
      <c r="AV240" s="12" t="s">
        <v>81</v>
      </c>
      <c r="AW240" s="12" t="s">
        <v>33</v>
      </c>
      <c r="AX240" s="12" t="s">
        <v>72</v>
      </c>
      <c r="AY240" s="236" t="s">
        <v>126</v>
      </c>
    </row>
    <row r="241" spans="2:51" s="13" customFormat="1" ht="12">
      <c r="B241" s="237"/>
      <c r="C241" s="238"/>
      <c r="D241" s="222" t="s">
        <v>140</v>
      </c>
      <c r="E241" s="239" t="s">
        <v>20</v>
      </c>
      <c r="F241" s="240" t="s">
        <v>143</v>
      </c>
      <c r="G241" s="238"/>
      <c r="H241" s="241">
        <v>44.3</v>
      </c>
      <c r="I241" s="242"/>
      <c r="J241" s="238"/>
      <c r="K241" s="238"/>
      <c r="L241" s="243"/>
      <c r="M241" s="244"/>
      <c r="N241" s="245"/>
      <c r="O241" s="245"/>
      <c r="P241" s="245"/>
      <c r="Q241" s="245"/>
      <c r="R241" s="245"/>
      <c r="S241" s="245"/>
      <c r="T241" s="246"/>
      <c r="AT241" s="247" t="s">
        <v>140</v>
      </c>
      <c r="AU241" s="247" t="s">
        <v>81</v>
      </c>
      <c r="AV241" s="13" t="s">
        <v>134</v>
      </c>
      <c r="AW241" s="13" t="s">
        <v>33</v>
      </c>
      <c r="AX241" s="13" t="s">
        <v>8</v>
      </c>
      <c r="AY241" s="247" t="s">
        <v>126</v>
      </c>
    </row>
    <row r="242" spans="2:65" s="1" customFormat="1" ht="14.4" customHeight="1">
      <c r="B242" s="37"/>
      <c r="C242" s="248" t="s">
        <v>483</v>
      </c>
      <c r="D242" s="248" t="s">
        <v>256</v>
      </c>
      <c r="E242" s="249" t="s">
        <v>484</v>
      </c>
      <c r="F242" s="250" t="s">
        <v>20</v>
      </c>
      <c r="G242" s="251" t="s">
        <v>132</v>
      </c>
      <c r="H242" s="252">
        <v>44.3</v>
      </c>
      <c r="I242" s="253"/>
      <c r="J242" s="252">
        <f>ROUND(I242*H242,0)</f>
        <v>0</v>
      </c>
      <c r="K242" s="250" t="s">
        <v>20</v>
      </c>
      <c r="L242" s="254"/>
      <c r="M242" s="255" t="s">
        <v>20</v>
      </c>
      <c r="N242" s="256" t="s">
        <v>43</v>
      </c>
      <c r="O242" s="82"/>
      <c r="P242" s="218">
        <f>O242*H242</f>
        <v>0</v>
      </c>
      <c r="Q242" s="218">
        <v>0</v>
      </c>
      <c r="R242" s="218">
        <f>Q242*H242</f>
        <v>0</v>
      </c>
      <c r="S242" s="218">
        <v>0</v>
      </c>
      <c r="T242" s="219">
        <f>S242*H242</f>
        <v>0</v>
      </c>
      <c r="AR242" s="220" t="s">
        <v>260</v>
      </c>
      <c r="AT242" s="220" t="s">
        <v>256</v>
      </c>
      <c r="AU242" s="220" t="s">
        <v>81</v>
      </c>
      <c r="AY242" s="16" t="s">
        <v>126</v>
      </c>
      <c r="BE242" s="221">
        <f>IF(N242="základní",J242,0)</f>
        <v>0</v>
      </c>
      <c r="BF242" s="221">
        <f>IF(N242="snížená",J242,0)</f>
        <v>0</v>
      </c>
      <c r="BG242" s="221">
        <f>IF(N242="zákl. přenesená",J242,0)</f>
        <v>0</v>
      </c>
      <c r="BH242" s="221">
        <f>IF(N242="sníž. přenesená",J242,0)</f>
        <v>0</v>
      </c>
      <c r="BI242" s="221">
        <f>IF(N242="nulová",J242,0)</f>
        <v>0</v>
      </c>
      <c r="BJ242" s="16" t="s">
        <v>8</v>
      </c>
      <c r="BK242" s="221">
        <f>ROUND(I242*H242,0)</f>
        <v>0</v>
      </c>
      <c r="BL242" s="16" t="s">
        <v>229</v>
      </c>
      <c r="BM242" s="220" t="s">
        <v>485</v>
      </c>
    </row>
    <row r="243" spans="2:47" s="1" customFormat="1" ht="12">
      <c r="B243" s="37"/>
      <c r="C243" s="38"/>
      <c r="D243" s="222" t="s">
        <v>136</v>
      </c>
      <c r="E243" s="38"/>
      <c r="F243" s="223" t="s">
        <v>486</v>
      </c>
      <c r="G243" s="38"/>
      <c r="H243" s="38"/>
      <c r="I243" s="134"/>
      <c r="J243" s="38"/>
      <c r="K243" s="38"/>
      <c r="L243" s="42"/>
      <c r="M243" s="224"/>
      <c r="N243" s="82"/>
      <c r="O243" s="82"/>
      <c r="P243" s="82"/>
      <c r="Q243" s="82"/>
      <c r="R243" s="82"/>
      <c r="S243" s="82"/>
      <c r="T243" s="83"/>
      <c r="AT243" s="16" t="s">
        <v>136</v>
      </c>
      <c r="AU243" s="16" t="s">
        <v>81</v>
      </c>
    </row>
    <row r="244" spans="2:51" s="12" customFormat="1" ht="12">
      <c r="B244" s="226"/>
      <c r="C244" s="227"/>
      <c r="D244" s="222" t="s">
        <v>140</v>
      </c>
      <c r="E244" s="228" t="s">
        <v>20</v>
      </c>
      <c r="F244" s="229" t="s">
        <v>487</v>
      </c>
      <c r="G244" s="227"/>
      <c r="H244" s="230">
        <v>44.3</v>
      </c>
      <c r="I244" s="231"/>
      <c r="J244" s="227"/>
      <c r="K244" s="227"/>
      <c r="L244" s="232"/>
      <c r="M244" s="233"/>
      <c r="N244" s="234"/>
      <c r="O244" s="234"/>
      <c r="P244" s="234"/>
      <c r="Q244" s="234"/>
      <c r="R244" s="234"/>
      <c r="S244" s="234"/>
      <c r="T244" s="235"/>
      <c r="AT244" s="236" t="s">
        <v>140</v>
      </c>
      <c r="AU244" s="236" t="s">
        <v>81</v>
      </c>
      <c r="AV244" s="12" t="s">
        <v>81</v>
      </c>
      <c r="AW244" s="12" t="s">
        <v>33</v>
      </c>
      <c r="AX244" s="12" t="s">
        <v>8</v>
      </c>
      <c r="AY244" s="236" t="s">
        <v>126</v>
      </c>
    </row>
    <row r="245" spans="2:65" s="1" customFormat="1" ht="14.4" customHeight="1">
      <c r="B245" s="37"/>
      <c r="C245" s="210" t="s">
        <v>488</v>
      </c>
      <c r="D245" s="210" t="s">
        <v>129</v>
      </c>
      <c r="E245" s="211" t="s">
        <v>489</v>
      </c>
      <c r="F245" s="212" t="s">
        <v>490</v>
      </c>
      <c r="G245" s="213" t="s">
        <v>364</v>
      </c>
      <c r="H245" s="215"/>
      <c r="I245" s="215"/>
      <c r="J245" s="214">
        <f>ROUND(I245*H245,0)</f>
        <v>0</v>
      </c>
      <c r="K245" s="212" t="s">
        <v>133</v>
      </c>
      <c r="L245" s="42"/>
      <c r="M245" s="216" t="s">
        <v>20</v>
      </c>
      <c r="N245" s="217" t="s">
        <v>43</v>
      </c>
      <c r="O245" s="82"/>
      <c r="P245" s="218">
        <f>O245*H245</f>
        <v>0</v>
      </c>
      <c r="Q245" s="218">
        <v>0</v>
      </c>
      <c r="R245" s="218">
        <f>Q245*H245</f>
        <v>0</v>
      </c>
      <c r="S245" s="218">
        <v>0</v>
      </c>
      <c r="T245" s="219">
        <f>S245*H245</f>
        <v>0</v>
      </c>
      <c r="AR245" s="220" t="s">
        <v>229</v>
      </c>
      <c r="AT245" s="220" t="s">
        <v>129</v>
      </c>
      <c r="AU245" s="220" t="s">
        <v>81</v>
      </c>
      <c r="AY245" s="16" t="s">
        <v>126</v>
      </c>
      <c r="BE245" s="221">
        <f>IF(N245="základní",J245,0)</f>
        <v>0</v>
      </c>
      <c r="BF245" s="221">
        <f>IF(N245="snížená",J245,0)</f>
        <v>0</v>
      </c>
      <c r="BG245" s="221">
        <f>IF(N245="zákl. přenesená",J245,0)</f>
        <v>0</v>
      </c>
      <c r="BH245" s="221">
        <f>IF(N245="sníž. přenesená",J245,0)</f>
        <v>0</v>
      </c>
      <c r="BI245" s="221">
        <f>IF(N245="nulová",J245,0)</f>
        <v>0</v>
      </c>
      <c r="BJ245" s="16" t="s">
        <v>8</v>
      </c>
      <c r="BK245" s="221">
        <f>ROUND(I245*H245,0)</f>
        <v>0</v>
      </c>
      <c r="BL245" s="16" t="s">
        <v>229</v>
      </c>
      <c r="BM245" s="220" t="s">
        <v>491</v>
      </c>
    </row>
    <row r="246" spans="2:47" s="1" customFormat="1" ht="12">
      <c r="B246" s="37"/>
      <c r="C246" s="38"/>
      <c r="D246" s="222" t="s">
        <v>136</v>
      </c>
      <c r="E246" s="38"/>
      <c r="F246" s="223" t="s">
        <v>492</v>
      </c>
      <c r="G246" s="38"/>
      <c r="H246" s="38"/>
      <c r="I246" s="134"/>
      <c r="J246" s="38"/>
      <c r="K246" s="38"/>
      <c r="L246" s="42"/>
      <c r="M246" s="224"/>
      <c r="N246" s="82"/>
      <c r="O246" s="82"/>
      <c r="P246" s="82"/>
      <c r="Q246" s="82"/>
      <c r="R246" s="82"/>
      <c r="S246" s="82"/>
      <c r="T246" s="83"/>
      <c r="AT246" s="16" t="s">
        <v>136</v>
      </c>
      <c r="AU246" s="16" t="s">
        <v>81</v>
      </c>
    </row>
    <row r="247" spans="2:47" s="1" customFormat="1" ht="12">
      <c r="B247" s="37"/>
      <c r="C247" s="38"/>
      <c r="D247" s="222" t="s">
        <v>138</v>
      </c>
      <c r="E247" s="38"/>
      <c r="F247" s="225" t="s">
        <v>367</v>
      </c>
      <c r="G247" s="38"/>
      <c r="H247" s="38"/>
      <c r="I247" s="134"/>
      <c r="J247" s="38"/>
      <c r="K247" s="38"/>
      <c r="L247" s="42"/>
      <c r="M247" s="257"/>
      <c r="N247" s="258"/>
      <c r="O247" s="258"/>
      <c r="P247" s="258"/>
      <c r="Q247" s="258"/>
      <c r="R247" s="258"/>
      <c r="S247" s="258"/>
      <c r="T247" s="259"/>
      <c r="AT247" s="16" t="s">
        <v>138</v>
      </c>
      <c r="AU247" s="16" t="s">
        <v>81</v>
      </c>
    </row>
    <row r="248" spans="2:12" s="1" customFormat="1" ht="6.95" customHeight="1">
      <c r="B248" s="57"/>
      <c r="C248" s="58"/>
      <c r="D248" s="58"/>
      <c r="E248" s="58"/>
      <c r="F248" s="58"/>
      <c r="G248" s="58"/>
      <c r="H248" s="58"/>
      <c r="I248" s="160"/>
      <c r="J248" s="58"/>
      <c r="K248" s="58"/>
      <c r="L248" s="42"/>
    </row>
  </sheetData>
  <sheetProtection password="CC35" sheet="1" objects="1" scenarios="1" formatColumns="0" formatRows="0" autoFilter="0"/>
  <autoFilter ref="C86:K24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8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87</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493</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ROUND((SUM(BE86:BE181)),2)</f>
        <v>0</v>
      </c>
      <c r="I33" s="149">
        <v>0.21</v>
      </c>
      <c r="J33" s="148">
        <f>ROUND(((SUM(BE86:BE181))*I33),2)</f>
        <v>0</v>
      </c>
      <c r="L33" s="42"/>
    </row>
    <row r="34" spans="2:12" s="1" customFormat="1" ht="14.4" customHeight="1">
      <c r="B34" s="42"/>
      <c r="E34" s="132" t="s">
        <v>44</v>
      </c>
      <c r="F34" s="148">
        <f>ROUND((SUM(BF86:BF181)),2)</f>
        <v>0</v>
      </c>
      <c r="I34" s="149">
        <v>0.15</v>
      </c>
      <c r="J34" s="148">
        <f>ROUND(((SUM(BF86:BF181))*I34),2)</f>
        <v>0</v>
      </c>
      <c r="L34" s="42"/>
    </row>
    <row r="35" spans="2:12" s="1" customFormat="1" ht="14.4" customHeight="1" hidden="1">
      <c r="B35" s="42"/>
      <c r="E35" s="132" t="s">
        <v>45</v>
      </c>
      <c r="F35" s="148">
        <f>ROUND((SUM(BG86:BG181)),2)</f>
        <v>0</v>
      </c>
      <c r="I35" s="149">
        <v>0.21</v>
      </c>
      <c r="J35" s="148">
        <f>0</f>
        <v>0</v>
      </c>
      <c r="L35" s="42"/>
    </row>
    <row r="36" spans="2:12" s="1" customFormat="1" ht="14.4" customHeight="1" hidden="1">
      <c r="B36" s="42"/>
      <c r="E36" s="132" t="s">
        <v>46</v>
      </c>
      <c r="F36" s="148">
        <f>ROUND((SUM(BH86:BH181)),2)</f>
        <v>0</v>
      </c>
      <c r="I36" s="149">
        <v>0.15</v>
      </c>
      <c r="J36" s="148">
        <f>0</f>
        <v>0</v>
      </c>
      <c r="L36" s="42"/>
    </row>
    <row r="37" spans="2:12" s="1" customFormat="1" ht="14.4" customHeight="1" hidden="1">
      <c r="B37" s="42"/>
      <c r="E37" s="132" t="s">
        <v>47</v>
      </c>
      <c r="F37" s="148">
        <f>ROUND((SUM(BI86:BI181)),2)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03 - SO 03 Výměna oken v budově č. p. 499 - kuchyně</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J97</f>
        <v>0</v>
      </c>
      <c r="K62" s="178"/>
      <c r="L62" s="183"/>
    </row>
    <row r="63" spans="2:12" s="9" customFormat="1" ht="19.9" customHeight="1">
      <c r="B63" s="177"/>
      <c r="C63" s="178"/>
      <c r="D63" s="179" t="s">
        <v>107</v>
      </c>
      <c r="E63" s="180"/>
      <c r="F63" s="180"/>
      <c r="G63" s="180"/>
      <c r="H63" s="180"/>
      <c r="I63" s="181"/>
      <c r="J63" s="182">
        <f>J110</f>
        <v>0</v>
      </c>
      <c r="K63" s="178"/>
      <c r="L63" s="183"/>
    </row>
    <row r="64" spans="2:12" s="9" customFormat="1" ht="19.9" customHeight="1">
      <c r="B64" s="177"/>
      <c r="C64" s="178"/>
      <c r="D64" s="179" t="s">
        <v>108</v>
      </c>
      <c r="E64" s="180"/>
      <c r="F64" s="180"/>
      <c r="G64" s="180"/>
      <c r="H64" s="180"/>
      <c r="I64" s="181"/>
      <c r="J64" s="182">
        <f>J131</f>
        <v>0</v>
      </c>
      <c r="K64" s="178"/>
      <c r="L64" s="183"/>
    </row>
    <row r="65" spans="2:12" s="8" customFormat="1" ht="24.95" customHeight="1">
      <c r="B65" s="170"/>
      <c r="C65" s="171"/>
      <c r="D65" s="172" t="s">
        <v>109</v>
      </c>
      <c r="E65" s="173"/>
      <c r="F65" s="173"/>
      <c r="G65" s="173"/>
      <c r="H65" s="173"/>
      <c r="I65" s="174"/>
      <c r="J65" s="175">
        <f>J135</f>
        <v>0</v>
      </c>
      <c r="K65" s="171"/>
      <c r="L65" s="176"/>
    </row>
    <row r="66" spans="2:12" s="9" customFormat="1" ht="19.9" customHeight="1">
      <c r="B66" s="177"/>
      <c r="C66" s="178"/>
      <c r="D66" s="179" t="s">
        <v>110</v>
      </c>
      <c r="E66" s="180"/>
      <c r="F66" s="180"/>
      <c r="G66" s="180"/>
      <c r="H66" s="180"/>
      <c r="I66" s="181"/>
      <c r="J66" s="182">
        <f>J136</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03 - SO 03 Výměna oken v budově č. p. 499 - kuchyně</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P87+P135</f>
        <v>0</v>
      </c>
      <c r="Q86" s="94"/>
      <c r="R86" s="191">
        <f>R87+R135</f>
        <v>0.7987313</v>
      </c>
      <c r="S86" s="94"/>
      <c r="T86" s="192">
        <f>T87+T135</f>
        <v>1.3371899999999999</v>
      </c>
      <c r="AT86" s="16" t="s">
        <v>71</v>
      </c>
      <c r="AU86" s="16" t="s">
        <v>103</v>
      </c>
      <c r="BK86" s="193">
        <f>BK87+BK135</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P88+P97+P110+P131</f>
        <v>0</v>
      </c>
      <c r="Q87" s="202"/>
      <c r="R87" s="203">
        <f>R88+R97+R110+R131</f>
        <v>0.6511162</v>
      </c>
      <c r="S87" s="202"/>
      <c r="T87" s="204">
        <f>T88+T97+T110+T131</f>
        <v>1.27819</v>
      </c>
      <c r="AR87" s="205" t="s">
        <v>8</v>
      </c>
      <c r="AT87" s="206" t="s">
        <v>71</v>
      </c>
      <c r="AU87" s="206" t="s">
        <v>72</v>
      </c>
      <c r="AY87" s="205" t="s">
        <v>126</v>
      </c>
      <c r="BK87" s="207">
        <f>BK88+BK97+BK110+BK131</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SUM(P89:P96)</f>
        <v>0</v>
      </c>
      <c r="Q88" s="202"/>
      <c r="R88" s="203">
        <f>SUM(R89:R96)</f>
        <v>0.6511162</v>
      </c>
      <c r="S88" s="202"/>
      <c r="T88" s="204">
        <f>SUM(T89:T96)</f>
        <v>0</v>
      </c>
      <c r="AR88" s="205" t="s">
        <v>8</v>
      </c>
      <c r="AT88" s="206" t="s">
        <v>71</v>
      </c>
      <c r="AU88" s="206" t="s">
        <v>8</v>
      </c>
      <c r="AY88" s="205" t="s">
        <v>126</v>
      </c>
      <c r="BK88" s="207">
        <f>SUM(BK89:BK96)</f>
        <v>0</v>
      </c>
    </row>
    <row r="89" spans="2:65" s="1" customFormat="1" ht="14.4" customHeight="1">
      <c r="B89" s="37"/>
      <c r="C89" s="210" t="s">
        <v>8</v>
      </c>
      <c r="D89" s="210" t="s">
        <v>129</v>
      </c>
      <c r="E89" s="211" t="s">
        <v>130</v>
      </c>
      <c r="F89" s="212" t="s">
        <v>131</v>
      </c>
      <c r="G89" s="213" t="s">
        <v>132</v>
      </c>
      <c r="H89" s="214">
        <v>19.39</v>
      </c>
      <c r="I89" s="215"/>
      <c r="J89" s="214">
        <f>ROUND(I89*H89,0)</f>
        <v>0</v>
      </c>
      <c r="K89" s="212" t="s">
        <v>133</v>
      </c>
      <c r="L89" s="42"/>
      <c r="M89" s="216" t="s">
        <v>20</v>
      </c>
      <c r="N89" s="217" t="s">
        <v>43</v>
      </c>
      <c r="O89" s="82"/>
      <c r="P89" s="218">
        <f>O89*H89</f>
        <v>0</v>
      </c>
      <c r="Q89" s="218">
        <v>0.03358</v>
      </c>
      <c r="R89" s="218">
        <f>Q89*H89</f>
        <v>0.6511162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494</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495</v>
      </c>
      <c r="G92" s="227"/>
      <c r="H92" s="230">
        <v>19.39</v>
      </c>
      <c r="I92" s="231"/>
      <c r="J92" s="227"/>
      <c r="K92" s="227"/>
      <c r="L92" s="232"/>
      <c r="M92" s="233"/>
      <c r="N92" s="234"/>
      <c r="O92" s="234"/>
      <c r="P92" s="234"/>
      <c r="Q92" s="234"/>
      <c r="R92" s="234"/>
      <c r="S92" s="234"/>
      <c r="T92" s="235"/>
      <c r="AT92" s="236" t="s">
        <v>140</v>
      </c>
      <c r="AU92" s="236" t="s">
        <v>81</v>
      </c>
      <c r="AV92" s="12" t="s">
        <v>81</v>
      </c>
      <c r="AW92" s="12" t="s">
        <v>33</v>
      </c>
      <c r="AX92" s="12" t="s">
        <v>8</v>
      </c>
      <c r="AY92" s="236" t="s">
        <v>126</v>
      </c>
    </row>
    <row r="93" spans="2:65" s="1" customFormat="1" ht="14.4" customHeight="1">
      <c r="B93" s="37"/>
      <c r="C93" s="210" t="s">
        <v>81</v>
      </c>
      <c r="D93" s="210" t="s">
        <v>129</v>
      </c>
      <c r="E93" s="211" t="s">
        <v>144</v>
      </c>
      <c r="F93" s="212" t="s">
        <v>145</v>
      </c>
      <c r="G93" s="213" t="s">
        <v>132</v>
      </c>
      <c r="H93" s="214">
        <v>22.55</v>
      </c>
      <c r="I93" s="215"/>
      <c r="J93" s="214">
        <f>ROUND(I93*H93,0)</f>
        <v>0</v>
      </c>
      <c r="K93" s="212" t="s">
        <v>133</v>
      </c>
      <c r="L93" s="42"/>
      <c r="M93" s="216" t="s">
        <v>20</v>
      </c>
      <c r="N93" s="217" t="s">
        <v>43</v>
      </c>
      <c r="O93" s="82"/>
      <c r="P93" s="218">
        <f>O93*H93</f>
        <v>0</v>
      </c>
      <c r="Q93" s="218">
        <v>0</v>
      </c>
      <c r="R93" s="218">
        <f>Q93*H93</f>
        <v>0</v>
      </c>
      <c r="S93" s="218">
        <v>0</v>
      </c>
      <c r="T93" s="219">
        <f>S93*H93</f>
        <v>0</v>
      </c>
      <c r="AR93" s="220" t="s">
        <v>134</v>
      </c>
      <c r="AT93" s="220" t="s">
        <v>129</v>
      </c>
      <c r="AU93" s="220" t="s">
        <v>81</v>
      </c>
      <c r="AY93" s="16" t="s">
        <v>126</v>
      </c>
      <c r="BE93" s="221">
        <f>IF(N93="základní",J93,0)</f>
        <v>0</v>
      </c>
      <c r="BF93" s="221">
        <f>IF(N93="snížená",J93,0)</f>
        <v>0</v>
      </c>
      <c r="BG93" s="221">
        <f>IF(N93="zákl. přenesená",J93,0)</f>
        <v>0</v>
      </c>
      <c r="BH93" s="221">
        <f>IF(N93="sníž. přenesená",J93,0)</f>
        <v>0</v>
      </c>
      <c r="BI93" s="221">
        <f>IF(N93="nulová",J93,0)</f>
        <v>0</v>
      </c>
      <c r="BJ93" s="16" t="s">
        <v>8</v>
      </c>
      <c r="BK93" s="221">
        <f>ROUND(I93*H93,0)</f>
        <v>0</v>
      </c>
      <c r="BL93" s="16" t="s">
        <v>134</v>
      </c>
      <c r="BM93" s="220" t="s">
        <v>496</v>
      </c>
    </row>
    <row r="94" spans="2:47" s="1" customFormat="1" ht="12">
      <c r="B94" s="37"/>
      <c r="C94" s="38"/>
      <c r="D94" s="222" t="s">
        <v>136</v>
      </c>
      <c r="E94" s="38"/>
      <c r="F94" s="223" t="s">
        <v>147</v>
      </c>
      <c r="G94" s="38"/>
      <c r="H94" s="38"/>
      <c r="I94" s="134"/>
      <c r="J94" s="38"/>
      <c r="K94" s="38"/>
      <c r="L94" s="42"/>
      <c r="M94" s="224"/>
      <c r="N94" s="82"/>
      <c r="O94" s="82"/>
      <c r="P94" s="82"/>
      <c r="Q94" s="82"/>
      <c r="R94" s="82"/>
      <c r="S94" s="82"/>
      <c r="T94" s="83"/>
      <c r="AT94" s="16" t="s">
        <v>136</v>
      </c>
      <c r="AU94" s="16" t="s">
        <v>81</v>
      </c>
    </row>
    <row r="95" spans="2:47" s="1" customFormat="1" ht="12">
      <c r="B95" s="37"/>
      <c r="C95" s="38"/>
      <c r="D95" s="222" t="s">
        <v>138</v>
      </c>
      <c r="E95" s="38"/>
      <c r="F95" s="225" t="s">
        <v>148</v>
      </c>
      <c r="G95" s="38"/>
      <c r="H95" s="38"/>
      <c r="I95" s="134"/>
      <c r="J95" s="38"/>
      <c r="K95" s="38"/>
      <c r="L95" s="42"/>
      <c r="M95" s="224"/>
      <c r="N95" s="82"/>
      <c r="O95" s="82"/>
      <c r="P95" s="82"/>
      <c r="Q95" s="82"/>
      <c r="R95" s="82"/>
      <c r="S95" s="82"/>
      <c r="T95" s="83"/>
      <c r="AT95" s="16" t="s">
        <v>138</v>
      </c>
      <c r="AU95" s="16" t="s">
        <v>81</v>
      </c>
    </row>
    <row r="96" spans="2:51" s="12" customFormat="1" ht="12">
      <c r="B96" s="226"/>
      <c r="C96" s="227"/>
      <c r="D96" s="222" t="s">
        <v>140</v>
      </c>
      <c r="E96" s="228" t="s">
        <v>20</v>
      </c>
      <c r="F96" s="229" t="s">
        <v>497</v>
      </c>
      <c r="G96" s="227"/>
      <c r="H96" s="230">
        <v>22.55</v>
      </c>
      <c r="I96" s="231"/>
      <c r="J96" s="227"/>
      <c r="K96" s="227"/>
      <c r="L96" s="232"/>
      <c r="M96" s="233"/>
      <c r="N96" s="234"/>
      <c r="O96" s="234"/>
      <c r="P96" s="234"/>
      <c r="Q96" s="234"/>
      <c r="R96" s="234"/>
      <c r="S96" s="234"/>
      <c r="T96" s="235"/>
      <c r="AT96" s="236" t="s">
        <v>140</v>
      </c>
      <c r="AU96" s="236" t="s">
        <v>81</v>
      </c>
      <c r="AV96" s="12" t="s">
        <v>81</v>
      </c>
      <c r="AW96" s="12" t="s">
        <v>33</v>
      </c>
      <c r="AX96" s="12" t="s">
        <v>8</v>
      </c>
      <c r="AY96" s="236" t="s">
        <v>126</v>
      </c>
    </row>
    <row r="97" spans="2:63" s="11" customFormat="1" ht="22.8" customHeight="1">
      <c r="B97" s="194"/>
      <c r="C97" s="195"/>
      <c r="D97" s="196" t="s">
        <v>71</v>
      </c>
      <c r="E97" s="208" t="s">
        <v>151</v>
      </c>
      <c r="F97" s="208" t="s">
        <v>152</v>
      </c>
      <c r="G97" s="195"/>
      <c r="H97" s="195"/>
      <c r="I97" s="198"/>
      <c r="J97" s="209">
        <f>BK97</f>
        <v>0</v>
      </c>
      <c r="K97" s="195"/>
      <c r="L97" s="200"/>
      <c r="M97" s="201"/>
      <c r="N97" s="202"/>
      <c r="O97" s="202"/>
      <c r="P97" s="203">
        <f>SUM(P98:P109)</f>
        <v>0</v>
      </c>
      <c r="Q97" s="202"/>
      <c r="R97" s="203">
        <f>SUM(R98:R109)</f>
        <v>0</v>
      </c>
      <c r="S97" s="202"/>
      <c r="T97" s="204">
        <f>SUM(T98:T109)</f>
        <v>1.27819</v>
      </c>
      <c r="AR97" s="205" t="s">
        <v>8</v>
      </c>
      <c r="AT97" s="206" t="s">
        <v>71</v>
      </c>
      <c r="AU97" s="206" t="s">
        <v>8</v>
      </c>
      <c r="AY97" s="205" t="s">
        <v>126</v>
      </c>
      <c r="BK97" s="207">
        <f>SUM(BK98:BK109)</f>
        <v>0</v>
      </c>
    </row>
    <row r="98" spans="2:65" s="1" customFormat="1" ht="14.4" customHeight="1">
      <c r="B98" s="37"/>
      <c r="C98" s="210" t="s">
        <v>153</v>
      </c>
      <c r="D98" s="210" t="s">
        <v>129</v>
      </c>
      <c r="E98" s="211" t="s">
        <v>154</v>
      </c>
      <c r="F98" s="212" t="s">
        <v>155</v>
      </c>
      <c r="G98" s="213" t="s">
        <v>132</v>
      </c>
      <c r="H98" s="214">
        <v>2.21</v>
      </c>
      <c r="I98" s="215"/>
      <c r="J98" s="214">
        <f>ROUND(I98*H98,0)</f>
        <v>0</v>
      </c>
      <c r="K98" s="212" t="s">
        <v>133</v>
      </c>
      <c r="L98" s="42"/>
      <c r="M98" s="216" t="s">
        <v>20</v>
      </c>
      <c r="N98" s="217" t="s">
        <v>43</v>
      </c>
      <c r="O98" s="82"/>
      <c r="P98" s="218">
        <f>O98*H98</f>
        <v>0</v>
      </c>
      <c r="Q98" s="218">
        <v>0</v>
      </c>
      <c r="R98" s="218">
        <f>Q98*H98</f>
        <v>0</v>
      </c>
      <c r="S98" s="218">
        <v>0.075</v>
      </c>
      <c r="T98" s="219">
        <f>S98*H98</f>
        <v>0.16574999999999998</v>
      </c>
      <c r="AR98" s="220" t="s">
        <v>134</v>
      </c>
      <c r="AT98" s="220" t="s">
        <v>129</v>
      </c>
      <c r="AU98" s="220" t="s">
        <v>81</v>
      </c>
      <c r="AY98" s="16" t="s">
        <v>126</v>
      </c>
      <c r="BE98" s="221">
        <f>IF(N98="základní",J98,0)</f>
        <v>0</v>
      </c>
      <c r="BF98" s="221">
        <f>IF(N98="snížená",J98,0)</f>
        <v>0</v>
      </c>
      <c r="BG98" s="221">
        <f>IF(N98="zákl. přenesená",J98,0)</f>
        <v>0</v>
      </c>
      <c r="BH98" s="221">
        <f>IF(N98="sníž. přenesená",J98,0)</f>
        <v>0</v>
      </c>
      <c r="BI98" s="221">
        <f>IF(N98="nulová",J98,0)</f>
        <v>0</v>
      </c>
      <c r="BJ98" s="16" t="s">
        <v>8</v>
      </c>
      <c r="BK98" s="221">
        <f>ROUND(I98*H98,0)</f>
        <v>0</v>
      </c>
      <c r="BL98" s="16" t="s">
        <v>134</v>
      </c>
      <c r="BM98" s="220" t="s">
        <v>498</v>
      </c>
    </row>
    <row r="99" spans="2:47" s="1" customFormat="1" ht="12">
      <c r="B99" s="37"/>
      <c r="C99" s="38"/>
      <c r="D99" s="222" t="s">
        <v>136</v>
      </c>
      <c r="E99" s="38"/>
      <c r="F99" s="223" t="s">
        <v>157</v>
      </c>
      <c r="G99" s="38"/>
      <c r="H99" s="38"/>
      <c r="I99" s="134"/>
      <c r="J99" s="38"/>
      <c r="K99" s="38"/>
      <c r="L99" s="42"/>
      <c r="M99" s="224"/>
      <c r="N99" s="82"/>
      <c r="O99" s="82"/>
      <c r="P99" s="82"/>
      <c r="Q99" s="82"/>
      <c r="R99" s="82"/>
      <c r="S99" s="82"/>
      <c r="T99" s="83"/>
      <c r="AT99" s="16" t="s">
        <v>136</v>
      </c>
      <c r="AU99" s="16" t="s">
        <v>81</v>
      </c>
    </row>
    <row r="100" spans="2:47" s="1" customFormat="1" ht="12">
      <c r="B100" s="37"/>
      <c r="C100" s="38"/>
      <c r="D100" s="222" t="s">
        <v>138</v>
      </c>
      <c r="E100" s="38"/>
      <c r="F100" s="225" t="s">
        <v>158</v>
      </c>
      <c r="G100" s="38"/>
      <c r="H100" s="38"/>
      <c r="I100" s="134"/>
      <c r="J100" s="38"/>
      <c r="K100" s="38"/>
      <c r="L100" s="42"/>
      <c r="M100" s="224"/>
      <c r="N100" s="82"/>
      <c r="O100" s="82"/>
      <c r="P100" s="82"/>
      <c r="Q100" s="82"/>
      <c r="R100" s="82"/>
      <c r="S100" s="82"/>
      <c r="T100" s="83"/>
      <c r="AT100" s="16" t="s">
        <v>138</v>
      </c>
      <c r="AU100" s="16" t="s">
        <v>81</v>
      </c>
    </row>
    <row r="101" spans="2:51" s="12" customFormat="1" ht="12">
      <c r="B101" s="226"/>
      <c r="C101" s="227"/>
      <c r="D101" s="222" t="s">
        <v>140</v>
      </c>
      <c r="E101" s="228" t="s">
        <v>20</v>
      </c>
      <c r="F101" s="229" t="s">
        <v>499</v>
      </c>
      <c r="G101" s="227"/>
      <c r="H101" s="230">
        <v>2.21</v>
      </c>
      <c r="I101" s="231"/>
      <c r="J101" s="227"/>
      <c r="K101" s="227"/>
      <c r="L101" s="232"/>
      <c r="M101" s="233"/>
      <c r="N101" s="234"/>
      <c r="O101" s="234"/>
      <c r="P101" s="234"/>
      <c r="Q101" s="234"/>
      <c r="R101" s="234"/>
      <c r="S101" s="234"/>
      <c r="T101" s="235"/>
      <c r="AT101" s="236" t="s">
        <v>140</v>
      </c>
      <c r="AU101" s="236" t="s">
        <v>81</v>
      </c>
      <c r="AV101" s="12" t="s">
        <v>81</v>
      </c>
      <c r="AW101" s="12" t="s">
        <v>33</v>
      </c>
      <c r="AX101" s="12" t="s">
        <v>8</v>
      </c>
      <c r="AY101" s="236" t="s">
        <v>126</v>
      </c>
    </row>
    <row r="102" spans="2:65" s="1" customFormat="1" ht="14.4" customHeight="1">
      <c r="B102" s="37"/>
      <c r="C102" s="210" t="s">
        <v>134</v>
      </c>
      <c r="D102" s="210" t="s">
        <v>129</v>
      </c>
      <c r="E102" s="211" t="s">
        <v>160</v>
      </c>
      <c r="F102" s="212" t="s">
        <v>161</v>
      </c>
      <c r="G102" s="213" t="s">
        <v>132</v>
      </c>
      <c r="H102" s="214">
        <v>1.76</v>
      </c>
      <c r="I102" s="215"/>
      <c r="J102" s="214">
        <f>ROUND(I102*H102,0)</f>
        <v>0</v>
      </c>
      <c r="K102" s="212" t="s">
        <v>133</v>
      </c>
      <c r="L102" s="42"/>
      <c r="M102" s="216" t="s">
        <v>20</v>
      </c>
      <c r="N102" s="217" t="s">
        <v>43</v>
      </c>
      <c r="O102" s="82"/>
      <c r="P102" s="218">
        <f>O102*H102</f>
        <v>0</v>
      </c>
      <c r="Q102" s="218">
        <v>0</v>
      </c>
      <c r="R102" s="218">
        <f>Q102*H102</f>
        <v>0</v>
      </c>
      <c r="S102" s="218">
        <v>0.062</v>
      </c>
      <c r="T102" s="219">
        <f>S102*H102</f>
        <v>0.10912</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500</v>
      </c>
    </row>
    <row r="103" spans="2:47" s="1" customFormat="1" ht="12">
      <c r="B103" s="37"/>
      <c r="C103" s="38"/>
      <c r="D103" s="222" t="s">
        <v>136</v>
      </c>
      <c r="E103" s="38"/>
      <c r="F103" s="223" t="s">
        <v>163</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501</v>
      </c>
      <c r="G105" s="227"/>
      <c r="H105" s="230">
        <v>1.76</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5" s="1" customFormat="1" ht="14.4" customHeight="1">
      <c r="B106" s="37"/>
      <c r="C106" s="210" t="s">
        <v>165</v>
      </c>
      <c r="D106" s="210" t="s">
        <v>129</v>
      </c>
      <c r="E106" s="211" t="s">
        <v>166</v>
      </c>
      <c r="F106" s="212" t="s">
        <v>167</v>
      </c>
      <c r="G106" s="213" t="s">
        <v>132</v>
      </c>
      <c r="H106" s="214">
        <v>18.58</v>
      </c>
      <c r="I106" s="215"/>
      <c r="J106" s="214">
        <f>ROUND(I106*H106,0)</f>
        <v>0</v>
      </c>
      <c r="K106" s="212" t="s">
        <v>133</v>
      </c>
      <c r="L106" s="42"/>
      <c r="M106" s="216" t="s">
        <v>20</v>
      </c>
      <c r="N106" s="217" t="s">
        <v>43</v>
      </c>
      <c r="O106" s="82"/>
      <c r="P106" s="218">
        <f>O106*H106</f>
        <v>0</v>
      </c>
      <c r="Q106" s="218">
        <v>0</v>
      </c>
      <c r="R106" s="218">
        <f>Q106*H106</f>
        <v>0</v>
      </c>
      <c r="S106" s="218">
        <v>0.054</v>
      </c>
      <c r="T106" s="219">
        <f>S106*H106</f>
        <v>1.00332</v>
      </c>
      <c r="AR106" s="220" t="s">
        <v>134</v>
      </c>
      <c r="AT106" s="220" t="s">
        <v>129</v>
      </c>
      <c r="AU106" s="220" t="s">
        <v>81</v>
      </c>
      <c r="AY106" s="16" t="s">
        <v>126</v>
      </c>
      <c r="BE106" s="221">
        <f>IF(N106="základní",J106,0)</f>
        <v>0</v>
      </c>
      <c r="BF106" s="221">
        <f>IF(N106="snížená",J106,0)</f>
        <v>0</v>
      </c>
      <c r="BG106" s="221">
        <f>IF(N106="zákl. přenesená",J106,0)</f>
        <v>0</v>
      </c>
      <c r="BH106" s="221">
        <f>IF(N106="sníž. přenesená",J106,0)</f>
        <v>0</v>
      </c>
      <c r="BI106" s="221">
        <f>IF(N106="nulová",J106,0)</f>
        <v>0</v>
      </c>
      <c r="BJ106" s="16" t="s">
        <v>8</v>
      </c>
      <c r="BK106" s="221">
        <f>ROUND(I106*H106,0)</f>
        <v>0</v>
      </c>
      <c r="BL106" s="16" t="s">
        <v>134</v>
      </c>
      <c r="BM106" s="220" t="s">
        <v>502</v>
      </c>
    </row>
    <row r="107" spans="2:47" s="1" customFormat="1" ht="12">
      <c r="B107" s="37"/>
      <c r="C107" s="38"/>
      <c r="D107" s="222" t="s">
        <v>136</v>
      </c>
      <c r="E107" s="38"/>
      <c r="F107" s="223" t="s">
        <v>169</v>
      </c>
      <c r="G107" s="38"/>
      <c r="H107" s="38"/>
      <c r="I107" s="134"/>
      <c r="J107" s="38"/>
      <c r="K107" s="38"/>
      <c r="L107" s="42"/>
      <c r="M107" s="224"/>
      <c r="N107" s="82"/>
      <c r="O107" s="82"/>
      <c r="P107" s="82"/>
      <c r="Q107" s="82"/>
      <c r="R107" s="82"/>
      <c r="S107" s="82"/>
      <c r="T107" s="83"/>
      <c r="AT107" s="16" t="s">
        <v>136</v>
      </c>
      <c r="AU107" s="16" t="s">
        <v>81</v>
      </c>
    </row>
    <row r="108" spans="2:47" s="1" customFormat="1" ht="12">
      <c r="B108" s="37"/>
      <c r="C108" s="38"/>
      <c r="D108" s="222" t="s">
        <v>138</v>
      </c>
      <c r="E108" s="38"/>
      <c r="F108" s="225" t="s">
        <v>158</v>
      </c>
      <c r="G108" s="38"/>
      <c r="H108" s="38"/>
      <c r="I108" s="134"/>
      <c r="J108" s="38"/>
      <c r="K108" s="38"/>
      <c r="L108" s="42"/>
      <c r="M108" s="224"/>
      <c r="N108" s="82"/>
      <c r="O108" s="82"/>
      <c r="P108" s="82"/>
      <c r="Q108" s="82"/>
      <c r="R108" s="82"/>
      <c r="S108" s="82"/>
      <c r="T108" s="83"/>
      <c r="AT108" s="16" t="s">
        <v>138</v>
      </c>
      <c r="AU108" s="16" t="s">
        <v>81</v>
      </c>
    </row>
    <row r="109" spans="2:51" s="12" customFormat="1" ht="12">
      <c r="B109" s="226"/>
      <c r="C109" s="227"/>
      <c r="D109" s="222" t="s">
        <v>140</v>
      </c>
      <c r="E109" s="228" t="s">
        <v>20</v>
      </c>
      <c r="F109" s="229" t="s">
        <v>503</v>
      </c>
      <c r="G109" s="227"/>
      <c r="H109" s="230">
        <v>18.58</v>
      </c>
      <c r="I109" s="231"/>
      <c r="J109" s="227"/>
      <c r="K109" s="227"/>
      <c r="L109" s="232"/>
      <c r="M109" s="233"/>
      <c r="N109" s="234"/>
      <c r="O109" s="234"/>
      <c r="P109" s="234"/>
      <c r="Q109" s="234"/>
      <c r="R109" s="234"/>
      <c r="S109" s="234"/>
      <c r="T109" s="235"/>
      <c r="AT109" s="236" t="s">
        <v>140</v>
      </c>
      <c r="AU109" s="236" t="s">
        <v>81</v>
      </c>
      <c r="AV109" s="12" t="s">
        <v>81</v>
      </c>
      <c r="AW109" s="12" t="s">
        <v>33</v>
      </c>
      <c r="AX109" s="12" t="s">
        <v>8</v>
      </c>
      <c r="AY109" s="236" t="s">
        <v>126</v>
      </c>
    </row>
    <row r="110" spans="2:63" s="11" customFormat="1" ht="22.8" customHeight="1">
      <c r="B110" s="194"/>
      <c r="C110" s="195"/>
      <c r="D110" s="196" t="s">
        <v>71</v>
      </c>
      <c r="E110" s="208" t="s">
        <v>182</v>
      </c>
      <c r="F110" s="208" t="s">
        <v>183</v>
      </c>
      <c r="G110" s="195"/>
      <c r="H110" s="195"/>
      <c r="I110" s="198"/>
      <c r="J110" s="209">
        <f>BK110</f>
        <v>0</v>
      </c>
      <c r="K110" s="195"/>
      <c r="L110" s="200"/>
      <c r="M110" s="201"/>
      <c r="N110" s="202"/>
      <c r="O110" s="202"/>
      <c r="P110" s="203">
        <f>SUM(P111:P130)</f>
        <v>0</v>
      </c>
      <c r="Q110" s="202"/>
      <c r="R110" s="203">
        <f>SUM(R111:R130)</f>
        <v>0</v>
      </c>
      <c r="S110" s="202"/>
      <c r="T110" s="204">
        <f>SUM(T111:T130)</f>
        <v>0</v>
      </c>
      <c r="AR110" s="205" t="s">
        <v>8</v>
      </c>
      <c r="AT110" s="206" t="s">
        <v>71</v>
      </c>
      <c r="AU110" s="206" t="s">
        <v>8</v>
      </c>
      <c r="AY110" s="205" t="s">
        <v>126</v>
      </c>
      <c r="BK110" s="207">
        <f>SUM(BK111:BK130)</f>
        <v>0</v>
      </c>
    </row>
    <row r="111" spans="2:65" s="1" customFormat="1" ht="14.4" customHeight="1">
      <c r="B111" s="37"/>
      <c r="C111" s="210" t="s">
        <v>127</v>
      </c>
      <c r="D111" s="210" t="s">
        <v>129</v>
      </c>
      <c r="E111" s="211" t="s">
        <v>185</v>
      </c>
      <c r="F111" s="212" t="s">
        <v>186</v>
      </c>
      <c r="G111" s="213" t="s">
        <v>187</v>
      </c>
      <c r="H111" s="214">
        <v>0.93</v>
      </c>
      <c r="I111" s="215"/>
      <c r="J111" s="214">
        <f>ROUND(I111*H111,0)</f>
        <v>0</v>
      </c>
      <c r="K111" s="212" t="s">
        <v>133</v>
      </c>
      <c r="L111" s="42"/>
      <c r="M111" s="216" t="s">
        <v>20</v>
      </c>
      <c r="N111" s="217" t="s">
        <v>43</v>
      </c>
      <c r="O111" s="82"/>
      <c r="P111" s="218">
        <f>O111*H111</f>
        <v>0</v>
      </c>
      <c r="Q111" s="218">
        <v>0</v>
      </c>
      <c r="R111" s="218">
        <f>Q111*H111</f>
        <v>0</v>
      </c>
      <c r="S111" s="218">
        <v>0</v>
      </c>
      <c r="T111" s="219">
        <f>S111*H111</f>
        <v>0</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504</v>
      </c>
    </row>
    <row r="112" spans="2:47" s="1" customFormat="1" ht="12">
      <c r="B112" s="37"/>
      <c r="C112" s="38"/>
      <c r="D112" s="222" t="s">
        <v>136</v>
      </c>
      <c r="E112" s="38"/>
      <c r="F112" s="223" t="s">
        <v>189</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190</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505</v>
      </c>
      <c r="G114" s="227"/>
      <c r="H114" s="230">
        <v>0.93</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176</v>
      </c>
      <c r="D115" s="210" t="s">
        <v>129</v>
      </c>
      <c r="E115" s="211" t="s">
        <v>191</v>
      </c>
      <c r="F115" s="212" t="s">
        <v>192</v>
      </c>
      <c r="G115" s="213" t="s">
        <v>187</v>
      </c>
      <c r="H115" s="214">
        <v>0.93</v>
      </c>
      <c r="I115" s="215"/>
      <c r="J115" s="214">
        <f>ROUND(I115*H115,0)</f>
        <v>0</v>
      </c>
      <c r="K115" s="212" t="s">
        <v>133</v>
      </c>
      <c r="L115" s="42"/>
      <c r="M115" s="216" t="s">
        <v>20</v>
      </c>
      <c r="N115" s="217" t="s">
        <v>43</v>
      </c>
      <c r="O115" s="82"/>
      <c r="P115" s="218">
        <f>O115*H115</f>
        <v>0</v>
      </c>
      <c r="Q115" s="218">
        <v>0</v>
      </c>
      <c r="R115" s="218">
        <f>Q115*H115</f>
        <v>0</v>
      </c>
      <c r="S115" s="218">
        <v>0</v>
      </c>
      <c r="T115" s="219">
        <f>S115*H115</f>
        <v>0</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506</v>
      </c>
    </row>
    <row r="116" spans="2:47" s="1" customFormat="1" ht="12">
      <c r="B116" s="37"/>
      <c r="C116" s="38"/>
      <c r="D116" s="222" t="s">
        <v>136</v>
      </c>
      <c r="E116" s="38"/>
      <c r="F116" s="223" t="s">
        <v>194</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195</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505</v>
      </c>
      <c r="G118" s="227"/>
      <c r="H118" s="230">
        <v>0.93</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184</v>
      </c>
      <c r="D119" s="210" t="s">
        <v>129</v>
      </c>
      <c r="E119" s="211" t="s">
        <v>196</v>
      </c>
      <c r="F119" s="212" t="s">
        <v>197</v>
      </c>
      <c r="G119" s="213" t="s">
        <v>187</v>
      </c>
      <c r="H119" s="214">
        <v>0.93</v>
      </c>
      <c r="I119" s="215"/>
      <c r="J119" s="214">
        <f>ROUND(I119*H119,0)</f>
        <v>0</v>
      </c>
      <c r="K119" s="212" t="s">
        <v>133</v>
      </c>
      <c r="L119" s="42"/>
      <c r="M119" s="216" t="s">
        <v>20</v>
      </c>
      <c r="N119" s="217" t="s">
        <v>43</v>
      </c>
      <c r="O119" s="82"/>
      <c r="P119" s="218">
        <f>O119*H119</f>
        <v>0</v>
      </c>
      <c r="Q119" s="218">
        <v>0</v>
      </c>
      <c r="R119" s="218">
        <f>Q119*H119</f>
        <v>0</v>
      </c>
      <c r="S119" s="218">
        <v>0</v>
      </c>
      <c r="T119" s="219">
        <f>S119*H119</f>
        <v>0</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507</v>
      </c>
    </row>
    <row r="120" spans="2:47" s="1" customFormat="1" ht="12">
      <c r="B120" s="37"/>
      <c r="C120" s="38"/>
      <c r="D120" s="222" t="s">
        <v>136</v>
      </c>
      <c r="E120" s="38"/>
      <c r="F120" s="223" t="s">
        <v>199</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200</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505</v>
      </c>
      <c r="G122" s="227"/>
      <c r="H122" s="230">
        <v>0.93</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5" s="1" customFormat="1" ht="14.4" customHeight="1">
      <c r="B123" s="37"/>
      <c r="C123" s="210" t="s">
        <v>151</v>
      </c>
      <c r="D123" s="210" t="s">
        <v>129</v>
      </c>
      <c r="E123" s="211" t="s">
        <v>202</v>
      </c>
      <c r="F123" s="212" t="s">
        <v>203</v>
      </c>
      <c r="G123" s="213" t="s">
        <v>187</v>
      </c>
      <c r="H123" s="214">
        <v>4.65</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508</v>
      </c>
    </row>
    <row r="124" spans="2:47" s="1" customFormat="1" ht="12">
      <c r="B124" s="37"/>
      <c r="C124" s="38"/>
      <c r="D124" s="222" t="s">
        <v>136</v>
      </c>
      <c r="E124" s="38"/>
      <c r="F124" s="223" t="s">
        <v>205</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200</v>
      </c>
      <c r="G125" s="38"/>
      <c r="H125" s="38"/>
      <c r="I125" s="134"/>
      <c r="J125" s="38"/>
      <c r="K125" s="38"/>
      <c r="L125" s="42"/>
      <c r="M125" s="224"/>
      <c r="N125" s="82"/>
      <c r="O125" s="82"/>
      <c r="P125" s="82"/>
      <c r="Q125" s="82"/>
      <c r="R125" s="82"/>
      <c r="S125" s="82"/>
      <c r="T125" s="83"/>
      <c r="AT125" s="16" t="s">
        <v>138</v>
      </c>
      <c r="AU125" s="16" t="s">
        <v>81</v>
      </c>
    </row>
    <row r="126" spans="2:51" s="12" customFormat="1" ht="12">
      <c r="B126" s="226"/>
      <c r="C126" s="227"/>
      <c r="D126" s="222" t="s">
        <v>140</v>
      </c>
      <c r="E126" s="228" t="s">
        <v>20</v>
      </c>
      <c r="F126" s="229" t="s">
        <v>509</v>
      </c>
      <c r="G126" s="227"/>
      <c r="H126" s="230">
        <v>4.65</v>
      </c>
      <c r="I126" s="231"/>
      <c r="J126" s="227"/>
      <c r="K126" s="227"/>
      <c r="L126" s="232"/>
      <c r="M126" s="233"/>
      <c r="N126" s="234"/>
      <c r="O126" s="234"/>
      <c r="P126" s="234"/>
      <c r="Q126" s="234"/>
      <c r="R126" s="234"/>
      <c r="S126" s="234"/>
      <c r="T126" s="235"/>
      <c r="AT126" s="236" t="s">
        <v>140</v>
      </c>
      <c r="AU126" s="236" t="s">
        <v>81</v>
      </c>
      <c r="AV126" s="12" t="s">
        <v>81</v>
      </c>
      <c r="AW126" s="12" t="s">
        <v>33</v>
      </c>
      <c r="AX126" s="12" t="s">
        <v>8</v>
      </c>
      <c r="AY126" s="236" t="s">
        <v>126</v>
      </c>
    </row>
    <row r="127" spans="2:65" s="1" customFormat="1" ht="21.6" customHeight="1">
      <c r="B127" s="37"/>
      <c r="C127" s="210" t="s">
        <v>26</v>
      </c>
      <c r="D127" s="210" t="s">
        <v>129</v>
      </c>
      <c r="E127" s="211" t="s">
        <v>208</v>
      </c>
      <c r="F127" s="212" t="s">
        <v>209</v>
      </c>
      <c r="G127" s="213" t="s">
        <v>187</v>
      </c>
      <c r="H127" s="214">
        <v>0.93</v>
      </c>
      <c r="I127" s="215"/>
      <c r="J127" s="214">
        <f>ROUND(I127*H127,0)</f>
        <v>0</v>
      </c>
      <c r="K127" s="212" t="s">
        <v>133</v>
      </c>
      <c r="L127" s="42"/>
      <c r="M127" s="216" t="s">
        <v>20</v>
      </c>
      <c r="N127" s="217" t="s">
        <v>43</v>
      </c>
      <c r="O127" s="82"/>
      <c r="P127" s="218">
        <f>O127*H127</f>
        <v>0</v>
      </c>
      <c r="Q127" s="218">
        <v>0</v>
      </c>
      <c r="R127" s="218">
        <f>Q127*H127</f>
        <v>0</v>
      </c>
      <c r="S127" s="218">
        <v>0</v>
      </c>
      <c r="T127" s="219">
        <f>S127*H127</f>
        <v>0</v>
      </c>
      <c r="AR127" s="220" t="s">
        <v>134</v>
      </c>
      <c r="AT127" s="220" t="s">
        <v>129</v>
      </c>
      <c r="AU127" s="220" t="s">
        <v>81</v>
      </c>
      <c r="AY127" s="16" t="s">
        <v>126</v>
      </c>
      <c r="BE127" s="221">
        <f>IF(N127="základní",J127,0)</f>
        <v>0</v>
      </c>
      <c r="BF127" s="221">
        <f>IF(N127="snížená",J127,0)</f>
        <v>0</v>
      </c>
      <c r="BG127" s="221">
        <f>IF(N127="zákl. přenesená",J127,0)</f>
        <v>0</v>
      </c>
      <c r="BH127" s="221">
        <f>IF(N127="sníž. přenesená",J127,0)</f>
        <v>0</v>
      </c>
      <c r="BI127" s="221">
        <f>IF(N127="nulová",J127,0)</f>
        <v>0</v>
      </c>
      <c r="BJ127" s="16" t="s">
        <v>8</v>
      </c>
      <c r="BK127" s="221">
        <f>ROUND(I127*H127,0)</f>
        <v>0</v>
      </c>
      <c r="BL127" s="16" t="s">
        <v>134</v>
      </c>
      <c r="BM127" s="220" t="s">
        <v>510</v>
      </c>
    </row>
    <row r="128" spans="2:47" s="1" customFormat="1" ht="12">
      <c r="B128" s="37"/>
      <c r="C128" s="38"/>
      <c r="D128" s="222" t="s">
        <v>136</v>
      </c>
      <c r="E128" s="38"/>
      <c r="F128" s="223" t="s">
        <v>211</v>
      </c>
      <c r="G128" s="38"/>
      <c r="H128" s="38"/>
      <c r="I128" s="134"/>
      <c r="J128" s="38"/>
      <c r="K128" s="38"/>
      <c r="L128" s="42"/>
      <c r="M128" s="224"/>
      <c r="N128" s="82"/>
      <c r="O128" s="82"/>
      <c r="P128" s="82"/>
      <c r="Q128" s="82"/>
      <c r="R128" s="82"/>
      <c r="S128" s="82"/>
      <c r="T128" s="83"/>
      <c r="AT128" s="16" t="s">
        <v>136</v>
      </c>
      <c r="AU128" s="16" t="s">
        <v>81</v>
      </c>
    </row>
    <row r="129" spans="2:47" s="1" customFormat="1" ht="12">
      <c r="B129" s="37"/>
      <c r="C129" s="38"/>
      <c r="D129" s="222" t="s">
        <v>138</v>
      </c>
      <c r="E129" s="38"/>
      <c r="F129" s="225" t="s">
        <v>212</v>
      </c>
      <c r="G129" s="38"/>
      <c r="H129" s="38"/>
      <c r="I129" s="134"/>
      <c r="J129" s="38"/>
      <c r="K129" s="38"/>
      <c r="L129" s="42"/>
      <c r="M129" s="224"/>
      <c r="N129" s="82"/>
      <c r="O129" s="82"/>
      <c r="P129" s="82"/>
      <c r="Q129" s="82"/>
      <c r="R129" s="82"/>
      <c r="S129" s="82"/>
      <c r="T129" s="83"/>
      <c r="AT129" s="16" t="s">
        <v>138</v>
      </c>
      <c r="AU129" s="16" t="s">
        <v>81</v>
      </c>
    </row>
    <row r="130" spans="2:51" s="12" customFormat="1" ht="12">
      <c r="B130" s="226"/>
      <c r="C130" s="227"/>
      <c r="D130" s="222" t="s">
        <v>140</v>
      </c>
      <c r="E130" s="228" t="s">
        <v>20</v>
      </c>
      <c r="F130" s="229" t="s">
        <v>505</v>
      </c>
      <c r="G130" s="227"/>
      <c r="H130" s="230">
        <v>0.93</v>
      </c>
      <c r="I130" s="231"/>
      <c r="J130" s="227"/>
      <c r="K130" s="227"/>
      <c r="L130" s="232"/>
      <c r="M130" s="233"/>
      <c r="N130" s="234"/>
      <c r="O130" s="234"/>
      <c r="P130" s="234"/>
      <c r="Q130" s="234"/>
      <c r="R130" s="234"/>
      <c r="S130" s="234"/>
      <c r="T130" s="235"/>
      <c r="AT130" s="236" t="s">
        <v>140</v>
      </c>
      <c r="AU130" s="236" t="s">
        <v>81</v>
      </c>
      <c r="AV130" s="12" t="s">
        <v>81</v>
      </c>
      <c r="AW130" s="12" t="s">
        <v>33</v>
      </c>
      <c r="AX130" s="12" t="s">
        <v>8</v>
      </c>
      <c r="AY130" s="236" t="s">
        <v>126</v>
      </c>
    </row>
    <row r="131" spans="2:63" s="11" customFormat="1" ht="22.8" customHeight="1">
      <c r="B131" s="194"/>
      <c r="C131" s="195"/>
      <c r="D131" s="196" t="s">
        <v>71</v>
      </c>
      <c r="E131" s="208" t="s">
        <v>213</v>
      </c>
      <c r="F131" s="208" t="s">
        <v>214</v>
      </c>
      <c r="G131" s="195"/>
      <c r="H131" s="195"/>
      <c r="I131" s="198"/>
      <c r="J131" s="209">
        <f>BK131</f>
        <v>0</v>
      </c>
      <c r="K131" s="195"/>
      <c r="L131" s="200"/>
      <c r="M131" s="201"/>
      <c r="N131" s="202"/>
      <c r="O131" s="202"/>
      <c r="P131" s="203">
        <f>SUM(P132:P134)</f>
        <v>0</v>
      </c>
      <c r="Q131" s="202"/>
      <c r="R131" s="203">
        <f>SUM(R132:R134)</f>
        <v>0</v>
      </c>
      <c r="S131" s="202"/>
      <c r="T131" s="204">
        <f>SUM(T132:T134)</f>
        <v>0</v>
      </c>
      <c r="AR131" s="205" t="s">
        <v>8</v>
      </c>
      <c r="AT131" s="206" t="s">
        <v>71</v>
      </c>
      <c r="AU131" s="206" t="s">
        <v>8</v>
      </c>
      <c r="AY131" s="205" t="s">
        <v>126</v>
      </c>
      <c r="BK131" s="207">
        <f>SUM(BK132:BK134)</f>
        <v>0</v>
      </c>
    </row>
    <row r="132" spans="2:65" s="1" customFormat="1" ht="14.4" customHeight="1">
      <c r="B132" s="37"/>
      <c r="C132" s="210" t="s">
        <v>201</v>
      </c>
      <c r="D132" s="210" t="s">
        <v>129</v>
      </c>
      <c r="E132" s="211" t="s">
        <v>216</v>
      </c>
      <c r="F132" s="212" t="s">
        <v>217</v>
      </c>
      <c r="G132" s="213" t="s">
        <v>187</v>
      </c>
      <c r="H132" s="214">
        <v>0.65</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511</v>
      </c>
    </row>
    <row r="133" spans="2:47" s="1" customFormat="1" ht="12">
      <c r="B133" s="37"/>
      <c r="C133" s="38"/>
      <c r="D133" s="222" t="s">
        <v>136</v>
      </c>
      <c r="E133" s="38"/>
      <c r="F133" s="223" t="s">
        <v>219</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220</v>
      </c>
      <c r="G134" s="38"/>
      <c r="H134" s="38"/>
      <c r="I134" s="134"/>
      <c r="J134" s="38"/>
      <c r="K134" s="38"/>
      <c r="L134" s="42"/>
      <c r="M134" s="224"/>
      <c r="N134" s="82"/>
      <c r="O134" s="82"/>
      <c r="P134" s="82"/>
      <c r="Q134" s="82"/>
      <c r="R134" s="82"/>
      <c r="S134" s="82"/>
      <c r="T134" s="83"/>
      <c r="AT134" s="16" t="s">
        <v>138</v>
      </c>
      <c r="AU134" s="16" t="s">
        <v>81</v>
      </c>
    </row>
    <row r="135" spans="2:63" s="11" customFormat="1" ht="25.9" customHeight="1">
      <c r="B135" s="194"/>
      <c r="C135" s="195"/>
      <c r="D135" s="196" t="s">
        <v>71</v>
      </c>
      <c r="E135" s="197" t="s">
        <v>221</v>
      </c>
      <c r="F135" s="197" t="s">
        <v>222</v>
      </c>
      <c r="G135" s="195"/>
      <c r="H135" s="195"/>
      <c r="I135" s="198"/>
      <c r="J135" s="199">
        <f>BK135</f>
        <v>0</v>
      </c>
      <c r="K135" s="195"/>
      <c r="L135" s="200"/>
      <c r="M135" s="201"/>
      <c r="N135" s="202"/>
      <c r="O135" s="202"/>
      <c r="P135" s="203">
        <f>P136</f>
        <v>0</v>
      </c>
      <c r="Q135" s="202"/>
      <c r="R135" s="203">
        <f>R136</f>
        <v>0.1476151</v>
      </c>
      <c r="S135" s="202"/>
      <c r="T135" s="204">
        <f>T136</f>
        <v>0.059000000000000004</v>
      </c>
      <c r="AR135" s="205" t="s">
        <v>81</v>
      </c>
      <c r="AT135" s="206" t="s">
        <v>71</v>
      </c>
      <c r="AU135" s="206" t="s">
        <v>72</v>
      </c>
      <c r="AY135" s="205" t="s">
        <v>126</v>
      </c>
      <c r="BK135" s="207">
        <f>BK136</f>
        <v>0</v>
      </c>
    </row>
    <row r="136" spans="2:63" s="11" customFormat="1" ht="22.8" customHeight="1">
      <c r="B136" s="194"/>
      <c r="C136" s="195"/>
      <c r="D136" s="196" t="s">
        <v>71</v>
      </c>
      <c r="E136" s="208" t="s">
        <v>223</v>
      </c>
      <c r="F136" s="208" t="s">
        <v>224</v>
      </c>
      <c r="G136" s="195"/>
      <c r="H136" s="195"/>
      <c r="I136" s="198"/>
      <c r="J136" s="209">
        <f>BK136</f>
        <v>0</v>
      </c>
      <c r="K136" s="195"/>
      <c r="L136" s="200"/>
      <c r="M136" s="201"/>
      <c r="N136" s="202"/>
      <c r="O136" s="202"/>
      <c r="P136" s="203">
        <f>SUM(P137:P181)</f>
        <v>0</v>
      </c>
      <c r="Q136" s="202"/>
      <c r="R136" s="203">
        <f>SUM(R137:R181)</f>
        <v>0.1476151</v>
      </c>
      <c r="S136" s="202"/>
      <c r="T136" s="204">
        <f>SUM(T137:T181)</f>
        <v>0.059000000000000004</v>
      </c>
      <c r="AR136" s="205" t="s">
        <v>81</v>
      </c>
      <c r="AT136" s="206" t="s">
        <v>71</v>
      </c>
      <c r="AU136" s="206" t="s">
        <v>8</v>
      </c>
      <c r="AY136" s="205" t="s">
        <v>126</v>
      </c>
      <c r="BK136" s="207">
        <f>SUM(BK137:BK181)</f>
        <v>0</v>
      </c>
    </row>
    <row r="137" spans="2:65" s="1" customFormat="1" ht="14.4" customHeight="1">
      <c r="B137" s="37"/>
      <c r="C137" s="210" t="s">
        <v>207</v>
      </c>
      <c r="D137" s="210" t="s">
        <v>129</v>
      </c>
      <c r="E137" s="211" t="s">
        <v>226</v>
      </c>
      <c r="F137" s="212" t="s">
        <v>227</v>
      </c>
      <c r="G137" s="213" t="s">
        <v>228</v>
      </c>
      <c r="H137" s="214">
        <v>3</v>
      </c>
      <c r="I137" s="215"/>
      <c r="J137" s="214">
        <f>ROUND(I137*H137,0)</f>
        <v>0</v>
      </c>
      <c r="K137" s="212" t="s">
        <v>133</v>
      </c>
      <c r="L137" s="42"/>
      <c r="M137" s="216" t="s">
        <v>20</v>
      </c>
      <c r="N137" s="217" t="s">
        <v>43</v>
      </c>
      <c r="O137" s="82"/>
      <c r="P137" s="218">
        <f>O137*H137</f>
        <v>0</v>
      </c>
      <c r="Q137" s="218">
        <v>0</v>
      </c>
      <c r="R137" s="218">
        <f>Q137*H137</f>
        <v>0</v>
      </c>
      <c r="S137" s="218">
        <v>0.003</v>
      </c>
      <c r="T137" s="219">
        <f>S137*H137</f>
        <v>0.009000000000000001</v>
      </c>
      <c r="AR137" s="220" t="s">
        <v>229</v>
      </c>
      <c r="AT137" s="220" t="s">
        <v>129</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512</v>
      </c>
    </row>
    <row r="138" spans="2:47" s="1" customFormat="1" ht="12">
      <c r="B138" s="37"/>
      <c r="C138" s="38"/>
      <c r="D138" s="222" t="s">
        <v>136</v>
      </c>
      <c r="E138" s="38"/>
      <c r="F138" s="223" t="s">
        <v>231</v>
      </c>
      <c r="G138" s="38"/>
      <c r="H138" s="38"/>
      <c r="I138" s="134"/>
      <c r="J138" s="38"/>
      <c r="K138" s="38"/>
      <c r="L138" s="42"/>
      <c r="M138" s="224"/>
      <c r="N138" s="82"/>
      <c r="O138" s="82"/>
      <c r="P138" s="82"/>
      <c r="Q138" s="82"/>
      <c r="R138" s="82"/>
      <c r="S138" s="82"/>
      <c r="T138" s="83"/>
      <c r="AT138" s="16" t="s">
        <v>136</v>
      </c>
      <c r="AU138" s="16" t="s">
        <v>81</v>
      </c>
    </row>
    <row r="139" spans="2:51" s="12" customFormat="1" ht="12">
      <c r="B139" s="226"/>
      <c r="C139" s="227"/>
      <c r="D139" s="222" t="s">
        <v>140</v>
      </c>
      <c r="E139" s="228" t="s">
        <v>20</v>
      </c>
      <c r="F139" s="229" t="s">
        <v>153</v>
      </c>
      <c r="G139" s="227"/>
      <c r="H139" s="230">
        <v>3</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14.4" customHeight="1">
      <c r="B140" s="37"/>
      <c r="C140" s="210" t="s">
        <v>215</v>
      </c>
      <c r="D140" s="210" t="s">
        <v>129</v>
      </c>
      <c r="E140" s="211" t="s">
        <v>233</v>
      </c>
      <c r="F140" s="212" t="s">
        <v>234</v>
      </c>
      <c r="G140" s="213" t="s">
        <v>228</v>
      </c>
      <c r="H140" s="214">
        <v>10</v>
      </c>
      <c r="I140" s="215"/>
      <c r="J140" s="214">
        <f>ROUND(I140*H140,0)</f>
        <v>0</v>
      </c>
      <c r="K140" s="212" t="s">
        <v>133</v>
      </c>
      <c r="L140" s="42"/>
      <c r="M140" s="216" t="s">
        <v>20</v>
      </c>
      <c r="N140" s="217" t="s">
        <v>43</v>
      </c>
      <c r="O140" s="82"/>
      <c r="P140" s="218">
        <f>O140*H140</f>
        <v>0</v>
      </c>
      <c r="Q140" s="218">
        <v>0</v>
      </c>
      <c r="R140" s="218">
        <f>Q140*H140</f>
        <v>0</v>
      </c>
      <c r="S140" s="218">
        <v>0.005</v>
      </c>
      <c r="T140" s="219">
        <f>S140*H140</f>
        <v>0.05</v>
      </c>
      <c r="AR140" s="220" t="s">
        <v>229</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513</v>
      </c>
    </row>
    <row r="141" spans="2:47" s="1" customFormat="1" ht="12">
      <c r="B141" s="37"/>
      <c r="C141" s="38"/>
      <c r="D141" s="222" t="s">
        <v>136</v>
      </c>
      <c r="E141" s="38"/>
      <c r="F141" s="223" t="s">
        <v>236</v>
      </c>
      <c r="G141" s="38"/>
      <c r="H141" s="38"/>
      <c r="I141" s="134"/>
      <c r="J141" s="38"/>
      <c r="K141" s="38"/>
      <c r="L141" s="42"/>
      <c r="M141" s="224"/>
      <c r="N141" s="82"/>
      <c r="O141" s="82"/>
      <c r="P141" s="82"/>
      <c r="Q141" s="82"/>
      <c r="R141" s="82"/>
      <c r="S141" s="82"/>
      <c r="T141" s="83"/>
      <c r="AT141" s="16" t="s">
        <v>136</v>
      </c>
      <c r="AU141" s="16" t="s">
        <v>81</v>
      </c>
    </row>
    <row r="142" spans="2:51" s="12" customFormat="1" ht="12">
      <c r="B142" s="226"/>
      <c r="C142" s="227"/>
      <c r="D142" s="222" t="s">
        <v>140</v>
      </c>
      <c r="E142" s="228" t="s">
        <v>20</v>
      </c>
      <c r="F142" s="229" t="s">
        <v>514</v>
      </c>
      <c r="G142" s="227"/>
      <c r="H142" s="230">
        <v>10</v>
      </c>
      <c r="I142" s="231"/>
      <c r="J142" s="227"/>
      <c r="K142" s="227"/>
      <c r="L142" s="232"/>
      <c r="M142" s="233"/>
      <c r="N142" s="234"/>
      <c r="O142" s="234"/>
      <c r="P142" s="234"/>
      <c r="Q142" s="234"/>
      <c r="R142" s="234"/>
      <c r="S142" s="234"/>
      <c r="T142" s="235"/>
      <c r="AT142" s="236" t="s">
        <v>140</v>
      </c>
      <c r="AU142" s="236" t="s">
        <v>81</v>
      </c>
      <c r="AV142" s="12" t="s">
        <v>81</v>
      </c>
      <c r="AW142" s="12" t="s">
        <v>33</v>
      </c>
      <c r="AX142" s="12" t="s">
        <v>8</v>
      </c>
      <c r="AY142" s="236" t="s">
        <v>126</v>
      </c>
    </row>
    <row r="143" spans="2:65" s="1" customFormat="1" ht="14.4" customHeight="1">
      <c r="B143" s="37"/>
      <c r="C143" s="210" t="s">
        <v>225</v>
      </c>
      <c r="D143" s="210" t="s">
        <v>129</v>
      </c>
      <c r="E143" s="211" t="s">
        <v>238</v>
      </c>
      <c r="F143" s="212" t="s">
        <v>239</v>
      </c>
      <c r="G143" s="213" t="s">
        <v>132</v>
      </c>
      <c r="H143" s="214">
        <v>22.55</v>
      </c>
      <c r="I143" s="215"/>
      <c r="J143" s="214">
        <f>ROUND(I143*H143,0)</f>
        <v>0</v>
      </c>
      <c r="K143" s="212" t="s">
        <v>133</v>
      </c>
      <c r="L143" s="42"/>
      <c r="M143" s="216" t="s">
        <v>20</v>
      </c>
      <c r="N143" s="217" t="s">
        <v>43</v>
      </c>
      <c r="O143" s="82"/>
      <c r="P143" s="218">
        <f>O143*H143</f>
        <v>0</v>
      </c>
      <c r="Q143" s="218">
        <v>0.00027</v>
      </c>
      <c r="R143" s="218">
        <f>Q143*H143</f>
        <v>0.0060885</v>
      </c>
      <c r="S143" s="218">
        <v>0</v>
      </c>
      <c r="T143" s="219">
        <f>S143*H143</f>
        <v>0</v>
      </c>
      <c r="AR143" s="220" t="s">
        <v>229</v>
      </c>
      <c r="AT143" s="220" t="s">
        <v>129</v>
      </c>
      <c r="AU143" s="220" t="s">
        <v>81</v>
      </c>
      <c r="AY143" s="16" t="s">
        <v>126</v>
      </c>
      <c r="BE143" s="221">
        <f>IF(N143="základní",J143,0)</f>
        <v>0</v>
      </c>
      <c r="BF143" s="221">
        <f>IF(N143="snížená",J143,0)</f>
        <v>0</v>
      </c>
      <c r="BG143" s="221">
        <f>IF(N143="zákl. přenesená",J143,0)</f>
        <v>0</v>
      </c>
      <c r="BH143" s="221">
        <f>IF(N143="sníž. přenesená",J143,0)</f>
        <v>0</v>
      </c>
      <c r="BI143" s="221">
        <f>IF(N143="nulová",J143,0)</f>
        <v>0</v>
      </c>
      <c r="BJ143" s="16" t="s">
        <v>8</v>
      </c>
      <c r="BK143" s="221">
        <f>ROUND(I143*H143,0)</f>
        <v>0</v>
      </c>
      <c r="BL143" s="16" t="s">
        <v>229</v>
      </c>
      <c r="BM143" s="220" t="s">
        <v>515</v>
      </c>
    </row>
    <row r="144" spans="2:47" s="1" customFormat="1" ht="12">
      <c r="B144" s="37"/>
      <c r="C144" s="38"/>
      <c r="D144" s="222" t="s">
        <v>136</v>
      </c>
      <c r="E144" s="38"/>
      <c r="F144" s="223" t="s">
        <v>241</v>
      </c>
      <c r="G144" s="38"/>
      <c r="H144" s="38"/>
      <c r="I144" s="134"/>
      <c r="J144" s="38"/>
      <c r="K144" s="38"/>
      <c r="L144" s="42"/>
      <c r="M144" s="224"/>
      <c r="N144" s="82"/>
      <c r="O144" s="82"/>
      <c r="P144" s="82"/>
      <c r="Q144" s="82"/>
      <c r="R144" s="82"/>
      <c r="S144" s="82"/>
      <c r="T144" s="83"/>
      <c r="AT144" s="16" t="s">
        <v>136</v>
      </c>
      <c r="AU144" s="16" t="s">
        <v>81</v>
      </c>
    </row>
    <row r="145" spans="2:47" s="1" customFormat="1" ht="12">
      <c r="B145" s="37"/>
      <c r="C145" s="38"/>
      <c r="D145" s="222" t="s">
        <v>138</v>
      </c>
      <c r="E145" s="38"/>
      <c r="F145" s="225" t="s">
        <v>242</v>
      </c>
      <c r="G145" s="38"/>
      <c r="H145" s="38"/>
      <c r="I145" s="134"/>
      <c r="J145" s="38"/>
      <c r="K145" s="38"/>
      <c r="L145" s="42"/>
      <c r="M145" s="224"/>
      <c r="N145" s="82"/>
      <c r="O145" s="82"/>
      <c r="P145" s="82"/>
      <c r="Q145" s="82"/>
      <c r="R145" s="82"/>
      <c r="S145" s="82"/>
      <c r="T145" s="83"/>
      <c r="AT145" s="16" t="s">
        <v>138</v>
      </c>
      <c r="AU145" s="16" t="s">
        <v>81</v>
      </c>
    </row>
    <row r="146" spans="2:51" s="12" customFormat="1" ht="12">
      <c r="B146" s="226"/>
      <c r="C146" s="227"/>
      <c r="D146" s="222" t="s">
        <v>140</v>
      </c>
      <c r="E146" s="228" t="s">
        <v>20</v>
      </c>
      <c r="F146" s="229" t="s">
        <v>497</v>
      </c>
      <c r="G146" s="227"/>
      <c r="H146" s="230">
        <v>22.55</v>
      </c>
      <c r="I146" s="231"/>
      <c r="J146" s="227"/>
      <c r="K146" s="227"/>
      <c r="L146" s="232"/>
      <c r="M146" s="233"/>
      <c r="N146" s="234"/>
      <c r="O146" s="234"/>
      <c r="P146" s="234"/>
      <c r="Q146" s="234"/>
      <c r="R146" s="234"/>
      <c r="S146" s="234"/>
      <c r="T146" s="235"/>
      <c r="AT146" s="236" t="s">
        <v>140</v>
      </c>
      <c r="AU146" s="236" t="s">
        <v>81</v>
      </c>
      <c r="AV146" s="12" t="s">
        <v>81</v>
      </c>
      <c r="AW146" s="12" t="s">
        <v>33</v>
      </c>
      <c r="AX146" s="12" t="s">
        <v>8</v>
      </c>
      <c r="AY146" s="236" t="s">
        <v>126</v>
      </c>
    </row>
    <row r="147" spans="2:65" s="1" customFormat="1" ht="32.4" customHeight="1">
      <c r="B147" s="37"/>
      <c r="C147" s="248" t="s">
        <v>9</v>
      </c>
      <c r="D147" s="248" t="s">
        <v>256</v>
      </c>
      <c r="E147" s="249" t="s">
        <v>268</v>
      </c>
      <c r="F147" s="250" t="s">
        <v>516</v>
      </c>
      <c r="G147" s="251" t="s">
        <v>259</v>
      </c>
      <c r="H147" s="252">
        <v>9</v>
      </c>
      <c r="I147" s="253"/>
      <c r="J147" s="252">
        <f>ROUND(I147*H147,0)</f>
        <v>0</v>
      </c>
      <c r="K147" s="250" t="s">
        <v>20</v>
      </c>
      <c r="L147" s="254"/>
      <c r="M147" s="255" t="s">
        <v>20</v>
      </c>
      <c r="N147" s="256" t="s">
        <v>43</v>
      </c>
      <c r="O147" s="82"/>
      <c r="P147" s="218">
        <f>O147*H147</f>
        <v>0</v>
      </c>
      <c r="Q147" s="218">
        <v>0</v>
      </c>
      <c r="R147" s="218">
        <f>Q147*H147</f>
        <v>0</v>
      </c>
      <c r="S147" s="218">
        <v>0</v>
      </c>
      <c r="T147" s="219">
        <f>S147*H147</f>
        <v>0</v>
      </c>
      <c r="AR147" s="220" t="s">
        <v>260</v>
      </c>
      <c r="AT147" s="220" t="s">
        <v>256</v>
      </c>
      <c r="AU147" s="220" t="s">
        <v>81</v>
      </c>
      <c r="AY147" s="16" t="s">
        <v>126</v>
      </c>
      <c r="BE147" s="221">
        <f>IF(N147="základní",J147,0)</f>
        <v>0</v>
      </c>
      <c r="BF147" s="221">
        <f>IF(N147="snížená",J147,0)</f>
        <v>0</v>
      </c>
      <c r="BG147" s="221">
        <f>IF(N147="zákl. přenesená",J147,0)</f>
        <v>0</v>
      </c>
      <c r="BH147" s="221">
        <f>IF(N147="sníž. přenesená",J147,0)</f>
        <v>0</v>
      </c>
      <c r="BI147" s="221">
        <f>IF(N147="nulová",J147,0)</f>
        <v>0</v>
      </c>
      <c r="BJ147" s="16" t="s">
        <v>8</v>
      </c>
      <c r="BK147" s="221">
        <f>ROUND(I147*H147,0)</f>
        <v>0</v>
      </c>
      <c r="BL147" s="16" t="s">
        <v>229</v>
      </c>
      <c r="BM147" s="220" t="s">
        <v>517</v>
      </c>
    </row>
    <row r="148" spans="2:47" s="1" customFormat="1" ht="12">
      <c r="B148" s="37"/>
      <c r="C148" s="38"/>
      <c r="D148" s="222" t="s">
        <v>136</v>
      </c>
      <c r="E148" s="38"/>
      <c r="F148" s="223" t="s">
        <v>518</v>
      </c>
      <c r="G148" s="38"/>
      <c r="H148" s="38"/>
      <c r="I148" s="134"/>
      <c r="J148" s="38"/>
      <c r="K148" s="38"/>
      <c r="L148" s="42"/>
      <c r="M148" s="224"/>
      <c r="N148" s="82"/>
      <c r="O148" s="82"/>
      <c r="P148" s="82"/>
      <c r="Q148" s="82"/>
      <c r="R148" s="82"/>
      <c r="S148" s="82"/>
      <c r="T148" s="83"/>
      <c r="AT148" s="16" t="s">
        <v>136</v>
      </c>
      <c r="AU148" s="16" t="s">
        <v>81</v>
      </c>
    </row>
    <row r="149" spans="2:65" s="1" customFormat="1" ht="21.6" customHeight="1">
      <c r="B149" s="37"/>
      <c r="C149" s="248" t="s">
        <v>229</v>
      </c>
      <c r="D149" s="248" t="s">
        <v>256</v>
      </c>
      <c r="E149" s="249" t="s">
        <v>406</v>
      </c>
      <c r="F149" s="250" t="s">
        <v>519</v>
      </c>
      <c r="G149" s="251" t="s">
        <v>259</v>
      </c>
      <c r="H149" s="252">
        <v>3</v>
      </c>
      <c r="I149" s="253"/>
      <c r="J149" s="252">
        <f>ROUND(I149*H149,0)</f>
        <v>0</v>
      </c>
      <c r="K149" s="250" t="s">
        <v>20</v>
      </c>
      <c r="L149" s="254"/>
      <c r="M149" s="255" t="s">
        <v>20</v>
      </c>
      <c r="N149" s="256" t="s">
        <v>43</v>
      </c>
      <c r="O149" s="82"/>
      <c r="P149" s="218">
        <f>O149*H149</f>
        <v>0</v>
      </c>
      <c r="Q149" s="218">
        <v>0</v>
      </c>
      <c r="R149" s="218">
        <f>Q149*H149</f>
        <v>0</v>
      </c>
      <c r="S149" s="218">
        <v>0</v>
      </c>
      <c r="T149" s="219">
        <f>S149*H149</f>
        <v>0</v>
      </c>
      <c r="AR149" s="220" t="s">
        <v>260</v>
      </c>
      <c r="AT149" s="220" t="s">
        <v>256</v>
      </c>
      <c r="AU149" s="220" t="s">
        <v>81</v>
      </c>
      <c r="AY149" s="16" t="s">
        <v>126</v>
      </c>
      <c r="BE149" s="221">
        <f>IF(N149="základní",J149,0)</f>
        <v>0</v>
      </c>
      <c r="BF149" s="221">
        <f>IF(N149="snížená",J149,0)</f>
        <v>0</v>
      </c>
      <c r="BG149" s="221">
        <f>IF(N149="zákl. přenesená",J149,0)</f>
        <v>0</v>
      </c>
      <c r="BH149" s="221">
        <f>IF(N149="sníž. přenesená",J149,0)</f>
        <v>0</v>
      </c>
      <c r="BI149" s="221">
        <f>IF(N149="nulová",J149,0)</f>
        <v>0</v>
      </c>
      <c r="BJ149" s="16" t="s">
        <v>8</v>
      </c>
      <c r="BK149" s="221">
        <f>ROUND(I149*H149,0)</f>
        <v>0</v>
      </c>
      <c r="BL149" s="16" t="s">
        <v>229</v>
      </c>
      <c r="BM149" s="220" t="s">
        <v>520</v>
      </c>
    </row>
    <row r="150" spans="2:47" s="1" customFormat="1" ht="12">
      <c r="B150" s="37"/>
      <c r="C150" s="38"/>
      <c r="D150" s="222" t="s">
        <v>136</v>
      </c>
      <c r="E150" s="38"/>
      <c r="F150" s="223" t="s">
        <v>519</v>
      </c>
      <c r="G150" s="38"/>
      <c r="H150" s="38"/>
      <c r="I150" s="134"/>
      <c r="J150" s="38"/>
      <c r="K150" s="38"/>
      <c r="L150" s="42"/>
      <c r="M150" s="224"/>
      <c r="N150" s="82"/>
      <c r="O150" s="82"/>
      <c r="P150" s="82"/>
      <c r="Q150" s="82"/>
      <c r="R150" s="82"/>
      <c r="S150" s="82"/>
      <c r="T150" s="83"/>
      <c r="AT150" s="16" t="s">
        <v>136</v>
      </c>
      <c r="AU150" s="16" t="s">
        <v>81</v>
      </c>
    </row>
    <row r="151" spans="2:65" s="1" customFormat="1" ht="21.6" customHeight="1">
      <c r="B151" s="37"/>
      <c r="C151" s="248" t="s">
        <v>244</v>
      </c>
      <c r="D151" s="248" t="s">
        <v>256</v>
      </c>
      <c r="E151" s="249" t="s">
        <v>521</v>
      </c>
      <c r="F151" s="250" t="s">
        <v>522</v>
      </c>
      <c r="G151" s="251" t="s">
        <v>259</v>
      </c>
      <c r="H151" s="252">
        <v>1</v>
      </c>
      <c r="I151" s="253"/>
      <c r="J151" s="252">
        <f>ROUND(I151*H151,0)</f>
        <v>0</v>
      </c>
      <c r="K151" s="250" t="s">
        <v>20</v>
      </c>
      <c r="L151" s="254"/>
      <c r="M151" s="255" t="s">
        <v>20</v>
      </c>
      <c r="N151" s="256" t="s">
        <v>43</v>
      </c>
      <c r="O151" s="82"/>
      <c r="P151" s="218">
        <f>O151*H151</f>
        <v>0</v>
      </c>
      <c r="Q151" s="218">
        <v>0</v>
      </c>
      <c r="R151" s="218">
        <f>Q151*H151</f>
        <v>0</v>
      </c>
      <c r="S151" s="218">
        <v>0</v>
      </c>
      <c r="T151" s="219">
        <f>S151*H151</f>
        <v>0</v>
      </c>
      <c r="AR151" s="220" t="s">
        <v>260</v>
      </c>
      <c r="AT151" s="220" t="s">
        <v>256</v>
      </c>
      <c r="AU151" s="220" t="s">
        <v>81</v>
      </c>
      <c r="AY151" s="16" t="s">
        <v>126</v>
      </c>
      <c r="BE151" s="221">
        <f>IF(N151="základní",J151,0)</f>
        <v>0</v>
      </c>
      <c r="BF151" s="221">
        <f>IF(N151="snížená",J151,0)</f>
        <v>0</v>
      </c>
      <c r="BG151" s="221">
        <f>IF(N151="zákl. přenesená",J151,0)</f>
        <v>0</v>
      </c>
      <c r="BH151" s="221">
        <f>IF(N151="sníž. přenesená",J151,0)</f>
        <v>0</v>
      </c>
      <c r="BI151" s="221">
        <f>IF(N151="nulová",J151,0)</f>
        <v>0</v>
      </c>
      <c r="BJ151" s="16" t="s">
        <v>8</v>
      </c>
      <c r="BK151" s="221">
        <f>ROUND(I151*H151,0)</f>
        <v>0</v>
      </c>
      <c r="BL151" s="16" t="s">
        <v>229</v>
      </c>
      <c r="BM151" s="220" t="s">
        <v>523</v>
      </c>
    </row>
    <row r="152" spans="2:47" s="1" customFormat="1" ht="12">
      <c r="B152" s="37"/>
      <c r="C152" s="38"/>
      <c r="D152" s="222" t="s">
        <v>136</v>
      </c>
      <c r="E152" s="38"/>
      <c r="F152" s="223" t="s">
        <v>522</v>
      </c>
      <c r="G152" s="38"/>
      <c r="H152" s="38"/>
      <c r="I152" s="134"/>
      <c r="J152" s="38"/>
      <c r="K152" s="38"/>
      <c r="L152" s="42"/>
      <c r="M152" s="224"/>
      <c r="N152" s="82"/>
      <c r="O152" s="82"/>
      <c r="P152" s="82"/>
      <c r="Q152" s="82"/>
      <c r="R152" s="82"/>
      <c r="S152" s="82"/>
      <c r="T152" s="83"/>
      <c r="AT152" s="16" t="s">
        <v>136</v>
      </c>
      <c r="AU152" s="16" t="s">
        <v>81</v>
      </c>
    </row>
    <row r="153" spans="2:65" s="1" customFormat="1" ht="14.4" customHeight="1">
      <c r="B153" s="37"/>
      <c r="C153" s="210" t="s">
        <v>250</v>
      </c>
      <c r="D153" s="210" t="s">
        <v>129</v>
      </c>
      <c r="E153" s="211" t="s">
        <v>316</v>
      </c>
      <c r="F153" s="212" t="s">
        <v>317</v>
      </c>
      <c r="G153" s="213" t="s">
        <v>228</v>
      </c>
      <c r="H153" s="214">
        <v>6</v>
      </c>
      <c r="I153" s="215"/>
      <c r="J153" s="214">
        <f>ROUND(I153*H153,0)</f>
        <v>0</v>
      </c>
      <c r="K153" s="212" t="s">
        <v>133</v>
      </c>
      <c r="L153" s="42"/>
      <c r="M153" s="216" t="s">
        <v>20</v>
      </c>
      <c r="N153" s="217" t="s">
        <v>43</v>
      </c>
      <c r="O153" s="82"/>
      <c r="P153" s="218">
        <f>O153*H153</f>
        <v>0</v>
      </c>
      <c r="Q153" s="218">
        <v>0</v>
      </c>
      <c r="R153" s="218">
        <f>Q153*H153</f>
        <v>0</v>
      </c>
      <c r="S153" s="218">
        <v>0</v>
      </c>
      <c r="T153" s="219">
        <f>S153*H153</f>
        <v>0</v>
      </c>
      <c r="AR153" s="220" t="s">
        <v>229</v>
      </c>
      <c r="AT153" s="220" t="s">
        <v>129</v>
      </c>
      <c r="AU153" s="220" t="s">
        <v>81</v>
      </c>
      <c r="AY153" s="16" t="s">
        <v>126</v>
      </c>
      <c r="BE153" s="221">
        <f>IF(N153="základní",J153,0)</f>
        <v>0</v>
      </c>
      <c r="BF153" s="221">
        <f>IF(N153="snížená",J153,0)</f>
        <v>0</v>
      </c>
      <c r="BG153" s="221">
        <f>IF(N153="zákl. přenesená",J153,0)</f>
        <v>0</v>
      </c>
      <c r="BH153" s="221">
        <f>IF(N153="sníž. přenesená",J153,0)</f>
        <v>0</v>
      </c>
      <c r="BI153" s="221">
        <f>IF(N153="nulová",J153,0)</f>
        <v>0</v>
      </c>
      <c r="BJ153" s="16" t="s">
        <v>8</v>
      </c>
      <c r="BK153" s="221">
        <f>ROUND(I153*H153,0)</f>
        <v>0</v>
      </c>
      <c r="BL153" s="16" t="s">
        <v>229</v>
      </c>
      <c r="BM153" s="220" t="s">
        <v>524</v>
      </c>
    </row>
    <row r="154" spans="2:47" s="1" customFormat="1" ht="12">
      <c r="B154" s="37"/>
      <c r="C154" s="38"/>
      <c r="D154" s="222" t="s">
        <v>136</v>
      </c>
      <c r="E154" s="38"/>
      <c r="F154" s="223" t="s">
        <v>319</v>
      </c>
      <c r="G154" s="38"/>
      <c r="H154" s="38"/>
      <c r="I154" s="134"/>
      <c r="J154" s="38"/>
      <c r="K154" s="38"/>
      <c r="L154" s="42"/>
      <c r="M154" s="224"/>
      <c r="N154" s="82"/>
      <c r="O154" s="82"/>
      <c r="P154" s="82"/>
      <c r="Q154" s="82"/>
      <c r="R154" s="82"/>
      <c r="S154" s="82"/>
      <c r="T154" s="83"/>
      <c r="AT154" s="16" t="s">
        <v>136</v>
      </c>
      <c r="AU154" s="16" t="s">
        <v>81</v>
      </c>
    </row>
    <row r="155" spans="2:47" s="1" customFormat="1" ht="12">
      <c r="B155" s="37"/>
      <c r="C155" s="38"/>
      <c r="D155" s="222" t="s">
        <v>138</v>
      </c>
      <c r="E155" s="38"/>
      <c r="F155" s="225" t="s">
        <v>320</v>
      </c>
      <c r="G155" s="38"/>
      <c r="H155" s="38"/>
      <c r="I155" s="134"/>
      <c r="J155" s="38"/>
      <c r="K155" s="38"/>
      <c r="L155" s="42"/>
      <c r="M155" s="224"/>
      <c r="N155" s="82"/>
      <c r="O155" s="82"/>
      <c r="P155" s="82"/>
      <c r="Q155" s="82"/>
      <c r="R155" s="82"/>
      <c r="S155" s="82"/>
      <c r="T155" s="83"/>
      <c r="AT155" s="16" t="s">
        <v>138</v>
      </c>
      <c r="AU155" s="16" t="s">
        <v>81</v>
      </c>
    </row>
    <row r="156" spans="2:51" s="12" customFormat="1" ht="12">
      <c r="B156" s="226"/>
      <c r="C156" s="227"/>
      <c r="D156" s="222" t="s">
        <v>140</v>
      </c>
      <c r="E156" s="228" t="s">
        <v>20</v>
      </c>
      <c r="F156" s="229" t="s">
        <v>525</v>
      </c>
      <c r="G156" s="227"/>
      <c r="H156" s="230">
        <v>6</v>
      </c>
      <c r="I156" s="231"/>
      <c r="J156" s="227"/>
      <c r="K156" s="227"/>
      <c r="L156" s="232"/>
      <c r="M156" s="233"/>
      <c r="N156" s="234"/>
      <c r="O156" s="234"/>
      <c r="P156" s="234"/>
      <c r="Q156" s="234"/>
      <c r="R156" s="234"/>
      <c r="S156" s="234"/>
      <c r="T156" s="235"/>
      <c r="AT156" s="236" t="s">
        <v>140</v>
      </c>
      <c r="AU156" s="236" t="s">
        <v>81</v>
      </c>
      <c r="AV156" s="12" t="s">
        <v>81</v>
      </c>
      <c r="AW156" s="12" t="s">
        <v>33</v>
      </c>
      <c r="AX156" s="12" t="s">
        <v>8</v>
      </c>
      <c r="AY156" s="236" t="s">
        <v>126</v>
      </c>
    </row>
    <row r="157" spans="2:65" s="1" customFormat="1" ht="14.4" customHeight="1">
      <c r="B157" s="37"/>
      <c r="C157" s="210" t="s">
        <v>255</v>
      </c>
      <c r="D157" s="210" t="s">
        <v>129</v>
      </c>
      <c r="E157" s="211" t="s">
        <v>323</v>
      </c>
      <c r="F157" s="212" t="s">
        <v>324</v>
      </c>
      <c r="G157" s="213" t="s">
        <v>228</v>
      </c>
      <c r="H157" s="214">
        <v>20</v>
      </c>
      <c r="I157" s="215"/>
      <c r="J157" s="214">
        <f>ROUND(I157*H157,0)</f>
        <v>0</v>
      </c>
      <c r="K157" s="212" t="s">
        <v>133</v>
      </c>
      <c r="L157" s="42"/>
      <c r="M157" s="216" t="s">
        <v>20</v>
      </c>
      <c r="N157" s="217" t="s">
        <v>43</v>
      </c>
      <c r="O157" s="82"/>
      <c r="P157" s="218">
        <f>O157*H157</f>
        <v>0</v>
      </c>
      <c r="Q157" s="218">
        <v>0</v>
      </c>
      <c r="R157" s="218">
        <f>Q157*H157</f>
        <v>0</v>
      </c>
      <c r="S157" s="218">
        <v>0</v>
      </c>
      <c r="T157" s="219">
        <f>S157*H157</f>
        <v>0</v>
      </c>
      <c r="AR157" s="220" t="s">
        <v>229</v>
      </c>
      <c r="AT157" s="220" t="s">
        <v>129</v>
      </c>
      <c r="AU157" s="220" t="s">
        <v>81</v>
      </c>
      <c r="AY157" s="16" t="s">
        <v>126</v>
      </c>
      <c r="BE157" s="221">
        <f>IF(N157="základní",J157,0)</f>
        <v>0</v>
      </c>
      <c r="BF157" s="221">
        <f>IF(N157="snížená",J157,0)</f>
        <v>0</v>
      </c>
      <c r="BG157" s="221">
        <f>IF(N157="zákl. přenesená",J157,0)</f>
        <v>0</v>
      </c>
      <c r="BH157" s="221">
        <f>IF(N157="sníž. přenesená",J157,0)</f>
        <v>0</v>
      </c>
      <c r="BI157" s="221">
        <f>IF(N157="nulová",J157,0)</f>
        <v>0</v>
      </c>
      <c r="BJ157" s="16" t="s">
        <v>8</v>
      </c>
      <c r="BK157" s="221">
        <f>ROUND(I157*H157,0)</f>
        <v>0</v>
      </c>
      <c r="BL157" s="16" t="s">
        <v>229</v>
      </c>
      <c r="BM157" s="220" t="s">
        <v>526</v>
      </c>
    </row>
    <row r="158" spans="2:47" s="1" customFormat="1" ht="12">
      <c r="B158" s="37"/>
      <c r="C158" s="38"/>
      <c r="D158" s="222" t="s">
        <v>136</v>
      </c>
      <c r="E158" s="38"/>
      <c r="F158" s="223" t="s">
        <v>326</v>
      </c>
      <c r="G158" s="38"/>
      <c r="H158" s="38"/>
      <c r="I158" s="134"/>
      <c r="J158" s="38"/>
      <c r="K158" s="38"/>
      <c r="L158" s="42"/>
      <c r="M158" s="224"/>
      <c r="N158" s="82"/>
      <c r="O158" s="82"/>
      <c r="P158" s="82"/>
      <c r="Q158" s="82"/>
      <c r="R158" s="82"/>
      <c r="S158" s="82"/>
      <c r="T158" s="83"/>
      <c r="AT158" s="16" t="s">
        <v>136</v>
      </c>
      <c r="AU158" s="16" t="s">
        <v>81</v>
      </c>
    </row>
    <row r="159" spans="2:47" s="1" customFormat="1" ht="12">
      <c r="B159" s="37"/>
      <c r="C159" s="38"/>
      <c r="D159" s="222" t="s">
        <v>138</v>
      </c>
      <c r="E159" s="38"/>
      <c r="F159" s="225" t="s">
        <v>320</v>
      </c>
      <c r="G159" s="38"/>
      <c r="H159" s="38"/>
      <c r="I159" s="134"/>
      <c r="J159" s="38"/>
      <c r="K159" s="38"/>
      <c r="L159" s="42"/>
      <c r="M159" s="224"/>
      <c r="N159" s="82"/>
      <c r="O159" s="82"/>
      <c r="P159" s="82"/>
      <c r="Q159" s="82"/>
      <c r="R159" s="82"/>
      <c r="S159" s="82"/>
      <c r="T159" s="83"/>
      <c r="AT159" s="16" t="s">
        <v>138</v>
      </c>
      <c r="AU159" s="16" t="s">
        <v>81</v>
      </c>
    </row>
    <row r="160" spans="2:51" s="12" customFormat="1" ht="12">
      <c r="B160" s="226"/>
      <c r="C160" s="227"/>
      <c r="D160" s="222" t="s">
        <v>140</v>
      </c>
      <c r="E160" s="228" t="s">
        <v>20</v>
      </c>
      <c r="F160" s="229" t="s">
        <v>527</v>
      </c>
      <c r="G160" s="227"/>
      <c r="H160" s="230">
        <v>20</v>
      </c>
      <c r="I160" s="231"/>
      <c r="J160" s="227"/>
      <c r="K160" s="227"/>
      <c r="L160" s="232"/>
      <c r="M160" s="233"/>
      <c r="N160" s="234"/>
      <c r="O160" s="234"/>
      <c r="P160" s="234"/>
      <c r="Q160" s="234"/>
      <c r="R160" s="234"/>
      <c r="S160" s="234"/>
      <c r="T160" s="235"/>
      <c r="AT160" s="236" t="s">
        <v>140</v>
      </c>
      <c r="AU160" s="236" t="s">
        <v>81</v>
      </c>
      <c r="AV160" s="12" t="s">
        <v>81</v>
      </c>
      <c r="AW160" s="12" t="s">
        <v>33</v>
      </c>
      <c r="AX160" s="12" t="s">
        <v>8</v>
      </c>
      <c r="AY160" s="236" t="s">
        <v>126</v>
      </c>
    </row>
    <row r="161" spans="2:65" s="1" customFormat="1" ht="14.4" customHeight="1">
      <c r="B161" s="37"/>
      <c r="C161" s="210" t="s">
        <v>263</v>
      </c>
      <c r="D161" s="210" t="s">
        <v>129</v>
      </c>
      <c r="E161" s="211" t="s">
        <v>329</v>
      </c>
      <c r="F161" s="212" t="s">
        <v>330</v>
      </c>
      <c r="G161" s="213" t="s">
        <v>331</v>
      </c>
      <c r="H161" s="214">
        <v>68.22</v>
      </c>
      <c r="I161" s="215"/>
      <c r="J161" s="214">
        <f>ROUND(I161*H161,0)</f>
        <v>0</v>
      </c>
      <c r="K161" s="212" t="s">
        <v>133</v>
      </c>
      <c r="L161" s="42"/>
      <c r="M161" s="216" t="s">
        <v>20</v>
      </c>
      <c r="N161" s="217" t="s">
        <v>43</v>
      </c>
      <c r="O161" s="82"/>
      <c r="P161" s="218">
        <f>O161*H161</f>
        <v>0</v>
      </c>
      <c r="Q161" s="218">
        <v>0.00028</v>
      </c>
      <c r="R161" s="218">
        <f>Q161*H161</f>
        <v>0.019101599999999996</v>
      </c>
      <c r="S161" s="218">
        <v>0</v>
      </c>
      <c r="T161" s="219">
        <f>S161*H161</f>
        <v>0</v>
      </c>
      <c r="AR161" s="220" t="s">
        <v>229</v>
      </c>
      <c r="AT161" s="220" t="s">
        <v>129</v>
      </c>
      <c r="AU161" s="220" t="s">
        <v>81</v>
      </c>
      <c r="AY161" s="16" t="s">
        <v>126</v>
      </c>
      <c r="BE161" s="221">
        <f>IF(N161="základní",J161,0)</f>
        <v>0</v>
      </c>
      <c r="BF161" s="221">
        <f>IF(N161="snížená",J161,0)</f>
        <v>0</v>
      </c>
      <c r="BG161" s="221">
        <f>IF(N161="zákl. přenesená",J161,0)</f>
        <v>0</v>
      </c>
      <c r="BH161" s="221">
        <f>IF(N161="sníž. přenesená",J161,0)</f>
        <v>0</v>
      </c>
      <c r="BI161" s="221">
        <f>IF(N161="nulová",J161,0)</f>
        <v>0</v>
      </c>
      <c r="BJ161" s="16" t="s">
        <v>8</v>
      </c>
      <c r="BK161" s="221">
        <f>ROUND(I161*H161,0)</f>
        <v>0</v>
      </c>
      <c r="BL161" s="16" t="s">
        <v>229</v>
      </c>
      <c r="BM161" s="220" t="s">
        <v>528</v>
      </c>
    </row>
    <row r="162" spans="2:47" s="1" customFormat="1" ht="12">
      <c r="B162" s="37"/>
      <c r="C162" s="38"/>
      <c r="D162" s="222" t="s">
        <v>136</v>
      </c>
      <c r="E162" s="38"/>
      <c r="F162" s="223" t="s">
        <v>333</v>
      </c>
      <c r="G162" s="38"/>
      <c r="H162" s="38"/>
      <c r="I162" s="134"/>
      <c r="J162" s="38"/>
      <c r="K162" s="38"/>
      <c r="L162" s="42"/>
      <c r="M162" s="224"/>
      <c r="N162" s="82"/>
      <c r="O162" s="82"/>
      <c r="P162" s="82"/>
      <c r="Q162" s="82"/>
      <c r="R162" s="82"/>
      <c r="S162" s="82"/>
      <c r="T162" s="83"/>
      <c r="AT162" s="16" t="s">
        <v>136</v>
      </c>
      <c r="AU162" s="16" t="s">
        <v>81</v>
      </c>
    </row>
    <row r="163" spans="2:47" s="1" customFormat="1" ht="12">
      <c r="B163" s="37"/>
      <c r="C163" s="38"/>
      <c r="D163" s="222" t="s">
        <v>138</v>
      </c>
      <c r="E163" s="38"/>
      <c r="F163" s="225" t="s">
        <v>334</v>
      </c>
      <c r="G163" s="38"/>
      <c r="H163" s="38"/>
      <c r="I163" s="134"/>
      <c r="J163" s="38"/>
      <c r="K163" s="38"/>
      <c r="L163" s="42"/>
      <c r="M163" s="224"/>
      <c r="N163" s="82"/>
      <c r="O163" s="82"/>
      <c r="P163" s="82"/>
      <c r="Q163" s="82"/>
      <c r="R163" s="82"/>
      <c r="S163" s="82"/>
      <c r="T163" s="83"/>
      <c r="AT163" s="16" t="s">
        <v>138</v>
      </c>
      <c r="AU163" s="16" t="s">
        <v>81</v>
      </c>
    </row>
    <row r="164" spans="2:51" s="12" customFormat="1" ht="12">
      <c r="B164" s="226"/>
      <c r="C164" s="227"/>
      <c r="D164" s="222" t="s">
        <v>140</v>
      </c>
      <c r="E164" s="228" t="s">
        <v>20</v>
      </c>
      <c r="F164" s="229" t="s">
        <v>529</v>
      </c>
      <c r="G164" s="227"/>
      <c r="H164" s="230">
        <v>68.22</v>
      </c>
      <c r="I164" s="231"/>
      <c r="J164" s="227"/>
      <c r="K164" s="227"/>
      <c r="L164" s="232"/>
      <c r="M164" s="233"/>
      <c r="N164" s="234"/>
      <c r="O164" s="234"/>
      <c r="P164" s="234"/>
      <c r="Q164" s="234"/>
      <c r="R164" s="234"/>
      <c r="S164" s="234"/>
      <c r="T164" s="235"/>
      <c r="AT164" s="236" t="s">
        <v>140</v>
      </c>
      <c r="AU164" s="236" t="s">
        <v>81</v>
      </c>
      <c r="AV164" s="12" t="s">
        <v>81</v>
      </c>
      <c r="AW164" s="12" t="s">
        <v>33</v>
      </c>
      <c r="AX164" s="12" t="s">
        <v>8</v>
      </c>
      <c r="AY164" s="236" t="s">
        <v>126</v>
      </c>
    </row>
    <row r="165" spans="2:65" s="1" customFormat="1" ht="14.4" customHeight="1">
      <c r="B165" s="37"/>
      <c r="C165" s="248" t="s">
        <v>7</v>
      </c>
      <c r="D165" s="248" t="s">
        <v>256</v>
      </c>
      <c r="E165" s="249" t="s">
        <v>345</v>
      </c>
      <c r="F165" s="250" t="s">
        <v>346</v>
      </c>
      <c r="G165" s="251" t="s">
        <v>331</v>
      </c>
      <c r="H165" s="252">
        <v>73.75</v>
      </c>
      <c r="I165" s="253"/>
      <c r="J165" s="252">
        <f>ROUND(I165*H165,0)</f>
        <v>0</v>
      </c>
      <c r="K165" s="250" t="s">
        <v>133</v>
      </c>
      <c r="L165" s="254"/>
      <c r="M165" s="255" t="s">
        <v>20</v>
      </c>
      <c r="N165" s="256" t="s">
        <v>43</v>
      </c>
      <c r="O165" s="82"/>
      <c r="P165" s="218">
        <f>O165*H165</f>
        <v>0</v>
      </c>
      <c r="Q165" s="218">
        <v>0.0015</v>
      </c>
      <c r="R165" s="218">
        <f>Q165*H165</f>
        <v>0.110625</v>
      </c>
      <c r="S165" s="218">
        <v>0</v>
      </c>
      <c r="T165" s="219">
        <f>S165*H165</f>
        <v>0</v>
      </c>
      <c r="AR165" s="220" t="s">
        <v>260</v>
      </c>
      <c r="AT165" s="220" t="s">
        <v>256</v>
      </c>
      <c r="AU165" s="220" t="s">
        <v>81</v>
      </c>
      <c r="AY165" s="16" t="s">
        <v>126</v>
      </c>
      <c r="BE165" s="221">
        <f>IF(N165="základní",J165,0)</f>
        <v>0</v>
      </c>
      <c r="BF165" s="221">
        <f>IF(N165="snížená",J165,0)</f>
        <v>0</v>
      </c>
      <c r="BG165" s="221">
        <f>IF(N165="zákl. přenesená",J165,0)</f>
        <v>0</v>
      </c>
      <c r="BH165" s="221">
        <f>IF(N165="sníž. přenesená",J165,0)</f>
        <v>0</v>
      </c>
      <c r="BI165" s="221">
        <f>IF(N165="nulová",J165,0)</f>
        <v>0</v>
      </c>
      <c r="BJ165" s="16" t="s">
        <v>8</v>
      </c>
      <c r="BK165" s="221">
        <f>ROUND(I165*H165,0)</f>
        <v>0</v>
      </c>
      <c r="BL165" s="16" t="s">
        <v>229</v>
      </c>
      <c r="BM165" s="220" t="s">
        <v>530</v>
      </c>
    </row>
    <row r="166" spans="2:47" s="1" customFormat="1" ht="12">
      <c r="B166" s="37"/>
      <c r="C166" s="38"/>
      <c r="D166" s="222" t="s">
        <v>136</v>
      </c>
      <c r="E166" s="38"/>
      <c r="F166" s="223" t="s">
        <v>346</v>
      </c>
      <c r="G166" s="38"/>
      <c r="H166" s="38"/>
      <c r="I166" s="134"/>
      <c r="J166" s="38"/>
      <c r="K166" s="38"/>
      <c r="L166" s="42"/>
      <c r="M166" s="224"/>
      <c r="N166" s="82"/>
      <c r="O166" s="82"/>
      <c r="P166" s="82"/>
      <c r="Q166" s="82"/>
      <c r="R166" s="82"/>
      <c r="S166" s="82"/>
      <c r="T166" s="83"/>
      <c r="AT166" s="16" t="s">
        <v>136</v>
      </c>
      <c r="AU166" s="16" t="s">
        <v>81</v>
      </c>
    </row>
    <row r="167" spans="2:51" s="12" customFormat="1" ht="12">
      <c r="B167" s="226"/>
      <c r="C167" s="227"/>
      <c r="D167" s="222" t="s">
        <v>140</v>
      </c>
      <c r="E167" s="228" t="s">
        <v>20</v>
      </c>
      <c r="F167" s="229" t="s">
        <v>531</v>
      </c>
      <c r="G167" s="227"/>
      <c r="H167" s="230">
        <v>73.75</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14.4" customHeight="1">
      <c r="B168" s="37"/>
      <c r="C168" s="248" t="s">
        <v>272</v>
      </c>
      <c r="D168" s="248" t="s">
        <v>256</v>
      </c>
      <c r="E168" s="249" t="s">
        <v>350</v>
      </c>
      <c r="F168" s="250" t="s">
        <v>351</v>
      </c>
      <c r="G168" s="251" t="s">
        <v>352</v>
      </c>
      <c r="H168" s="252">
        <v>59</v>
      </c>
      <c r="I168" s="253"/>
      <c r="J168" s="252">
        <f>ROUND(I168*H168,0)</f>
        <v>0</v>
      </c>
      <c r="K168" s="250" t="s">
        <v>133</v>
      </c>
      <c r="L168" s="254"/>
      <c r="M168" s="255" t="s">
        <v>20</v>
      </c>
      <c r="N168" s="256" t="s">
        <v>43</v>
      </c>
      <c r="O168" s="82"/>
      <c r="P168" s="218">
        <f>O168*H168</f>
        <v>0</v>
      </c>
      <c r="Q168" s="218">
        <v>0.0002</v>
      </c>
      <c r="R168" s="218">
        <f>Q168*H168</f>
        <v>0.0118</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532</v>
      </c>
    </row>
    <row r="169" spans="2:47" s="1" customFormat="1" ht="12">
      <c r="B169" s="37"/>
      <c r="C169" s="38"/>
      <c r="D169" s="222" t="s">
        <v>136</v>
      </c>
      <c r="E169" s="38"/>
      <c r="F169" s="223" t="s">
        <v>351</v>
      </c>
      <c r="G169" s="38"/>
      <c r="H169" s="38"/>
      <c r="I169" s="134"/>
      <c r="J169" s="38"/>
      <c r="K169" s="38"/>
      <c r="L169" s="42"/>
      <c r="M169" s="224"/>
      <c r="N169" s="82"/>
      <c r="O169" s="82"/>
      <c r="P169" s="82"/>
      <c r="Q169" s="82"/>
      <c r="R169" s="82"/>
      <c r="S169" s="82"/>
      <c r="T169" s="83"/>
      <c r="AT169" s="16" t="s">
        <v>136</v>
      </c>
      <c r="AU169" s="16" t="s">
        <v>81</v>
      </c>
    </row>
    <row r="170" spans="2:51" s="12" customFormat="1" ht="12">
      <c r="B170" s="226"/>
      <c r="C170" s="227"/>
      <c r="D170" s="222" t="s">
        <v>140</v>
      </c>
      <c r="E170" s="228" t="s">
        <v>20</v>
      </c>
      <c r="F170" s="229" t="s">
        <v>533</v>
      </c>
      <c r="G170" s="227"/>
      <c r="H170" s="230">
        <v>59</v>
      </c>
      <c r="I170" s="231"/>
      <c r="J170" s="227"/>
      <c r="K170" s="227"/>
      <c r="L170" s="232"/>
      <c r="M170" s="233"/>
      <c r="N170" s="234"/>
      <c r="O170" s="234"/>
      <c r="P170" s="234"/>
      <c r="Q170" s="234"/>
      <c r="R170" s="234"/>
      <c r="S170" s="234"/>
      <c r="T170" s="235"/>
      <c r="AT170" s="236" t="s">
        <v>140</v>
      </c>
      <c r="AU170" s="236" t="s">
        <v>81</v>
      </c>
      <c r="AV170" s="12" t="s">
        <v>81</v>
      </c>
      <c r="AW170" s="12" t="s">
        <v>33</v>
      </c>
      <c r="AX170" s="12" t="s">
        <v>8</v>
      </c>
      <c r="AY170" s="236" t="s">
        <v>126</v>
      </c>
    </row>
    <row r="171" spans="2:65" s="1" customFormat="1" ht="14.4" customHeight="1">
      <c r="B171" s="37"/>
      <c r="C171" s="210" t="s">
        <v>276</v>
      </c>
      <c r="D171" s="210" t="s">
        <v>129</v>
      </c>
      <c r="E171" s="211" t="s">
        <v>338</v>
      </c>
      <c r="F171" s="212" t="s">
        <v>339</v>
      </c>
      <c r="G171" s="213" t="s">
        <v>228</v>
      </c>
      <c r="H171" s="214">
        <v>3</v>
      </c>
      <c r="I171" s="215"/>
      <c r="J171" s="214">
        <f>ROUND(I171*H171,0)</f>
        <v>0</v>
      </c>
      <c r="K171" s="212" t="s">
        <v>133</v>
      </c>
      <c r="L171" s="42"/>
      <c r="M171" s="216" t="s">
        <v>20</v>
      </c>
      <c r="N171" s="217" t="s">
        <v>43</v>
      </c>
      <c r="O171" s="82"/>
      <c r="P171" s="218">
        <f>O171*H171</f>
        <v>0</v>
      </c>
      <c r="Q171" s="218">
        <v>0</v>
      </c>
      <c r="R171" s="218">
        <f>Q171*H171</f>
        <v>0</v>
      </c>
      <c r="S171" s="218">
        <v>0</v>
      </c>
      <c r="T171" s="219">
        <f>S171*H171</f>
        <v>0</v>
      </c>
      <c r="AR171" s="220" t="s">
        <v>229</v>
      </c>
      <c r="AT171" s="220" t="s">
        <v>129</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534</v>
      </c>
    </row>
    <row r="172" spans="2:47" s="1" customFormat="1" ht="12">
      <c r="B172" s="37"/>
      <c r="C172" s="38"/>
      <c r="D172" s="222" t="s">
        <v>136</v>
      </c>
      <c r="E172" s="38"/>
      <c r="F172" s="223" t="s">
        <v>341</v>
      </c>
      <c r="G172" s="38"/>
      <c r="H172" s="38"/>
      <c r="I172" s="134"/>
      <c r="J172" s="38"/>
      <c r="K172" s="38"/>
      <c r="L172" s="42"/>
      <c r="M172" s="224"/>
      <c r="N172" s="82"/>
      <c r="O172" s="82"/>
      <c r="P172" s="82"/>
      <c r="Q172" s="82"/>
      <c r="R172" s="82"/>
      <c r="S172" s="82"/>
      <c r="T172" s="83"/>
      <c r="AT172" s="16" t="s">
        <v>136</v>
      </c>
      <c r="AU172" s="16" t="s">
        <v>81</v>
      </c>
    </row>
    <row r="173" spans="2:47" s="1" customFormat="1" ht="12">
      <c r="B173" s="37"/>
      <c r="C173" s="38"/>
      <c r="D173" s="222" t="s">
        <v>138</v>
      </c>
      <c r="E173" s="38"/>
      <c r="F173" s="225" t="s">
        <v>342</v>
      </c>
      <c r="G173" s="38"/>
      <c r="H173" s="38"/>
      <c r="I173" s="134"/>
      <c r="J173" s="38"/>
      <c r="K173" s="38"/>
      <c r="L173" s="42"/>
      <c r="M173" s="224"/>
      <c r="N173" s="82"/>
      <c r="O173" s="82"/>
      <c r="P173" s="82"/>
      <c r="Q173" s="82"/>
      <c r="R173" s="82"/>
      <c r="S173" s="82"/>
      <c r="T173" s="83"/>
      <c r="AT173" s="16" t="s">
        <v>138</v>
      </c>
      <c r="AU173" s="16" t="s">
        <v>81</v>
      </c>
    </row>
    <row r="174" spans="2:51" s="12" customFormat="1" ht="12">
      <c r="B174" s="226"/>
      <c r="C174" s="227"/>
      <c r="D174" s="222" t="s">
        <v>140</v>
      </c>
      <c r="E174" s="228" t="s">
        <v>20</v>
      </c>
      <c r="F174" s="229" t="s">
        <v>153</v>
      </c>
      <c r="G174" s="227"/>
      <c r="H174" s="230">
        <v>3</v>
      </c>
      <c r="I174" s="231"/>
      <c r="J174" s="227"/>
      <c r="K174" s="227"/>
      <c r="L174" s="232"/>
      <c r="M174" s="233"/>
      <c r="N174" s="234"/>
      <c r="O174" s="234"/>
      <c r="P174" s="234"/>
      <c r="Q174" s="234"/>
      <c r="R174" s="234"/>
      <c r="S174" s="234"/>
      <c r="T174" s="235"/>
      <c r="AT174" s="236" t="s">
        <v>140</v>
      </c>
      <c r="AU174" s="236" t="s">
        <v>81</v>
      </c>
      <c r="AV174" s="12" t="s">
        <v>81</v>
      </c>
      <c r="AW174" s="12" t="s">
        <v>33</v>
      </c>
      <c r="AX174" s="12" t="s">
        <v>8</v>
      </c>
      <c r="AY174" s="236" t="s">
        <v>126</v>
      </c>
    </row>
    <row r="175" spans="2:65" s="1" customFormat="1" ht="14.4" customHeight="1">
      <c r="B175" s="37"/>
      <c r="C175" s="210" t="s">
        <v>281</v>
      </c>
      <c r="D175" s="210" t="s">
        <v>129</v>
      </c>
      <c r="E175" s="211" t="s">
        <v>356</v>
      </c>
      <c r="F175" s="212" t="s">
        <v>357</v>
      </c>
      <c r="G175" s="213" t="s">
        <v>228</v>
      </c>
      <c r="H175" s="214">
        <v>10</v>
      </c>
      <c r="I175" s="215"/>
      <c r="J175" s="214">
        <f>ROUND(I175*H175,0)</f>
        <v>0</v>
      </c>
      <c r="K175" s="212" t="s">
        <v>133</v>
      </c>
      <c r="L175" s="42"/>
      <c r="M175" s="216" t="s">
        <v>20</v>
      </c>
      <c r="N175" s="217" t="s">
        <v>43</v>
      </c>
      <c r="O175" s="82"/>
      <c r="P175" s="218">
        <f>O175*H175</f>
        <v>0</v>
      </c>
      <c r="Q175" s="218">
        <v>0</v>
      </c>
      <c r="R175" s="218">
        <f>Q175*H175</f>
        <v>0</v>
      </c>
      <c r="S175" s="218">
        <v>0</v>
      </c>
      <c r="T175" s="219">
        <f>S175*H175</f>
        <v>0</v>
      </c>
      <c r="AR175" s="220" t="s">
        <v>229</v>
      </c>
      <c r="AT175" s="220" t="s">
        <v>129</v>
      </c>
      <c r="AU175" s="220" t="s">
        <v>81</v>
      </c>
      <c r="AY175" s="16" t="s">
        <v>126</v>
      </c>
      <c r="BE175" s="221">
        <f>IF(N175="základní",J175,0)</f>
        <v>0</v>
      </c>
      <c r="BF175" s="221">
        <f>IF(N175="snížená",J175,0)</f>
        <v>0</v>
      </c>
      <c r="BG175" s="221">
        <f>IF(N175="zákl. přenesená",J175,0)</f>
        <v>0</v>
      </c>
      <c r="BH175" s="221">
        <f>IF(N175="sníž. přenesená",J175,0)</f>
        <v>0</v>
      </c>
      <c r="BI175" s="221">
        <f>IF(N175="nulová",J175,0)</f>
        <v>0</v>
      </c>
      <c r="BJ175" s="16" t="s">
        <v>8</v>
      </c>
      <c r="BK175" s="221">
        <f>ROUND(I175*H175,0)</f>
        <v>0</v>
      </c>
      <c r="BL175" s="16" t="s">
        <v>229</v>
      </c>
      <c r="BM175" s="220" t="s">
        <v>535</v>
      </c>
    </row>
    <row r="176" spans="2:47" s="1" customFormat="1" ht="12">
      <c r="B176" s="37"/>
      <c r="C176" s="38"/>
      <c r="D176" s="222" t="s">
        <v>136</v>
      </c>
      <c r="E176" s="38"/>
      <c r="F176" s="223" t="s">
        <v>359</v>
      </c>
      <c r="G176" s="38"/>
      <c r="H176" s="38"/>
      <c r="I176" s="134"/>
      <c r="J176" s="38"/>
      <c r="K176" s="38"/>
      <c r="L176" s="42"/>
      <c r="M176" s="224"/>
      <c r="N176" s="82"/>
      <c r="O176" s="82"/>
      <c r="P176" s="82"/>
      <c r="Q176" s="82"/>
      <c r="R176" s="82"/>
      <c r="S176" s="82"/>
      <c r="T176" s="83"/>
      <c r="AT176" s="16" t="s">
        <v>136</v>
      </c>
      <c r="AU176" s="16" t="s">
        <v>81</v>
      </c>
    </row>
    <row r="177" spans="2:47" s="1" customFormat="1" ht="12">
      <c r="B177" s="37"/>
      <c r="C177" s="38"/>
      <c r="D177" s="222" t="s">
        <v>138</v>
      </c>
      <c r="E177" s="38"/>
      <c r="F177" s="225" t="s">
        <v>342</v>
      </c>
      <c r="G177" s="38"/>
      <c r="H177" s="38"/>
      <c r="I177" s="134"/>
      <c r="J177" s="38"/>
      <c r="K177" s="38"/>
      <c r="L177" s="42"/>
      <c r="M177" s="224"/>
      <c r="N177" s="82"/>
      <c r="O177" s="82"/>
      <c r="P177" s="82"/>
      <c r="Q177" s="82"/>
      <c r="R177" s="82"/>
      <c r="S177" s="82"/>
      <c r="T177" s="83"/>
      <c r="AT177" s="16" t="s">
        <v>138</v>
      </c>
      <c r="AU177" s="16" t="s">
        <v>81</v>
      </c>
    </row>
    <row r="178" spans="2:51" s="12" customFormat="1" ht="12">
      <c r="B178" s="226"/>
      <c r="C178" s="227"/>
      <c r="D178" s="222" t="s">
        <v>140</v>
      </c>
      <c r="E178" s="228" t="s">
        <v>20</v>
      </c>
      <c r="F178" s="229" t="s">
        <v>514</v>
      </c>
      <c r="G178" s="227"/>
      <c r="H178" s="230">
        <v>10</v>
      </c>
      <c r="I178" s="231"/>
      <c r="J178" s="227"/>
      <c r="K178" s="227"/>
      <c r="L178" s="232"/>
      <c r="M178" s="233"/>
      <c r="N178" s="234"/>
      <c r="O178" s="234"/>
      <c r="P178" s="234"/>
      <c r="Q178" s="234"/>
      <c r="R178" s="234"/>
      <c r="S178" s="234"/>
      <c r="T178" s="235"/>
      <c r="AT178" s="236" t="s">
        <v>140</v>
      </c>
      <c r="AU178" s="236" t="s">
        <v>81</v>
      </c>
      <c r="AV178" s="12" t="s">
        <v>81</v>
      </c>
      <c r="AW178" s="12" t="s">
        <v>33</v>
      </c>
      <c r="AX178" s="12" t="s">
        <v>8</v>
      </c>
      <c r="AY178" s="236" t="s">
        <v>126</v>
      </c>
    </row>
    <row r="179" spans="2:65" s="1" customFormat="1" ht="14.4" customHeight="1">
      <c r="B179" s="37"/>
      <c r="C179" s="210" t="s">
        <v>286</v>
      </c>
      <c r="D179" s="210" t="s">
        <v>129</v>
      </c>
      <c r="E179" s="211" t="s">
        <v>362</v>
      </c>
      <c r="F179" s="212" t="s">
        <v>363</v>
      </c>
      <c r="G179" s="213" t="s">
        <v>364</v>
      </c>
      <c r="H179" s="215"/>
      <c r="I179" s="215"/>
      <c r="J179" s="214">
        <f>ROUND(I179*H179,0)</f>
        <v>0</v>
      </c>
      <c r="K179" s="212" t="s">
        <v>133</v>
      </c>
      <c r="L179" s="42"/>
      <c r="M179" s="216" t="s">
        <v>20</v>
      </c>
      <c r="N179" s="217" t="s">
        <v>43</v>
      </c>
      <c r="O179" s="82"/>
      <c r="P179" s="218">
        <f>O179*H179</f>
        <v>0</v>
      </c>
      <c r="Q179" s="218">
        <v>0</v>
      </c>
      <c r="R179" s="218">
        <f>Q179*H179</f>
        <v>0</v>
      </c>
      <c r="S179" s="218">
        <v>0</v>
      </c>
      <c r="T179" s="219">
        <f>S179*H179</f>
        <v>0</v>
      </c>
      <c r="AR179" s="220" t="s">
        <v>229</v>
      </c>
      <c r="AT179" s="220" t="s">
        <v>129</v>
      </c>
      <c r="AU179" s="220" t="s">
        <v>81</v>
      </c>
      <c r="AY179" s="16" t="s">
        <v>126</v>
      </c>
      <c r="BE179" s="221">
        <f>IF(N179="základní",J179,0)</f>
        <v>0</v>
      </c>
      <c r="BF179" s="221">
        <f>IF(N179="snížená",J179,0)</f>
        <v>0</v>
      </c>
      <c r="BG179" s="221">
        <f>IF(N179="zákl. přenesená",J179,0)</f>
        <v>0</v>
      </c>
      <c r="BH179" s="221">
        <f>IF(N179="sníž. přenesená",J179,0)</f>
        <v>0</v>
      </c>
      <c r="BI179" s="221">
        <f>IF(N179="nulová",J179,0)</f>
        <v>0</v>
      </c>
      <c r="BJ179" s="16" t="s">
        <v>8</v>
      </c>
      <c r="BK179" s="221">
        <f>ROUND(I179*H179,0)</f>
        <v>0</v>
      </c>
      <c r="BL179" s="16" t="s">
        <v>229</v>
      </c>
      <c r="BM179" s="220" t="s">
        <v>536</v>
      </c>
    </row>
    <row r="180" spans="2:47" s="1" customFormat="1" ht="12">
      <c r="B180" s="37"/>
      <c r="C180" s="38"/>
      <c r="D180" s="222" t="s">
        <v>136</v>
      </c>
      <c r="E180" s="38"/>
      <c r="F180" s="223" t="s">
        <v>366</v>
      </c>
      <c r="G180" s="38"/>
      <c r="H180" s="38"/>
      <c r="I180" s="134"/>
      <c r="J180" s="38"/>
      <c r="K180" s="38"/>
      <c r="L180" s="42"/>
      <c r="M180" s="224"/>
      <c r="N180" s="82"/>
      <c r="O180" s="82"/>
      <c r="P180" s="82"/>
      <c r="Q180" s="82"/>
      <c r="R180" s="82"/>
      <c r="S180" s="82"/>
      <c r="T180" s="83"/>
      <c r="AT180" s="16" t="s">
        <v>136</v>
      </c>
      <c r="AU180" s="16" t="s">
        <v>81</v>
      </c>
    </row>
    <row r="181" spans="2:47" s="1" customFormat="1" ht="12">
      <c r="B181" s="37"/>
      <c r="C181" s="38"/>
      <c r="D181" s="222" t="s">
        <v>138</v>
      </c>
      <c r="E181" s="38"/>
      <c r="F181" s="225" t="s">
        <v>367</v>
      </c>
      <c r="G181" s="38"/>
      <c r="H181" s="38"/>
      <c r="I181" s="134"/>
      <c r="J181" s="38"/>
      <c r="K181" s="38"/>
      <c r="L181" s="42"/>
      <c r="M181" s="257"/>
      <c r="N181" s="258"/>
      <c r="O181" s="258"/>
      <c r="P181" s="258"/>
      <c r="Q181" s="258"/>
      <c r="R181" s="258"/>
      <c r="S181" s="258"/>
      <c r="T181" s="259"/>
      <c r="AT181" s="16" t="s">
        <v>138</v>
      </c>
      <c r="AU181" s="16" t="s">
        <v>81</v>
      </c>
    </row>
    <row r="182" spans="2:12" s="1" customFormat="1" ht="6.95" customHeight="1">
      <c r="B182" s="57"/>
      <c r="C182" s="58"/>
      <c r="D182" s="58"/>
      <c r="E182" s="58"/>
      <c r="F182" s="58"/>
      <c r="G182" s="58"/>
      <c r="H182" s="58"/>
      <c r="I182" s="160"/>
      <c r="J182" s="58"/>
      <c r="K182" s="58"/>
      <c r="L182" s="42"/>
    </row>
  </sheetData>
  <sheetProtection password="CC35" sheet="1" objects="1" scenarios="1" formatColumns="0" formatRows="0" autoFilter="0"/>
  <autoFilter ref="C85:K18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73"/>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90</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537</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ROUND((SUM(BE86:BE172)),2)</f>
        <v>0</v>
      </c>
      <c r="I33" s="149">
        <v>0.21</v>
      </c>
      <c r="J33" s="148">
        <f>ROUND(((SUM(BE86:BE172))*I33),2)</f>
        <v>0</v>
      </c>
      <c r="L33" s="42"/>
    </row>
    <row r="34" spans="2:12" s="1" customFormat="1" ht="14.4" customHeight="1">
      <c r="B34" s="42"/>
      <c r="E34" s="132" t="s">
        <v>44</v>
      </c>
      <c r="F34" s="148">
        <f>ROUND((SUM(BF86:BF172)),2)</f>
        <v>0</v>
      </c>
      <c r="I34" s="149">
        <v>0.15</v>
      </c>
      <c r="J34" s="148">
        <f>ROUND(((SUM(BF86:BF172))*I34),2)</f>
        <v>0</v>
      </c>
      <c r="L34" s="42"/>
    </row>
    <row r="35" spans="2:12" s="1" customFormat="1" ht="14.4" customHeight="1" hidden="1">
      <c r="B35" s="42"/>
      <c r="E35" s="132" t="s">
        <v>45</v>
      </c>
      <c r="F35" s="148">
        <f>ROUND((SUM(BG86:BG172)),2)</f>
        <v>0</v>
      </c>
      <c r="I35" s="149">
        <v>0.21</v>
      </c>
      <c r="J35" s="148">
        <f>0</f>
        <v>0</v>
      </c>
      <c r="L35" s="42"/>
    </row>
    <row r="36" spans="2:12" s="1" customFormat="1" ht="14.4" customHeight="1" hidden="1">
      <c r="B36" s="42"/>
      <c r="E36" s="132" t="s">
        <v>46</v>
      </c>
      <c r="F36" s="148">
        <f>ROUND((SUM(BH86:BH172)),2)</f>
        <v>0</v>
      </c>
      <c r="I36" s="149">
        <v>0.15</v>
      </c>
      <c r="J36" s="148">
        <f>0</f>
        <v>0</v>
      </c>
      <c r="L36" s="42"/>
    </row>
    <row r="37" spans="2:12" s="1" customFormat="1" ht="14.4" customHeight="1" hidden="1">
      <c r="B37" s="42"/>
      <c r="E37" s="132" t="s">
        <v>47</v>
      </c>
      <c r="F37" s="148">
        <f>ROUND((SUM(BI86:BI172)),2)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04 - SO 04 Výměna oken v budově č. p. 500 transfuzní</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J97</f>
        <v>0</v>
      </c>
      <c r="K62" s="178"/>
      <c r="L62" s="183"/>
    </row>
    <row r="63" spans="2:12" s="9" customFormat="1" ht="19.9" customHeight="1">
      <c r="B63" s="177"/>
      <c r="C63" s="178"/>
      <c r="D63" s="179" t="s">
        <v>107</v>
      </c>
      <c r="E63" s="180"/>
      <c r="F63" s="180"/>
      <c r="G63" s="180"/>
      <c r="H63" s="180"/>
      <c r="I63" s="181"/>
      <c r="J63" s="182">
        <f>J106</f>
        <v>0</v>
      </c>
      <c r="K63" s="178"/>
      <c r="L63" s="183"/>
    </row>
    <row r="64" spans="2:12" s="9" customFormat="1" ht="19.9" customHeight="1">
      <c r="B64" s="177"/>
      <c r="C64" s="178"/>
      <c r="D64" s="179" t="s">
        <v>108</v>
      </c>
      <c r="E64" s="180"/>
      <c r="F64" s="180"/>
      <c r="G64" s="180"/>
      <c r="H64" s="180"/>
      <c r="I64" s="181"/>
      <c r="J64" s="182">
        <f>J127</f>
        <v>0</v>
      </c>
      <c r="K64" s="178"/>
      <c r="L64" s="183"/>
    </row>
    <row r="65" spans="2:12" s="8" customFormat="1" ht="24.95" customHeight="1">
      <c r="B65" s="170"/>
      <c r="C65" s="171"/>
      <c r="D65" s="172" t="s">
        <v>109</v>
      </c>
      <c r="E65" s="173"/>
      <c r="F65" s="173"/>
      <c r="G65" s="173"/>
      <c r="H65" s="173"/>
      <c r="I65" s="174"/>
      <c r="J65" s="175">
        <f>J131</f>
        <v>0</v>
      </c>
      <c r="K65" s="171"/>
      <c r="L65" s="176"/>
    </row>
    <row r="66" spans="2:12" s="9" customFormat="1" ht="19.9" customHeight="1">
      <c r="B66" s="177"/>
      <c r="C66" s="178"/>
      <c r="D66" s="179" t="s">
        <v>110</v>
      </c>
      <c r="E66" s="180"/>
      <c r="F66" s="180"/>
      <c r="G66" s="180"/>
      <c r="H66" s="180"/>
      <c r="I66" s="181"/>
      <c r="J66" s="182">
        <f>J132</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04 - SO 04 Výměna oken v budově č. p. 500 transfuzní</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P87+P131</f>
        <v>0</v>
      </c>
      <c r="Q86" s="94"/>
      <c r="R86" s="191">
        <f>R87+R131</f>
        <v>3.8028298</v>
      </c>
      <c r="S86" s="94"/>
      <c r="T86" s="192">
        <f>T87+T131</f>
        <v>6.6348199999999995</v>
      </c>
      <c r="AT86" s="16" t="s">
        <v>71</v>
      </c>
      <c r="AU86" s="16" t="s">
        <v>103</v>
      </c>
      <c r="BK86" s="193">
        <f>BK87+BK131</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P88+P97+P106+P127</f>
        <v>0</v>
      </c>
      <c r="Q87" s="202"/>
      <c r="R87" s="203">
        <f>R88+R97+R106+R127</f>
        <v>3.5561220000000002</v>
      </c>
      <c r="S87" s="202"/>
      <c r="T87" s="204">
        <f>T88+T97+T106+T127</f>
        <v>6.33982</v>
      </c>
      <c r="AR87" s="205" t="s">
        <v>8</v>
      </c>
      <c r="AT87" s="206" t="s">
        <v>71</v>
      </c>
      <c r="AU87" s="206" t="s">
        <v>72</v>
      </c>
      <c r="AY87" s="205" t="s">
        <v>126</v>
      </c>
      <c r="BK87" s="207">
        <f>BK88+BK97+BK106+BK127</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SUM(P89:P96)</f>
        <v>0</v>
      </c>
      <c r="Q88" s="202"/>
      <c r="R88" s="203">
        <f>SUM(R89:R96)</f>
        <v>3.5561220000000002</v>
      </c>
      <c r="S88" s="202"/>
      <c r="T88" s="204">
        <f>SUM(T89:T96)</f>
        <v>0</v>
      </c>
      <c r="AR88" s="205" t="s">
        <v>8</v>
      </c>
      <c r="AT88" s="206" t="s">
        <v>71</v>
      </c>
      <c r="AU88" s="206" t="s">
        <v>8</v>
      </c>
      <c r="AY88" s="205" t="s">
        <v>126</v>
      </c>
      <c r="BK88" s="207">
        <f>SUM(BK89:BK96)</f>
        <v>0</v>
      </c>
    </row>
    <row r="89" spans="2:65" s="1" customFormat="1" ht="14.4" customHeight="1">
      <c r="B89" s="37"/>
      <c r="C89" s="210" t="s">
        <v>8</v>
      </c>
      <c r="D89" s="210" t="s">
        <v>129</v>
      </c>
      <c r="E89" s="211" t="s">
        <v>130</v>
      </c>
      <c r="F89" s="212" t="s">
        <v>131</v>
      </c>
      <c r="G89" s="213" t="s">
        <v>132</v>
      </c>
      <c r="H89" s="214">
        <v>105.9</v>
      </c>
      <c r="I89" s="215"/>
      <c r="J89" s="214">
        <f>ROUND(I89*H89,0)</f>
        <v>0</v>
      </c>
      <c r="K89" s="212" t="s">
        <v>133</v>
      </c>
      <c r="L89" s="42"/>
      <c r="M89" s="216" t="s">
        <v>20</v>
      </c>
      <c r="N89" s="217" t="s">
        <v>43</v>
      </c>
      <c r="O89" s="82"/>
      <c r="P89" s="218">
        <f>O89*H89</f>
        <v>0</v>
      </c>
      <c r="Q89" s="218">
        <v>0.03358</v>
      </c>
      <c r="R89" s="218">
        <f>Q89*H89</f>
        <v>3.5561220000000002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538</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539</v>
      </c>
      <c r="G92" s="227"/>
      <c r="H92" s="230">
        <v>105.9</v>
      </c>
      <c r="I92" s="231"/>
      <c r="J92" s="227"/>
      <c r="K92" s="227"/>
      <c r="L92" s="232"/>
      <c r="M92" s="233"/>
      <c r="N92" s="234"/>
      <c r="O92" s="234"/>
      <c r="P92" s="234"/>
      <c r="Q92" s="234"/>
      <c r="R92" s="234"/>
      <c r="S92" s="234"/>
      <c r="T92" s="235"/>
      <c r="AT92" s="236" t="s">
        <v>140</v>
      </c>
      <c r="AU92" s="236" t="s">
        <v>81</v>
      </c>
      <c r="AV92" s="12" t="s">
        <v>81</v>
      </c>
      <c r="AW92" s="12" t="s">
        <v>33</v>
      </c>
      <c r="AX92" s="12" t="s">
        <v>8</v>
      </c>
      <c r="AY92" s="236" t="s">
        <v>126</v>
      </c>
    </row>
    <row r="93" spans="2:65" s="1" customFormat="1" ht="14.4" customHeight="1">
      <c r="B93" s="37"/>
      <c r="C93" s="210" t="s">
        <v>81</v>
      </c>
      <c r="D93" s="210" t="s">
        <v>129</v>
      </c>
      <c r="E93" s="211" t="s">
        <v>144</v>
      </c>
      <c r="F93" s="212" t="s">
        <v>145</v>
      </c>
      <c r="G93" s="213" t="s">
        <v>132</v>
      </c>
      <c r="H93" s="214">
        <v>116.38</v>
      </c>
      <c r="I93" s="215"/>
      <c r="J93" s="214">
        <f>ROUND(I93*H93,0)</f>
        <v>0</v>
      </c>
      <c r="K93" s="212" t="s">
        <v>133</v>
      </c>
      <c r="L93" s="42"/>
      <c r="M93" s="216" t="s">
        <v>20</v>
      </c>
      <c r="N93" s="217" t="s">
        <v>43</v>
      </c>
      <c r="O93" s="82"/>
      <c r="P93" s="218">
        <f>O93*H93</f>
        <v>0</v>
      </c>
      <c r="Q93" s="218">
        <v>0</v>
      </c>
      <c r="R93" s="218">
        <f>Q93*H93</f>
        <v>0</v>
      </c>
      <c r="S93" s="218">
        <v>0</v>
      </c>
      <c r="T93" s="219">
        <f>S93*H93</f>
        <v>0</v>
      </c>
      <c r="AR93" s="220" t="s">
        <v>134</v>
      </c>
      <c r="AT93" s="220" t="s">
        <v>129</v>
      </c>
      <c r="AU93" s="220" t="s">
        <v>81</v>
      </c>
      <c r="AY93" s="16" t="s">
        <v>126</v>
      </c>
      <c r="BE93" s="221">
        <f>IF(N93="základní",J93,0)</f>
        <v>0</v>
      </c>
      <c r="BF93" s="221">
        <f>IF(N93="snížená",J93,0)</f>
        <v>0</v>
      </c>
      <c r="BG93" s="221">
        <f>IF(N93="zákl. přenesená",J93,0)</f>
        <v>0</v>
      </c>
      <c r="BH93" s="221">
        <f>IF(N93="sníž. přenesená",J93,0)</f>
        <v>0</v>
      </c>
      <c r="BI93" s="221">
        <f>IF(N93="nulová",J93,0)</f>
        <v>0</v>
      </c>
      <c r="BJ93" s="16" t="s">
        <v>8</v>
      </c>
      <c r="BK93" s="221">
        <f>ROUND(I93*H93,0)</f>
        <v>0</v>
      </c>
      <c r="BL93" s="16" t="s">
        <v>134</v>
      </c>
      <c r="BM93" s="220" t="s">
        <v>540</v>
      </c>
    </row>
    <row r="94" spans="2:47" s="1" customFormat="1" ht="12">
      <c r="B94" s="37"/>
      <c r="C94" s="38"/>
      <c r="D94" s="222" t="s">
        <v>136</v>
      </c>
      <c r="E94" s="38"/>
      <c r="F94" s="223" t="s">
        <v>147</v>
      </c>
      <c r="G94" s="38"/>
      <c r="H94" s="38"/>
      <c r="I94" s="134"/>
      <c r="J94" s="38"/>
      <c r="K94" s="38"/>
      <c r="L94" s="42"/>
      <c r="M94" s="224"/>
      <c r="N94" s="82"/>
      <c r="O94" s="82"/>
      <c r="P94" s="82"/>
      <c r="Q94" s="82"/>
      <c r="R94" s="82"/>
      <c r="S94" s="82"/>
      <c r="T94" s="83"/>
      <c r="AT94" s="16" t="s">
        <v>136</v>
      </c>
      <c r="AU94" s="16" t="s">
        <v>81</v>
      </c>
    </row>
    <row r="95" spans="2:47" s="1" customFormat="1" ht="12">
      <c r="B95" s="37"/>
      <c r="C95" s="38"/>
      <c r="D95" s="222" t="s">
        <v>138</v>
      </c>
      <c r="E95" s="38"/>
      <c r="F95" s="225" t="s">
        <v>148</v>
      </c>
      <c r="G95" s="38"/>
      <c r="H95" s="38"/>
      <c r="I95" s="134"/>
      <c r="J95" s="38"/>
      <c r="K95" s="38"/>
      <c r="L95" s="42"/>
      <c r="M95" s="224"/>
      <c r="N95" s="82"/>
      <c r="O95" s="82"/>
      <c r="P95" s="82"/>
      <c r="Q95" s="82"/>
      <c r="R95" s="82"/>
      <c r="S95" s="82"/>
      <c r="T95" s="83"/>
      <c r="AT95" s="16" t="s">
        <v>138</v>
      </c>
      <c r="AU95" s="16" t="s">
        <v>81</v>
      </c>
    </row>
    <row r="96" spans="2:51" s="12" customFormat="1" ht="12">
      <c r="B96" s="226"/>
      <c r="C96" s="227"/>
      <c r="D96" s="222" t="s">
        <v>140</v>
      </c>
      <c r="E96" s="228" t="s">
        <v>20</v>
      </c>
      <c r="F96" s="229" t="s">
        <v>541</v>
      </c>
      <c r="G96" s="227"/>
      <c r="H96" s="230">
        <v>116.38</v>
      </c>
      <c r="I96" s="231"/>
      <c r="J96" s="227"/>
      <c r="K96" s="227"/>
      <c r="L96" s="232"/>
      <c r="M96" s="233"/>
      <c r="N96" s="234"/>
      <c r="O96" s="234"/>
      <c r="P96" s="234"/>
      <c r="Q96" s="234"/>
      <c r="R96" s="234"/>
      <c r="S96" s="234"/>
      <c r="T96" s="235"/>
      <c r="AT96" s="236" t="s">
        <v>140</v>
      </c>
      <c r="AU96" s="236" t="s">
        <v>81</v>
      </c>
      <c r="AV96" s="12" t="s">
        <v>81</v>
      </c>
      <c r="AW96" s="12" t="s">
        <v>33</v>
      </c>
      <c r="AX96" s="12" t="s">
        <v>8</v>
      </c>
      <c r="AY96" s="236" t="s">
        <v>126</v>
      </c>
    </row>
    <row r="97" spans="2:63" s="11" customFormat="1" ht="22.8" customHeight="1">
      <c r="B97" s="194"/>
      <c r="C97" s="195"/>
      <c r="D97" s="196" t="s">
        <v>71</v>
      </c>
      <c r="E97" s="208" t="s">
        <v>151</v>
      </c>
      <c r="F97" s="208" t="s">
        <v>152</v>
      </c>
      <c r="G97" s="195"/>
      <c r="H97" s="195"/>
      <c r="I97" s="198"/>
      <c r="J97" s="209">
        <f>BK97</f>
        <v>0</v>
      </c>
      <c r="K97" s="195"/>
      <c r="L97" s="200"/>
      <c r="M97" s="201"/>
      <c r="N97" s="202"/>
      <c r="O97" s="202"/>
      <c r="P97" s="203">
        <f>SUM(P98:P105)</f>
        <v>0</v>
      </c>
      <c r="Q97" s="202"/>
      <c r="R97" s="203">
        <f>SUM(R98:R105)</f>
        <v>0</v>
      </c>
      <c r="S97" s="202"/>
      <c r="T97" s="204">
        <f>SUM(T98:T105)</f>
        <v>6.33982</v>
      </c>
      <c r="AR97" s="205" t="s">
        <v>8</v>
      </c>
      <c r="AT97" s="206" t="s">
        <v>71</v>
      </c>
      <c r="AU97" s="206" t="s">
        <v>8</v>
      </c>
      <c r="AY97" s="205" t="s">
        <v>126</v>
      </c>
      <c r="BK97" s="207">
        <f>SUM(BK98:BK105)</f>
        <v>0</v>
      </c>
    </row>
    <row r="98" spans="2:65" s="1" customFormat="1" ht="14.4" customHeight="1">
      <c r="B98" s="37"/>
      <c r="C98" s="210" t="s">
        <v>153</v>
      </c>
      <c r="D98" s="210" t="s">
        <v>129</v>
      </c>
      <c r="E98" s="211" t="s">
        <v>160</v>
      </c>
      <c r="F98" s="212" t="s">
        <v>161</v>
      </c>
      <c r="G98" s="213" t="s">
        <v>132</v>
      </c>
      <c r="H98" s="214">
        <v>6.98</v>
      </c>
      <c r="I98" s="215"/>
      <c r="J98" s="214">
        <f>ROUND(I98*H98,0)</f>
        <v>0</v>
      </c>
      <c r="K98" s="212" t="s">
        <v>133</v>
      </c>
      <c r="L98" s="42"/>
      <c r="M98" s="216" t="s">
        <v>20</v>
      </c>
      <c r="N98" s="217" t="s">
        <v>43</v>
      </c>
      <c r="O98" s="82"/>
      <c r="P98" s="218">
        <f>O98*H98</f>
        <v>0</v>
      </c>
      <c r="Q98" s="218">
        <v>0</v>
      </c>
      <c r="R98" s="218">
        <f>Q98*H98</f>
        <v>0</v>
      </c>
      <c r="S98" s="218">
        <v>0.062</v>
      </c>
      <c r="T98" s="219">
        <f>S98*H98</f>
        <v>0.43276000000000003</v>
      </c>
      <c r="AR98" s="220" t="s">
        <v>134</v>
      </c>
      <c r="AT98" s="220" t="s">
        <v>129</v>
      </c>
      <c r="AU98" s="220" t="s">
        <v>81</v>
      </c>
      <c r="AY98" s="16" t="s">
        <v>126</v>
      </c>
      <c r="BE98" s="221">
        <f>IF(N98="základní",J98,0)</f>
        <v>0</v>
      </c>
      <c r="BF98" s="221">
        <f>IF(N98="snížená",J98,0)</f>
        <v>0</v>
      </c>
      <c r="BG98" s="221">
        <f>IF(N98="zákl. přenesená",J98,0)</f>
        <v>0</v>
      </c>
      <c r="BH98" s="221">
        <f>IF(N98="sníž. přenesená",J98,0)</f>
        <v>0</v>
      </c>
      <c r="BI98" s="221">
        <f>IF(N98="nulová",J98,0)</f>
        <v>0</v>
      </c>
      <c r="BJ98" s="16" t="s">
        <v>8</v>
      </c>
      <c r="BK98" s="221">
        <f>ROUND(I98*H98,0)</f>
        <v>0</v>
      </c>
      <c r="BL98" s="16" t="s">
        <v>134</v>
      </c>
      <c r="BM98" s="220" t="s">
        <v>542</v>
      </c>
    </row>
    <row r="99" spans="2:47" s="1" customFormat="1" ht="12">
      <c r="B99" s="37"/>
      <c r="C99" s="38"/>
      <c r="D99" s="222" t="s">
        <v>136</v>
      </c>
      <c r="E99" s="38"/>
      <c r="F99" s="223" t="s">
        <v>163</v>
      </c>
      <c r="G99" s="38"/>
      <c r="H99" s="38"/>
      <c r="I99" s="134"/>
      <c r="J99" s="38"/>
      <c r="K99" s="38"/>
      <c r="L99" s="42"/>
      <c r="M99" s="224"/>
      <c r="N99" s="82"/>
      <c r="O99" s="82"/>
      <c r="P99" s="82"/>
      <c r="Q99" s="82"/>
      <c r="R99" s="82"/>
      <c r="S99" s="82"/>
      <c r="T99" s="83"/>
      <c r="AT99" s="16" t="s">
        <v>136</v>
      </c>
      <c r="AU99" s="16" t="s">
        <v>81</v>
      </c>
    </row>
    <row r="100" spans="2:47" s="1" customFormat="1" ht="12">
      <c r="B100" s="37"/>
      <c r="C100" s="38"/>
      <c r="D100" s="222" t="s">
        <v>138</v>
      </c>
      <c r="E100" s="38"/>
      <c r="F100" s="225" t="s">
        <v>158</v>
      </c>
      <c r="G100" s="38"/>
      <c r="H100" s="38"/>
      <c r="I100" s="134"/>
      <c r="J100" s="38"/>
      <c r="K100" s="38"/>
      <c r="L100" s="42"/>
      <c r="M100" s="224"/>
      <c r="N100" s="82"/>
      <c r="O100" s="82"/>
      <c r="P100" s="82"/>
      <c r="Q100" s="82"/>
      <c r="R100" s="82"/>
      <c r="S100" s="82"/>
      <c r="T100" s="83"/>
      <c r="AT100" s="16" t="s">
        <v>138</v>
      </c>
      <c r="AU100" s="16" t="s">
        <v>81</v>
      </c>
    </row>
    <row r="101" spans="2:51" s="12" customFormat="1" ht="12">
      <c r="B101" s="226"/>
      <c r="C101" s="227"/>
      <c r="D101" s="222" t="s">
        <v>140</v>
      </c>
      <c r="E101" s="228" t="s">
        <v>20</v>
      </c>
      <c r="F101" s="229" t="s">
        <v>543</v>
      </c>
      <c r="G101" s="227"/>
      <c r="H101" s="230">
        <v>6.98</v>
      </c>
      <c r="I101" s="231"/>
      <c r="J101" s="227"/>
      <c r="K101" s="227"/>
      <c r="L101" s="232"/>
      <c r="M101" s="233"/>
      <c r="N101" s="234"/>
      <c r="O101" s="234"/>
      <c r="P101" s="234"/>
      <c r="Q101" s="234"/>
      <c r="R101" s="234"/>
      <c r="S101" s="234"/>
      <c r="T101" s="235"/>
      <c r="AT101" s="236" t="s">
        <v>140</v>
      </c>
      <c r="AU101" s="236" t="s">
        <v>81</v>
      </c>
      <c r="AV101" s="12" t="s">
        <v>81</v>
      </c>
      <c r="AW101" s="12" t="s">
        <v>33</v>
      </c>
      <c r="AX101" s="12" t="s">
        <v>8</v>
      </c>
      <c r="AY101" s="236" t="s">
        <v>126</v>
      </c>
    </row>
    <row r="102" spans="2:65" s="1" customFormat="1" ht="14.4" customHeight="1">
      <c r="B102" s="37"/>
      <c r="C102" s="210" t="s">
        <v>134</v>
      </c>
      <c r="D102" s="210" t="s">
        <v>129</v>
      </c>
      <c r="E102" s="211" t="s">
        <v>166</v>
      </c>
      <c r="F102" s="212" t="s">
        <v>167</v>
      </c>
      <c r="G102" s="213" t="s">
        <v>132</v>
      </c>
      <c r="H102" s="214">
        <v>109.39</v>
      </c>
      <c r="I102" s="215"/>
      <c r="J102" s="214">
        <f>ROUND(I102*H102,0)</f>
        <v>0</v>
      </c>
      <c r="K102" s="212" t="s">
        <v>133</v>
      </c>
      <c r="L102" s="42"/>
      <c r="M102" s="216" t="s">
        <v>20</v>
      </c>
      <c r="N102" s="217" t="s">
        <v>43</v>
      </c>
      <c r="O102" s="82"/>
      <c r="P102" s="218">
        <f>O102*H102</f>
        <v>0</v>
      </c>
      <c r="Q102" s="218">
        <v>0</v>
      </c>
      <c r="R102" s="218">
        <f>Q102*H102</f>
        <v>0</v>
      </c>
      <c r="S102" s="218">
        <v>0.054</v>
      </c>
      <c r="T102" s="219">
        <f>S102*H102</f>
        <v>5.9070599999999995</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544</v>
      </c>
    </row>
    <row r="103" spans="2:47" s="1" customFormat="1" ht="12">
      <c r="B103" s="37"/>
      <c r="C103" s="38"/>
      <c r="D103" s="222" t="s">
        <v>136</v>
      </c>
      <c r="E103" s="38"/>
      <c r="F103" s="223" t="s">
        <v>169</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545</v>
      </c>
      <c r="G105" s="227"/>
      <c r="H105" s="230">
        <v>109.39</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3" s="11" customFormat="1" ht="22.8" customHeight="1">
      <c r="B106" s="194"/>
      <c r="C106" s="195"/>
      <c r="D106" s="196" t="s">
        <v>71</v>
      </c>
      <c r="E106" s="208" t="s">
        <v>182</v>
      </c>
      <c r="F106" s="208" t="s">
        <v>183</v>
      </c>
      <c r="G106" s="195"/>
      <c r="H106" s="195"/>
      <c r="I106" s="198"/>
      <c r="J106" s="209">
        <f>BK106</f>
        <v>0</v>
      </c>
      <c r="K106" s="195"/>
      <c r="L106" s="200"/>
      <c r="M106" s="201"/>
      <c r="N106" s="202"/>
      <c r="O106" s="202"/>
      <c r="P106" s="203">
        <f>SUM(P107:P126)</f>
        <v>0</v>
      </c>
      <c r="Q106" s="202"/>
      <c r="R106" s="203">
        <f>SUM(R107:R126)</f>
        <v>0</v>
      </c>
      <c r="S106" s="202"/>
      <c r="T106" s="204">
        <f>SUM(T107:T126)</f>
        <v>0</v>
      </c>
      <c r="AR106" s="205" t="s">
        <v>8</v>
      </c>
      <c r="AT106" s="206" t="s">
        <v>71</v>
      </c>
      <c r="AU106" s="206" t="s">
        <v>8</v>
      </c>
      <c r="AY106" s="205" t="s">
        <v>126</v>
      </c>
      <c r="BK106" s="207">
        <f>SUM(BK107:BK126)</f>
        <v>0</v>
      </c>
    </row>
    <row r="107" spans="2:65" s="1" customFormat="1" ht="14.4" customHeight="1">
      <c r="B107" s="37"/>
      <c r="C107" s="210" t="s">
        <v>165</v>
      </c>
      <c r="D107" s="210" t="s">
        <v>129</v>
      </c>
      <c r="E107" s="211" t="s">
        <v>185</v>
      </c>
      <c r="F107" s="212" t="s">
        <v>186</v>
      </c>
      <c r="G107" s="213" t="s">
        <v>187</v>
      </c>
      <c r="H107" s="214">
        <v>34.3</v>
      </c>
      <c r="I107" s="215"/>
      <c r="J107" s="214">
        <f>ROUND(I107*H107,0)</f>
        <v>0</v>
      </c>
      <c r="K107" s="212" t="s">
        <v>133</v>
      </c>
      <c r="L107" s="42"/>
      <c r="M107" s="216" t="s">
        <v>20</v>
      </c>
      <c r="N107" s="217" t="s">
        <v>43</v>
      </c>
      <c r="O107" s="82"/>
      <c r="P107" s="218">
        <f>O107*H107</f>
        <v>0</v>
      </c>
      <c r="Q107" s="218">
        <v>0</v>
      </c>
      <c r="R107" s="218">
        <f>Q107*H107</f>
        <v>0</v>
      </c>
      <c r="S107" s="218">
        <v>0</v>
      </c>
      <c r="T107" s="219">
        <f>S107*H107</f>
        <v>0</v>
      </c>
      <c r="AR107" s="220" t="s">
        <v>134</v>
      </c>
      <c r="AT107" s="220" t="s">
        <v>129</v>
      </c>
      <c r="AU107" s="220" t="s">
        <v>81</v>
      </c>
      <c r="AY107" s="16" t="s">
        <v>126</v>
      </c>
      <c r="BE107" s="221">
        <f>IF(N107="základní",J107,0)</f>
        <v>0</v>
      </c>
      <c r="BF107" s="221">
        <f>IF(N107="snížená",J107,0)</f>
        <v>0</v>
      </c>
      <c r="BG107" s="221">
        <f>IF(N107="zákl. přenesená",J107,0)</f>
        <v>0</v>
      </c>
      <c r="BH107" s="221">
        <f>IF(N107="sníž. přenesená",J107,0)</f>
        <v>0</v>
      </c>
      <c r="BI107" s="221">
        <f>IF(N107="nulová",J107,0)</f>
        <v>0</v>
      </c>
      <c r="BJ107" s="16" t="s">
        <v>8</v>
      </c>
      <c r="BK107" s="221">
        <f>ROUND(I107*H107,0)</f>
        <v>0</v>
      </c>
      <c r="BL107" s="16" t="s">
        <v>134</v>
      </c>
      <c r="BM107" s="220" t="s">
        <v>546</v>
      </c>
    </row>
    <row r="108" spans="2:47" s="1" customFormat="1" ht="12">
      <c r="B108" s="37"/>
      <c r="C108" s="38"/>
      <c r="D108" s="222" t="s">
        <v>136</v>
      </c>
      <c r="E108" s="38"/>
      <c r="F108" s="223" t="s">
        <v>189</v>
      </c>
      <c r="G108" s="38"/>
      <c r="H108" s="38"/>
      <c r="I108" s="134"/>
      <c r="J108" s="38"/>
      <c r="K108" s="38"/>
      <c r="L108" s="42"/>
      <c r="M108" s="224"/>
      <c r="N108" s="82"/>
      <c r="O108" s="82"/>
      <c r="P108" s="82"/>
      <c r="Q108" s="82"/>
      <c r="R108" s="82"/>
      <c r="S108" s="82"/>
      <c r="T108" s="83"/>
      <c r="AT108" s="16" t="s">
        <v>136</v>
      </c>
      <c r="AU108" s="16" t="s">
        <v>81</v>
      </c>
    </row>
    <row r="109" spans="2:47" s="1" customFormat="1" ht="12">
      <c r="B109" s="37"/>
      <c r="C109" s="38"/>
      <c r="D109" s="222" t="s">
        <v>138</v>
      </c>
      <c r="E109" s="38"/>
      <c r="F109" s="225" t="s">
        <v>190</v>
      </c>
      <c r="G109" s="38"/>
      <c r="H109" s="38"/>
      <c r="I109" s="134"/>
      <c r="J109" s="38"/>
      <c r="K109" s="38"/>
      <c r="L109" s="42"/>
      <c r="M109" s="224"/>
      <c r="N109" s="82"/>
      <c r="O109" s="82"/>
      <c r="P109" s="82"/>
      <c r="Q109" s="82"/>
      <c r="R109" s="82"/>
      <c r="S109" s="82"/>
      <c r="T109" s="83"/>
      <c r="AT109" s="16" t="s">
        <v>138</v>
      </c>
      <c r="AU109" s="16" t="s">
        <v>81</v>
      </c>
    </row>
    <row r="110" spans="2:51" s="12" customFormat="1" ht="12">
      <c r="B110" s="226"/>
      <c r="C110" s="227"/>
      <c r="D110" s="222" t="s">
        <v>140</v>
      </c>
      <c r="E110" s="228" t="s">
        <v>20</v>
      </c>
      <c r="F110" s="229" t="s">
        <v>547</v>
      </c>
      <c r="G110" s="227"/>
      <c r="H110" s="230">
        <v>34.3</v>
      </c>
      <c r="I110" s="231"/>
      <c r="J110" s="227"/>
      <c r="K110" s="227"/>
      <c r="L110" s="232"/>
      <c r="M110" s="233"/>
      <c r="N110" s="234"/>
      <c r="O110" s="234"/>
      <c r="P110" s="234"/>
      <c r="Q110" s="234"/>
      <c r="R110" s="234"/>
      <c r="S110" s="234"/>
      <c r="T110" s="235"/>
      <c r="AT110" s="236" t="s">
        <v>140</v>
      </c>
      <c r="AU110" s="236" t="s">
        <v>81</v>
      </c>
      <c r="AV110" s="12" t="s">
        <v>81</v>
      </c>
      <c r="AW110" s="12" t="s">
        <v>33</v>
      </c>
      <c r="AX110" s="12" t="s">
        <v>8</v>
      </c>
      <c r="AY110" s="236" t="s">
        <v>126</v>
      </c>
    </row>
    <row r="111" spans="2:65" s="1" customFormat="1" ht="14.4" customHeight="1">
      <c r="B111" s="37"/>
      <c r="C111" s="210" t="s">
        <v>127</v>
      </c>
      <c r="D111" s="210" t="s">
        <v>129</v>
      </c>
      <c r="E111" s="211" t="s">
        <v>191</v>
      </c>
      <c r="F111" s="212" t="s">
        <v>192</v>
      </c>
      <c r="G111" s="213" t="s">
        <v>187</v>
      </c>
      <c r="H111" s="214">
        <v>34.3</v>
      </c>
      <c r="I111" s="215"/>
      <c r="J111" s="214">
        <f>ROUND(I111*H111,0)</f>
        <v>0</v>
      </c>
      <c r="K111" s="212" t="s">
        <v>133</v>
      </c>
      <c r="L111" s="42"/>
      <c r="M111" s="216" t="s">
        <v>20</v>
      </c>
      <c r="N111" s="217" t="s">
        <v>43</v>
      </c>
      <c r="O111" s="82"/>
      <c r="P111" s="218">
        <f>O111*H111</f>
        <v>0</v>
      </c>
      <c r="Q111" s="218">
        <v>0</v>
      </c>
      <c r="R111" s="218">
        <f>Q111*H111</f>
        <v>0</v>
      </c>
      <c r="S111" s="218">
        <v>0</v>
      </c>
      <c r="T111" s="219">
        <f>S111*H111</f>
        <v>0</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548</v>
      </c>
    </row>
    <row r="112" spans="2:47" s="1" customFormat="1" ht="12">
      <c r="B112" s="37"/>
      <c r="C112" s="38"/>
      <c r="D112" s="222" t="s">
        <v>136</v>
      </c>
      <c r="E112" s="38"/>
      <c r="F112" s="223" t="s">
        <v>194</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195</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547</v>
      </c>
      <c r="G114" s="227"/>
      <c r="H114" s="230">
        <v>34.3</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176</v>
      </c>
      <c r="D115" s="210" t="s">
        <v>129</v>
      </c>
      <c r="E115" s="211" t="s">
        <v>196</v>
      </c>
      <c r="F115" s="212" t="s">
        <v>197</v>
      </c>
      <c r="G115" s="213" t="s">
        <v>187</v>
      </c>
      <c r="H115" s="214">
        <v>34.3</v>
      </c>
      <c r="I115" s="215"/>
      <c r="J115" s="214">
        <f>ROUND(I115*H115,0)</f>
        <v>0</v>
      </c>
      <c r="K115" s="212" t="s">
        <v>133</v>
      </c>
      <c r="L115" s="42"/>
      <c r="M115" s="216" t="s">
        <v>20</v>
      </c>
      <c r="N115" s="217" t="s">
        <v>43</v>
      </c>
      <c r="O115" s="82"/>
      <c r="P115" s="218">
        <f>O115*H115</f>
        <v>0</v>
      </c>
      <c r="Q115" s="218">
        <v>0</v>
      </c>
      <c r="R115" s="218">
        <f>Q115*H115</f>
        <v>0</v>
      </c>
      <c r="S115" s="218">
        <v>0</v>
      </c>
      <c r="T115" s="219">
        <f>S115*H115</f>
        <v>0</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549</v>
      </c>
    </row>
    <row r="116" spans="2:47" s="1" customFormat="1" ht="12">
      <c r="B116" s="37"/>
      <c r="C116" s="38"/>
      <c r="D116" s="222" t="s">
        <v>136</v>
      </c>
      <c r="E116" s="38"/>
      <c r="F116" s="223" t="s">
        <v>199</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200</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547</v>
      </c>
      <c r="G118" s="227"/>
      <c r="H118" s="230">
        <v>34.3</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184</v>
      </c>
      <c r="D119" s="210" t="s">
        <v>129</v>
      </c>
      <c r="E119" s="211" t="s">
        <v>202</v>
      </c>
      <c r="F119" s="212" t="s">
        <v>203</v>
      </c>
      <c r="G119" s="213" t="s">
        <v>187</v>
      </c>
      <c r="H119" s="214">
        <v>171.5</v>
      </c>
      <c r="I119" s="215"/>
      <c r="J119" s="214">
        <f>ROUND(I119*H119,0)</f>
        <v>0</v>
      </c>
      <c r="K119" s="212" t="s">
        <v>133</v>
      </c>
      <c r="L119" s="42"/>
      <c r="M119" s="216" t="s">
        <v>20</v>
      </c>
      <c r="N119" s="217" t="s">
        <v>43</v>
      </c>
      <c r="O119" s="82"/>
      <c r="P119" s="218">
        <f>O119*H119</f>
        <v>0</v>
      </c>
      <c r="Q119" s="218">
        <v>0</v>
      </c>
      <c r="R119" s="218">
        <f>Q119*H119</f>
        <v>0</v>
      </c>
      <c r="S119" s="218">
        <v>0</v>
      </c>
      <c r="T119" s="219">
        <f>S119*H119</f>
        <v>0</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550</v>
      </c>
    </row>
    <row r="120" spans="2:47" s="1" customFormat="1" ht="12">
      <c r="B120" s="37"/>
      <c r="C120" s="38"/>
      <c r="D120" s="222" t="s">
        <v>136</v>
      </c>
      <c r="E120" s="38"/>
      <c r="F120" s="223" t="s">
        <v>205</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200</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551</v>
      </c>
      <c r="G122" s="227"/>
      <c r="H122" s="230">
        <v>171.5</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5" s="1" customFormat="1" ht="21.6" customHeight="1">
      <c r="B123" s="37"/>
      <c r="C123" s="210" t="s">
        <v>151</v>
      </c>
      <c r="D123" s="210" t="s">
        <v>129</v>
      </c>
      <c r="E123" s="211" t="s">
        <v>208</v>
      </c>
      <c r="F123" s="212" t="s">
        <v>209</v>
      </c>
      <c r="G123" s="213" t="s">
        <v>187</v>
      </c>
      <c r="H123" s="214">
        <v>34.3</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552</v>
      </c>
    </row>
    <row r="124" spans="2:47" s="1" customFormat="1" ht="12">
      <c r="B124" s="37"/>
      <c r="C124" s="38"/>
      <c r="D124" s="222" t="s">
        <v>136</v>
      </c>
      <c r="E124" s="38"/>
      <c r="F124" s="223" t="s">
        <v>211</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212</v>
      </c>
      <c r="G125" s="38"/>
      <c r="H125" s="38"/>
      <c r="I125" s="134"/>
      <c r="J125" s="38"/>
      <c r="K125" s="38"/>
      <c r="L125" s="42"/>
      <c r="M125" s="224"/>
      <c r="N125" s="82"/>
      <c r="O125" s="82"/>
      <c r="P125" s="82"/>
      <c r="Q125" s="82"/>
      <c r="R125" s="82"/>
      <c r="S125" s="82"/>
      <c r="T125" s="83"/>
      <c r="AT125" s="16" t="s">
        <v>138</v>
      </c>
      <c r="AU125" s="16" t="s">
        <v>81</v>
      </c>
    </row>
    <row r="126" spans="2:51" s="12" customFormat="1" ht="12">
      <c r="B126" s="226"/>
      <c r="C126" s="227"/>
      <c r="D126" s="222" t="s">
        <v>140</v>
      </c>
      <c r="E126" s="228" t="s">
        <v>20</v>
      </c>
      <c r="F126" s="229" t="s">
        <v>547</v>
      </c>
      <c r="G126" s="227"/>
      <c r="H126" s="230">
        <v>34.3</v>
      </c>
      <c r="I126" s="231"/>
      <c r="J126" s="227"/>
      <c r="K126" s="227"/>
      <c r="L126" s="232"/>
      <c r="M126" s="233"/>
      <c r="N126" s="234"/>
      <c r="O126" s="234"/>
      <c r="P126" s="234"/>
      <c r="Q126" s="234"/>
      <c r="R126" s="234"/>
      <c r="S126" s="234"/>
      <c r="T126" s="235"/>
      <c r="AT126" s="236" t="s">
        <v>140</v>
      </c>
      <c r="AU126" s="236" t="s">
        <v>81</v>
      </c>
      <c r="AV126" s="12" t="s">
        <v>81</v>
      </c>
      <c r="AW126" s="12" t="s">
        <v>33</v>
      </c>
      <c r="AX126" s="12" t="s">
        <v>8</v>
      </c>
      <c r="AY126" s="236" t="s">
        <v>126</v>
      </c>
    </row>
    <row r="127" spans="2:63" s="11" customFormat="1" ht="22.8" customHeight="1">
      <c r="B127" s="194"/>
      <c r="C127" s="195"/>
      <c r="D127" s="196" t="s">
        <v>71</v>
      </c>
      <c r="E127" s="208" t="s">
        <v>213</v>
      </c>
      <c r="F127" s="208" t="s">
        <v>214</v>
      </c>
      <c r="G127" s="195"/>
      <c r="H127" s="195"/>
      <c r="I127" s="198"/>
      <c r="J127" s="209">
        <f>BK127</f>
        <v>0</v>
      </c>
      <c r="K127" s="195"/>
      <c r="L127" s="200"/>
      <c r="M127" s="201"/>
      <c r="N127" s="202"/>
      <c r="O127" s="202"/>
      <c r="P127" s="203">
        <f>SUM(P128:P130)</f>
        <v>0</v>
      </c>
      <c r="Q127" s="202"/>
      <c r="R127" s="203">
        <f>SUM(R128:R130)</f>
        <v>0</v>
      </c>
      <c r="S127" s="202"/>
      <c r="T127" s="204">
        <f>SUM(T128:T130)</f>
        <v>0</v>
      </c>
      <c r="AR127" s="205" t="s">
        <v>8</v>
      </c>
      <c r="AT127" s="206" t="s">
        <v>71</v>
      </c>
      <c r="AU127" s="206" t="s">
        <v>8</v>
      </c>
      <c r="AY127" s="205" t="s">
        <v>126</v>
      </c>
      <c r="BK127" s="207">
        <f>SUM(BK128:BK130)</f>
        <v>0</v>
      </c>
    </row>
    <row r="128" spans="2:65" s="1" customFormat="1" ht="14.4" customHeight="1">
      <c r="B128" s="37"/>
      <c r="C128" s="210" t="s">
        <v>26</v>
      </c>
      <c r="D128" s="210" t="s">
        <v>129</v>
      </c>
      <c r="E128" s="211" t="s">
        <v>216</v>
      </c>
      <c r="F128" s="212" t="s">
        <v>217</v>
      </c>
      <c r="G128" s="213" t="s">
        <v>187</v>
      </c>
      <c r="H128" s="214">
        <v>3.56</v>
      </c>
      <c r="I128" s="215"/>
      <c r="J128" s="214">
        <f>ROUND(I128*H128,0)</f>
        <v>0</v>
      </c>
      <c r="K128" s="212" t="s">
        <v>133</v>
      </c>
      <c r="L128" s="42"/>
      <c r="M128" s="216" t="s">
        <v>20</v>
      </c>
      <c r="N128" s="217" t="s">
        <v>43</v>
      </c>
      <c r="O128" s="82"/>
      <c r="P128" s="218">
        <f>O128*H128</f>
        <v>0</v>
      </c>
      <c r="Q128" s="218">
        <v>0</v>
      </c>
      <c r="R128" s="218">
        <f>Q128*H128</f>
        <v>0</v>
      </c>
      <c r="S128" s="218">
        <v>0</v>
      </c>
      <c r="T128" s="219">
        <f>S128*H128</f>
        <v>0</v>
      </c>
      <c r="AR128" s="220" t="s">
        <v>134</v>
      </c>
      <c r="AT128" s="220" t="s">
        <v>129</v>
      </c>
      <c r="AU128" s="220" t="s">
        <v>81</v>
      </c>
      <c r="AY128" s="16" t="s">
        <v>126</v>
      </c>
      <c r="BE128" s="221">
        <f>IF(N128="základní",J128,0)</f>
        <v>0</v>
      </c>
      <c r="BF128" s="221">
        <f>IF(N128="snížená",J128,0)</f>
        <v>0</v>
      </c>
      <c r="BG128" s="221">
        <f>IF(N128="zákl. přenesená",J128,0)</f>
        <v>0</v>
      </c>
      <c r="BH128" s="221">
        <f>IF(N128="sníž. přenesená",J128,0)</f>
        <v>0</v>
      </c>
      <c r="BI128" s="221">
        <f>IF(N128="nulová",J128,0)</f>
        <v>0</v>
      </c>
      <c r="BJ128" s="16" t="s">
        <v>8</v>
      </c>
      <c r="BK128" s="221">
        <f>ROUND(I128*H128,0)</f>
        <v>0</v>
      </c>
      <c r="BL128" s="16" t="s">
        <v>134</v>
      </c>
      <c r="BM128" s="220" t="s">
        <v>553</v>
      </c>
    </row>
    <row r="129" spans="2:47" s="1" customFormat="1" ht="12">
      <c r="B129" s="37"/>
      <c r="C129" s="38"/>
      <c r="D129" s="222" t="s">
        <v>136</v>
      </c>
      <c r="E129" s="38"/>
      <c r="F129" s="223" t="s">
        <v>219</v>
      </c>
      <c r="G129" s="38"/>
      <c r="H129" s="38"/>
      <c r="I129" s="134"/>
      <c r="J129" s="38"/>
      <c r="K129" s="38"/>
      <c r="L129" s="42"/>
      <c r="M129" s="224"/>
      <c r="N129" s="82"/>
      <c r="O129" s="82"/>
      <c r="P129" s="82"/>
      <c r="Q129" s="82"/>
      <c r="R129" s="82"/>
      <c r="S129" s="82"/>
      <c r="T129" s="83"/>
      <c r="AT129" s="16" t="s">
        <v>136</v>
      </c>
      <c r="AU129" s="16" t="s">
        <v>81</v>
      </c>
    </row>
    <row r="130" spans="2:47" s="1" customFormat="1" ht="12">
      <c r="B130" s="37"/>
      <c r="C130" s="38"/>
      <c r="D130" s="222" t="s">
        <v>138</v>
      </c>
      <c r="E130" s="38"/>
      <c r="F130" s="225" t="s">
        <v>220</v>
      </c>
      <c r="G130" s="38"/>
      <c r="H130" s="38"/>
      <c r="I130" s="134"/>
      <c r="J130" s="38"/>
      <c r="K130" s="38"/>
      <c r="L130" s="42"/>
      <c r="M130" s="224"/>
      <c r="N130" s="82"/>
      <c r="O130" s="82"/>
      <c r="P130" s="82"/>
      <c r="Q130" s="82"/>
      <c r="R130" s="82"/>
      <c r="S130" s="82"/>
      <c r="T130" s="83"/>
      <c r="AT130" s="16" t="s">
        <v>138</v>
      </c>
      <c r="AU130" s="16" t="s">
        <v>81</v>
      </c>
    </row>
    <row r="131" spans="2:63" s="11" customFormat="1" ht="25.9" customHeight="1">
      <c r="B131" s="194"/>
      <c r="C131" s="195"/>
      <c r="D131" s="196" t="s">
        <v>71</v>
      </c>
      <c r="E131" s="197" t="s">
        <v>221</v>
      </c>
      <c r="F131" s="197" t="s">
        <v>222</v>
      </c>
      <c r="G131" s="195"/>
      <c r="H131" s="195"/>
      <c r="I131" s="198"/>
      <c r="J131" s="199">
        <f>BK131</f>
        <v>0</v>
      </c>
      <c r="K131" s="195"/>
      <c r="L131" s="200"/>
      <c r="M131" s="201"/>
      <c r="N131" s="202"/>
      <c r="O131" s="202"/>
      <c r="P131" s="203">
        <f>P132</f>
        <v>0</v>
      </c>
      <c r="Q131" s="202"/>
      <c r="R131" s="203">
        <f>R132</f>
        <v>0.2467078</v>
      </c>
      <c r="S131" s="202"/>
      <c r="T131" s="204">
        <f>T132</f>
        <v>0.295</v>
      </c>
      <c r="AR131" s="205" t="s">
        <v>81</v>
      </c>
      <c r="AT131" s="206" t="s">
        <v>71</v>
      </c>
      <c r="AU131" s="206" t="s">
        <v>72</v>
      </c>
      <c r="AY131" s="205" t="s">
        <v>126</v>
      </c>
      <c r="BK131" s="207">
        <f>BK132</f>
        <v>0</v>
      </c>
    </row>
    <row r="132" spans="2:63" s="11" customFormat="1" ht="22.8" customHeight="1">
      <c r="B132" s="194"/>
      <c r="C132" s="195"/>
      <c r="D132" s="196" t="s">
        <v>71</v>
      </c>
      <c r="E132" s="208" t="s">
        <v>223</v>
      </c>
      <c r="F132" s="208" t="s">
        <v>224</v>
      </c>
      <c r="G132" s="195"/>
      <c r="H132" s="195"/>
      <c r="I132" s="198"/>
      <c r="J132" s="209">
        <f>BK132</f>
        <v>0</v>
      </c>
      <c r="K132" s="195"/>
      <c r="L132" s="200"/>
      <c r="M132" s="201"/>
      <c r="N132" s="202"/>
      <c r="O132" s="202"/>
      <c r="P132" s="203">
        <f>SUM(P133:P172)</f>
        <v>0</v>
      </c>
      <c r="Q132" s="202"/>
      <c r="R132" s="203">
        <f>SUM(R133:R172)</f>
        <v>0.2467078</v>
      </c>
      <c r="S132" s="202"/>
      <c r="T132" s="204">
        <f>SUM(T133:T172)</f>
        <v>0.295</v>
      </c>
      <c r="AR132" s="205" t="s">
        <v>81</v>
      </c>
      <c r="AT132" s="206" t="s">
        <v>71</v>
      </c>
      <c r="AU132" s="206" t="s">
        <v>8</v>
      </c>
      <c r="AY132" s="205" t="s">
        <v>126</v>
      </c>
      <c r="BK132" s="207">
        <f>SUM(BK133:BK172)</f>
        <v>0</v>
      </c>
    </row>
    <row r="133" spans="2:65" s="1" customFormat="1" ht="14.4" customHeight="1">
      <c r="B133" s="37"/>
      <c r="C133" s="210" t="s">
        <v>201</v>
      </c>
      <c r="D133" s="210" t="s">
        <v>129</v>
      </c>
      <c r="E133" s="211" t="s">
        <v>233</v>
      </c>
      <c r="F133" s="212" t="s">
        <v>234</v>
      </c>
      <c r="G133" s="213" t="s">
        <v>228</v>
      </c>
      <c r="H133" s="214">
        <v>59</v>
      </c>
      <c r="I133" s="215"/>
      <c r="J133" s="214">
        <f>ROUND(I133*H133,0)</f>
        <v>0</v>
      </c>
      <c r="K133" s="212" t="s">
        <v>133</v>
      </c>
      <c r="L133" s="42"/>
      <c r="M133" s="216" t="s">
        <v>20</v>
      </c>
      <c r="N133" s="217" t="s">
        <v>43</v>
      </c>
      <c r="O133" s="82"/>
      <c r="P133" s="218">
        <f>O133*H133</f>
        <v>0</v>
      </c>
      <c r="Q133" s="218">
        <v>0</v>
      </c>
      <c r="R133" s="218">
        <f>Q133*H133</f>
        <v>0</v>
      </c>
      <c r="S133" s="218">
        <v>0.005</v>
      </c>
      <c r="T133" s="219">
        <f>S133*H133</f>
        <v>0.295</v>
      </c>
      <c r="AR133" s="220" t="s">
        <v>229</v>
      </c>
      <c r="AT133" s="220" t="s">
        <v>129</v>
      </c>
      <c r="AU133" s="220" t="s">
        <v>81</v>
      </c>
      <c r="AY133" s="16" t="s">
        <v>126</v>
      </c>
      <c r="BE133" s="221">
        <f>IF(N133="základní",J133,0)</f>
        <v>0</v>
      </c>
      <c r="BF133" s="221">
        <f>IF(N133="snížená",J133,0)</f>
        <v>0</v>
      </c>
      <c r="BG133" s="221">
        <f>IF(N133="zákl. přenesená",J133,0)</f>
        <v>0</v>
      </c>
      <c r="BH133" s="221">
        <f>IF(N133="sníž. přenesená",J133,0)</f>
        <v>0</v>
      </c>
      <c r="BI133" s="221">
        <f>IF(N133="nulová",J133,0)</f>
        <v>0</v>
      </c>
      <c r="BJ133" s="16" t="s">
        <v>8</v>
      </c>
      <c r="BK133" s="221">
        <f>ROUND(I133*H133,0)</f>
        <v>0</v>
      </c>
      <c r="BL133" s="16" t="s">
        <v>229</v>
      </c>
      <c r="BM133" s="220" t="s">
        <v>554</v>
      </c>
    </row>
    <row r="134" spans="2:47" s="1" customFormat="1" ht="12">
      <c r="B134" s="37"/>
      <c r="C134" s="38"/>
      <c r="D134" s="222" t="s">
        <v>136</v>
      </c>
      <c r="E134" s="38"/>
      <c r="F134" s="223" t="s">
        <v>236</v>
      </c>
      <c r="G134" s="38"/>
      <c r="H134" s="38"/>
      <c r="I134" s="134"/>
      <c r="J134" s="38"/>
      <c r="K134" s="38"/>
      <c r="L134" s="42"/>
      <c r="M134" s="224"/>
      <c r="N134" s="82"/>
      <c r="O134" s="82"/>
      <c r="P134" s="82"/>
      <c r="Q134" s="82"/>
      <c r="R134" s="82"/>
      <c r="S134" s="82"/>
      <c r="T134" s="83"/>
      <c r="AT134" s="16" t="s">
        <v>136</v>
      </c>
      <c r="AU134" s="16" t="s">
        <v>81</v>
      </c>
    </row>
    <row r="135" spans="2:51" s="12" customFormat="1" ht="12">
      <c r="B135" s="226"/>
      <c r="C135" s="227"/>
      <c r="D135" s="222" t="s">
        <v>140</v>
      </c>
      <c r="E135" s="228" t="s">
        <v>20</v>
      </c>
      <c r="F135" s="229" t="s">
        <v>533</v>
      </c>
      <c r="G135" s="227"/>
      <c r="H135" s="230">
        <v>59</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14.4" customHeight="1">
      <c r="B136" s="37"/>
      <c r="C136" s="210" t="s">
        <v>207</v>
      </c>
      <c r="D136" s="210" t="s">
        <v>129</v>
      </c>
      <c r="E136" s="211" t="s">
        <v>238</v>
      </c>
      <c r="F136" s="212" t="s">
        <v>239</v>
      </c>
      <c r="G136" s="213" t="s">
        <v>132</v>
      </c>
      <c r="H136" s="214">
        <v>6.98</v>
      </c>
      <c r="I136" s="215"/>
      <c r="J136" s="214">
        <f>ROUND(I136*H136,0)</f>
        <v>0</v>
      </c>
      <c r="K136" s="212" t="s">
        <v>133</v>
      </c>
      <c r="L136" s="42"/>
      <c r="M136" s="216" t="s">
        <v>20</v>
      </c>
      <c r="N136" s="217" t="s">
        <v>43</v>
      </c>
      <c r="O136" s="82"/>
      <c r="P136" s="218">
        <f>O136*H136</f>
        <v>0</v>
      </c>
      <c r="Q136" s="218">
        <v>0.00027</v>
      </c>
      <c r="R136" s="218">
        <f>Q136*H136</f>
        <v>0.0018846000000000002</v>
      </c>
      <c r="S136" s="218">
        <v>0</v>
      </c>
      <c r="T136" s="219">
        <f>S136*H136</f>
        <v>0</v>
      </c>
      <c r="AR136" s="220" t="s">
        <v>229</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229</v>
      </c>
      <c r="BM136" s="220" t="s">
        <v>555</v>
      </c>
    </row>
    <row r="137" spans="2:47" s="1" customFormat="1" ht="12">
      <c r="B137" s="37"/>
      <c r="C137" s="38"/>
      <c r="D137" s="222" t="s">
        <v>136</v>
      </c>
      <c r="E137" s="38"/>
      <c r="F137" s="223" t="s">
        <v>241</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242</v>
      </c>
      <c r="G138" s="38"/>
      <c r="H138" s="38"/>
      <c r="I138" s="134"/>
      <c r="J138" s="38"/>
      <c r="K138" s="38"/>
      <c r="L138" s="42"/>
      <c r="M138" s="224"/>
      <c r="N138" s="82"/>
      <c r="O138" s="82"/>
      <c r="P138" s="82"/>
      <c r="Q138" s="82"/>
      <c r="R138" s="82"/>
      <c r="S138" s="82"/>
      <c r="T138" s="83"/>
      <c r="AT138" s="16" t="s">
        <v>138</v>
      </c>
      <c r="AU138" s="16" t="s">
        <v>81</v>
      </c>
    </row>
    <row r="139" spans="2:51" s="12" customFormat="1" ht="12">
      <c r="B139" s="226"/>
      <c r="C139" s="227"/>
      <c r="D139" s="222" t="s">
        <v>140</v>
      </c>
      <c r="E139" s="228" t="s">
        <v>20</v>
      </c>
      <c r="F139" s="229" t="s">
        <v>543</v>
      </c>
      <c r="G139" s="227"/>
      <c r="H139" s="230">
        <v>6.98</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32.4" customHeight="1">
      <c r="B140" s="37"/>
      <c r="C140" s="248" t="s">
        <v>215</v>
      </c>
      <c r="D140" s="248" t="s">
        <v>256</v>
      </c>
      <c r="E140" s="249" t="s">
        <v>273</v>
      </c>
      <c r="F140" s="250" t="s">
        <v>516</v>
      </c>
      <c r="G140" s="251" t="s">
        <v>259</v>
      </c>
      <c r="H140" s="252">
        <v>53</v>
      </c>
      <c r="I140" s="253"/>
      <c r="J140" s="252">
        <f>ROUND(I140*H140,0)</f>
        <v>0</v>
      </c>
      <c r="K140" s="250" t="s">
        <v>20</v>
      </c>
      <c r="L140" s="254"/>
      <c r="M140" s="255" t="s">
        <v>20</v>
      </c>
      <c r="N140" s="256" t="s">
        <v>43</v>
      </c>
      <c r="O140" s="82"/>
      <c r="P140" s="218">
        <f>O140*H140</f>
        <v>0</v>
      </c>
      <c r="Q140" s="218">
        <v>0</v>
      </c>
      <c r="R140" s="218">
        <f>Q140*H140</f>
        <v>0</v>
      </c>
      <c r="S140" s="218">
        <v>0</v>
      </c>
      <c r="T140" s="219">
        <f>S140*H140</f>
        <v>0</v>
      </c>
      <c r="AR140" s="220" t="s">
        <v>260</v>
      </c>
      <c r="AT140" s="220" t="s">
        <v>256</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556</v>
      </c>
    </row>
    <row r="141" spans="2:47" s="1" customFormat="1" ht="12">
      <c r="B141" s="37"/>
      <c r="C141" s="38"/>
      <c r="D141" s="222" t="s">
        <v>136</v>
      </c>
      <c r="E141" s="38"/>
      <c r="F141" s="223" t="s">
        <v>557</v>
      </c>
      <c r="G141" s="38"/>
      <c r="H141" s="38"/>
      <c r="I141" s="134"/>
      <c r="J141" s="38"/>
      <c r="K141" s="38"/>
      <c r="L141" s="42"/>
      <c r="M141" s="224"/>
      <c r="N141" s="82"/>
      <c r="O141" s="82"/>
      <c r="P141" s="82"/>
      <c r="Q141" s="82"/>
      <c r="R141" s="82"/>
      <c r="S141" s="82"/>
      <c r="T141" s="83"/>
      <c r="AT141" s="16" t="s">
        <v>136</v>
      </c>
      <c r="AU141" s="16" t="s">
        <v>81</v>
      </c>
    </row>
    <row r="142" spans="2:65" s="1" customFormat="1" ht="32.4" customHeight="1">
      <c r="B142" s="37"/>
      <c r="C142" s="248" t="s">
        <v>225</v>
      </c>
      <c r="D142" s="248" t="s">
        <v>256</v>
      </c>
      <c r="E142" s="249" t="s">
        <v>409</v>
      </c>
      <c r="F142" s="250" t="s">
        <v>558</v>
      </c>
      <c r="G142" s="251" t="s">
        <v>259</v>
      </c>
      <c r="H142" s="252">
        <v>6</v>
      </c>
      <c r="I142" s="253"/>
      <c r="J142" s="252">
        <f>ROUND(I142*H142,0)</f>
        <v>0</v>
      </c>
      <c r="K142" s="250" t="s">
        <v>20</v>
      </c>
      <c r="L142" s="254"/>
      <c r="M142" s="255" t="s">
        <v>20</v>
      </c>
      <c r="N142" s="256" t="s">
        <v>43</v>
      </c>
      <c r="O142" s="82"/>
      <c r="P142" s="218">
        <f>O142*H142</f>
        <v>0</v>
      </c>
      <c r="Q142" s="218">
        <v>0</v>
      </c>
      <c r="R142" s="218">
        <f>Q142*H142</f>
        <v>0</v>
      </c>
      <c r="S142" s="218">
        <v>0</v>
      </c>
      <c r="T142" s="219">
        <f>S142*H142</f>
        <v>0</v>
      </c>
      <c r="AR142" s="220" t="s">
        <v>260</v>
      </c>
      <c r="AT142" s="220" t="s">
        <v>256</v>
      </c>
      <c r="AU142" s="220" t="s">
        <v>81</v>
      </c>
      <c r="AY142" s="16" t="s">
        <v>126</v>
      </c>
      <c r="BE142" s="221">
        <f>IF(N142="základní",J142,0)</f>
        <v>0</v>
      </c>
      <c r="BF142" s="221">
        <f>IF(N142="snížená",J142,0)</f>
        <v>0</v>
      </c>
      <c r="BG142" s="221">
        <f>IF(N142="zákl. přenesená",J142,0)</f>
        <v>0</v>
      </c>
      <c r="BH142" s="221">
        <f>IF(N142="sníž. přenesená",J142,0)</f>
        <v>0</v>
      </c>
      <c r="BI142" s="221">
        <f>IF(N142="nulová",J142,0)</f>
        <v>0</v>
      </c>
      <c r="BJ142" s="16" t="s">
        <v>8</v>
      </c>
      <c r="BK142" s="221">
        <f>ROUND(I142*H142,0)</f>
        <v>0</v>
      </c>
      <c r="BL142" s="16" t="s">
        <v>229</v>
      </c>
      <c r="BM142" s="220" t="s">
        <v>559</v>
      </c>
    </row>
    <row r="143" spans="2:47" s="1" customFormat="1" ht="12">
      <c r="B143" s="37"/>
      <c r="C143" s="38"/>
      <c r="D143" s="222" t="s">
        <v>136</v>
      </c>
      <c r="E143" s="38"/>
      <c r="F143" s="223" t="s">
        <v>560</v>
      </c>
      <c r="G143" s="38"/>
      <c r="H143" s="38"/>
      <c r="I143" s="134"/>
      <c r="J143" s="38"/>
      <c r="K143" s="38"/>
      <c r="L143" s="42"/>
      <c r="M143" s="224"/>
      <c r="N143" s="82"/>
      <c r="O143" s="82"/>
      <c r="P143" s="82"/>
      <c r="Q143" s="82"/>
      <c r="R143" s="82"/>
      <c r="S143" s="82"/>
      <c r="T143" s="83"/>
      <c r="AT143" s="16" t="s">
        <v>136</v>
      </c>
      <c r="AU143" s="16" t="s">
        <v>81</v>
      </c>
    </row>
    <row r="144" spans="2:65" s="1" customFormat="1" ht="14.4" customHeight="1">
      <c r="B144" s="37"/>
      <c r="C144" s="210" t="s">
        <v>9</v>
      </c>
      <c r="D144" s="210" t="s">
        <v>129</v>
      </c>
      <c r="E144" s="211" t="s">
        <v>245</v>
      </c>
      <c r="F144" s="212" t="s">
        <v>246</v>
      </c>
      <c r="G144" s="213" t="s">
        <v>132</v>
      </c>
      <c r="H144" s="214">
        <v>109.39</v>
      </c>
      <c r="I144" s="215"/>
      <c r="J144" s="214">
        <f>ROUND(I144*H144,0)</f>
        <v>0</v>
      </c>
      <c r="K144" s="212" t="s">
        <v>133</v>
      </c>
      <c r="L144" s="42"/>
      <c r="M144" s="216" t="s">
        <v>20</v>
      </c>
      <c r="N144" s="217" t="s">
        <v>43</v>
      </c>
      <c r="O144" s="82"/>
      <c r="P144" s="218">
        <f>O144*H144</f>
        <v>0</v>
      </c>
      <c r="Q144" s="218">
        <v>0.00026</v>
      </c>
      <c r="R144" s="218">
        <f>Q144*H144</f>
        <v>0.0284414</v>
      </c>
      <c r="S144" s="218">
        <v>0</v>
      </c>
      <c r="T144" s="219">
        <f>S144*H144</f>
        <v>0</v>
      </c>
      <c r="AR144" s="220" t="s">
        <v>229</v>
      </c>
      <c r="AT144" s="220" t="s">
        <v>129</v>
      </c>
      <c r="AU144" s="220" t="s">
        <v>81</v>
      </c>
      <c r="AY144" s="16" t="s">
        <v>126</v>
      </c>
      <c r="BE144" s="221">
        <f>IF(N144="základní",J144,0)</f>
        <v>0</v>
      </c>
      <c r="BF144" s="221">
        <f>IF(N144="snížená",J144,0)</f>
        <v>0</v>
      </c>
      <c r="BG144" s="221">
        <f>IF(N144="zákl. přenesená",J144,0)</f>
        <v>0</v>
      </c>
      <c r="BH144" s="221">
        <f>IF(N144="sníž. přenesená",J144,0)</f>
        <v>0</v>
      </c>
      <c r="BI144" s="221">
        <f>IF(N144="nulová",J144,0)</f>
        <v>0</v>
      </c>
      <c r="BJ144" s="16" t="s">
        <v>8</v>
      </c>
      <c r="BK144" s="221">
        <f>ROUND(I144*H144,0)</f>
        <v>0</v>
      </c>
      <c r="BL144" s="16" t="s">
        <v>229</v>
      </c>
      <c r="BM144" s="220" t="s">
        <v>561</v>
      </c>
    </row>
    <row r="145" spans="2:47" s="1" customFormat="1" ht="12">
      <c r="B145" s="37"/>
      <c r="C145" s="38"/>
      <c r="D145" s="222" t="s">
        <v>136</v>
      </c>
      <c r="E145" s="38"/>
      <c r="F145" s="223" t="s">
        <v>248</v>
      </c>
      <c r="G145" s="38"/>
      <c r="H145" s="38"/>
      <c r="I145" s="134"/>
      <c r="J145" s="38"/>
      <c r="K145" s="38"/>
      <c r="L145" s="42"/>
      <c r="M145" s="224"/>
      <c r="N145" s="82"/>
      <c r="O145" s="82"/>
      <c r="P145" s="82"/>
      <c r="Q145" s="82"/>
      <c r="R145" s="82"/>
      <c r="S145" s="82"/>
      <c r="T145" s="83"/>
      <c r="AT145" s="16" t="s">
        <v>136</v>
      </c>
      <c r="AU145" s="16" t="s">
        <v>81</v>
      </c>
    </row>
    <row r="146" spans="2:47" s="1" customFormat="1" ht="12">
      <c r="B146" s="37"/>
      <c r="C146" s="38"/>
      <c r="D146" s="222" t="s">
        <v>138</v>
      </c>
      <c r="E146" s="38"/>
      <c r="F146" s="225" t="s">
        <v>242</v>
      </c>
      <c r="G146" s="38"/>
      <c r="H146" s="38"/>
      <c r="I146" s="134"/>
      <c r="J146" s="38"/>
      <c r="K146" s="38"/>
      <c r="L146" s="42"/>
      <c r="M146" s="224"/>
      <c r="N146" s="82"/>
      <c r="O146" s="82"/>
      <c r="P146" s="82"/>
      <c r="Q146" s="82"/>
      <c r="R146" s="82"/>
      <c r="S146" s="82"/>
      <c r="T146" s="83"/>
      <c r="AT146" s="16" t="s">
        <v>138</v>
      </c>
      <c r="AU146" s="16" t="s">
        <v>81</v>
      </c>
    </row>
    <row r="147" spans="2:51" s="12" customFormat="1" ht="12">
      <c r="B147" s="226"/>
      <c r="C147" s="227"/>
      <c r="D147" s="222" t="s">
        <v>140</v>
      </c>
      <c r="E147" s="228" t="s">
        <v>20</v>
      </c>
      <c r="F147" s="229" t="s">
        <v>545</v>
      </c>
      <c r="G147" s="227"/>
      <c r="H147" s="230">
        <v>109.39</v>
      </c>
      <c r="I147" s="231"/>
      <c r="J147" s="227"/>
      <c r="K147" s="227"/>
      <c r="L147" s="232"/>
      <c r="M147" s="233"/>
      <c r="N147" s="234"/>
      <c r="O147" s="234"/>
      <c r="P147" s="234"/>
      <c r="Q147" s="234"/>
      <c r="R147" s="234"/>
      <c r="S147" s="234"/>
      <c r="T147" s="235"/>
      <c r="AT147" s="236" t="s">
        <v>140</v>
      </c>
      <c r="AU147" s="236" t="s">
        <v>81</v>
      </c>
      <c r="AV147" s="12" t="s">
        <v>81</v>
      </c>
      <c r="AW147" s="12" t="s">
        <v>33</v>
      </c>
      <c r="AX147" s="12" t="s">
        <v>8</v>
      </c>
      <c r="AY147" s="236" t="s">
        <v>126</v>
      </c>
    </row>
    <row r="148" spans="2:65" s="1" customFormat="1" ht="14.4" customHeight="1">
      <c r="B148" s="37"/>
      <c r="C148" s="210" t="s">
        <v>229</v>
      </c>
      <c r="D148" s="210" t="s">
        <v>129</v>
      </c>
      <c r="E148" s="211" t="s">
        <v>316</v>
      </c>
      <c r="F148" s="212" t="s">
        <v>317</v>
      </c>
      <c r="G148" s="213" t="s">
        <v>228</v>
      </c>
      <c r="H148" s="214">
        <v>12</v>
      </c>
      <c r="I148" s="215"/>
      <c r="J148" s="214">
        <f>ROUND(I148*H148,0)</f>
        <v>0</v>
      </c>
      <c r="K148" s="212" t="s">
        <v>133</v>
      </c>
      <c r="L148" s="42"/>
      <c r="M148" s="216" t="s">
        <v>20</v>
      </c>
      <c r="N148" s="217" t="s">
        <v>43</v>
      </c>
      <c r="O148" s="82"/>
      <c r="P148" s="218">
        <f>O148*H148</f>
        <v>0</v>
      </c>
      <c r="Q148" s="218">
        <v>0</v>
      </c>
      <c r="R148" s="218">
        <f>Q148*H148</f>
        <v>0</v>
      </c>
      <c r="S148" s="218">
        <v>0</v>
      </c>
      <c r="T148" s="219">
        <f>S148*H148</f>
        <v>0</v>
      </c>
      <c r="AR148" s="220" t="s">
        <v>229</v>
      </c>
      <c r="AT148" s="220" t="s">
        <v>129</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562</v>
      </c>
    </row>
    <row r="149" spans="2:47" s="1" customFormat="1" ht="12">
      <c r="B149" s="37"/>
      <c r="C149" s="38"/>
      <c r="D149" s="222" t="s">
        <v>136</v>
      </c>
      <c r="E149" s="38"/>
      <c r="F149" s="223" t="s">
        <v>319</v>
      </c>
      <c r="G149" s="38"/>
      <c r="H149" s="38"/>
      <c r="I149" s="134"/>
      <c r="J149" s="38"/>
      <c r="K149" s="38"/>
      <c r="L149" s="42"/>
      <c r="M149" s="224"/>
      <c r="N149" s="82"/>
      <c r="O149" s="82"/>
      <c r="P149" s="82"/>
      <c r="Q149" s="82"/>
      <c r="R149" s="82"/>
      <c r="S149" s="82"/>
      <c r="T149" s="83"/>
      <c r="AT149" s="16" t="s">
        <v>136</v>
      </c>
      <c r="AU149" s="16" t="s">
        <v>81</v>
      </c>
    </row>
    <row r="150" spans="2:47" s="1" customFormat="1" ht="12">
      <c r="B150" s="37"/>
      <c r="C150" s="38"/>
      <c r="D150" s="222" t="s">
        <v>138</v>
      </c>
      <c r="E150" s="38"/>
      <c r="F150" s="225" t="s">
        <v>320</v>
      </c>
      <c r="G150" s="38"/>
      <c r="H150" s="38"/>
      <c r="I150" s="134"/>
      <c r="J150" s="38"/>
      <c r="K150" s="38"/>
      <c r="L150" s="42"/>
      <c r="M150" s="224"/>
      <c r="N150" s="82"/>
      <c r="O150" s="82"/>
      <c r="P150" s="82"/>
      <c r="Q150" s="82"/>
      <c r="R150" s="82"/>
      <c r="S150" s="82"/>
      <c r="T150" s="83"/>
      <c r="AT150" s="16" t="s">
        <v>138</v>
      </c>
      <c r="AU150" s="16" t="s">
        <v>81</v>
      </c>
    </row>
    <row r="151" spans="2:51" s="12" customFormat="1" ht="12">
      <c r="B151" s="226"/>
      <c r="C151" s="227"/>
      <c r="D151" s="222" t="s">
        <v>140</v>
      </c>
      <c r="E151" s="228" t="s">
        <v>20</v>
      </c>
      <c r="F151" s="229" t="s">
        <v>563</v>
      </c>
      <c r="G151" s="227"/>
      <c r="H151" s="230">
        <v>12</v>
      </c>
      <c r="I151" s="231"/>
      <c r="J151" s="227"/>
      <c r="K151" s="227"/>
      <c r="L151" s="232"/>
      <c r="M151" s="233"/>
      <c r="N151" s="234"/>
      <c r="O151" s="234"/>
      <c r="P151" s="234"/>
      <c r="Q151" s="234"/>
      <c r="R151" s="234"/>
      <c r="S151" s="234"/>
      <c r="T151" s="235"/>
      <c r="AT151" s="236" t="s">
        <v>140</v>
      </c>
      <c r="AU151" s="236" t="s">
        <v>81</v>
      </c>
      <c r="AV151" s="12" t="s">
        <v>81</v>
      </c>
      <c r="AW151" s="12" t="s">
        <v>33</v>
      </c>
      <c r="AX151" s="12" t="s">
        <v>8</v>
      </c>
      <c r="AY151" s="236" t="s">
        <v>126</v>
      </c>
    </row>
    <row r="152" spans="2:65" s="1" customFormat="1" ht="14.4" customHeight="1">
      <c r="B152" s="37"/>
      <c r="C152" s="210" t="s">
        <v>244</v>
      </c>
      <c r="D152" s="210" t="s">
        <v>129</v>
      </c>
      <c r="E152" s="211" t="s">
        <v>323</v>
      </c>
      <c r="F152" s="212" t="s">
        <v>324</v>
      </c>
      <c r="G152" s="213" t="s">
        <v>228</v>
      </c>
      <c r="H152" s="214">
        <v>106</v>
      </c>
      <c r="I152" s="215"/>
      <c r="J152" s="214">
        <f>ROUND(I152*H152,0)</f>
        <v>0</v>
      </c>
      <c r="K152" s="212" t="s">
        <v>133</v>
      </c>
      <c r="L152" s="42"/>
      <c r="M152" s="216" t="s">
        <v>20</v>
      </c>
      <c r="N152" s="217" t="s">
        <v>43</v>
      </c>
      <c r="O152" s="82"/>
      <c r="P152" s="218">
        <f>O152*H152</f>
        <v>0</v>
      </c>
      <c r="Q152" s="218">
        <v>0</v>
      </c>
      <c r="R152" s="218">
        <f>Q152*H152</f>
        <v>0</v>
      </c>
      <c r="S152" s="218">
        <v>0</v>
      </c>
      <c r="T152" s="219">
        <f>S152*H152</f>
        <v>0</v>
      </c>
      <c r="AR152" s="220" t="s">
        <v>229</v>
      </c>
      <c r="AT152" s="220" t="s">
        <v>129</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564</v>
      </c>
    </row>
    <row r="153" spans="2:47" s="1" customFormat="1" ht="12">
      <c r="B153" s="37"/>
      <c r="C153" s="38"/>
      <c r="D153" s="222" t="s">
        <v>136</v>
      </c>
      <c r="E153" s="38"/>
      <c r="F153" s="223" t="s">
        <v>326</v>
      </c>
      <c r="G153" s="38"/>
      <c r="H153" s="38"/>
      <c r="I153" s="134"/>
      <c r="J153" s="38"/>
      <c r="K153" s="38"/>
      <c r="L153" s="42"/>
      <c r="M153" s="224"/>
      <c r="N153" s="82"/>
      <c r="O153" s="82"/>
      <c r="P153" s="82"/>
      <c r="Q153" s="82"/>
      <c r="R153" s="82"/>
      <c r="S153" s="82"/>
      <c r="T153" s="83"/>
      <c r="AT153" s="16" t="s">
        <v>136</v>
      </c>
      <c r="AU153" s="16" t="s">
        <v>81</v>
      </c>
    </row>
    <row r="154" spans="2:47" s="1" customFormat="1" ht="12">
      <c r="B154" s="37"/>
      <c r="C154" s="38"/>
      <c r="D154" s="222" t="s">
        <v>138</v>
      </c>
      <c r="E154" s="38"/>
      <c r="F154" s="225" t="s">
        <v>320</v>
      </c>
      <c r="G154" s="38"/>
      <c r="H154" s="38"/>
      <c r="I154" s="134"/>
      <c r="J154" s="38"/>
      <c r="K154" s="38"/>
      <c r="L154" s="42"/>
      <c r="M154" s="224"/>
      <c r="N154" s="82"/>
      <c r="O154" s="82"/>
      <c r="P154" s="82"/>
      <c r="Q154" s="82"/>
      <c r="R154" s="82"/>
      <c r="S154" s="82"/>
      <c r="T154" s="83"/>
      <c r="AT154" s="16" t="s">
        <v>138</v>
      </c>
      <c r="AU154" s="16" t="s">
        <v>81</v>
      </c>
    </row>
    <row r="155" spans="2:51" s="12" customFormat="1" ht="12">
      <c r="B155" s="226"/>
      <c r="C155" s="227"/>
      <c r="D155" s="222" t="s">
        <v>140</v>
      </c>
      <c r="E155" s="228" t="s">
        <v>20</v>
      </c>
      <c r="F155" s="229" t="s">
        <v>565</v>
      </c>
      <c r="G155" s="227"/>
      <c r="H155" s="230">
        <v>106</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250</v>
      </c>
      <c r="D156" s="210" t="s">
        <v>129</v>
      </c>
      <c r="E156" s="211" t="s">
        <v>329</v>
      </c>
      <c r="F156" s="212" t="s">
        <v>330</v>
      </c>
      <c r="G156" s="213" t="s">
        <v>331</v>
      </c>
      <c r="H156" s="214">
        <v>335.56</v>
      </c>
      <c r="I156" s="215"/>
      <c r="J156" s="214">
        <f>ROUND(I156*H156,0)</f>
        <v>0</v>
      </c>
      <c r="K156" s="212" t="s">
        <v>133</v>
      </c>
      <c r="L156" s="42"/>
      <c r="M156" s="216" t="s">
        <v>20</v>
      </c>
      <c r="N156" s="217" t="s">
        <v>43</v>
      </c>
      <c r="O156" s="82"/>
      <c r="P156" s="218">
        <f>O156*H156</f>
        <v>0</v>
      </c>
      <c r="Q156" s="218">
        <v>0.00028</v>
      </c>
      <c r="R156" s="218">
        <f>Q156*H156</f>
        <v>0.0939568</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566</v>
      </c>
    </row>
    <row r="157" spans="2:47" s="1" customFormat="1" ht="12">
      <c r="B157" s="37"/>
      <c r="C157" s="38"/>
      <c r="D157" s="222" t="s">
        <v>136</v>
      </c>
      <c r="E157" s="38"/>
      <c r="F157" s="223" t="s">
        <v>333</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334</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567</v>
      </c>
      <c r="G159" s="227"/>
      <c r="H159" s="230">
        <v>335.56</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48" t="s">
        <v>255</v>
      </c>
      <c r="D160" s="248" t="s">
        <v>256</v>
      </c>
      <c r="E160" s="249" t="s">
        <v>345</v>
      </c>
      <c r="F160" s="250" t="s">
        <v>346</v>
      </c>
      <c r="G160" s="251" t="s">
        <v>331</v>
      </c>
      <c r="H160" s="252">
        <v>73.75</v>
      </c>
      <c r="I160" s="253"/>
      <c r="J160" s="252">
        <f>ROUND(I160*H160,0)</f>
        <v>0</v>
      </c>
      <c r="K160" s="250" t="s">
        <v>133</v>
      </c>
      <c r="L160" s="254"/>
      <c r="M160" s="255" t="s">
        <v>20</v>
      </c>
      <c r="N160" s="256" t="s">
        <v>43</v>
      </c>
      <c r="O160" s="82"/>
      <c r="P160" s="218">
        <f>O160*H160</f>
        <v>0</v>
      </c>
      <c r="Q160" s="218">
        <v>0.0015</v>
      </c>
      <c r="R160" s="218">
        <f>Q160*H160</f>
        <v>0.110625</v>
      </c>
      <c r="S160" s="218">
        <v>0</v>
      </c>
      <c r="T160" s="219">
        <f>S160*H160</f>
        <v>0</v>
      </c>
      <c r="AR160" s="220" t="s">
        <v>260</v>
      </c>
      <c r="AT160" s="220" t="s">
        <v>256</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568</v>
      </c>
    </row>
    <row r="161" spans="2:47" s="1" customFormat="1" ht="12">
      <c r="B161" s="37"/>
      <c r="C161" s="38"/>
      <c r="D161" s="222" t="s">
        <v>136</v>
      </c>
      <c r="E161" s="38"/>
      <c r="F161" s="223" t="s">
        <v>346</v>
      </c>
      <c r="G161" s="38"/>
      <c r="H161" s="38"/>
      <c r="I161" s="134"/>
      <c r="J161" s="38"/>
      <c r="K161" s="38"/>
      <c r="L161" s="42"/>
      <c r="M161" s="224"/>
      <c r="N161" s="82"/>
      <c r="O161" s="82"/>
      <c r="P161" s="82"/>
      <c r="Q161" s="82"/>
      <c r="R161" s="82"/>
      <c r="S161" s="82"/>
      <c r="T161" s="83"/>
      <c r="AT161" s="16" t="s">
        <v>136</v>
      </c>
      <c r="AU161" s="16" t="s">
        <v>81</v>
      </c>
    </row>
    <row r="162" spans="2:51" s="12" customFormat="1" ht="12">
      <c r="B162" s="226"/>
      <c r="C162" s="227"/>
      <c r="D162" s="222" t="s">
        <v>140</v>
      </c>
      <c r="E162" s="228" t="s">
        <v>20</v>
      </c>
      <c r="F162" s="229" t="s">
        <v>531</v>
      </c>
      <c r="G162" s="227"/>
      <c r="H162" s="230">
        <v>73.75</v>
      </c>
      <c r="I162" s="231"/>
      <c r="J162" s="227"/>
      <c r="K162" s="227"/>
      <c r="L162" s="232"/>
      <c r="M162" s="233"/>
      <c r="N162" s="234"/>
      <c r="O162" s="234"/>
      <c r="P162" s="234"/>
      <c r="Q162" s="234"/>
      <c r="R162" s="234"/>
      <c r="S162" s="234"/>
      <c r="T162" s="235"/>
      <c r="AT162" s="236" t="s">
        <v>140</v>
      </c>
      <c r="AU162" s="236" t="s">
        <v>81</v>
      </c>
      <c r="AV162" s="12" t="s">
        <v>81</v>
      </c>
      <c r="AW162" s="12" t="s">
        <v>33</v>
      </c>
      <c r="AX162" s="12" t="s">
        <v>8</v>
      </c>
      <c r="AY162" s="236" t="s">
        <v>126</v>
      </c>
    </row>
    <row r="163" spans="2:65" s="1" customFormat="1" ht="14.4" customHeight="1">
      <c r="B163" s="37"/>
      <c r="C163" s="248" t="s">
        <v>263</v>
      </c>
      <c r="D163" s="248" t="s">
        <v>256</v>
      </c>
      <c r="E163" s="249" t="s">
        <v>350</v>
      </c>
      <c r="F163" s="250" t="s">
        <v>351</v>
      </c>
      <c r="G163" s="251" t="s">
        <v>352</v>
      </c>
      <c r="H163" s="252">
        <v>59</v>
      </c>
      <c r="I163" s="253"/>
      <c r="J163" s="252">
        <f>ROUND(I163*H163,0)</f>
        <v>0</v>
      </c>
      <c r="K163" s="250" t="s">
        <v>133</v>
      </c>
      <c r="L163" s="254"/>
      <c r="M163" s="255" t="s">
        <v>20</v>
      </c>
      <c r="N163" s="256" t="s">
        <v>43</v>
      </c>
      <c r="O163" s="82"/>
      <c r="P163" s="218">
        <f>O163*H163</f>
        <v>0</v>
      </c>
      <c r="Q163" s="218">
        <v>0.0002</v>
      </c>
      <c r="R163" s="218">
        <f>Q163*H163</f>
        <v>0.0118</v>
      </c>
      <c r="S163" s="218">
        <v>0</v>
      </c>
      <c r="T163" s="219">
        <f>S163*H163</f>
        <v>0</v>
      </c>
      <c r="AR163" s="220" t="s">
        <v>260</v>
      </c>
      <c r="AT163" s="220" t="s">
        <v>256</v>
      </c>
      <c r="AU163" s="220" t="s">
        <v>81</v>
      </c>
      <c r="AY163" s="16" t="s">
        <v>126</v>
      </c>
      <c r="BE163" s="221">
        <f>IF(N163="základní",J163,0)</f>
        <v>0</v>
      </c>
      <c r="BF163" s="221">
        <f>IF(N163="snížená",J163,0)</f>
        <v>0</v>
      </c>
      <c r="BG163" s="221">
        <f>IF(N163="zákl. přenesená",J163,0)</f>
        <v>0</v>
      </c>
      <c r="BH163" s="221">
        <f>IF(N163="sníž. přenesená",J163,0)</f>
        <v>0</v>
      </c>
      <c r="BI163" s="221">
        <f>IF(N163="nulová",J163,0)</f>
        <v>0</v>
      </c>
      <c r="BJ163" s="16" t="s">
        <v>8</v>
      </c>
      <c r="BK163" s="221">
        <f>ROUND(I163*H163,0)</f>
        <v>0</v>
      </c>
      <c r="BL163" s="16" t="s">
        <v>229</v>
      </c>
      <c r="BM163" s="220" t="s">
        <v>569</v>
      </c>
    </row>
    <row r="164" spans="2:47" s="1" customFormat="1" ht="12">
      <c r="B164" s="37"/>
      <c r="C164" s="38"/>
      <c r="D164" s="222" t="s">
        <v>136</v>
      </c>
      <c r="E164" s="38"/>
      <c r="F164" s="223" t="s">
        <v>351</v>
      </c>
      <c r="G164" s="38"/>
      <c r="H164" s="38"/>
      <c r="I164" s="134"/>
      <c r="J164" s="38"/>
      <c r="K164" s="38"/>
      <c r="L164" s="42"/>
      <c r="M164" s="224"/>
      <c r="N164" s="82"/>
      <c r="O164" s="82"/>
      <c r="P164" s="82"/>
      <c r="Q164" s="82"/>
      <c r="R164" s="82"/>
      <c r="S164" s="82"/>
      <c r="T164" s="83"/>
      <c r="AT164" s="16" t="s">
        <v>136</v>
      </c>
      <c r="AU164" s="16" t="s">
        <v>81</v>
      </c>
    </row>
    <row r="165" spans="2:51" s="12" customFormat="1" ht="12">
      <c r="B165" s="226"/>
      <c r="C165" s="227"/>
      <c r="D165" s="222" t="s">
        <v>140</v>
      </c>
      <c r="E165" s="228" t="s">
        <v>20</v>
      </c>
      <c r="F165" s="229" t="s">
        <v>533</v>
      </c>
      <c r="G165" s="227"/>
      <c r="H165" s="230">
        <v>59</v>
      </c>
      <c r="I165" s="231"/>
      <c r="J165" s="227"/>
      <c r="K165" s="227"/>
      <c r="L165" s="232"/>
      <c r="M165" s="233"/>
      <c r="N165" s="234"/>
      <c r="O165" s="234"/>
      <c r="P165" s="234"/>
      <c r="Q165" s="234"/>
      <c r="R165" s="234"/>
      <c r="S165" s="234"/>
      <c r="T165" s="235"/>
      <c r="AT165" s="236" t="s">
        <v>140</v>
      </c>
      <c r="AU165" s="236" t="s">
        <v>81</v>
      </c>
      <c r="AV165" s="12" t="s">
        <v>81</v>
      </c>
      <c r="AW165" s="12" t="s">
        <v>33</v>
      </c>
      <c r="AX165" s="12" t="s">
        <v>8</v>
      </c>
      <c r="AY165" s="236" t="s">
        <v>126</v>
      </c>
    </row>
    <row r="166" spans="2:65" s="1" customFormat="1" ht="14.4" customHeight="1">
      <c r="B166" s="37"/>
      <c r="C166" s="210" t="s">
        <v>7</v>
      </c>
      <c r="D166" s="210" t="s">
        <v>129</v>
      </c>
      <c r="E166" s="211" t="s">
        <v>356</v>
      </c>
      <c r="F166" s="212" t="s">
        <v>357</v>
      </c>
      <c r="G166" s="213" t="s">
        <v>228</v>
      </c>
      <c r="H166" s="214">
        <v>59</v>
      </c>
      <c r="I166" s="215"/>
      <c r="J166" s="214">
        <f>ROUND(I166*H166,0)</f>
        <v>0</v>
      </c>
      <c r="K166" s="212" t="s">
        <v>133</v>
      </c>
      <c r="L166" s="42"/>
      <c r="M166" s="216" t="s">
        <v>20</v>
      </c>
      <c r="N166" s="217" t="s">
        <v>43</v>
      </c>
      <c r="O166" s="82"/>
      <c r="P166" s="218">
        <f>O166*H166</f>
        <v>0</v>
      </c>
      <c r="Q166" s="218">
        <v>0</v>
      </c>
      <c r="R166" s="218">
        <f>Q166*H166</f>
        <v>0</v>
      </c>
      <c r="S166" s="218">
        <v>0</v>
      </c>
      <c r="T166" s="219">
        <f>S166*H166</f>
        <v>0</v>
      </c>
      <c r="AR166" s="220" t="s">
        <v>229</v>
      </c>
      <c r="AT166" s="220" t="s">
        <v>129</v>
      </c>
      <c r="AU166" s="220" t="s">
        <v>81</v>
      </c>
      <c r="AY166" s="16" t="s">
        <v>126</v>
      </c>
      <c r="BE166" s="221">
        <f>IF(N166="základní",J166,0)</f>
        <v>0</v>
      </c>
      <c r="BF166" s="221">
        <f>IF(N166="snížená",J166,0)</f>
        <v>0</v>
      </c>
      <c r="BG166" s="221">
        <f>IF(N166="zákl. přenesená",J166,0)</f>
        <v>0</v>
      </c>
      <c r="BH166" s="221">
        <f>IF(N166="sníž. přenesená",J166,0)</f>
        <v>0</v>
      </c>
      <c r="BI166" s="221">
        <f>IF(N166="nulová",J166,0)</f>
        <v>0</v>
      </c>
      <c r="BJ166" s="16" t="s">
        <v>8</v>
      </c>
      <c r="BK166" s="221">
        <f>ROUND(I166*H166,0)</f>
        <v>0</v>
      </c>
      <c r="BL166" s="16" t="s">
        <v>229</v>
      </c>
      <c r="BM166" s="220" t="s">
        <v>570</v>
      </c>
    </row>
    <row r="167" spans="2:47" s="1" customFormat="1" ht="12">
      <c r="B167" s="37"/>
      <c r="C167" s="38"/>
      <c r="D167" s="222" t="s">
        <v>136</v>
      </c>
      <c r="E167" s="38"/>
      <c r="F167" s="223" t="s">
        <v>359</v>
      </c>
      <c r="G167" s="38"/>
      <c r="H167" s="38"/>
      <c r="I167" s="134"/>
      <c r="J167" s="38"/>
      <c r="K167" s="38"/>
      <c r="L167" s="42"/>
      <c r="M167" s="224"/>
      <c r="N167" s="82"/>
      <c r="O167" s="82"/>
      <c r="P167" s="82"/>
      <c r="Q167" s="82"/>
      <c r="R167" s="82"/>
      <c r="S167" s="82"/>
      <c r="T167" s="83"/>
      <c r="AT167" s="16" t="s">
        <v>136</v>
      </c>
      <c r="AU167" s="16" t="s">
        <v>81</v>
      </c>
    </row>
    <row r="168" spans="2:47" s="1" customFormat="1" ht="12">
      <c r="B168" s="37"/>
      <c r="C168" s="38"/>
      <c r="D168" s="222" t="s">
        <v>138</v>
      </c>
      <c r="E168" s="38"/>
      <c r="F168" s="225" t="s">
        <v>342</v>
      </c>
      <c r="G168" s="38"/>
      <c r="H168" s="38"/>
      <c r="I168" s="134"/>
      <c r="J168" s="38"/>
      <c r="K168" s="38"/>
      <c r="L168" s="42"/>
      <c r="M168" s="224"/>
      <c r="N168" s="82"/>
      <c r="O168" s="82"/>
      <c r="P168" s="82"/>
      <c r="Q168" s="82"/>
      <c r="R168" s="82"/>
      <c r="S168" s="82"/>
      <c r="T168" s="83"/>
      <c r="AT168" s="16" t="s">
        <v>138</v>
      </c>
      <c r="AU168" s="16" t="s">
        <v>81</v>
      </c>
    </row>
    <row r="169" spans="2:51" s="12" customFormat="1" ht="12">
      <c r="B169" s="226"/>
      <c r="C169" s="227"/>
      <c r="D169" s="222" t="s">
        <v>140</v>
      </c>
      <c r="E169" s="228" t="s">
        <v>20</v>
      </c>
      <c r="F169" s="229" t="s">
        <v>533</v>
      </c>
      <c r="G169" s="227"/>
      <c r="H169" s="230">
        <v>59</v>
      </c>
      <c r="I169" s="231"/>
      <c r="J169" s="227"/>
      <c r="K169" s="227"/>
      <c r="L169" s="232"/>
      <c r="M169" s="233"/>
      <c r="N169" s="234"/>
      <c r="O169" s="234"/>
      <c r="P169" s="234"/>
      <c r="Q169" s="234"/>
      <c r="R169" s="234"/>
      <c r="S169" s="234"/>
      <c r="T169" s="235"/>
      <c r="AT169" s="236" t="s">
        <v>140</v>
      </c>
      <c r="AU169" s="236" t="s">
        <v>81</v>
      </c>
      <c r="AV169" s="12" t="s">
        <v>81</v>
      </c>
      <c r="AW169" s="12" t="s">
        <v>33</v>
      </c>
      <c r="AX169" s="12" t="s">
        <v>8</v>
      </c>
      <c r="AY169" s="236" t="s">
        <v>126</v>
      </c>
    </row>
    <row r="170" spans="2:65" s="1" customFormat="1" ht="14.4" customHeight="1">
      <c r="B170" s="37"/>
      <c r="C170" s="210" t="s">
        <v>272</v>
      </c>
      <c r="D170" s="210" t="s">
        <v>129</v>
      </c>
      <c r="E170" s="211" t="s">
        <v>362</v>
      </c>
      <c r="F170" s="212" t="s">
        <v>363</v>
      </c>
      <c r="G170" s="213" t="s">
        <v>364</v>
      </c>
      <c r="H170" s="215"/>
      <c r="I170" s="215"/>
      <c r="J170" s="214">
        <f>ROUND(I170*H170,0)</f>
        <v>0</v>
      </c>
      <c r="K170" s="212" t="s">
        <v>133</v>
      </c>
      <c r="L170" s="42"/>
      <c r="M170" s="216" t="s">
        <v>20</v>
      </c>
      <c r="N170" s="217" t="s">
        <v>43</v>
      </c>
      <c r="O170" s="82"/>
      <c r="P170" s="218">
        <f>O170*H170</f>
        <v>0</v>
      </c>
      <c r="Q170" s="218">
        <v>0</v>
      </c>
      <c r="R170" s="218">
        <f>Q170*H170</f>
        <v>0</v>
      </c>
      <c r="S170" s="218">
        <v>0</v>
      </c>
      <c r="T170" s="219">
        <f>S170*H170</f>
        <v>0</v>
      </c>
      <c r="AR170" s="220" t="s">
        <v>229</v>
      </c>
      <c r="AT170" s="220" t="s">
        <v>129</v>
      </c>
      <c r="AU170" s="220" t="s">
        <v>81</v>
      </c>
      <c r="AY170" s="16" t="s">
        <v>126</v>
      </c>
      <c r="BE170" s="221">
        <f>IF(N170="základní",J170,0)</f>
        <v>0</v>
      </c>
      <c r="BF170" s="221">
        <f>IF(N170="snížená",J170,0)</f>
        <v>0</v>
      </c>
      <c r="BG170" s="221">
        <f>IF(N170="zákl. přenesená",J170,0)</f>
        <v>0</v>
      </c>
      <c r="BH170" s="221">
        <f>IF(N170="sníž. přenesená",J170,0)</f>
        <v>0</v>
      </c>
      <c r="BI170" s="221">
        <f>IF(N170="nulová",J170,0)</f>
        <v>0</v>
      </c>
      <c r="BJ170" s="16" t="s">
        <v>8</v>
      </c>
      <c r="BK170" s="221">
        <f>ROUND(I170*H170,0)</f>
        <v>0</v>
      </c>
      <c r="BL170" s="16" t="s">
        <v>229</v>
      </c>
      <c r="BM170" s="220" t="s">
        <v>571</v>
      </c>
    </row>
    <row r="171" spans="2:47" s="1" customFormat="1" ht="12">
      <c r="B171" s="37"/>
      <c r="C171" s="38"/>
      <c r="D171" s="222" t="s">
        <v>136</v>
      </c>
      <c r="E171" s="38"/>
      <c r="F171" s="223" t="s">
        <v>366</v>
      </c>
      <c r="G171" s="38"/>
      <c r="H171" s="38"/>
      <c r="I171" s="134"/>
      <c r="J171" s="38"/>
      <c r="K171" s="38"/>
      <c r="L171" s="42"/>
      <c r="M171" s="224"/>
      <c r="N171" s="82"/>
      <c r="O171" s="82"/>
      <c r="P171" s="82"/>
      <c r="Q171" s="82"/>
      <c r="R171" s="82"/>
      <c r="S171" s="82"/>
      <c r="T171" s="83"/>
      <c r="AT171" s="16" t="s">
        <v>136</v>
      </c>
      <c r="AU171" s="16" t="s">
        <v>81</v>
      </c>
    </row>
    <row r="172" spans="2:47" s="1" customFormat="1" ht="12">
      <c r="B172" s="37"/>
      <c r="C172" s="38"/>
      <c r="D172" s="222" t="s">
        <v>138</v>
      </c>
      <c r="E172" s="38"/>
      <c r="F172" s="225" t="s">
        <v>367</v>
      </c>
      <c r="G172" s="38"/>
      <c r="H172" s="38"/>
      <c r="I172" s="134"/>
      <c r="J172" s="38"/>
      <c r="K172" s="38"/>
      <c r="L172" s="42"/>
      <c r="M172" s="257"/>
      <c r="N172" s="258"/>
      <c r="O172" s="258"/>
      <c r="P172" s="258"/>
      <c r="Q172" s="258"/>
      <c r="R172" s="258"/>
      <c r="S172" s="258"/>
      <c r="T172" s="259"/>
      <c r="AT172" s="16" t="s">
        <v>138</v>
      </c>
      <c r="AU172" s="16" t="s">
        <v>81</v>
      </c>
    </row>
    <row r="173" spans="2:12" s="1" customFormat="1" ht="6.95" customHeight="1">
      <c r="B173" s="57"/>
      <c r="C173" s="58"/>
      <c r="D173" s="58"/>
      <c r="E173" s="58"/>
      <c r="F173" s="58"/>
      <c r="G173" s="58"/>
      <c r="H173" s="58"/>
      <c r="I173" s="160"/>
      <c r="J173" s="58"/>
      <c r="K173" s="58"/>
      <c r="L173" s="42"/>
    </row>
  </sheetData>
  <sheetProtection password="CC35" sheet="1" objects="1" scenarios="1" formatColumns="0" formatRows="0" autoFilter="0"/>
  <autoFilter ref="C85:K17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0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93</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572</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ROUND((SUM(BE87:BE201)),2)</f>
        <v>0</v>
      </c>
      <c r="I33" s="149">
        <v>0.21</v>
      </c>
      <c r="J33" s="148">
        <f>ROUND(((SUM(BE87:BE201))*I33),2)</f>
        <v>0</v>
      </c>
      <c r="L33" s="42"/>
    </row>
    <row r="34" spans="2:12" s="1" customFormat="1" ht="14.4" customHeight="1">
      <c r="B34" s="42"/>
      <c r="E34" s="132" t="s">
        <v>44</v>
      </c>
      <c r="F34" s="148">
        <f>ROUND((SUM(BF87:BF201)),2)</f>
        <v>0</v>
      </c>
      <c r="I34" s="149">
        <v>0.15</v>
      </c>
      <c r="J34" s="148">
        <f>ROUND(((SUM(BF87:BF201))*I34),2)</f>
        <v>0</v>
      </c>
      <c r="L34" s="42"/>
    </row>
    <row r="35" spans="2:12" s="1" customFormat="1" ht="14.4" customHeight="1" hidden="1">
      <c r="B35" s="42"/>
      <c r="E35" s="132" t="s">
        <v>45</v>
      </c>
      <c r="F35" s="148">
        <f>ROUND((SUM(BG87:BG201)),2)</f>
        <v>0</v>
      </c>
      <c r="I35" s="149">
        <v>0.21</v>
      </c>
      <c r="J35" s="148">
        <f>0</f>
        <v>0</v>
      </c>
      <c r="L35" s="42"/>
    </row>
    <row r="36" spans="2:12" s="1" customFormat="1" ht="14.4" customHeight="1" hidden="1">
      <c r="B36" s="42"/>
      <c r="E36" s="132" t="s">
        <v>46</v>
      </c>
      <c r="F36" s="148">
        <f>ROUND((SUM(BH87:BH201)),2)</f>
        <v>0</v>
      </c>
      <c r="I36" s="149">
        <v>0.15</v>
      </c>
      <c r="J36" s="148">
        <f>0</f>
        <v>0</v>
      </c>
      <c r="L36" s="42"/>
    </row>
    <row r="37" spans="2:12" s="1" customFormat="1" ht="14.4" customHeight="1" hidden="1">
      <c r="B37" s="42"/>
      <c r="E37" s="132" t="s">
        <v>47</v>
      </c>
      <c r="F37" s="148">
        <f>ROUND((SUM(BI87:BI201)),2)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05 - SO 05 Výměna oken v budově č. p. 500 hospodářská budova</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J98</f>
        <v>0</v>
      </c>
      <c r="K62" s="178"/>
      <c r="L62" s="183"/>
    </row>
    <row r="63" spans="2:12" s="9" customFormat="1" ht="19.9" customHeight="1">
      <c r="B63" s="177"/>
      <c r="C63" s="178"/>
      <c r="D63" s="179" t="s">
        <v>107</v>
      </c>
      <c r="E63" s="180"/>
      <c r="F63" s="180"/>
      <c r="G63" s="180"/>
      <c r="H63" s="180"/>
      <c r="I63" s="181"/>
      <c r="J63" s="182">
        <f>J107</f>
        <v>0</v>
      </c>
      <c r="K63" s="178"/>
      <c r="L63" s="183"/>
    </row>
    <row r="64" spans="2:12" s="9" customFormat="1" ht="19.9" customHeight="1">
      <c r="B64" s="177"/>
      <c r="C64" s="178"/>
      <c r="D64" s="179" t="s">
        <v>108</v>
      </c>
      <c r="E64" s="180"/>
      <c r="F64" s="180"/>
      <c r="G64" s="180"/>
      <c r="H64" s="180"/>
      <c r="I64" s="181"/>
      <c r="J64" s="182">
        <f>J128</f>
        <v>0</v>
      </c>
      <c r="K64" s="178"/>
      <c r="L64" s="183"/>
    </row>
    <row r="65" spans="2:12" s="8" customFormat="1" ht="24.95" customHeight="1">
      <c r="B65" s="170"/>
      <c r="C65" s="171"/>
      <c r="D65" s="172" t="s">
        <v>109</v>
      </c>
      <c r="E65" s="173"/>
      <c r="F65" s="173"/>
      <c r="G65" s="173"/>
      <c r="H65" s="173"/>
      <c r="I65" s="174"/>
      <c r="J65" s="175">
        <f>J132</f>
        <v>0</v>
      </c>
      <c r="K65" s="171"/>
      <c r="L65" s="176"/>
    </row>
    <row r="66" spans="2:12" s="9" customFormat="1" ht="19.9" customHeight="1">
      <c r="B66" s="177"/>
      <c r="C66" s="178"/>
      <c r="D66" s="179" t="s">
        <v>110</v>
      </c>
      <c r="E66" s="180"/>
      <c r="F66" s="180"/>
      <c r="G66" s="180"/>
      <c r="H66" s="180"/>
      <c r="I66" s="181"/>
      <c r="J66" s="182">
        <f>J133</f>
        <v>0</v>
      </c>
      <c r="K66" s="178"/>
      <c r="L66" s="183"/>
    </row>
    <row r="67" spans="2:12" s="9" customFormat="1" ht="19.9" customHeight="1">
      <c r="B67" s="177"/>
      <c r="C67" s="178"/>
      <c r="D67" s="179" t="s">
        <v>369</v>
      </c>
      <c r="E67" s="180"/>
      <c r="F67" s="180"/>
      <c r="G67" s="180"/>
      <c r="H67" s="180"/>
      <c r="I67" s="181"/>
      <c r="J67" s="182">
        <f>J189</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05 - SO 05 Výměna oken v budově č. p. 500 hospodářská budova</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P88+P132</f>
        <v>0</v>
      </c>
      <c r="Q87" s="94"/>
      <c r="R87" s="191">
        <f>R88+R132</f>
        <v>3.6125279</v>
      </c>
      <c r="S87" s="94"/>
      <c r="T87" s="192">
        <f>T88+T132</f>
        <v>6.62636</v>
      </c>
      <c r="AT87" s="16" t="s">
        <v>71</v>
      </c>
      <c r="AU87" s="16" t="s">
        <v>103</v>
      </c>
      <c r="BK87" s="193">
        <f>BK88+BK132</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P89+P98+P107+P128</f>
        <v>0</v>
      </c>
      <c r="Q88" s="202"/>
      <c r="R88" s="203">
        <f>R89+R98+R107+R128</f>
        <v>3.4043403999999997</v>
      </c>
      <c r="S88" s="202"/>
      <c r="T88" s="204">
        <f>T89+T98+T107+T128</f>
        <v>6.39036</v>
      </c>
      <c r="AR88" s="205" t="s">
        <v>8</v>
      </c>
      <c r="AT88" s="206" t="s">
        <v>71</v>
      </c>
      <c r="AU88" s="206" t="s">
        <v>72</v>
      </c>
      <c r="AY88" s="205" t="s">
        <v>126</v>
      </c>
      <c r="BK88" s="207">
        <f>BK89+BK98+BK107+BK128</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SUM(P90:P97)</f>
        <v>0</v>
      </c>
      <c r="Q89" s="202"/>
      <c r="R89" s="203">
        <f>SUM(R90:R97)</f>
        <v>3.4043403999999997</v>
      </c>
      <c r="S89" s="202"/>
      <c r="T89" s="204">
        <f>SUM(T90:T97)</f>
        <v>0</v>
      </c>
      <c r="AR89" s="205" t="s">
        <v>8</v>
      </c>
      <c r="AT89" s="206" t="s">
        <v>71</v>
      </c>
      <c r="AU89" s="206" t="s">
        <v>8</v>
      </c>
      <c r="AY89" s="205" t="s">
        <v>126</v>
      </c>
      <c r="BK89" s="207">
        <f>SUM(BK90:BK97)</f>
        <v>0</v>
      </c>
    </row>
    <row r="90" spans="2:65" s="1" customFormat="1" ht="14.4" customHeight="1">
      <c r="B90" s="37"/>
      <c r="C90" s="210" t="s">
        <v>8</v>
      </c>
      <c r="D90" s="210" t="s">
        <v>129</v>
      </c>
      <c r="E90" s="211" t="s">
        <v>130</v>
      </c>
      <c r="F90" s="212" t="s">
        <v>131</v>
      </c>
      <c r="G90" s="213" t="s">
        <v>132</v>
      </c>
      <c r="H90" s="214">
        <v>101.38</v>
      </c>
      <c r="I90" s="215"/>
      <c r="J90" s="214">
        <f>ROUND(I90*H90,0)</f>
        <v>0</v>
      </c>
      <c r="K90" s="212" t="s">
        <v>133</v>
      </c>
      <c r="L90" s="42"/>
      <c r="M90" s="216" t="s">
        <v>20</v>
      </c>
      <c r="N90" s="217" t="s">
        <v>43</v>
      </c>
      <c r="O90" s="82"/>
      <c r="P90" s="218">
        <f>O90*H90</f>
        <v>0</v>
      </c>
      <c r="Q90" s="218">
        <v>0.03358</v>
      </c>
      <c r="R90" s="218">
        <f>Q90*H90</f>
        <v>3.4043403999999997</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573</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574</v>
      </c>
      <c r="G93" s="227"/>
      <c r="H93" s="230">
        <v>101.38</v>
      </c>
      <c r="I93" s="231"/>
      <c r="J93" s="227"/>
      <c r="K93" s="227"/>
      <c r="L93" s="232"/>
      <c r="M93" s="233"/>
      <c r="N93" s="234"/>
      <c r="O93" s="234"/>
      <c r="P93" s="234"/>
      <c r="Q93" s="234"/>
      <c r="R93" s="234"/>
      <c r="S93" s="234"/>
      <c r="T93" s="235"/>
      <c r="AT93" s="236" t="s">
        <v>140</v>
      </c>
      <c r="AU93" s="236" t="s">
        <v>81</v>
      </c>
      <c r="AV93" s="12" t="s">
        <v>81</v>
      </c>
      <c r="AW93" s="12" t="s">
        <v>33</v>
      </c>
      <c r="AX93" s="12" t="s">
        <v>8</v>
      </c>
      <c r="AY93" s="236" t="s">
        <v>126</v>
      </c>
    </row>
    <row r="94" spans="2:65" s="1" customFormat="1" ht="14.4" customHeight="1">
      <c r="B94" s="37"/>
      <c r="C94" s="210" t="s">
        <v>81</v>
      </c>
      <c r="D94" s="210" t="s">
        <v>129</v>
      </c>
      <c r="E94" s="211" t="s">
        <v>144</v>
      </c>
      <c r="F94" s="212" t="s">
        <v>145</v>
      </c>
      <c r="G94" s="213" t="s">
        <v>132</v>
      </c>
      <c r="H94" s="214">
        <v>114.07</v>
      </c>
      <c r="I94" s="215"/>
      <c r="J94" s="214">
        <f>ROUND(I94*H94,0)</f>
        <v>0</v>
      </c>
      <c r="K94" s="212" t="s">
        <v>133</v>
      </c>
      <c r="L94" s="42"/>
      <c r="M94" s="216" t="s">
        <v>20</v>
      </c>
      <c r="N94" s="217" t="s">
        <v>43</v>
      </c>
      <c r="O94" s="82"/>
      <c r="P94" s="218">
        <f>O94*H94</f>
        <v>0</v>
      </c>
      <c r="Q94" s="218">
        <v>0</v>
      </c>
      <c r="R94" s="218">
        <f>Q94*H94</f>
        <v>0</v>
      </c>
      <c r="S94" s="218">
        <v>0</v>
      </c>
      <c r="T94" s="219">
        <f>S94*H94</f>
        <v>0</v>
      </c>
      <c r="AR94" s="220" t="s">
        <v>134</v>
      </c>
      <c r="AT94" s="220" t="s">
        <v>129</v>
      </c>
      <c r="AU94" s="220" t="s">
        <v>81</v>
      </c>
      <c r="AY94" s="16" t="s">
        <v>126</v>
      </c>
      <c r="BE94" s="221">
        <f>IF(N94="základní",J94,0)</f>
        <v>0</v>
      </c>
      <c r="BF94" s="221">
        <f>IF(N94="snížená",J94,0)</f>
        <v>0</v>
      </c>
      <c r="BG94" s="221">
        <f>IF(N94="zákl. přenesená",J94,0)</f>
        <v>0</v>
      </c>
      <c r="BH94" s="221">
        <f>IF(N94="sníž. přenesená",J94,0)</f>
        <v>0</v>
      </c>
      <c r="BI94" s="221">
        <f>IF(N94="nulová",J94,0)</f>
        <v>0</v>
      </c>
      <c r="BJ94" s="16" t="s">
        <v>8</v>
      </c>
      <c r="BK94" s="221">
        <f>ROUND(I94*H94,0)</f>
        <v>0</v>
      </c>
      <c r="BL94" s="16" t="s">
        <v>134</v>
      </c>
      <c r="BM94" s="220" t="s">
        <v>575</v>
      </c>
    </row>
    <row r="95" spans="2:47" s="1" customFormat="1" ht="12">
      <c r="B95" s="37"/>
      <c r="C95" s="38"/>
      <c r="D95" s="222" t="s">
        <v>136</v>
      </c>
      <c r="E95" s="38"/>
      <c r="F95" s="223" t="s">
        <v>147</v>
      </c>
      <c r="G95" s="38"/>
      <c r="H95" s="38"/>
      <c r="I95" s="134"/>
      <c r="J95" s="38"/>
      <c r="K95" s="38"/>
      <c r="L95" s="42"/>
      <c r="M95" s="224"/>
      <c r="N95" s="82"/>
      <c r="O95" s="82"/>
      <c r="P95" s="82"/>
      <c r="Q95" s="82"/>
      <c r="R95" s="82"/>
      <c r="S95" s="82"/>
      <c r="T95" s="83"/>
      <c r="AT95" s="16" t="s">
        <v>136</v>
      </c>
      <c r="AU95" s="16" t="s">
        <v>81</v>
      </c>
    </row>
    <row r="96" spans="2:47" s="1" customFormat="1" ht="12">
      <c r="B96" s="37"/>
      <c r="C96" s="38"/>
      <c r="D96" s="222" t="s">
        <v>138</v>
      </c>
      <c r="E96" s="38"/>
      <c r="F96" s="225" t="s">
        <v>148</v>
      </c>
      <c r="G96" s="38"/>
      <c r="H96" s="38"/>
      <c r="I96" s="134"/>
      <c r="J96" s="38"/>
      <c r="K96" s="38"/>
      <c r="L96" s="42"/>
      <c r="M96" s="224"/>
      <c r="N96" s="82"/>
      <c r="O96" s="82"/>
      <c r="P96" s="82"/>
      <c r="Q96" s="82"/>
      <c r="R96" s="82"/>
      <c r="S96" s="82"/>
      <c r="T96" s="83"/>
      <c r="AT96" s="16" t="s">
        <v>138</v>
      </c>
      <c r="AU96" s="16" t="s">
        <v>81</v>
      </c>
    </row>
    <row r="97" spans="2:51" s="12" customFormat="1" ht="12">
      <c r="B97" s="226"/>
      <c r="C97" s="227"/>
      <c r="D97" s="222" t="s">
        <v>140</v>
      </c>
      <c r="E97" s="228" t="s">
        <v>20</v>
      </c>
      <c r="F97" s="229" t="s">
        <v>576</v>
      </c>
      <c r="G97" s="227"/>
      <c r="H97" s="230">
        <v>114.07</v>
      </c>
      <c r="I97" s="231"/>
      <c r="J97" s="227"/>
      <c r="K97" s="227"/>
      <c r="L97" s="232"/>
      <c r="M97" s="233"/>
      <c r="N97" s="234"/>
      <c r="O97" s="234"/>
      <c r="P97" s="234"/>
      <c r="Q97" s="234"/>
      <c r="R97" s="234"/>
      <c r="S97" s="234"/>
      <c r="T97" s="235"/>
      <c r="AT97" s="236" t="s">
        <v>140</v>
      </c>
      <c r="AU97" s="236" t="s">
        <v>81</v>
      </c>
      <c r="AV97" s="12" t="s">
        <v>81</v>
      </c>
      <c r="AW97" s="12" t="s">
        <v>33</v>
      </c>
      <c r="AX97" s="12" t="s">
        <v>8</v>
      </c>
      <c r="AY97" s="236" t="s">
        <v>126</v>
      </c>
    </row>
    <row r="98" spans="2:63" s="11" customFormat="1" ht="22.8" customHeight="1">
      <c r="B98" s="194"/>
      <c r="C98" s="195"/>
      <c r="D98" s="196" t="s">
        <v>71</v>
      </c>
      <c r="E98" s="208" t="s">
        <v>151</v>
      </c>
      <c r="F98" s="208" t="s">
        <v>152</v>
      </c>
      <c r="G98" s="195"/>
      <c r="H98" s="195"/>
      <c r="I98" s="198"/>
      <c r="J98" s="209">
        <f>BK98</f>
        <v>0</v>
      </c>
      <c r="K98" s="195"/>
      <c r="L98" s="200"/>
      <c r="M98" s="201"/>
      <c r="N98" s="202"/>
      <c r="O98" s="202"/>
      <c r="P98" s="203">
        <f>SUM(P99:P106)</f>
        <v>0</v>
      </c>
      <c r="Q98" s="202"/>
      <c r="R98" s="203">
        <f>SUM(R99:R106)</f>
        <v>0</v>
      </c>
      <c r="S98" s="202"/>
      <c r="T98" s="204">
        <f>SUM(T99:T106)</f>
        <v>6.39036</v>
      </c>
      <c r="AR98" s="205" t="s">
        <v>8</v>
      </c>
      <c r="AT98" s="206" t="s">
        <v>71</v>
      </c>
      <c r="AU98" s="206" t="s">
        <v>8</v>
      </c>
      <c r="AY98" s="205" t="s">
        <v>126</v>
      </c>
      <c r="BK98" s="207">
        <f>SUM(BK99:BK106)</f>
        <v>0</v>
      </c>
    </row>
    <row r="99" spans="2:65" s="1" customFormat="1" ht="14.4" customHeight="1">
      <c r="B99" s="37"/>
      <c r="C99" s="210" t="s">
        <v>153</v>
      </c>
      <c r="D99" s="210" t="s">
        <v>129</v>
      </c>
      <c r="E99" s="211" t="s">
        <v>154</v>
      </c>
      <c r="F99" s="212" t="s">
        <v>155</v>
      </c>
      <c r="G99" s="213" t="s">
        <v>132</v>
      </c>
      <c r="H99" s="214">
        <v>0.54</v>
      </c>
      <c r="I99" s="215"/>
      <c r="J99" s="214">
        <f>ROUND(I99*H99,0)</f>
        <v>0</v>
      </c>
      <c r="K99" s="212" t="s">
        <v>133</v>
      </c>
      <c r="L99" s="42"/>
      <c r="M99" s="216" t="s">
        <v>20</v>
      </c>
      <c r="N99" s="217" t="s">
        <v>43</v>
      </c>
      <c r="O99" s="82"/>
      <c r="P99" s="218">
        <f>O99*H99</f>
        <v>0</v>
      </c>
      <c r="Q99" s="218">
        <v>0</v>
      </c>
      <c r="R99" s="218">
        <f>Q99*H99</f>
        <v>0</v>
      </c>
      <c r="S99" s="218">
        <v>0.075</v>
      </c>
      <c r="T99" s="219">
        <f>S99*H99</f>
        <v>0.0405</v>
      </c>
      <c r="AR99" s="220" t="s">
        <v>134</v>
      </c>
      <c r="AT99" s="220" t="s">
        <v>129</v>
      </c>
      <c r="AU99" s="220" t="s">
        <v>81</v>
      </c>
      <c r="AY99" s="16" t="s">
        <v>126</v>
      </c>
      <c r="BE99" s="221">
        <f>IF(N99="základní",J99,0)</f>
        <v>0</v>
      </c>
      <c r="BF99" s="221">
        <f>IF(N99="snížená",J99,0)</f>
        <v>0</v>
      </c>
      <c r="BG99" s="221">
        <f>IF(N99="zákl. přenesená",J99,0)</f>
        <v>0</v>
      </c>
      <c r="BH99" s="221">
        <f>IF(N99="sníž. přenesená",J99,0)</f>
        <v>0</v>
      </c>
      <c r="BI99" s="221">
        <f>IF(N99="nulová",J99,0)</f>
        <v>0</v>
      </c>
      <c r="BJ99" s="16" t="s">
        <v>8</v>
      </c>
      <c r="BK99" s="221">
        <f>ROUND(I99*H99,0)</f>
        <v>0</v>
      </c>
      <c r="BL99" s="16" t="s">
        <v>134</v>
      </c>
      <c r="BM99" s="220" t="s">
        <v>577</v>
      </c>
    </row>
    <row r="100" spans="2:47" s="1" customFormat="1" ht="12">
      <c r="B100" s="37"/>
      <c r="C100" s="38"/>
      <c r="D100" s="222" t="s">
        <v>136</v>
      </c>
      <c r="E100" s="38"/>
      <c r="F100" s="223" t="s">
        <v>157</v>
      </c>
      <c r="G100" s="38"/>
      <c r="H100" s="38"/>
      <c r="I100" s="134"/>
      <c r="J100" s="38"/>
      <c r="K100" s="38"/>
      <c r="L100" s="42"/>
      <c r="M100" s="224"/>
      <c r="N100" s="82"/>
      <c r="O100" s="82"/>
      <c r="P100" s="82"/>
      <c r="Q100" s="82"/>
      <c r="R100" s="82"/>
      <c r="S100" s="82"/>
      <c r="T100" s="83"/>
      <c r="AT100" s="16" t="s">
        <v>136</v>
      </c>
      <c r="AU100" s="16" t="s">
        <v>81</v>
      </c>
    </row>
    <row r="101" spans="2:47" s="1" customFormat="1" ht="12">
      <c r="B101" s="37"/>
      <c r="C101" s="38"/>
      <c r="D101" s="222" t="s">
        <v>138</v>
      </c>
      <c r="E101" s="38"/>
      <c r="F101" s="225" t="s">
        <v>158</v>
      </c>
      <c r="G101" s="38"/>
      <c r="H101" s="38"/>
      <c r="I101" s="134"/>
      <c r="J101" s="38"/>
      <c r="K101" s="38"/>
      <c r="L101" s="42"/>
      <c r="M101" s="224"/>
      <c r="N101" s="82"/>
      <c r="O101" s="82"/>
      <c r="P101" s="82"/>
      <c r="Q101" s="82"/>
      <c r="R101" s="82"/>
      <c r="S101" s="82"/>
      <c r="T101" s="83"/>
      <c r="AT101" s="16" t="s">
        <v>138</v>
      </c>
      <c r="AU101" s="16" t="s">
        <v>81</v>
      </c>
    </row>
    <row r="102" spans="2:51" s="12" customFormat="1" ht="12">
      <c r="B102" s="226"/>
      <c r="C102" s="227"/>
      <c r="D102" s="222" t="s">
        <v>140</v>
      </c>
      <c r="E102" s="228" t="s">
        <v>20</v>
      </c>
      <c r="F102" s="229" t="s">
        <v>578</v>
      </c>
      <c r="G102" s="227"/>
      <c r="H102" s="230">
        <v>0.54</v>
      </c>
      <c r="I102" s="231"/>
      <c r="J102" s="227"/>
      <c r="K102" s="227"/>
      <c r="L102" s="232"/>
      <c r="M102" s="233"/>
      <c r="N102" s="234"/>
      <c r="O102" s="234"/>
      <c r="P102" s="234"/>
      <c r="Q102" s="234"/>
      <c r="R102" s="234"/>
      <c r="S102" s="234"/>
      <c r="T102" s="235"/>
      <c r="AT102" s="236" t="s">
        <v>140</v>
      </c>
      <c r="AU102" s="236" t="s">
        <v>81</v>
      </c>
      <c r="AV102" s="12" t="s">
        <v>81</v>
      </c>
      <c r="AW102" s="12" t="s">
        <v>33</v>
      </c>
      <c r="AX102" s="12" t="s">
        <v>8</v>
      </c>
      <c r="AY102" s="236" t="s">
        <v>126</v>
      </c>
    </row>
    <row r="103" spans="2:65" s="1" customFormat="1" ht="14.4" customHeight="1">
      <c r="B103" s="37"/>
      <c r="C103" s="210" t="s">
        <v>134</v>
      </c>
      <c r="D103" s="210" t="s">
        <v>129</v>
      </c>
      <c r="E103" s="211" t="s">
        <v>166</v>
      </c>
      <c r="F103" s="212" t="s">
        <v>167</v>
      </c>
      <c r="G103" s="213" t="s">
        <v>132</v>
      </c>
      <c r="H103" s="214">
        <v>117.59</v>
      </c>
      <c r="I103" s="215"/>
      <c r="J103" s="214">
        <f>ROUND(I103*H103,0)</f>
        <v>0</v>
      </c>
      <c r="K103" s="212" t="s">
        <v>133</v>
      </c>
      <c r="L103" s="42"/>
      <c r="M103" s="216" t="s">
        <v>20</v>
      </c>
      <c r="N103" s="217" t="s">
        <v>43</v>
      </c>
      <c r="O103" s="82"/>
      <c r="P103" s="218">
        <f>O103*H103</f>
        <v>0</v>
      </c>
      <c r="Q103" s="218">
        <v>0</v>
      </c>
      <c r="R103" s="218">
        <f>Q103*H103</f>
        <v>0</v>
      </c>
      <c r="S103" s="218">
        <v>0.054</v>
      </c>
      <c r="T103" s="219">
        <f>S103*H103</f>
        <v>6.3498600000000005</v>
      </c>
      <c r="AR103" s="220" t="s">
        <v>134</v>
      </c>
      <c r="AT103" s="220" t="s">
        <v>129</v>
      </c>
      <c r="AU103" s="220" t="s">
        <v>81</v>
      </c>
      <c r="AY103" s="16" t="s">
        <v>126</v>
      </c>
      <c r="BE103" s="221">
        <f>IF(N103="základní",J103,0)</f>
        <v>0</v>
      </c>
      <c r="BF103" s="221">
        <f>IF(N103="snížená",J103,0)</f>
        <v>0</v>
      </c>
      <c r="BG103" s="221">
        <f>IF(N103="zákl. přenesená",J103,0)</f>
        <v>0</v>
      </c>
      <c r="BH103" s="221">
        <f>IF(N103="sníž. přenesená",J103,0)</f>
        <v>0</v>
      </c>
      <c r="BI103" s="221">
        <f>IF(N103="nulová",J103,0)</f>
        <v>0</v>
      </c>
      <c r="BJ103" s="16" t="s">
        <v>8</v>
      </c>
      <c r="BK103" s="221">
        <f>ROUND(I103*H103,0)</f>
        <v>0</v>
      </c>
      <c r="BL103" s="16" t="s">
        <v>134</v>
      </c>
      <c r="BM103" s="220" t="s">
        <v>579</v>
      </c>
    </row>
    <row r="104" spans="2:47" s="1" customFormat="1" ht="12">
      <c r="B104" s="37"/>
      <c r="C104" s="38"/>
      <c r="D104" s="222" t="s">
        <v>136</v>
      </c>
      <c r="E104" s="38"/>
      <c r="F104" s="223" t="s">
        <v>169</v>
      </c>
      <c r="G104" s="38"/>
      <c r="H104" s="38"/>
      <c r="I104" s="134"/>
      <c r="J104" s="38"/>
      <c r="K104" s="38"/>
      <c r="L104" s="42"/>
      <c r="M104" s="224"/>
      <c r="N104" s="82"/>
      <c r="O104" s="82"/>
      <c r="P104" s="82"/>
      <c r="Q104" s="82"/>
      <c r="R104" s="82"/>
      <c r="S104" s="82"/>
      <c r="T104" s="83"/>
      <c r="AT104" s="16" t="s">
        <v>136</v>
      </c>
      <c r="AU104" s="16" t="s">
        <v>81</v>
      </c>
    </row>
    <row r="105" spans="2:47" s="1" customFormat="1" ht="12">
      <c r="B105" s="37"/>
      <c r="C105" s="38"/>
      <c r="D105" s="222" t="s">
        <v>138</v>
      </c>
      <c r="E105" s="38"/>
      <c r="F105" s="225" t="s">
        <v>158</v>
      </c>
      <c r="G105" s="38"/>
      <c r="H105" s="38"/>
      <c r="I105" s="134"/>
      <c r="J105" s="38"/>
      <c r="K105" s="38"/>
      <c r="L105" s="42"/>
      <c r="M105" s="224"/>
      <c r="N105" s="82"/>
      <c r="O105" s="82"/>
      <c r="P105" s="82"/>
      <c r="Q105" s="82"/>
      <c r="R105" s="82"/>
      <c r="S105" s="82"/>
      <c r="T105" s="83"/>
      <c r="AT105" s="16" t="s">
        <v>138</v>
      </c>
      <c r="AU105" s="16" t="s">
        <v>81</v>
      </c>
    </row>
    <row r="106" spans="2:51" s="12" customFormat="1" ht="12">
      <c r="B106" s="226"/>
      <c r="C106" s="227"/>
      <c r="D106" s="222" t="s">
        <v>140</v>
      </c>
      <c r="E106" s="228" t="s">
        <v>20</v>
      </c>
      <c r="F106" s="229" t="s">
        <v>580</v>
      </c>
      <c r="G106" s="227"/>
      <c r="H106" s="230">
        <v>117.59</v>
      </c>
      <c r="I106" s="231"/>
      <c r="J106" s="227"/>
      <c r="K106" s="227"/>
      <c r="L106" s="232"/>
      <c r="M106" s="233"/>
      <c r="N106" s="234"/>
      <c r="O106" s="234"/>
      <c r="P106" s="234"/>
      <c r="Q106" s="234"/>
      <c r="R106" s="234"/>
      <c r="S106" s="234"/>
      <c r="T106" s="235"/>
      <c r="AT106" s="236" t="s">
        <v>140</v>
      </c>
      <c r="AU106" s="236" t="s">
        <v>81</v>
      </c>
      <c r="AV106" s="12" t="s">
        <v>81</v>
      </c>
      <c r="AW106" s="12" t="s">
        <v>33</v>
      </c>
      <c r="AX106" s="12" t="s">
        <v>8</v>
      </c>
      <c r="AY106" s="236" t="s">
        <v>126</v>
      </c>
    </row>
    <row r="107" spans="2:63" s="11" customFormat="1" ht="22.8" customHeight="1">
      <c r="B107" s="194"/>
      <c r="C107" s="195"/>
      <c r="D107" s="196" t="s">
        <v>71</v>
      </c>
      <c r="E107" s="208" t="s">
        <v>182</v>
      </c>
      <c r="F107" s="208" t="s">
        <v>183</v>
      </c>
      <c r="G107" s="195"/>
      <c r="H107" s="195"/>
      <c r="I107" s="198"/>
      <c r="J107" s="209">
        <f>BK107</f>
        <v>0</v>
      </c>
      <c r="K107" s="195"/>
      <c r="L107" s="200"/>
      <c r="M107" s="201"/>
      <c r="N107" s="202"/>
      <c r="O107" s="202"/>
      <c r="P107" s="203">
        <f>SUM(P108:P127)</f>
        <v>0</v>
      </c>
      <c r="Q107" s="202"/>
      <c r="R107" s="203">
        <f>SUM(R108:R127)</f>
        <v>0</v>
      </c>
      <c r="S107" s="202"/>
      <c r="T107" s="204">
        <f>SUM(T108:T127)</f>
        <v>0</v>
      </c>
      <c r="AR107" s="205" t="s">
        <v>8</v>
      </c>
      <c r="AT107" s="206" t="s">
        <v>71</v>
      </c>
      <c r="AU107" s="206" t="s">
        <v>8</v>
      </c>
      <c r="AY107" s="205" t="s">
        <v>126</v>
      </c>
      <c r="BK107" s="207">
        <f>SUM(BK108:BK127)</f>
        <v>0</v>
      </c>
    </row>
    <row r="108" spans="2:65" s="1" customFormat="1" ht="14.4" customHeight="1">
      <c r="B108" s="37"/>
      <c r="C108" s="210" t="s">
        <v>165</v>
      </c>
      <c r="D108" s="210" t="s">
        <v>129</v>
      </c>
      <c r="E108" s="211" t="s">
        <v>185</v>
      </c>
      <c r="F108" s="212" t="s">
        <v>186</v>
      </c>
      <c r="G108" s="213" t="s">
        <v>187</v>
      </c>
      <c r="H108" s="214">
        <v>3.45</v>
      </c>
      <c r="I108" s="215"/>
      <c r="J108" s="214">
        <f>ROUND(I108*H108,0)</f>
        <v>0</v>
      </c>
      <c r="K108" s="212" t="s">
        <v>133</v>
      </c>
      <c r="L108" s="42"/>
      <c r="M108" s="216" t="s">
        <v>20</v>
      </c>
      <c r="N108" s="217" t="s">
        <v>43</v>
      </c>
      <c r="O108" s="82"/>
      <c r="P108" s="218">
        <f>O108*H108</f>
        <v>0</v>
      </c>
      <c r="Q108" s="218">
        <v>0</v>
      </c>
      <c r="R108" s="218">
        <f>Q108*H108</f>
        <v>0</v>
      </c>
      <c r="S108" s="218">
        <v>0</v>
      </c>
      <c r="T108" s="219">
        <f>S108*H108</f>
        <v>0</v>
      </c>
      <c r="AR108" s="220" t="s">
        <v>134</v>
      </c>
      <c r="AT108" s="220" t="s">
        <v>129</v>
      </c>
      <c r="AU108" s="220" t="s">
        <v>81</v>
      </c>
      <c r="AY108" s="16" t="s">
        <v>126</v>
      </c>
      <c r="BE108" s="221">
        <f>IF(N108="základní",J108,0)</f>
        <v>0</v>
      </c>
      <c r="BF108" s="221">
        <f>IF(N108="snížená",J108,0)</f>
        <v>0</v>
      </c>
      <c r="BG108" s="221">
        <f>IF(N108="zákl. přenesená",J108,0)</f>
        <v>0</v>
      </c>
      <c r="BH108" s="221">
        <f>IF(N108="sníž. přenesená",J108,0)</f>
        <v>0</v>
      </c>
      <c r="BI108" s="221">
        <f>IF(N108="nulová",J108,0)</f>
        <v>0</v>
      </c>
      <c r="BJ108" s="16" t="s">
        <v>8</v>
      </c>
      <c r="BK108" s="221">
        <f>ROUND(I108*H108,0)</f>
        <v>0</v>
      </c>
      <c r="BL108" s="16" t="s">
        <v>134</v>
      </c>
      <c r="BM108" s="220" t="s">
        <v>581</v>
      </c>
    </row>
    <row r="109" spans="2:47" s="1" customFormat="1" ht="12">
      <c r="B109" s="37"/>
      <c r="C109" s="38"/>
      <c r="D109" s="222" t="s">
        <v>136</v>
      </c>
      <c r="E109" s="38"/>
      <c r="F109" s="223" t="s">
        <v>189</v>
      </c>
      <c r="G109" s="38"/>
      <c r="H109" s="38"/>
      <c r="I109" s="134"/>
      <c r="J109" s="38"/>
      <c r="K109" s="38"/>
      <c r="L109" s="42"/>
      <c r="M109" s="224"/>
      <c r="N109" s="82"/>
      <c r="O109" s="82"/>
      <c r="P109" s="82"/>
      <c r="Q109" s="82"/>
      <c r="R109" s="82"/>
      <c r="S109" s="82"/>
      <c r="T109" s="83"/>
      <c r="AT109" s="16" t="s">
        <v>136</v>
      </c>
      <c r="AU109" s="16" t="s">
        <v>81</v>
      </c>
    </row>
    <row r="110" spans="2:47" s="1" customFormat="1" ht="12">
      <c r="B110" s="37"/>
      <c r="C110" s="38"/>
      <c r="D110" s="222" t="s">
        <v>138</v>
      </c>
      <c r="E110" s="38"/>
      <c r="F110" s="225" t="s">
        <v>190</v>
      </c>
      <c r="G110" s="38"/>
      <c r="H110" s="38"/>
      <c r="I110" s="134"/>
      <c r="J110" s="38"/>
      <c r="K110" s="38"/>
      <c r="L110" s="42"/>
      <c r="M110" s="224"/>
      <c r="N110" s="82"/>
      <c r="O110" s="82"/>
      <c r="P110" s="82"/>
      <c r="Q110" s="82"/>
      <c r="R110" s="82"/>
      <c r="S110" s="82"/>
      <c r="T110" s="83"/>
      <c r="AT110" s="16" t="s">
        <v>138</v>
      </c>
      <c r="AU110" s="16" t="s">
        <v>81</v>
      </c>
    </row>
    <row r="111" spans="2:51" s="12" customFormat="1" ht="12">
      <c r="B111" s="226"/>
      <c r="C111" s="227"/>
      <c r="D111" s="222" t="s">
        <v>140</v>
      </c>
      <c r="E111" s="228" t="s">
        <v>20</v>
      </c>
      <c r="F111" s="229" t="s">
        <v>582</v>
      </c>
      <c r="G111" s="227"/>
      <c r="H111" s="230">
        <v>3.45</v>
      </c>
      <c r="I111" s="231"/>
      <c r="J111" s="227"/>
      <c r="K111" s="227"/>
      <c r="L111" s="232"/>
      <c r="M111" s="233"/>
      <c r="N111" s="234"/>
      <c r="O111" s="234"/>
      <c r="P111" s="234"/>
      <c r="Q111" s="234"/>
      <c r="R111" s="234"/>
      <c r="S111" s="234"/>
      <c r="T111" s="235"/>
      <c r="AT111" s="236" t="s">
        <v>140</v>
      </c>
      <c r="AU111" s="236" t="s">
        <v>81</v>
      </c>
      <c r="AV111" s="12" t="s">
        <v>81</v>
      </c>
      <c r="AW111" s="12" t="s">
        <v>33</v>
      </c>
      <c r="AX111" s="12" t="s">
        <v>8</v>
      </c>
      <c r="AY111" s="236" t="s">
        <v>126</v>
      </c>
    </row>
    <row r="112" spans="2:65" s="1" customFormat="1" ht="14.4" customHeight="1">
      <c r="B112" s="37"/>
      <c r="C112" s="210" t="s">
        <v>127</v>
      </c>
      <c r="D112" s="210" t="s">
        <v>129</v>
      </c>
      <c r="E112" s="211" t="s">
        <v>191</v>
      </c>
      <c r="F112" s="212" t="s">
        <v>192</v>
      </c>
      <c r="G112" s="213" t="s">
        <v>187</v>
      </c>
      <c r="H112" s="214">
        <v>3.45</v>
      </c>
      <c r="I112" s="215"/>
      <c r="J112" s="214">
        <f>ROUND(I112*H112,0)</f>
        <v>0</v>
      </c>
      <c r="K112" s="212" t="s">
        <v>133</v>
      </c>
      <c r="L112" s="42"/>
      <c r="M112" s="216" t="s">
        <v>20</v>
      </c>
      <c r="N112" s="217" t="s">
        <v>43</v>
      </c>
      <c r="O112" s="82"/>
      <c r="P112" s="218">
        <f>O112*H112</f>
        <v>0</v>
      </c>
      <c r="Q112" s="218">
        <v>0</v>
      </c>
      <c r="R112" s="218">
        <f>Q112*H112</f>
        <v>0</v>
      </c>
      <c r="S112" s="218">
        <v>0</v>
      </c>
      <c r="T112" s="219">
        <f>S112*H112</f>
        <v>0</v>
      </c>
      <c r="AR112" s="220" t="s">
        <v>134</v>
      </c>
      <c r="AT112" s="220" t="s">
        <v>129</v>
      </c>
      <c r="AU112" s="220" t="s">
        <v>81</v>
      </c>
      <c r="AY112" s="16" t="s">
        <v>126</v>
      </c>
      <c r="BE112" s="221">
        <f>IF(N112="základní",J112,0)</f>
        <v>0</v>
      </c>
      <c r="BF112" s="221">
        <f>IF(N112="snížená",J112,0)</f>
        <v>0</v>
      </c>
      <c r="BG112" s="221">
        <f>IF(N112="zákl. přenesená",J112,0)</f>
        <v>0</v>
      </c>
      <c r="BH112" s="221">
        <f>IF(N112="sníž. přenesená",J112,0)</f>
        <v>0</v>
      </c>
      <c r="BI112" s="221">
        <f>IF(N112="nulová",J112,0)</f>
        <v>0</v>
      </c>
      <c r="BJ112" s="16" t="s">
        <v>8</v>
      </c>
      <c r="BK112" s="221">
        <f>ROUND(I112*H112,0)</f>
        <v>0</v>
      </c>
      <c r="BL112" s="16" t="s">
        <v>134</v>
      </c>
      <c r="BM112" s="220" t="s">
        <v>583</v>
      </c>
    </row>
    <row r="113" spans="2:47" s="1" customFormat="1" ht="12">
      <c r="B113" s="37"/>
      <c r="C113" s="38"/>
      <c r="D113" s="222" t="s">
        <v>136</v>
      </c>
      <c r="E113" s="38"/>
      <c r="F113" s="223" t="s">
        <v>194</v>
      </c>
      <c r="G113" s="38"/>
      <c r="H113" s="38"/>
      <c r="I113" s="134"/>
      <c r="J113" s="38"/>
      <c r="K113" s="38"/>
      <c r="L113" s="42"/>
      <c r="M113" s="224"/>
      <c r="N113" s="82"/>
      <c r="O113" s="82"/>
      <c r="P113" s="82"/>
      <c r="Q113" s="82"/>
      <c r="R113" s="82"/>
      <c r="S113" s="82"/>
      <c r="T113" s="83"/>
      <c r="AT113" s="16" t="s">
        <v>136</v>
      </c>
      <c r="AU113" s="16" t="s">
        <v>81</v>
      </c>
    </row>
    <row r="114" spans="2:47" s="1" customFormat="1" ht="12">
      <c r="B114" s="37"/>
      <c r="C114" s="38"/>
      <c r="D114" s="222" t="s">
        <v>138</v>
      </c>
      <c r="E114" s="38"/>
      <c r="F114" s="225" t="s">
        <v>195</v>
      </c>
      <c r="G114" s="38"/>
      <c r="H114" s="38"/>
      <c r="I114" s="134"/>
      <c r="J114" s="38"/>
      <c r="K114" s="38"/>
      <c r="L114" s="42"/>
      <c r="M114" s="224"/>
      <c r="N114" s="82"/>
      <c r="O114" s="82"/>
      <c r="P114" s="82"/>
      <c r="Q114" s="82"/>
      <c r="R114" s="82"/>
      <c r="S114" s="82"/>
      <c r="T114" s="83"/>
      <c r="AT114" s="16" t="s">
        <v>138</v>
      </c>
      <c r="AU114" s="16" t="s">
        <v>81</v>
      </c>
    </row>
    <row r="115" spans="2:51" s="12" customFormat="1" ht="12">
      <c r="B115" s="226"/>
      <c r="C115" s="227"/>
      <c r="D115" s="222" t="s">
        <v>140</v>
      </c>
      <c r="E115" s="228" t="s">
        <v>20</v>
      </c>
      <c r="F115" s="229" t="s">
        <v>582</v>
      </c>
      <c r="G115" s="227"/>
      <c r="H115" s="230">
        <v>3.45</v>
      </c>
      <c r="I115" s="231"/>
      <c r="J115" s="227"/>
      <c r="K115" s="227"/>
      <c r="L115" s="232"/>
      <c r="M115" s="233"/>
      <c r="N115" s="234"/>
      <c r="O115" s="234"/>
      <c r="P115" s="234"/>
      <c r="Q115" s="234"/>
      <c r="R115" s="234"/>
      <c r="S115" s="234"/>
      <c r="T115" s="235"/>
      <c r="AT115" s="236" t="s">
        <v>140</v>
      </c>
      <c r="AU115" s="236" t="s">
        <v>81</v>
      </c>
      <c r="AV115" s="12" t="s">
        <v>81</v>
      </c>
      <c r="AW115" s="12" t="s">
        <v>33</v>
      </c>
      <c r="AX115" s="12" t="s">
        <v>8</v>
      </c>
      <c r="AY115" s="236" t="s">
        <v>126</v>
      </c>
    </row>
    <row r="116" spans="2:65" s="1" customFormat="1" ht="14.4" customHeight="1">
      <c r="B116" s="37"/>
      <c r="C116" s="210" t="s">
        <v>176</v>
      </c>
      <c r="D116" s="210" t="s">
        <v>129</v>
      </c>
      <c r="E116" s="211" t="s">
        <v>196</v>
      </c>
      <c r="F116" s="212" t="s">
        <v>197</v>
      </c>
      <c r="G116" s="213" t="s">
        <v>187</v>
      </c>
      <c r="H116" s="214">
        <v>3.45</v>
      </c>
      <c r="I116" s="215"/>
      <c r="J116" s="214">
        <f>ROUND(I116*H116,0)</f>
        <v>0</v>
      </c>
      <c r="K116" s="212" t="s">
        <v>133</v>
      </c>
      <c r="L116" s="42"/>
      <c r="M116" s="216" t="s">
        <v>20</v>
      </c>
      <c r="N116" s="217" t="s">
        <v>43</v>
      </c>
      <c r="O116" s="82"/>
      <c r="P116" s="218">
        <f>O116*H116</f>
        <v>0</v>
      </c>
      <c r="Q116" s="218">
        <v>0</v>
      </c>
      <c r="R116" s="218">
        <f>Q116*H116</f>
        <v>0</v>
      </c>
      <c r="S116" s="218">
        <v>0</v>
      </c>
      <c r="T116" s="219">
        <f>S116*H116</f>
        <v>0</v>
      </c>
      <c r="AR116" s="220" t="s">
        <v>134</v>
      </c>
      <c r="AT116" s="220" t="s">
        <v>129</v>
      </c>
      <c r="AU116" s="220" t="s">
        <v>81</v>
      </c>
      <c r="AY116" s="16" t="s">
        <v>126</v>
      </c>
      <c r="BE116" s="221">
        <f>IF(N116="základní",J116,0)</f>
        <v>0</v>
      </c>
      <c r="BF116" s="221">
        <f>IF(N116="snížená",J116,0)</f>
        <v>0</v>
      </c>
      <c r="BG116" s="221">
        <f>IF(N116="zákl. přenesená",J116,0)</f>
        <v>0</v>
      </c>
      <c r="BH116" s="221">
        <f>IF(N116="sníž. přenesená",J116,0)</f>
        <v>0</v>
      </c>
      <c r="BI116" s="221">
        <f>IF(N116="nulová",J116,0)</f>
        <v>0</v>
      </c>
      <c r="BJ116" s="16" t="s">
        <v>8</v>
      </c>
      <c r="BK116" s="221">
        <f>ROUND(I116*H116,0)</f>
        <v>0</v>
      </c>
      <c r="BL116" s="16" t="s">
        <v>134</v>
      </c>
      <c r="BM116" s="220" t="s">
        <v>584</v>
      </c>
    </row>
    <row r="117" spans="2:47" s="1" customFormat="1" ht="12">
      <c r="B117" s="37"/>
      <c r="C117" s="38"/>
      <c r="D117" s="222" t="s">
        <v>136</v>
      </c>
      <c r="E117" s="38"/>
      <c r="F117" s="223" t="s">
        <v>199</v>
      </c>
      <c r="G117" s="38"/>
      <c r="H117" s="38"/>
      <c r="I117" s="134"/>
      <c r="J117" s="38"/>
      <c r="K117" s="38"/>
      <c r="L117" s="42"/>
      <c r="M117" s="224"/>
      <c r="N117" s="82"/>
      <c r="O117" s="82"/>
      <c r="P117" s="82"/>
      <c r="Q117" s="82"/>
      <c r="R117" s="82"/>
      <c r="S117" s="82"/>
      <c r="T117" s="83"/>
      <c r="AT117" s="16" t="s">
        <v>136</v>
      </c>
      <c r="AU117" s="16" t="s">
        <v>81</v>
      </c>
    </row>
    <row r="118" spans="2:47" s="1" customFormat="1" ht="12">
      <c r="B118" s="37"/>
      <c r="C118" s="38"/>
      <c r="D118" s="222" t="s">
        <v>138</v>
      </c>
      <c r="E118" s="38"/>
      <c r="F118" s="225" t="s">
        <v>200</v>
      </c>
      <c r="G118" s="38"/>
      <c r="H118" s="38"/>
      <c r="I118" s="134"/>
      <c r="J118" s="38"/>
      <c r="K118" s="38"/>
      <c r="L118" s="42"/>
      <c r="M118" s="224"/>
      <c r="N118" s="82"/>
      <c r="O118" s="82"/>
      <c r="P118" s="82"/>
      <c r="Q118" s="82"/>
      <c r="R118" s="82"/>
      <c r="S118" s="82"/>
      <c r="T118" s="83"/>
      <c r="AT118" s="16" t="s">
        <v>138</v>
      </c>
      <c r="AU118" s="16" t="s">
        <v>81</v>
      </c>
    </row>
    <row r="119" spans="2:51" s="12" customFormat="1" ht="12">
      <c r="B119" s="226"/>
      <c r="C119" s="227"/>
      <c r="D119" s="222" t="s">
        <v>140</v>
      </c>
      <c r="E119" s="228" t="s">
        <v>20</v>
      </c>
      <c r="F119" s="229" t="s">
        <v>582</v>
      </c>
      <c r="G119" s="227"/>
      <c r="H119" s="230">
        <v>3.45</v>
      </c>
      <c r="I119" s="231"/>
      <c r="J119" s="227"/>
      <c r="K119" s="227"/>
      <c r="L119" s="232"/>
      <c r="M119" s="233"/>
      <c r="N119" s="234"/>
      <c r="O119" s="234"/>
      <c r="P119" s="234"/>
      <c r="Q119" s="234"/>
      <c r="R119" s="234"/>
      <c r="S119" s="234"/>
      <c r="T119" s="235"/>
      <c r="AT119" s="236" t="s">
        <v>140</v>
      </c>
      <c r="AU119" s="236" t="s">
        <v>81</v>
      </c>
      <c r="AV119" s="12" t="s">
        <v>81</v>
      </c>
      <c r="AW119" s="12" t="s">
        <v>33</v>
      </c>
      <c r="AX119" s="12" t="s">
        <v>8</v>
      </c>
      <c r="AY119" s="236" t="s">
        <v>126</v>
      </c>
    </row>
    <row r="120" spans="2:65" s="1" customFormat="1" ht="14.4" customHeight="1">
      <c r="B120" s="37"/>
      <c r="C120" s="210" t="s">
        <v>184</v>
      </c>
      <c r="D120" s="210" t="s">
        <v>129</v>
      </c>
      <c r="E120" s="211" t="s">
        <v>202</v>
      </c>
      <c r="F120" s="212" t="s">
        <v>203</v>
      </c>
      <c r="G120" s="213" t="s">
        <v>187</v>
      </c>
      <c r="H120" s="214">
        <v>17.25</v>
      </c>
      <c r="I120" s="215"/>
      <c r="J120" s="214">
        <f>ROUND(I120*H120,0)</f>
        <v>0</v>
      </c>
      <c r="K120" s="212" t="s">
        <v>133</v>
      </c>
      <c r="L120" s="42"/>
      <c r="M120" s="216" t="s">
        <v>20</v>
      </c>
      <c r="N120" s="217" t="s">
        <v>43</v>
      </c>
      <c r="O120" s="82"/>
      <c r="P120" s="218">
        <f>O120*H120</f>
        <v>0</v>
      </c>
      <c r="Q120" s="218">
        <v>0</v>
      </c>
      <c r="R120" s="218">
        <f>Q120*H120</f>
        <v>0</v>
      </c>
      <c r="S120" s="218">
        <v>0</v>
      </c>
      <c r="T120" s="219">
        <f>S120*H120</f>
        <v>0</v>
      </c>
      <c r="AR120" s="220" t="s">
        <v>134</v>
      </c>
      <c r="AT120" s="220" t="s">
        <v>129</v>
      </c>
      <c r="AU120" s="220" t="s">
        <v>81</v>
      </c>
      <c r="AY120" s="16" t="s">
        <v>126</v>
      </c>
      <c r="BE120" s="221">
        <f>IF(N120="základní",J120,0)</f>
        <v>0</v>
      </c>
      <c r="BF120" s="221">
        <f>IF(N120="snížená",J120,0)</f>
        <v>0</v>
      </c>
      <c r="BG120" s="221">
        <f>IF(N120="zákl. přenesená",J120,0)</f>
        <v>0</v>
      </c>
      <c r="BH120" s="221">
        <f>IF(N120="sníž. přenesená",J120,0)</f>
        <v>0</v>
      </c>
      <c r="BI120" s="221">
        <f>IF(N120="nulová",J120,0)</f>
        <v>0</v>
      </c>
      <c r="BJ120" s="16" t="s">
        <v>8</v>
      </c>
      <c r="BK120" s="221">
        <f>ROUND(I120*H120,0)</f>
        <v>0</v>
      </c>
      <c r="BL120" s="16" t="s">
        <v>134</v>
      </c>
      <c r="BM120" s="220" t="s">
        <v>585</v>
      </c>
    </row>
    <row r="121" spans="2:47" s="1" customFormat="1" ht="12">
      <c r="B121" s="37"/>
      <c r="C121" s="38"/>
      <c r="D121" s="222" t="s">
        <v>136</v>
      </c>
      <c r="E121" s="38"/>
      <c r="F121" s="223" t="s">
        <v>205</v>
      </c>
      <c r="G121" s="38"/>
      <c r="H121" s="38"/>
      <c r="I121" s="134"/>
      <c r="J121" s="38"/>
      <c r="K121" s="38"/>
      <c r="L121" s="42"/>
      <c r="M121" s="224"/>
      <c r="N121" s="82"/>
      <c r="O121" s="82"/>
      <c r="P121" s="82"/>
      <c r="Q121" s="82"/>
      <c r="R121" s="82"/>
      <c r="S121" s="82"/>
      <c r="T121" s="83"/>
      <c r="AT121" s="16" t="s">
        <v>136</v>
      </c>
      <c r="AU121" s="16" t="s">
        <v>81</v>
      </c>
    </row>
    <row r="122" spans="2:47" s="1" customFormat="1" ht="12">
      <c r="B122" s="37"/>
      <c r="C122" s="38"/>
      <c r="D122" s="222" t="s">
        <v>138</v>
      </c>
      <c r="E122" s="38"/>
      <c r="F122" s="225" t="s">
        <v>200</v>
      </c>
      <c r="G122" s="38"/>
      <c r="H122" s="38"/>
      <c r="I122" s="134"/>
      <c r="J122" s="38"/>
      <c r="K122" s="38"/>
      <c r="L122" s="42"/>
      <c r="M122" s="224"/>
      <c r="N122" s="82"/>
      <c r="O122" s="82"/>
      <c r="P122" s="82"/>
      <c r="Q122" s="82"/>
      <c r="R122" s="82"/>
      <c r="S122" s="82"/>
      <c r="T122" s="83"/>
      <c r="AT122" s="16" t="s">
        <v>138</v>
      </c>
      <c r="AU122" s="16" t="s">
        <v>81</v>
      </c>
    </row>
    <row r="123" spans="2:51" s="12" customFormat="1" ht="12">
      <c r="B123" s="226"/>
      <c r="C123" s="227"/>
      <c r="D123" s="222" t="s">
        <v>140</v>
      </c>
      <c r="E123" s="228" t="s">
        <v>20</v>
      </c>
      <c r="F123" s="229" t="s">
        <v>586</v>
      </c>
      <c r="G123" s="227"/>
      <c r="H123" s="230">
        <v>17.25</v>
      </c>
      <c r="I123" s="231"/>
      <c r="J123" s="227"/>
      <c r="K123" s="227"/>
      <c r="L123" s="232"/>
      <c r="M123" s="233"/>
      <c r="N123" s="234"/>
      <c r="O123" s="234"/>
      <c r="P123" s="234"/>
      <c r="Q123" s="234"/>
      <c r="R123" s="234"/>
      <c r="S123" s="234"/>
      <c r="T123" s="235"/>
      <c r="AT123" s="236" t="s">
        <v>140</v>
      </c>
      <c r="AU123" s="236" t="s">
        <v>81</v>
      </c>
      <c r="AV123" s="12" t="s">
        <v>81</v>
      </c>
      <c r="AW123" s="12" t="s">
        <v>33</v>
      </c>
      <c r="AX123" s="12" t="s">
        <v>8</v>
      </c>
      <c r="AY123" s="236" t="s">
        <v>126</v>
      </c>
    </row>
    <row r="124" spans="2:65" s="1" customFormat="1" ht="21.6" customHeight="1">
      <c r="B124" s="37"/>
      <c r="C124" s="210" t="s">
        <v>151</v>
      </c>
      <c r="D124" s="210" t="s">
        <v>129</v>
      </c>
      <c r="E124" s="211" t="s">
        <v>208</v>
      </c>
      <c r="F124" s="212" t="s">
        <v>209</v>
      </c>
      <c r="G124" s="213" t="s">
        <v>187</v>
      </c>
      <c r="H124" s="214">
        <v>3.45</v>
      </c>
      <c r="I124" s="215"/>
      <c r="J124" s="214">
        <f>ROUND(I124*H124,0)</f>
        <v>0</v>
      </c>
      <c r="K124" s="212" t="s">
        <v>133</v>
      </c>
      <c r="L124" s="42"/>
      <c r="M124" s="216" t="s">
        <v>20</v>
      </c>
      <c r="N124" s="217" t="s">
        <v>43</v>
      </c>
      <c r="O124" s="82"/>
      <c r="P124" s="218">
        <f>O124*H124</f>
        <v>0</v>
      </c>
      <c r="Q124" s="218">
        <v>0</v>
      </c>
      <c r="R124" s="218">
        <f>Q124*H124</f>
        <v>0</v>
      </c>
      <c r="S124" s="218">
        <v>0</v>
      </c>
      <c r="T124" s="219">
        <f>S124*H124</f>
        <v>0</v>
      </c>
      <c r="AR124" s="220" t="s">
        <v>134</v>
      </c>
      <c r="AT124" s="220" t="s">
        <v>129</v>
      </c>
      <c r="AU124" s="220" t="s">
        <v>81</v>
      </c>
      <c r="AY124" s="16" t="s">
        <v>126</v>
      </c>
      <c r="BE124" s="221">
        <f>IF(N124="základní",J124,0)</f>
        <v>0</v>
      </c>
      <c r="BF124" s="221">
        <f>IF(N124="snížená",J124,0)</f>
        <v>0</v>
      </c>
      <c r="BG124" s="221">
        <f>IF(N124="zákl. přenesená",J124,0)</f>
        <v>0</v>
      </c>
      <c r="BH124" s="221">
        <f>IF(N124="sníž. přenesená",J124,0)</f>
        <v>0</v>
      </c>
      <c r="BI124" s="221">
        <f>IF(N124="nulová",J124,0)</f>
        <v>0</v>
      </c>
      <c r="BJ124" s="16" t="s">
        <v>8</v>
      </c>
      <c r="BK124" s="221">
        <f>ROUND(I124*H124,0)</f>
        <v>0</v>
      </c>
      <c r="BL124" s="16" t="s">
        <v>134</v>
      </c>
      <c r="BM124" s="220" t="s">
        <v>587</v>
      </c>
    </row>
    <row r="125" spans="2:47" s="1" customFormat="1" ht="12">
      <c r="B125" s="37"/>
      <c r="C125" s="38"/>
      <c r="D125" s="222" t="s">
        <v>136</v>
      </c>
      <c r="E125" s="38"/>
      <c r="F125" s="223" t="s">
        <v>211</v>
      </c>
      <c r="G125" s="38"/>
      <c r="H125" s="38"/>
      <c r="I125" s="134"/>
      <c r="J125" s="38"/>
      <c r="K125" s="38"/>
      <c r="L125" s="42"/>
      <c r="M125" s="224"/>
      <c r="N125" s="82"/>
      <c r="O125" s="82"/>
      <c r="P125" s="82"/>
      <c r="Q125" s="82"/>
      <c r="R125" s="82"/>
      <c r="S125" s="82"/>
      <c r="T125" s="83"/>
      <c r="AT125" s="16" t="s">
        <v>136</v>
      </c>
      <c r="AU125" s="16" t="s">
        <v>81</v>
      </c>
    </row>
    <row r="126" spans="2:47" s="1" customFormat="1" ht="12">
      <c r="B126" s="37"/>
      <c r="C126" s="38"/>
      <c r="D126" s="222" t="s">
        <v>138</v>
      </c>
      <c r="E126" s="38"/>
      <c r="F126" s="225" t="s">
        <v>212</v>
      </c>
      <c r="G126" s="38"/>
      <c r="H126" s="38"/>
      <c r="I126" s="134"/>
      <c r="J126" s="38"/>
      <c r="K126" s="38"/>
      <c r="L126" s="42"/>
      <c r="M126" s="224"/>
      <c r="N126" s="82"/>
      <c r="O126" s="82"/>
      <c r="P126" s="82"/>
      <c r="Q126" s="82"/>
      <c r="R126" s="82"/>
      <c r="S126" s="82"/>
      <c r="T126" s="83"/>
      <c r="AT126" s="16" t="s">
        <v>138</v>
      </c>
      <c r="AU126" s="16" t="s">
        <v>81</v>
      </c>
    </row>
    <row r="127" spans="2:51" s="12" customFormat="1" ht="12">
      <c r="B127" s="226"/>
      <c r="C127" s="227"/>
      <c r="D127" s="222" t="s">
        <v>140</v>
      </c>
      <c r="E127" s="228" t="s">
        <v>20</v>
      </c>
      <c r="F127" s="229" t="s">
        <v>588</v>
      </c>
      <c r="G127" s="227"/>
      <c r="H127" s="230">
        <v>3.45</v>
      </c>
      <c r="I127" s="231"/>
      <c r="J127" s="227"/>
      <c r="K127" s="227"/>
      <c r="L127" s="232"/>
      <c r="M127" s="233"/>
      <c r="N127" s="234"/>
      <c r="O127" s="234"/>
      <c r="P127" s="234"/>
      <c r="Q127" s="234"/>
      <c r="R127" s="234"/>
      <c r="S127" s="234"/>
      <c r="T127" s="235"/>
      <c r="AT127" s="236" t="s">
        <v>140</v>
      </c>
      <c r="AU127" s="236" t="s">
        <v>81</v>
      </c>
      <c r="AV127" s="12" t="s">
        <v>81</v>
      </c>
      <c r="AW127" s="12" t="s">
        <v>33</v>
      </c>
      <c r="AX127" s="12" t="s">
        <v>8</v>
      </c>
      <c r="AY127" s="236" t="s">
        <v>126</v>
      </c>
    </row>
    <row r="128" spans="2:63" s="11" customFormat="1" ht="22.8" customHeight="1">
      <c r="B128" s="194"/>
      <c r="C128" s="195"/>
      <c r="D128" s="196" t="s">
        <v>71</v>
      </c>
      <c r="E128" s="208" t="s">
        <v>213</v>
      </c>
      <c r="F128" s="208" t="s">
        <v>214</v>
      </c>
      <c r="G128" s="195"/>
      <c r="H128" s="195"/>
      <c r="I128" s="198"/>
      <c r="J128" s="209">
        <f>BK128</f>
        <v>0</v>
      </c>
      <c r="K128" s="195"/>
      <c r="L128" s="200"/>
      <c r="M128" s="201"/>
      <c r="N128" s="202"/>
      <c r="O128" s="202"/>
      <c r="P128" s="203">
        <f>SUM(P129:P131)</f>
        <v>0</v>
      </c>
      <c r="Q128" s="202"/>
      <c r="R128" s="203">
        <f>SUM(R129:R131)</f>
        <v>0</v>
      </c>
      <c r="S128" s="202"/>
      <c r="T128" s="204">
        <f>SUM(T129:T131)</f>
        <v>0</v>
      </c>
      <c r="AR128" s="205" t="s">
        <v>8</v>
      </c>
      <c r="AT128" s="206" t="s">
        <v>71</v>
      </c>
      <c r="AU128" s="206" t="s">
        <v>8</v>
      </c>
      <c r="AY128" s="205" t="s">
        <v>126</v>
      </c>
      <c r="BK128" s="207">
        <f>SUM(BK129:BK131)</f>
        <v>0</v>
      </c>
    </row>
    <row r="129" spans="2:65" s="1" customFormat="1" ht="14.4" customHeight="1">
      <c r="B129" s="37"/>
      <c r="C129" s="210" t="s">
        <v>26</v>
      </c>
      <c r="D129" s="210" t="s">
        <v>129</v>
      </c>
      <c r="E129" s="211" t="s">
        <v>216</v>
      </c>
      <c r="F129" s="212" t="s">
        <v>217</v>
      </c>
      <c r="G129" s="213" t="s">
        <v>187</v>
      </c>
      <c r="H129" s="214">
        <v>3.4</v>
      </c>
      <c r="I129" s="215"/>
      <c r="J129" s="214">
        <f>ROUND(I129*H129,0)</f>
        <v>0</v>
      </c>
      <c r="K129" s="212" t="s">
        <v>133</v>
      </c>
      <c r="L129" s="42"/>
      <c r="M129" s="216" t="s">
        <v>20</v>
      </c>
      <c r="N129" s="217" t="s">
        <v>43</v>
      </c>
      <c r="O129" s="82"/>
      <c r="P129" s="218">
        <f>O129*H129</f>
        <v>0</v>
      </c>
      <c r="Q129" s="218">
        <v>0</v>
      </c>
      <c r="R129" s="218">
        <f>Q129*H129</f>
        <v>0</v>
      </c>
      <c r="S129" s="218">
        <v>0</v>
      </c>
      <c r="T129" s="219">
        <f>S129*H129</f>
        <v>0</v>
      </c>
      <c r="AR129" s="220" t="s">
        <v>134</v>
      </c>
      <c r="AT129" s="220" t="s">
        <v>129</v>
      </c>
      <c r="AU129" s="220" t="s">
        <v>81</v>
      </c>
      <c r="AY129" s="16" t="s">
        <v>126</v>
      </c>
      <c r="BE129" s="221">
        <f>IF(N129="základní",J129,0)</f>
        <v>0</v>
      </c>
      <c r="BF129" s="221">
        <f>IF(N129="snížená",J129,0)</f>
        <v>0</v>
      </c>
      <c r="BG129" s="221">
        <f>IF(N129="zákl. přenesená",J129,0)</f>
        <v>0</v>
      </c>
      <c r="BH129" s="221">
        <f>IF(N129="sníž. přenesená",J129,0)</f>
        <v>0</v>
      </c>
      <c r="BI129" s="221">
        <f>IF(N129="nulová",J129,0)</f>
        <v>0</v>
      </c>
      <c r="BJ129" s="16" t="s">
        <v>8</v>
      </c>
      <c r="BK129" s="221">
        <f>ROUND(I129*H129,0)</f>
        <v>0</v>
      </c>
      <c r="BL129" s="16" t="s">
        <v>134</v>
      </c>
      <c r="BM129" s="220" t="s">
        <v>589</v>
      </c>
    </row>
    <row r="130" spans="2:47" s="1" customFormat="1" ht="12">
      <c r="B130" s="37"/>
      <c r="C130" s="38"/>
      <c r="D130" s="222" t="s">
        <v>136</v>
      </c>
      <c r="E130" s="38"/>
      <c r="F130" s="223" t="s">
        <v>219</v>
      </c>
      <c r="G130" s="38"/>
      <c r="H130" s="38"/>
      <c r="I130" s="134"/>
      <c r="J130" s="38"/>
      <c r="K130" s="38"/>
      <c r="L130" s="42"/>
      <c r="M130" s="224"/>
      <c r="N130" s="82"/>
      <c r="O130" s="82"/>
      <c r="P130" s="82"/>
      <c r="Q130" s="82"/>
      <c r="R130" s="82"/>
      <c r="S130" s="82"/>
      <c r="T130" s="83"/>
      <c r="AT130" s="16" t="s">
        <v>136</v>
      </c>
      <c r="AU130" s="16" t="s">
        <v>81</v>
      </c>
    </row>
    <row r="131" spans="2:47" s="1" customFormat="1" ht="12">
      <c r="B131" s="37"/>
      <c r="C131" s="38"/>
      <c r="D131" s="222" t="s">
        <v>138</v>
      </c>
      <c r="E131" s="38"/>
      <c r="F131" s="225" t="s">
        <v>220</v>
      </c>
      <c r="G131" s="38"/>
      <c r="H131" s="38"/>
      <c r="I131" s="134"/>
      <c r="J131" s="38"/>
      <c r="K131" s="38"/>
      <c r="L131" s="42"/>
      <c r="M131" s="224"/>
      <c r="N131" s="82"/>
      <c r="O131" s="82"/>
      <c r="P131" s="82"/>
      <c r="Q131" s="82"/>
      <c r="R131" s="82"/>
      <c r="S131" s="82"/>
      <c r="T131" s="83"/>
      <c r="AT131" s="16" t="s">
        <v>138</v>
      </c>
      <c r="AU131" s="16" t="s">
        <v>81</v>
      </c>
    </row>
    <row r="132" spans="2:63" s="11" customFormat="1" ht="25.9" customHeight="1">
      <c r="B132" s="194"/>
      <c r="C132" s="195"/>
      <c r="D132" s="196" t="s">
        <v>71</v>
      </c>
      <c r="E132" s="197" t="s">
        <v>221</v>
      </c>
      <c r="F132" s="197" t="s">
        <v>222</v>
      </c>
      <c r="G132" s="195"/>
      <c r="H132" s="195"/>
      <c r="I132" s="198"/>
      <c r="J132" s="199">
        <f>BK132</f>
        <v>0</v>
      </c>
      <c r="K132" s="195"/>
      <c r="L132" s="200"/>
      <c r="M132" s="201"/>
      <c r="N132" s="202"/>
      <c r="O132" s="202"/>
      <c r="P132" s="203">
        <f>P133+P189</f>
        <v>0</v>
      </c>
      <c r="Q132" s="202"/>
      <c r="R132" s="203">
        <f>R133+R189</f>
        <v>0.2081875</v>
      </c>
      <c r="S132" s="202"/>
      <c r="T132" s="204">
        <f>T133+T189</f>
        <v>0.23600000000000002</v>
      </c>
      <c r="AR132" s="205" t="s">
        <v>81</v>
      </c>
      <c r="AT132" s="206" t="s">
        <v>71</v>
      </c>
      <c r="AU132" s="206" t="s">
        <v>72</v>
      </c>
      <c r="AY132" s="205" t="s">
        <v>126</v>
      </c>
      <c r="BK132" s="207">
        <f>BK133+BK189</f>
        <v>0</v>
      </c>
    </row>
    <row r="133" spans="2:63" s="11" customFormat="1" ht="22.8" customHeight="1">
      <c r="B133" s="194"/>
      <c r="C133" s="195"/>
      <c r="D133" s="196" t="s">
        <v>71</v>
      </c>
      <c r="E133" s="208" t="s">
        <v>223</v>
      </c>
      <c r="F133" s="208" t="s">
        <v>224</v>
      </c>
      <c r="G133" s="195"/>
      <c r="H133" s="195"/>
      <c r="I133" s="198"/>
      <c r="J133" s="209">
        <f>BK133</f>
        <v>0</v>
      </c>
      <c r="K133" s="195"/>
      <c r="L133" s="200"/>
      <c r="M133" s="201"/>
      <c r="N133" s="202"/>
      <c r="O133" s="202"/>
      <c r="P133" s="203">
        <f>SUM(P134:P188)</f>
        <v>0</v>
      </c>
      <c r="Q133" s="202"/>
      <c r="R133" s="203">
        <f>SUM(R134:R188)</f>
        <v>0.2081875</v>
      </c>
      <c r="S133" s="202"/>
      <c r="T133" s="204">
        <f>SUM(T134:T188)</f>
        <v>0.23600000000000002</v>
      </c>
      <c r="AR133" s="205" t="s">
        <v>81</v>
      </c>
      <c r="AT133" s="206" t="s">
        <v>71</v>
      </c>
      <c r="AU133" s="206" t="s">
        <v>8</v>
      </c>
      <c r="AY133" s="205" t="s">
        <v>126</v>
      </c>
      <c r="BK133" s="207">
        <f>SUM(BK134:BK188)</f>
        <v>0</v>
      </c>
    </row>
    <row r="134" spans="2:65" s="1" customFormat="1" ht="14.4" customHeight="1">
      <c r="B134" s="37"/>
      <c r="C134" s="210" t="s">
        <v>201</v>
      </c>
      <c r="D134" s="210" t="s">
        <v>129</v>
      </c>
      <c r="E134" s="211" t="s">
        <v>226</v>
      </c>
      <c r="F134" s="212" t="s">
        <v>227</v>
      </c>
      <c r="G134" s="213" t="s">
        <v>228</v>
      </c>
      <c r="H134" s="214">
        <v>2</v>
      </c>
      <c r="I134" s="215"/>
      <c r="J134" s="214">
        <f>ROUND(I134*H134,0)</f>
        <v>0</v>
      </c>
      <c r="K134" s="212" t="s">
        <v>133</v>
      </c>
      <c r="L134" s="42"/>
      <c r="M134" s="216" t="s">
        <v>20</v>
      </c>
      <c r="N134" s="217" t="s">
        <v>43</v>
      </c>
      <c r="O134" s="82"/>
      <c r="P134" s="218">
        <f>O134*H134</f>
        <v>0</v>
      </c>
      <c r="Q134" s="218">
        <v>0</v>
      </c>
      <c r="R134" s="218">
        <f>Q134*H134</f>
        <v>0</v>
      </c>
      <c r="S134" s="218">
        <v>0.003</v>
      </c>
      <c r="T134" s="219">
        <f>S134*H134</f>
        <v>0.006</v>
      </c>
      <c r="AR134" s="220" t="s">
        <v>229</v>
      </c>
      <c r="AT134" s="220" t="s">
        <v>129</v>
      </c>
      <c r="AU134" s="220" t="s">
        <v>81</v>
      </c>
      <c r="AY134" s="16" t="s">
        <v>126</v>
      </c>
      <c r="BE134" s="221">
        <f>IF(N134="základní",J134,0)</f>
        <v>0</v>
      </c>
      <c r="BF134" s="221">
        <f>IF(N134="snížená",J134,0)</f>
        <v>0</v>
      </c>
      <c r="BG134" s="221">
        <f>IF(N134="zákl. přenesená",J134,0)</f>
        <v>0</v>
      </c>
      <c r="BH134" s="221">
        <f>IF(N134="sníž. přenesená",J134,0)</f>
        <v>0</v>
      </c>
      <c r="BI134" s="221">
        <f>IF(N134="nulová",J134,0)</f>
        <v>0</v>
      </c>
      <c r="BJ134" s="16" t="s">
        <v>8</v>
      </c>
      <c r="BK134" s="221">
        <f>ROUND(I134*H134,0)</f>
        <v>0</v>
      </c>
      <c r="BL134" s="16" t="s">
        <v>229</v>
      </c>
      <c r="BM134" s="220" t="s">
        <v>590</v>
      </c>
    </row>
    <row r="135" spans="2:47" s="1" customFormat="1" ht="12">
      <c r="B135" s="37"/>
      <c r="C135" s="38"/>
      <c r="D135" s="222" t="s">
        <v>136</v>
      </c>
      <c r="E135" s="38"/>
      <c r="F135" s="223" t="s">
        <v>231</v>
      </c>
      <c r="G135" s="38"/>
      <c r="H135" s="38"/>
      <c r="I135" s="134"/>
      <c r="J135" s="38"/>
      <c r="K135" s="38"/>
      <c r="L135" s="42"/>
      <c r="M135" s="224"/>
      <c r="N135" s="82"/>
      <c r="O135" s="82"/>
      <c r="P135" s="82"/>
      <c r="Q135" s="82"/>
      <c r="R135" s="82"/>
      <c r="S135" s="82"/>
      <c r="T135" s="83"/>
      <c r="AT135" s="16" t="s">
        <v>136</v>
      </c>
      <c r="AU135" s="16" t="s">
        <v>81</v>
      </c>
    </row>
    <row r="136" spans="2:51" s="12" customFormat="1" ht="12">
      <c r="B136" s="226"/>
      <c r="C136" s="227"/>
      <c r="D136" s="222" t="s">
        <v>140</v>
      </c>
      <c r="E136" s="228" t="s">
        <v>20</v>
      </c>
      <c r="F136" s="229" t="s">
        <v>591</v>
      </c>
      <c r="G136" s="227"/>
      <c r="H136" s="230">
        <v>2</v>
      </c>
      <c r="I136" s="231"/>
      <c r="J136" s="227"/>
      <c r="K136" s="227"/>
      <c r="L136" s="232"/>
      <c r="M136" s="233"/>
      <c r="N136" s="234"/>
      <c r="O136" s="234"/>
      <c r="P136" s="234"/>
      <c r="Q136" s="234"/>
      <c r="R136" s="234"/>
      <c r="S136" s="234"/>
      <c r="T136" s="235"/>
      <c r="AT136" s="236" t="s">
        <v>140</v>
      </c>
      <c r="AU136" s="236" t="s">
        <v>81</v>
      </c>
      <c r="AV136" s="12" t="s">
        <v>81</v>
      </c>
      <c r="AW136" s="12" t="s">
        <v>33</v>
      </c>
      <c r="AX136" s="12" t="s">
        <v>8</v>
      </c>
      <c r="AY136" s="236" t="s">
        <v>126</v>
      </c>
    </row>
    <row r="137" spans="2:65" s="1" customFormat="1" ht="14.4" customHeight="1">
      <c r="B137" s="37"/>
      <c r="C137" s="210" t="s">
        <v>207</v>
      </c>
      <c r="D137" s="210" t="s">
        <v>129</v>
      </c>
      <c r="E137" s="211" t="s">
        <v>233</v>
      </c>
      <c r="F137" s="212" t="s">
        <v>234</v>
      </c>
      <c r="G137" s="213" t="s">
        <v>228</v>
      </c>
      <c r="H137" s="214">
        <v>46</v>
      </c>
      <c r="I137" s="215"/>
      <c r="J137" s="214">
        <f>ROUND(I137*H137,0)</f>
        <v>0</v>
      </c>
      <c r="K137" s="212" t="s">
        <v>133</v>
      </c>
      <c r="L137" s="42"/>
      <c r="M137" s="216" t="s">
        <v>20</v>
      </c>
      <c r="N137" s="217" t="s">
        <v>43</v>
      </c>
      <c r="O137" s="82"/>
      <c r="P137" s="218">
        <f>O137*H137</f>
        <v>0</v>
      </c>
      <c r="Q137" s="218">
        <v>0</v>
      </c>
      <c r="R137" s="218">
        <f>Q137*H137</f>
        <v>0</v>
      </c>
      <c r="S137" s="218">
        <v>0.005</v>
      </c>
      <c r="T137" s="219">
        <f>S137*H137</f>
        <v>0.23</v>
      </c>
      <c r="AR137" s="220" t="s">
        <v>229</v>
      </c>
      <c r="AT137" s="220" t="s">
        <v>129</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592</v>
      </c>
    </row>
    <row r="138" spans="2:47" s="1" customFormat="1" ht="12">
      <c r="B138" s="37"/>
      <c r="C138" s="38"/>
      <c r="D138" s="222" t="s">
        <v>136</v>
      </c>
      <c r="E138" s="38"/>
      <c r="F138" s="223" t="s">
        <v>236</v>
      </c>
      <c r="G138" s="38"/>
      <c r="H138" s="38"/>
      <c r="I138" s="134"/>
      <c r="J138" s="38"/>
      <c r="K138" s="38"/>
      <c r="L138" s="42"/>
      <c r="M138" s="224"/>
      <c r="N138" s="82"/>
      <c r="O138" s="82"/>
      <c r="P138" s="82"/>
      <c r="Q138" s="82"/>
      <c r="R138" s="82"/>
      <c r="S138" s="82"/>
      <c r="T138" s="83"/>
      <c r="AT138" s="16" t="s">
        <v>136</v>
      </c>
      <c r="AU138" s="16" t="s">
        <v>81</v>
      </c>
    </row>
    <row r="139" spans="2:51" s="12" customFormat="1" ht="12">
      <c r="B139" s="226"/>
      <c r="C139" s="227"/>
      <c r="D139" s="222" t="s">
        <v>140</v>
      </c>
      <c r="E139" s="228" t="s">
        <v>20</v>
      </c>
      <c r="F139" s="229" t="s">
        <v>593</v>
      </c>
      <c r="G139" s="227"/>
      <c r="H139" s="230">
        <v>46</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14.4" customHeight="1">
      <c r="B140" s="37"/>
      <c r="C140" s="210" t="s">
        <v>215</v>
      </c>
      <c r="D140" s="210" t="s">
        <v>129</v>
      </c>
      <c r="E140" s="211" t="s">
        <v>238</v>
      </c>
      <c r="F140" s="212" t="s">
        <v>239</v>
      </c>
      <c r="G140" s="213" t="s">
        <v>132</v>
      </c>
      <c r="H140" s="214">
        <v>4.07</v>
      </c>
      <c r="I140" s="215"/>
      <c r="J140" s="214">
        <f>ROUND(I140*H140,0)</f>
        <v>0</v>
      </c>
      <c r="K140" s="212" t="s">
        <v>133</v>
      </c>
      <c r="L140" s="42"/>
      <c r="M140" s="216" t="s">
        <v>20</v>
      </c>
      <c r="N140" s="217" t="s">
        <v>43</v>
      </c>
      <c r="O140" s="82"/>
      <c r="P140" s="218">
        <f>O140*H140</f>
        <v>0</v>
      </c>
      <c r="Q140" s="218">
        <v>0.00027</v>
      </c>
      <c r="R140" s="218">
        <f>Q140*H140</f>
        <v>0.0010989</v>
      </c>
      <c r="S140" s="218">
        <v>0</v>
      </c>
      <c r="T140" s="219">
        <f>S140*H140</f>
        <v>0</v>
      </c>
      <c r="AR140" s="220" t="s">
        <v>229</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594</v>
      </c>
    </row>
    <row r="141" spans="2:47" s="1" customFormat="1" ht="12">
      <c r="B141" s="37"/>
      <c r="C141" s="38"/>
      <c r="D141" s="222" t="s">
        <v>136</v>
      </c>
      <c r="E141" s="38"/>
      <c r="F141" s="223" t="s">
        <v>241</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242</v>
      </c>
      <c r="G142" s="38"/>
      <c r="H142" s="38"/>
      <c r="I142" s="134"/>
      <c r="J142" s="38"/>
      <c r="K142" s="38"/>
      <c r="L142" s="42"/>
      <c r="M142" s="224"/>
      <c r="N142" s="82"/>
      <c r="O142" s="82"/>
      <c r="P142" s="82"/>
      <c r="Q142" s="82"/>
      <c r="R142" s="82"/>
      <c r="S142" s="82"/>
      <c r="T142" s="83"/>
      <c r="AT142" s="16" t="s">
        <v>138</v>
      </c>
      <c r="AU142" s="16" t="s">
        <v>81</v>
      </c>
    </row>
    <row r="143" spans="2:51" s="12" customFormat="1" ht="12">
      <c r="B143" s="226"/>
      <c r="C143" s="227"/>
      <c r="D143" s="222" t="s">
        <v>140</v>
      </c>
      <c r="E143" s="228" t="s">
        <v>20</v>
      </c>
      <c r="F143" s="229" t="s">
        <v>595</v>
      </c>
      <c r="G143" s="227"/>
      <c r="H143" s="230">
        <v>4.07</v>
      </c>
      <c r="I143" s="231"/>
      <c r="J143" s="227"/>
      <c r="K143" s="227"/>
      <c r="L143" s="232"/>
      <c r="M143" s="233"/>
      <c r="N143" s="234"/>
      <c r="O143" s="234"/>
      <c r="P143" s="234"/>
      <c r="Q143" s="234"/>
      <c r="R143" s="234"/>
      <c r="S143" s="234"/>
      <c r="T143" s="235"/>
      <c r="AT143" s="236" t="s">
        <v>140</v>
      </c>
      <c r="AU143" s="236" t="s">
        <v>81</v>
      </c>
      <c r="AV143" s="12" t="s">
        <v>81</v>
      </c>
      <c r="AW143" s="12" t="s">
        <v>33</v>
      </c>
      <c r="AX143" s="12" t="s">
        <v>8</v>
      </c>
      <c r="AY143" s="236" t="s">
        <v>126</v>
      </c>
    </row>
    <row r="144" spans="2:65" s="1" customFormat="1" ht="32.4" customHeight="1">
      <c r="B144" s="37"/>
      <c r="C144" s="248" t="s">
        <v>225</v>
      </c>
      <c r="D144" s="248" t="s">
        <v>256</v>
      </c>
      <c r="E144" s="249" t="s">
        <v>277</v>
      </c>
      <c r="F144" s="250" t="s">
        <v>596</v>
      </c>
      <c r="G144" s="251" t="s">
        <v>259</v>
      </c>
      <c r="H144" s="252">
        <v>19</v>
      </c>
      <c r="I144" s="253"/>
      <c r="J144" s="252">
        <f>ROUND(I144*H144,0)</f>
        <v>0</v>
      </c>
      <c r="K144" s="250" t="s">
        <v>20</v>
      </c>
      <c r="L144" s="254"/>
      <c r="M144" s="255" t="s">
        <v>20</v>
      </c>
      <c r="N144" s="256" t="s">
        <v>43</v>
      </c>
      <c r="O144" s="82"/>
      <c r="P144" s="218">
        <f>O144*H144</f>
        <v>0</v>
      </c>
      <c r="Q144" s="218">
        <v>0</v>
      </c>
      <c r="R144" s="218">
        <f>Q144*H144</f>
        <v>0</v>
      </c>
      <c r="S144" s="218">
        <v>0</v>
      </c>
      <c r="T144" s="219">
        <f>S144*H144</f>
        <v>0</v>
      </c>
      <c r="AR144" s="220" t="s">
        <v>260</v>
      </c>
      <c r="AT144" s="220" t="s">
        <v>256</v>
      </c>
      <c r="AU144" s="220" t="s">
        <v>81</v>
      </c>
      <c r="AY144" s="16" t="s">
        <v>126</v>
      </c>
      <c r="BE144" s="221">
        <f>IF(N144="základní",J144,0)</f>
        <v>0</v>
      </c>
      <c r="BF144" s="221">
        <f>IF(N144="snížená",J144,0)</f>
        <v>0</v>
      </c>
      <c r="BG144" s="221">
        <f>IF(N144="zákl. přenesená",J144,0)</f>
        <v>0</v>
      </c>
      <c r="BH144" s="221">
        <f>IF(N144="sníž. přenesená",J144,0)</f>
        <v>0</v>
      </c>
      <c r="BI144" s="221">
        <f>IF(N144="nulová",J144,0)</f>
        <v>0</v>
      </c>
      <c r="BJ144" s="16" t="s">
        <v>8</v>
      </c>
      <c r="BK144" s="221">
        <f>ROUND(I144*H144,0)</f>
        <v>0</v>
      </c>
      <c r="BL144" s="16" t="s">
        <v>229</v>
      </c>
      <c r="BM144" s="220" t="s">
        <v>597</v>
      </c>
    </row>
    <row r="145" spans="2:47" s="1" customFormat="1" ht="12">
      <c r="B145" s="37"/>
      <c r="C145" s="38"/>
      <c r="D145" s="222" t="s">
        <v>136</v>
      </c>
      <c r="E145" s="38"/>
      <c r="F145" s="223" t="s">
        <v>596</v>
      </c>
      <c r="G145" s="38"/>
      <c r="H145" s="38"/>
      <c r="I145" s="134"/>
      <c r="J145" s="38"/>
      <c r="K145" s="38"/>
      <c r="L145" s="42"/>
      <c r="M145" s="224"/>
      <c r="N145" s="82"/>
      <c r="O145" s="82"/>
      <c r="P145" s="82"/>
      <c r="Q145" s="82"/>
      <c r="R145" s="82"/>
      <c r="S145" s="82"/>
      <c r="T145" s="83"/>
      <c r="AT145" s="16" t="s">
        <v>136</v>
      </c>
      <c r="AU145" s="16" t="s">
        <v>81</v>
      </c>
    </row>
    <row r="146" spans="2:65" s="1" customFormat="1" ht="21.6" customHeight="1">
      <c r="B146" s="37"/>
      <c r="C146" s="248" t="s">
        <v>9</v>
      </c>
      <c r="D146" s="248" t="s">
        <v>256</v>
      </c>
      <c r="E146" s="249" t="s">
        <v>412</v>
      </c>
      <c r="F146" s="250" t="s">
        <v>598</v>
      </c>
      <c r="G146" s="251" t="s">
        <v>259</v>
      </c>
      <c r="H146" s="252">
        <v>1</v>
      </c>
      <c r="I146" s="253"/>
      <c r="J146" s="252">
        <f>ROUND(I146*H146,0)</f>
        <v>0</v>
      </c>
      <c r="K146" s="250" t="s">
        <v>20</v>
      </c>
      <c r="L146" s="254"/>
      <c r="M146" s="255" t="s">
        <v>20</v>
      </c>
      <c r="N146" s="256" t="s">
        <v>43</v>
      </c>
      <c r="O146" s="82"/>
      <c r="P146" s="218">
        <f>O146*H146</f>
        <v>0</v>
      </c>
      <c r="Q146" s="218">
        <v>0</v>
      </c>
      <c r="R146" s="218">
        <f>Q146*H146</f>
        <v>0</v>
      </c>
      <c r="S146" s="218">
        <v>0</v>
      </c>
      <c r="T146" s="219">
        <f>S146*H146</f>
        <v>0</v>
      </c>
      <c r="AR146" s="220" t="s">
        <v>260</v>
      </c>
      <c r="AT146" s="220" t="s">
        <v>256</v>
      </c>
      <c r="AU146" s="220" t="s">
        <v>81</v>
      </c>
      <c r="AY146" s="16" t="s">
        <v>126</v>
      </c>
      <c r="BE146" s="221">
        <f>IF(N146="základní",J146,0)</f>
        <v>0</v>
      </c>
      <c r="BF146" s="221">
        <f>IF(N146="snížená",J146,0)</f>
        <v>0</v>
      </c>
      <c r="BG146" s="221">
        <f>IF(N146="zákl. přenesená",J146,0)</f>
        <v>0</v>
      </c>
      <c r="BH146" s="221">
        <f>IF(N146="sníž. přenesená",J146,0)</f>
        <v>0</v>
      </c>
      <c r="BI146" s="221">
        <f>IF(N146="nulová",J146,0)</f>
        <v>0</v>
      </c>
      <c r="BJ146" s="16" t="s">
        <v>8</v>
      </c>
      <c r="BK146" s="221">
        <f>ROUND(I146*H146,0)</f>
        <v>0</v>
      </c>
      <c r="BL146" s="16" t="s">
        <v>229</v>
      </c>
      <c r="BM146" s="220" t="s">
        <v>599</v>
      </c>
    </row>
    <row r="147" spans="2:47" s="1" customFormat="1" ht="12">
      <c r="B147" s="37"/>
      <c r="C147" s="38"/>
      <c r="D147" s="222" t="s">
        <v>136</v>
      </c>
      <c r="E147" s="38"/>
      <c r="F147" s="223" t="s">
        <v>598</v>
      </c>
      <c r="G147" s="38"/>
      <c r="H147" s="38"/>
      <c r="I147" s="134"/>
      <c r="J147" s="38"/>
      <c r="K147" s="38"/>
      <c r="L147" s="42"/>
      <c r="M147" s="224"/>
      <c r="N147" s="82"/>
      <c r="O147" s="82"/>
      <c r="P147" s="82"/>
      <c r="Q147" s="82"/>
      <c r="R147" s="82"/>
      <c r="S147" s="82"/>
      <c r="T147" s="83"/>
      <c r="AT147" s="16" t="s">
        <v>136</v>
      </c>
      <c r="AU147" s="16" t="s">
        <v>81</v>
      </c>
    </row>
    <row r="148" spans="2:65" s="1" customFormat="1" ht="21.6" customHeight="1">
      <c r="B148" s="37"/>
      <c r="C148" s="248" t="s">
        <v>229</v>
      </c>
      <c r="D148" s="248" t="s">
        <v>256</v>
      </c>
      <c r="E148" s="249" t="s">
        <v>600</v>
      </c>
      <c r="F148" s="250" t="s">
        <v>601</v>
      </c>
      <c r="G148" s="251" t="s">
        <v>259</v>
      </c>
      <c r="H148" s="252">
        <v>10</v>
      </c>
      <c r="I148" s="253"/>
      <c r="J148" s="252">
        <f>ROUND(I148*H148,0)</f>
        <v>0</v>
      </c>
      <c r="K148" s="250" t="s">
        <v>20</v>
      </c>
      <c r="L148" s="254"/>
      <c r="M148" s="255" t="s">
        <v>20</v>
      </c>
      <c r="N148" s="256" t="s">
        <v>43</v>
      </c>
      <c r="O148" s="82"/>
      <c r="P148" s="218">
        <f>O148*H148</f>
        <v>0</v>
      </c>
      <c r="Q148" s="218">
        <v>0</v>
      </c>
      <c r="R148" s="218">
        <f>Q148*H148</f>
        <v>0</v>
      </c>
      <c r="S148" s="218">
        <v>0</v>
      </c>
      <c r="T148" s="219">
        <f>S148*H148</f>
        <v>0</v>
      </c>
      <c r="AR148" s="220" t="s">
        <v>260</v>
      </c>
      <c r="AT148" s="220" t="s">
        <v>256</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602</v>
      </c>
    </row>
    <row r="149" spans="2:47" s="1" customFormat="1" ht="12">
      <c r="B149" s="37"/>
      <c r="C149" s="38"/>
      <c r="D149" s="222" t="s">
        <v>136</v>
      </c>
      <c r="E149" s="38"/>
      <c r="F149" s="223" t="s">
        <v>601</v>
      </c>
      <c r="G149" s="38"/>
      <c r="H149" s="38"/>
      <c r="I149" s="134"/>
      <c r="J149" s="38"/>
      <c r="K149" s="38"/>
      <c r="L149" s="42"/>
      <c r="M149" s="224"/>
      <c r="N149" s="82"/>
      <c r="O149" s="82"/>
      <c r="P149" s="82"/>
      <c r="Q149" s="82"/>
      <c r="R149" s="82"/>
      <c r="S149" s="82"/>
      <c r="T149" s="83"/>
      <c r="AT149" s="16" t="s">
        <v>136</v>
      </c>
      <c r="AU149" s="16" t="s">
        <v>81</v>
      </c>
    </row>
    <row r="150" spans="2:65" s="1" customFormat="1" ht="21.6" customHeight="1">
      <c r="B150" s="37"/>
      <c r="C150" s="248" t="s">
        <v>244</v>
      </c>
      <c r="D150" s="248" t="s">
        <v>256</v>
      </c>
      <c r="E150" s="249" t="s">
        <v>603</v>
      </c>
      <c r="F150" s="250" t="s">
        <v>604</v>
      </c>
      <c r="G150" s="251" t="s">
        <v>259</v>
      </c>
      <c r="H150" s="252">
        <v>16</v>
      </c>
      <c r="I150" s="253"/>
      <c r="J150" s="252">
        <f>ROUND(I150*H150,0)</f>
        <v>0</v>
      </c>
      <c r="K150" s="250" t="s">
        <v>20</v>
      </c>
      <c r="L150" s="254"/>
      <c r="M150" s="255" t="s">
        <v>20</v>
      </c>
      <c r="N150" s="256" t="s">
        <v>43</v>
      </c>
      <c r="O150" s="82"/>
      <c r="P150" s="218">
        <f>O150*H150</f>
        <v>0</v>
      </c>
      <c r="Q150" s="218">
        <v>0</v>
      </c>
      <c r="R150" s="218">
        <f>Q150*H150</f>
        <v>0</v>
      </c>
      <c r="S150" s="218">
        <v>0</v>
      </c>
      <c r="T150" s="219">
        <f>S150*H150</f>
        <v>0</v>
      </c>
      <c r="AR150" s="220" t="s">
        <v>260</v>
      </c>
      <c r="AT150" s="220" t="s">
        <v>256</v>
      </c>
      <c r="AU150" s="220" t="s">
        <v>81</v>
      </c>
      <c r="AY150" s="16" t="s">
        <v>126</v>
      </c>
      <c r="BE150" s="221">
        <f>IF(N150="základní",J150,0)</f>
        <v>0</v>
      </c>
      <c r="BF150" s="221">
        <f>IF(N150="snížená",J150,0)</f>
        <v>0</v>
      </c>
      <c r="BG150" s="221">
        <f>IF(N150="zákl. přenesená",J150,0)</f>
        <v>0</v>
      </c>
      <c r="BH150" s="221">
        <f>IF(N150="sníž. přenesená",J150,0)</f>
        <v>0</v>
      </c>
      <c r="BI150" s="221">
        <f>IF(N150="nulová",J150,0)</f>
        <v>0</v>
      </c>
      <c r="BJ150" s="16" t="s">
        <v>8</v>
      </c>
      <c r="BK150" s="221">
        <f>ROUND(I150*H150,0)</f>
        <v>0</v>
      </c>
      <c r="BL150" s="16" t="s">
        <v>229</v>
      </c>
      <c r="BM150" s="220" t="s">
        <v>605</v>
      </c>
    </row>
    <row r="151" spans="2:47" s="1" customFormat="1" ht="12">
      <c r="B151" s="37"/>
      <c r="C151" s="38"/>
      <c r="D151" s="222" t="s">
        <v>136</v>
      </c>
      <c r="E151" s="38"/>
      <c r="F151" s="223" t="s">
        <v>604</v>
      </c>
      <c r="G151" s="38"/>
      <c r="H151" s="38"/>
      <c r="I151" s="134"/>
      <c r="J151" s="38"/>
      <c r="K151" s="38"/>
      <c r="L151" s="42"/>
      <c r="M151" s="224"/>
      <c r="N151" s="82"/>
      <c r="O151" s="82"/>
      <c r="P151" s="82"/>
      <c r="Q151" s="82"/>
      <c r="R151" s="82"/>
      <c r="S151" s="82"/>
      <c r="T151" s="83"/>
      <c r="AT151" s="16" t="s">
        <v>136</v>
      </c>
      <c r="AU151" s="16" t="s">
        <v>81</v>
      </c>
    </row>
    <row r="152" spans="2:65" s="1" customFormat="1" ht="14.4" customHeight="1">
      <c r="B152" s="37"/>
      <c r="C152" s="210" t="s">
        <v>250</v>
      </c>
      <c r="D152" s="210" t="s">
        <v>129</v>
      </c>
      <c r="E152" s="211" t="s">
        <v>245</v>
      </c>
      <c r="F152" s="212" t="s">
        <v>246</v>
      </c>
      <c r="G152" s="213" t="s">
        <v>132</v>
      </c>
      <c r="H152" s="214">
        <v>99.09</v>
      </c>
      <c r="I152" s="215"/>
      <c r="J152" s="214">
        <f>ROUND(I152*H152,0)</f>
        <v>0</v>
      </c>
      <c r="K152" s="212" t="s">
        <v>133</v>
      </c>
      <c r="L152" s="42"/>
      <c r="M152" s="216" t="s">
        <v>20</v>
      </c>
      <c r="N152" s="217" t="s">
        <v>43</v>
      </c>
      <c r="O152" s="82"/>
      <c r="P152" s="218">
        <f>O152*H152</f>
        <v>0</v>
      </c>
      <c r="Q152" s="218">
        <v>0.00026</v>
      </c>
      <c r="R152" s="218">
        <f>Q152*H152</f>
        <v>0.0257634</v>
      </c>
      <c r="S152" s="218">
        <v>0</v>
      </c>
      <c r="T152" s="219">
        <f>S152*H152</f>
        <v>0</v>
      </c>
      <c r="AR152" s="220" t="s">
        <v>229</v>
      </c>
      <c r="AT152" s="220" t="s">
        <v>129</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606</v>
      </c>
    </row>
    <row r="153" spans="2:47" s="1" customFormat="1" ht="12">
      <c r="B153" s="37"/>
      <c r="C153" s="38"/>
      <c r="D153" s="222" t="s">
        <v>136</v>
      </c>
      <c r="E153" s="38"/>
      <c r="F153" s="223" t="s">
        <v>248</v>
      </c>
      <c r="G153" s="38"/>
      <c r="H153" s="38"/>
      <c r="I153" s="134"/>
      <c r="J153" s="38"/>
      <c r="K153" s="38"/>
      <c r="L153" s="42"/>
      <c r="M153" s="224"/>
      <c r="N153" s="82"/>
      <c r="O153" s="82"/>
      <c r="P153" s="82"/>
      <c r="Q153" s="82"/>
      <c r="R153" s="82"/>
      <c r="S153" s="82"/>
      <c r="T153" s="83"/>
      <c r="AT153" s="16" t="s">
        <v>136</v>
      </c>
      <c r="AU153" s="16" t="s">
        <v>81</v>
      </c>
    </row>
    <row r="154" spans="2:47" s="1" customFormat="1" ht="12">
      <c r="B154" s="37"/>
      <c r="C154" s="38"/>
      <c r="D154" s="222" t="s">
        <v>138</v>
      </c>
      <c r="E154" s="38"/>
      <c r="F154" s="225" t="s">
        <v>242</v>
      </c>
      <c r="G154" s="38"/>
      <c r="H154" s="38"/>
      <c r="I154" s="134"/>
      <c r="J154" s="38"/>
      <c r="K154" s="38"/>
      <c r="L154" s="42"/>
      <c r="M154" s="224"/>
      <c r="N154" s="82"/>
      <c r="O154" s="82"/>
      <c r="P154" s="82"/>
      <c r="Q154" s="82"/>
      <c r="R154" s="82"/>
      <c r="S154" s="82"/>
      <c r="T154" s="83"/>
      <c r="AT154" s="16" t="s">
        <v>138</v>
      </c>
      <c r="AU154" s="16" t="s">
        <v>81</v>
      </c>
    </row>
    <row r="155" spans="2:51" s="12" customFormat="1" ht="12">
      <c r="B155" s="226"/>
      <c r="C155" s="227"/>
      <c r="D155" s="222" t="s">
        <v>140</v>
      </c>
      <c r="E155" s="228" t="s">
        <v>20</v>
      </c>
      <c r="F155" s="229" t="s">
        <v>607</v>
      </c>
      <c r="G155" s="227"/>
      <c r="H155" s="230">
        <v>99.09</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255</v>
      </c>
      <c r="D156" s="210" t="s">
        <v>129</v>
      </c>
      <c r="E156" s="211" t="s">
        <v>316</v>
      </c>
      <c r="F156" s="212" t="s">
        <v>317</v>
      </c>
      <c r="G156" s="213" t="s">
        <v>228</v>
      </c>
      <c r="H156" s="214">
        <v>122</v>
      </c>
      <c r="I156" s="215"/>
      <c r="J156" s="214">
        <f>ROUND(I156*H156,0)</f>
        <v>0</v>
      </c>
      <c r="K156" s="212" t="s">
        <v>133</v>
      </c>
      <c r="L156" s="42"/>
      <c r="M156" s="216" t="s">
        <v>20</v>
      </c>
      <c r="N156" s="217" t="s">
        <v>43</v>
      </c>
      <c r="O156" s="82"/>
      <c r="P156" s="218">
        <f>O156*H156</f>
        <v>0</v>
      </c>
      <c r="Q156" s="218">
        <v>0</v>
      </c>
      <c r="R156" s="218">
        <f>Q156*H156</f>
        <v>0</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608</v>
      </c>
    </row>
    <row r="157" spans="2:47" s="1" customFormat="1" ht="12">
      <c r="B157" s="37"/>
      <c r="C157" s="38"/>
      <c r="D157" s="222" t="s">
        <v>136</v>
      </c>
      <c r="E157" s="38"/>
      <c r="F157" s="223" t="s">
        <v>319</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320</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609</v>
      </c>
      <c r="G159" s="227"/>
      <c r="H159" s="230">
        <v>122</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10" t="s">
        <v>263</v>
      </c>
      <c r="D160" s="210" t="s">
        <v>129</v>
      </c>
      <c r="E160" s="211" t="s">
        <v>323</v>
      </c>
      <c r="F160" s="212" t="s">
        <v>324</v>
      </c>
      <c r="G160" s="213" t="s">
        <v>228</v>
      </c>
      <c r="H160" s="214">
        <v>140</v>
      </c>
      <c r="I160" s="215"/>
      <c r="J160" s="214">
        <f>ROUND(I160*H160,0)</f>
        <v>0</v>
      </c>
      <c r="K160" s="212" t="s">
        <v>133</v>
      </c>
      <c r="L160" s="42"/>
      <c r="M160" s="216" t="s">
        <v>20</v>
      </c>
      <c r="N160" s="217" t="s">
        <v>43</v>
      </c>
      <c r="O160" s="82"/>
      <c r="P160" s="218">
        <f>O160*H160</f>
        <v>0</v>
      </c>
      <c r="Q160" s="218">
        <v>0</v>
      </c>
      <c r="R160" s="218">
        <f>Q160*H160</f>
        <v>0</v>
      </c>
      <c r="S160" s="218">
        <v>0</v>
      </c>
      <c r="T160" s="219">
        <f>S160*H160</f>
        <v>0</v>
      </c>
      <c r="AR160" s="220" t="s">
        <v>229</v>
      </c>
      <c r="AT160" s="220" t="s">
        <v>129</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610</v>
      </c>
    </row>
    <row r="161" spans="2:47" s="1" customFormat="1" ht="12">
      <c r="B161" s="37"/>
      <c r="C161" s="38"/>
      <c r="D161" s="222" t="s">
        <v>136</v>
      </c>
      <c r="E161" s="38"/>
      <c r="F161" s="223" t="s">
        <v>326</v>
      </c>
      <c r="G161" s="38"/>
      <c r="H161" s="38"/>
      <c r="I161" s="134"/>
      <c r="J161" s="38"/>
      <c r="K161" s="38"/>
      <c r="L161" s="42"/>
      <c r="M161" s="224"/>
      <c r="N161" s="82"/>
      <c r="O161" s="82"/>
      <c r="P161" s="82"/>
      <c r="Q161" s="82"/>
      <c r="R161" s="82"/>
      <c r="S161" s="82"/>
      <c r="T161" s="83"/>
      <c r="AT161" s="16" t="s">
        <v>136</v>
      </c>
      <c r="AU161" s="16" t="s">
        <v>81</v>
      </c>
    </row>
    <row r="162" spans="2:47" s="1" customFormat="1" ht="12">
      <c r="B162" s="37"/>
      <c r="C162" s="38"/>
      <c r="D162" s="222" t="s">
        <v>138</v>
      </c>
      <c r="E162" s="38"/>
      <c r="F162" s="225" t="s">
        <v>320</v>
      </c>
      <c r="G162" s="38"/>
      <c r="H162" s="38"/>
      <c r="I162" s="134"/>
      <c r="J162" s="38"/>
      <c r="K162" s="38"/>
      <c r="L162" s="42"/>
      <c r="M162" s="224"/>
      <c r="N162" s="82"/>
      <c r="O162" s="82"/>
      <c r="P162" s="82"/>
      <c r="Q162" s="82"/>
      <c r="R162" s="82"/>
      <c r="S162" s="82"/>
      <c r="T162" s="83"/>
      <c r="AT162" s="16" t="s">
        <v>138</v>
      </c>
      <c r="AU162" s="16" t="s">
        <v>81</v>
      </c>
    </row>
    <row r="163" spans="2:51" s="12" customFormat="1" ht="12">
      <c r="B163" s="226"/>
      <c r="C163" s="227"/>
      <c r="D163" s="222" t="s">
        <v>140</v>
      </c>
      <c r="E163" s="228" t="s">
        <v>20</v>
      </c>
      <c r="F163" s="229" t="s">
        <v>611</v>
      </c>
      <c r="G163" s="227"/>
      <c r="H163" s="230">
        <v>140</v>
      </c>
      <c r="I163" s="231"/>
      <c r="J163" s="227"/>
      <c r="K163" s="227"/>
      <c r="L163" s="232"/>
      <c r="M163" s="233"/>
      <c r="N163" s="234"/>
      <c r="O163" s="234"/>
      <c r="P163" s="234"/>
      <c r="Q163" s="234"/>
      <c r="R163" s="234"/>
      <c r="S163" s="234"/>
      <c r="T163" s="235"/>
      <c r="AT163" s="236" t="s">
        <v>140</v>
      </c>
      <c r="AU163" s="236" t="s">
        <v>81</v>
      </c>
      <c r="AV163" s="12" t="s">
        <v>81</v>
      </c>
      <c r="AW163" s="12" t="s">
        <v>33</v>
      </c>
      <c r="AX163" s="12" t="s">
        <v>8</v>
      </c>
      <c r="AY163" s="236" t="s">
        <v>126</v>
      </c>
    </row>
    <row r="164" spans="2:65" s="1" customFormat="1" ht="14.4" customHeight="1">
      <c r="B164" s="37"/>
      <c r="C164" s="210" t="s">
        <v>7</v>
      </c>
      <c r="D164" s="210" t="s">
        <v>129</v>
      </c>
      <c r="E164" s="211" t="s">
        <v>329</v>
      </c>
      <c r="F164" s="212" t="s">
        <v>330</v>
      </c>
      <c r="G164" s="213" t="s">
        <v>331</v>
      </c>
      <c r="H164" s="214">
        <v>311.34</v>
      </c>
      <c r="I164" s="215"/>
      <c r="J164" s="214">
        <f>ROUND(I164*H164,0)</f>
        <v>0</v>
      </c>
      <c r="K164" s="212" t="s">
        <v>133</v>
      </c>
      <c r="L164" s="42"/>
      <c r="M164" s="216" t="s">
        <v>20</v>
      </c>
      <c r="N164" s="217" t="s">
        <v>43</v>
      </c>
      <c r="O164" s="82"/>
      <c r="P164" s="218">
        <f>O164*H164</f>
        <v>0</v>
      </c>
      <c r="Q164" s="218">
        <v>0.00028</v>
      </c>
      <c r="R164" s="218">
        <f>Q164*H164</f>
        <v>0.08717519999999998</v>
      </c>
      <c r="S164" s="218">
        <v>0</v>
      </c>
      <c r="T164" s="219">
        <f>S164*H164</f>
        <v>0</v>
      </c>
      <c r="AR164" s="220" t="s">
        <v>229</v>
      </c>
      <c r="AT164" s="220" t="s">
        <v>129</v>
      </c>
      <c r="AU164" s="220" t="s">
        <v>81</v>
      </c>
      <c r="AY164" s="16" t="s">
        <v>126</v>
      </c>
      <c r="BE164" s="221">
        <f>IF(N164="základní",J164,0)</f>
        <v>0</v>
      </c>
      <c r="BF164" s="221">
        <f>IF(N164="snížená",J164,0)</f>
        <v>0</v>
      </c>
      <c r="BG164" s="221">
        <f>IF(N164="zákl. přenesená",J164,0)</f>
        <v>0</v>
      </c>
      <c r="BH164" s="221">
        <f>IF(N164="sníž. přenesená",J164,0)</f>
        <v>0</v>
      </c>
      <c r="BI164" s="221">
        <f>IF(N164="nulová",J164,0)</f>
        <v>0</v>
      </c>
      <c r="BJ164" s="16" t="s">
        <v>8</v>
      </c>
      <c r="BK164" s="221">
        <f>ROUND(I164*H164,0)</f>
        <v>0</v>
      </c>
      <c r="BL164" s="16" t="s">
        <v>229</v>
      </c>
      <c r="BM164" s="220" t="s">
        <v>612</v>
      </c>
    </row>
    <row r="165" spans="2:47" s="1" customFormat="1" ht="12">
      <c r="B165" s="37"/>
      <c r="C165" s="38"/>
      <c r="D165" s="222" t="s">
        <v>136</v>
      </c>
      <c r="E165" s="38"/>
      <c r="F165" s="223" t="s">
        <v>333</v>
      </c>
      <c r="G165" s="38"/>
      <c r="H165" s="38"/>
      <c r="I165" s="134"/>
      <c r="J165" s="38"/>
      <c r="K165" s="38"/>
      <c r="L165" s="42"/>
      <c r="M165" s="224"/>
      <c r="N165" s="82"/>
      <c r="O165" s="82"/>
      <c r="P165" s="82"/>
      <c r="Q165" s="82"/>
      <c r="R165" s="82"/>
      <c r="S165" s="82"/>
      <c r="T165" s="83"/>
      <c r="AT165" s="16" t="s">
        <v>136</v>
      </c>
      <c r="AU165" s="16" t="s">
        <v>81</v>
      </c>
    </row>
    <row r="166" spans="2:47" s="1" customFormat="1" ht="12">
      <c r="B166" s="37"/>
      <c r="C166" s="38"/>
      <c r="D166" s="222" t="s">
        <v>138</v>
      </c>
      <c r="E166" s="38"/>
      <c r="F166" s="225" t="s">
        <v>334</v>
      </c>
      <c r="G166" s="38"/>
      <c r="H166" s="38"/>
      <c r="I166" s="134"/>
      <c r="J166" s="38"/>
      <c r="K166" s="38"/>
      <c r="L166" s="42"/>
      <c r="M166" s="224"/>
      <c r="N166" s="82"/>
      <c r="O166" s="82"/>
      <c r="P166" s="82"/>
      <c r="Q166" s="82"/>
      <c r="R166" s="82"/>
      <c r="S166" s="82"/>
      <c r="T166" s="83"/>
      <c r="AT166" s="16" t="s">
        <v>138</v>
      </c>
      <c r="AU166" s="16" t="s">
        <v>81</v>
      </c>
    </row>
    <row r="167" spans="2:51" s="12" customFormat="1" ht="12">
      <c r="B167" s="226"/>
      <c r="C167" s="227"/>
      <c r="D167" s="222" t="s">
        <v>140</v>
      </c>
      <c r="E167" s="228" t="s">
        <v>20</v>
      </c>
      <c r="F167" s="229" t="s">
        <v>613</v>
      </c>
      <c r="G167" s="227"/>
      <c r="H167" s="230">
        <v>311.34</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14.4" customHeight="1">
      <c r="B168" s="37"/>
      <c r="C168" s="248" t="s">
        <v>272</v>
      </c>
      <c r="D168" s="248" t="s">
        <v>256</v>
      </c>
      <c r="E168" s="249" t="s">
        <v>345</v>
      </c>
      <c r="F168" s="250" t="s">
        <v>346</v>
      </c>
      <c r="G168" s="251" t="s">
        <v>331</v>
      </c>
      <c r="H168" s="252">
        <v>58.9</v>
      </c>
      <c r="I168" s="253"/>
      <c r="J168" s="252">
        <f>ROUND(I168*H168,0)</f>
        <v>0</v>
      </c>
      <c r="K168" s="250" t="s">
        <v>133</v>
      </c>
      <c r="L168" s="254"/>
      <c r="M168" s="255" t="s">
        <v>20</v>
      </c>
      <c r="N168" s="256" t="s">
        <v>43</v>
      </c>
      <c r="O168" s="82"/>
      <c r="P168" s="218">
        <f>O168*H168</f>
        <v>0</v>
      </c>
      <c r="Q168" s="218">
        <v>0.0015</v>
      </c>
      <c r="R168" s="218">
        <f>Q168*H168</f>
        <v>0.08835</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614</v>
      </c>
    </row>
    <row r="169" spans="2:47" s="1" customFormat="1" ht="12">
      <c r="B169" s="37"/>
      <c r="C169" s="38"/>
      <c r="D169" s="222" t="s">
        <v>136</v>
      </c>
      <c r="E169" s="38"/>
      <c r="F169" s="223" t="s">
        <v>346</v>
      </c>
      <c r="G169" s="38"/>
      <c r="H169" s="38"/>
      <c r="I169" s="134"/>
      <c r="J169" s="38"/>
      <c r="K169" s="38"/>
      <c r="L169" s="42"/>
      <c r="M169" s="224"/>
      <c r="N169" s="82"/>
      <c r="O169" s="82"/>
      <c r="P169" s="82"/>
      <c r="Q169" s="82"/>
      <c r="R169" s="82"/>
      <c r="S169" s="82"/>
      <c r="T169" s="83"/>
      <c r="AT169" s="16" t="s">
        <v>136</v>
      </c>
      <c r="AU169" s="16" t="s">
        <v>81</v>
      </c>
    </row>
    <row r="170" spans="2:51" s="12" customFormat="1" ht="12">
      <c r="B170" s="226"/>
      <c r="C170" s="227"/>
      <c r="D170" s="222" t="s">
        <v>140</v>
      </c>
      <c r="E170" s="228" t="s">
        <v>20</v>
      </c>
      <c r="F170" s="229" t="s">
        <v>615</v>
      </c>
      <c r="G170" s="227"/>
      <c r="H170" s="230">
        <v>58.9</v>
      </c>
      <c r="I170" s="231"/>
      <c r="J170" s="227"/>
      <c r="K170" s="227"/>
      <c r="L170" s="232"/>
      <c r="M170" s="233"/>
      <c r="N170" s="234"/>
      <c r="O170" s="234"/>
      <c r="P170" s="234"/>
      <c r="Q170" s="234"/>
      <c r="R170" s="234"/>
      <c r="S170" s="234"/>
      <c r="T170" s="235"/>
      <c r="AT170" s="236" t="s">
        <v>140</v>
      </c>
      <c r="AU170" s="236" t="s">
        <v>81</v>
      </c>
      <c r="AV170" s="12" t="s">
        <v>81</v>
      </c>
      <c r="AW170" s="12" t="s">
        <v>33</v>
      </c>
      <c r="AX170" s="12" t="s">
        <v>8</v>
      </c>
      <c r="AY170" s="236" t="s">
        <v>126</v>
      </c>
    </row>
    <row r="171" spans="2:65" s="1" customFormat="1" ht="14.4" customHeight="1">
      <c r="B171" s="37"/>
      <c r="C171" s="248" t="s">
        <v>276</v>
      </c>
      <c r="D171" s="248" t="s">
        <v>256</v>
      </c>
      <c r="E171" s="249" t="s">
        <v>350</v>
      </c>
      <c r="F171" s="250" t="s">
        <v>351</v>
      </c>
      <c r="G171" s="251" t="s">
        <v>352</v>
      </c>
      <c r="H171" s="252">
        <v>29</v>
      </c>
      <c r="I171" s="253"/>
      <c r="J171" s="252">
        <f>ROUND(I171*H171,0)</f>
        <v>0</v>
      </c>
      <c r="K171" s="250" t="s">
        <v>133</v>
      </c>
      <c r="L171" s="254"/>
      <c r="M171" s="255" t="s">
        <v>20</v>
      </c>
      <c r="N171" s="256" t="s">
        <v>43</v>
      </c>
      <c r="O171" s="82"/>
      <c r="P171" s="218">
        <f>O171*H171</f>
        <v>0</v>
      </c>
      <c r="Q171" s="218">
        <v>0.0002</v>
      </c>
      <c r="R171" s="218">
        <f>Q171*H171</f>
        <v>0.0058000000000000005</v>
      </c>
      <c r="S171" s="218">
        <v>0</v>
      </c>
      <c r="T171" s="219">
        <f>S171*H171</f>
        <v>0</v>
      </c>
      <c r="AR171" s="220" t="s">
        <v>260</v>
      </c>
      <c r="AT171" s="220" t="s">
        <v>256</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616</v>
      </c>
    </row>
    <row r="172" spans="2:47" s="1" customFormat="1" ht="12">
      <c r="B172" s="37"/>
      <c r="C172" s="38"/>
      <c r="D172" s="222" t="s">
        <v>136</v>
      </c>
      <c r="E172" s="38"/>
      <c r="F172" s="223" t="s">
        <v>351</v>
      </c>
      <c r="G172" s="38"/>
      <c r="H172" s="38"/>
      <c r="I172" s="134"/>
      <c r="J172" s="38"/>
      <c r="K172" s="38"/>
      <c r="L172" s="42"/>
      <c r="M172" s="224"/>
      <c r="N172" s="82"/>
      <c r="O172" s="82"/>
      <c r="P172" s="82"/>
      <c r="Q172" s="82"/>
      <c r="R172" s="82"/>
      <c r="S172" s="82"/>
      <c r="T172" s="83"/>
      <c r="AT172" s="16" t="s">
        <v>136</v>
      </c>
      <c r="AU172" s="16" t="s">
        <v>81</v>
      </c>
    </row>
    <row r="173" spans="2:51" s="12" customFormat="1" ht="12">
      <c r="B173" s="226"/>
      <c r="C173" s="227"/>
      <c r="D173" s="222" t="s">
        <v>140</v>
      </c>
      <c r="E173" s="228" t="s">
        <v>20</v>
      </c>
      <c r="F173" s="229" t="s">
        <v>617</v>
      </c>
      <c r="G173" s="227"/>
      <c r="H173" s="230">
        <v>29</v>
      </c>
      <c r="I173" s="231"/>
      <c r="J173" s="227"/>
      <c r="K173" s="227"/>
      <c r="L173" s="232"/>
      <c r="M173" s="233"/>
      <c r="N173" s="234"/>
      <c r="O173" s="234"/>
      <c r="P173" s="234"/>
      <c r="Q173" s="234"/>
      <c r="R173" s="234"/>
      <c r="S173" s="234"/>
      <c r="T173" s="235"/>
      <c r="AT173" s="236" t="s">
        <v>140</v>
      </c>
      <c r="AU173" s="236" t="s">
        <v>81</v>
      </c>
      <c r="AV173" s="12" t="s">
        <v>81</v>
      </c>
      <c r="AW173" s="12" t="s">
        <v>33</v>
      </c>
      <c r="AX173" s="12" t="s">
        <v>8</v>
      </c>
      <c r="AY173" s="236" t="s">
        <v>126</v>
      </c>
    </row>
    <row r="174" spans="2:65" s="1" customFormat="1" ht="14.4" customHeight="1">
      <c r="B174" s="37"/>
      <c r="C174" s="210" t="s">
        <v>281</v>
      </c>
      <c r="D174" s="210" t="s">
        <v>129</v>
      </c>
      <c r="E174" s="211" t="s">
        <v>338</v>
      </c>
      <c r="F174" s="212" t="s">
        <v>339</v>
      </c>
      <c r="G174" s="213" t="s">
        <v>228</v>
      </c>
      <c r="H174" s="214">
        <v>2</v>
      </c>
      <c r="I174" s="215"/>
      <c r="J174" s="214">
        <f>ROUND(I174*H174,0)</f>
        <v>0</v>
      </c>
      <c r="K174" s="212" t="s">
        <v>133</v>
      </c>
      <c r="L174" s="42"/>
      <c r="M174" s="216" t="s">
        <v>20</v>
      </c>
      <c r="N174" s="217" t="s">
        <v>43</v>
      </c>
      <c r="O174" s="82"/>
      <c r="P174" s="218">
        <f>O174*H174</f>
        <v>0</v>
      </c>
      <c r="Q174" s="218">
        <v>0</v>
      </c>
      <c r="R174" s="218">
        <f>Q174*H174</f>
        <v>0</v>
      </c>
      <c r="S174" s="218">
        <v>0</v>
      </c>
      <c r="T174" s="219">
        <f>S174*H174</f>
        <v>0</v>
      </c>
      <c r="AR174" s="220" t="s">
        <v>229</v>
      </c>
      <c r="AT174" s="220" t="s">
        <v>129</v>
      </c>
      <c r="AU174" s="220" t="s">
        <v>81</v>
      </c>
      <c r="AY174" s="16" t="s">
        <v>126</v>
      </c>
      <c r="BE174" s="221">
        <f>IF(N174="základní",J174,0)</f>
        <v>0</v>
      </c>
      <c r="BF174" s="221">
        <f>IF(N174="snížená",J174,0)</f>
        <v>0</v>
      </c>
      <c r="BG174" s="221">
        <f>IF(N174="zákl. přenesená",J174,0)</f>
        <v>0</v>
      </c>
      <c r="BH174" s="221">
        <f>IF(N174="sníž. přenesená",J174,0)</f>
        <v>0</v>
      </c>
      <c r="BI174" s="221">
        <f>IF(N174="nulová",J174,0)</f>
        <v>0</v>
      </c>
      <c r="BJ174" s="16" t="s">
        <v>8</v>
      </c>
      <c r="BK174" s="221">
        <f>ROUND(I174*H174,0)</f>
        <v>0</v>
      </c>
      <c r="BL174" s="16" t="s">
        <v>229</v>
      </c>
      <c r="BM174" s="220" t="s">
        <v>618</v>
      </c>
    </row>
    <row r="175" spans="2:47" s="1" customFormat="1" ht="12">
      <c r="B175" s="37"/>
      <c r="C175" s="38"/>
      <c r="D175" s="222" t="s">
        <v>136</v>
      </c>
      <c r="E175" s="38"/>
      <c r="F175" s="223" t="s">
        <v>341</v>
      </c>
      <c r="G175" s="38"/>
      <c r="H175" s="38"/>
      <c r="I175" s="134"/>
      <c r="J175" s="38"/>
      <c r="K175" s="38"/>
      <c r="L175" s="42"/>
      <c r="M175" s="224"/>
      <c r="N175" s="82"/>
      <c r="O175" s="82"/>
      <c r="P175" s="82"/>
      <c r="Q175" s="82"/>
      <c r="R175" s="82"/>
      <c r="S175" s="82"/>
      <c r="T175" s="83"/>
      <c r="AT175" s="16" t="s">
        <v>136</v>
      </c>
      <c r="AU175" s="16" t="s">
        <v>81</v>
      </c>
    </row>
    <row r="176" spans="2:47" s="1" customFormat="1" ht="12">
      <c r="B176" s="37"/>
      <c r="C176" s="38"/>
      <c r="D176" s="222" t="s">
        <v>138</v>
      </c>
      <c r="E176" s="38"/>
      <c r="F176" s="225" t="s">
        <v>342</v>
      </c>
      <c r="G176" s="38"/>
      <c r="H176" s="38"/>
      <c r="I176" s="134"/>
      <c r="J176" s="38"/>
      <c r="K176" s="38"/>
      <c r="L176" s="42"/>
      <c r="M176" s="224"/>
      <c r="N176" s="82"/>
      <c r="O176" s="82"/>
      <c r="P176" s="82"/>
      <c r="Q176" s="82"/>
      <c r="R176" s="82"/>
      <c r="S176" s="82"/>
      <c r="T176" s="83"/>
      <c r="AT176" s="16" t="s">
        <v>138</v>
      </c>
      <c r="AU176" s="16" t="s">
        <v>81</v>
      </c>
    </row>
    <row r="177" spans="2:51" s="12" customFormat="1" ht="12">
      <c r="B177" s="226"/>
      <c r="C177" s="227"/>
      <c r="D177" s="222" t="s">
        <v>140</v>
      </c>
      <c r="E177" s="228" t="s">
        <v>20</v>
      </c>
      <c r="F177" s="229" t="s">
        <v>591</v>
      </c>
      <c r="G177" s="227"/>
      <c r="H177" s="230">
        <v>2</v>
      </c>
      <c r="I177" s="231"/>
      <c r="J177" s="227"/>
      <c r="K177" s="227"/>
      <c r="L177" s="232"/>
      <c r="M177" s="233"/>
      <c r="N177" s="234"/>
      <c r="O177" s="234"/>
      <c r="P177" s="234"/>
      <c r="Q177" s="234"/>
      <c r="R177" s="234"/>
      <c r="S177" s="234"/>
      <c r="T177" s="235"/>
      <c r="AT177" s="236" t="s">
        <v>140</v>
      </c>
      <c r="AU177" s="236" t="s">
        <v>81</v>
      </c>
      <c r="AV177" s="12" t="s">
        <v>81</v>
      </c>
      <c r="AW177" s="12" t="s">
        <v>33</v>
      </c>
      <c r="AX177" s="12" t="s">
        <v>8</v>
      </c>
      <c r="AY177" s="236" t="s">
        <v>126</v>
      </c>
    </row>
    <row r="178" spans="2:65" s="1" customFormat="1" ht="14.4" customHeight="1">
      <c r="B178" s="37"/>
      <c r="C178" s="210" t="s">
        <v>286</v>
      </c>
      <c r="D178" s="210" t="s">
        <v>129</v>
      </c>
      <c r="E178" s="211" t="s">
        <v>356</v>
      </c>
      <c r="F178" s="212" t="s">
        <v>357</v>
      </c>
      <c r="G178" s="213" t="s">
        <v>228</v>
      </c>
      <c r="H178" s="214">
        <v>45</v>
      </c>
      <c r="I178" s="215"/>
      <c r="J178" s="214">
        <f>ROUND(I178*H178,0)</f>
        <v>0</v>
      </c>
      <c r="K178" s="212" t="s">
        <v>133</v>
      </c>
      <c r="L178" s="42"/>
      <c r="M178" s="216" t="s">
        <v>20</v>
      </c>
      <c r="N178" s="217" t="s">
        <v>43</v>
      </c>
      <c r="O178" s="82"/>
      <c r="P178" s="218">
        <f>O178*H178</f>
        <v>0</v>
      </c>
      <c r="Q178" s="218">
        <v>0</v>
      </c>
      <c r="R178" s="218">
        <f>Q178*H178</f>
        <v>0</v>
      </c>
      <c r="S178" s="218">
        <v>0</v>
      </c>
      <c r="T178" s="219">
        <f>S178*H178</f>
        <v>0</v>
      </c>
      <c r="AR178" s="220" t="s">
        <v>229</v>
      </c>
      <c r="AT178" s="220" t="s">
        <v>129</v>
      </c>
      <c r="AU178" s="220" t="s">
        <v>81</v>
      </c>
      <c r="AY178" s="16" t="s">
        <v>126</v>
      </c>
      <c r="BE178" s="221">
        <f>IF(N178="základní",J178,0)</f>
        <v>0</v>
      </c>
      <c r="BF178" s="221">
        <f>IF(N178="snížená",J178,0)</f>
        <v>0</v>
      </c>
      <c r="BG178" s="221">
        <f>IF(N178="zákl. přenesená",J178,0)</f>
        <v>0</v>
      </c>
      <c r="BH178" s="221">
        <f>IF(N178="sníž. přenesená",J178,0)</f>
        <v>0</v>
      </c>
      <c r="BI178" s="221">
        <f>IF(N178="nulová",J178,0)</f>
        <v>0</v>
      </c>
      <c r="BJ178" s="16" t="s">
        <v>8</v>
      </c>
      <c r="BK178" s="221">
        <f>ROUND(I178*H178,0)</f>
        <v>0</v>
      </c>
      <c r="BL178" s="16" t="s">
        <v>229</v>
      </c>
      <c r="BM178" s="220" t="s">
        <v>619</v>
      </c>
    </row>
    <row r="179" spans="2:47" s="1" customFormat="1" ht="12">
      <c r="B179" s="37"/>
      <c r="C179" s="38"/>
      <c r="D179" s="222" t="s">
        <v>136</v>
      </c>
      <c r="E179" s="38"/>
      <c r="F179" s="223" t="s">
        <v>359</v>
      </c>
      <c r="G179" s="38"/>
      <c r="H179" s="38"/>
      <c r="I179" s="134"/>
      <c r="J179" s="38"/>
      <c r="K179" s="38"/>
      <c r="L179" s="42"/>
      <c r="M179" s="224"/>
      <c r="N179" s="82"/>
      <c r="O179" s="82"/>
      <c r="P179" s="82"/>
      <c r="Q179" s="82"/>
      <c r="R179" s="82"/>
      <c r="S179" s="82"/>
      <c r="T179" s="83"/>
      <c r="AT179" s="16" t="s">
        <v>136</v>
      </c>
      <c r="AU179" s="16" t="s">
        <v>81</v>
      </c>
    </row>
    <row r="180" spans="2:47" s="1" customFormat="1" ht="12">
      <c r="B180" s="37"/>
      <c r="C180" s="38"/>
      <c r="D180" s="222" t="s">
        <v>138</v>
      </c>
      <c r="E180" s="38"/>
      <c r="F180" s="225" t="s">
        <v>342</v>
      </c>
      <c r="G180" s="38"/>
      <c r="H180" s="38"/>
      <c r="I180" s="134"/>
      <c r="J180" s="38"/>
      <c r="K180" s="38"/>
      <c r="L180" s="42"/>
      <c r="M180" s="224"/>
      <c r="N180" s="82"/>
      <c r="O180" s="82"/>
      <c r="P180" s="82"/>
      <c r="Q180" s="82"/>
      <c r="R180" s="82"/>
      <c r="S180" s="82"/>
      <c r="T180" s="83"/>
      <c r="AT180" s="16" t="s">
        <v>138</v>
      </c>
      <c r="AU180" s="16" t="s">
        <v>81</v>
      </c>
    </row>
    <row r="181" spans="2:51" s="12" customFormat="1" ht="12">
      <c r="B181" s="226"/>
      <c r="C181" s="227"/>
      <c r="D181" s="222" t="s">
        <v>140</v>
      </c>
      <c r="E181" s="228" t="s">
        <v>20</v>
      </c>
      <c r="F181" s="229" t="s">
        <v>620</v>
      </c>
      <c r="G181" s="227"/>
      <c r="H181" s="230">
        <v>45</v>
      </c>
      <c r="I181" s="231"/>
      <c r="J181" s="227"/>
      <c r="K181" s="227"/>
      <c r="L181" s="232"/>
      <c r="M181" s="233"/>
      <c r="N181" s="234"/>
      <c r="O181" s="234"/>
      <c r="P181" s="234"/>
      <c r="Q181" s="234"/>
      <c r="R181" s="234"/>
      <c r="S181" s="234"/>
      <c r="T181" s="235"/>
      <c r="AT181" s="236" t="s">
        <v>140</v>
      </c>
      <c r="AU181" s="236" t="s">
        <v>81</v>
      </c>
      <c r="AV181" s="12" t="s">
        <v>81</v>
      </c>
      <c r="AW181" s="12" t="s">
        <v>33</v>
      </c>
      <c r="AX181" s="12" t="s">
        <v>8</v>
      </c>
      <c r="AY181" s="236" t="s">
        <v>126</v>
      </c>
    </row>
    <row r="182" spans="2:65" s="1" customFormat="1" ht="14.4" customHeight="1">
      <c r="B182" s="37"/>
      <c r="C182" s="210" t="s">
        <v>290</v>
      </c>
      <c r="D182" s="210" t="s">
        <v>129</v>
      </c>
      <c r="E182" s="211" t="s">
        <v>466</v>
      </c>
      <c r="F182" s="212" t="s">
        <v>467</v>
      </c>
      <c r="G182" s="213" t="s">
        <v>228</v>
      </c>
      <c r="H182" s="214">
        <v>1</v>
      </c>
      <c r="I182" s="215"/>
      <c r="J182" s="214">
        <f>ROUND(I182*H182,0)</f>
        <v>0</v>
      </c>
      <c r="K182" s="212" t="s">
        <v>133</v>
      </c>
      <c r="L182" s="42"/>
      <c r="M182" s="216" t="s">
        <v>20</v>
      </c>
      <c r="N182" s="217" t="s">
        <v>43</v>
      </c>
      <c r="O182" s="82"/>
      <c r="P182" s="218">
        <f>O182*H182</f>
        <v>0</v>
      </c>
      <c r="Q182" s="218">
        <v>0</v>
      </c>
      <c r="R182" s="218">
        <f>Q182*H182</f>
        <v>0</v>
      </c>
      <c r="S182" s="218">
        <v>0</v>
      </c>
      <c r="T182" s="219">
        <f>S182*H182</f>
        <v>0</v>
      </c>
      <c r="AR182" s="220" t="s">
        <v>229</v>
      </c>
      <c r="AT182" s="220" t="s">
        <v>129</v>
      </c>
      <c r="AU182" s="220" t="s">
        <v>81</v>
      </c>
      <c r="AY182" s="16" t="s">
        <v>126</v>
      </c>
      <c r="BE182" s="221">
        <f>IF(N182="základní",J182,0)</f>
        <v>0</v>
      </c>
      <c r="BF182" s="221">
        <f>IF(N182="snížená",J182,0)</f>
        <v>0</v>
      </c>
      <c r="BG182" s="221">
        <f>IF(N182="zákl. přenesená",J182,0)</f>
        <v>0</v>
      </c>
      <c r="BH182" s="221">
        <f>IF(N182="sníž. přenesená",J182,0)</f>
        <v>0</v>
      </c>
      <c r="BI182" s="221">
        <f>IF(N182="nulová",J182,0)</f>
        <v>0</v>
      </c>
      <c r="BJ182" s="16" t="s">
        <v>8</v>
      </c>
      <c r="BK182" s="221">
        <f>ROUND(I182*H182,0)</f>
        <v>0</v>
      </c>
      <c r="BL182" s="16" t="s">
        <v>229</v>
      </c>
      <c r="BM182" s="220" t="s">
        <v>621</v>
      </c>
    </row>
    <row r="183" spans="2:47" s="1" customFormat="1" ht="12">
      <c r="B183" s="37"/>
      <c r="C183" s="38"/>
      <c r="D183" s="222" t="s">
        <v>136</v>
      </c>
      <c r="E183" s="38"/>
      <c r="F183" s="223" t="s">
        <v>469</v>
      </c>
      <c r="G183" s="38"/>
      <c r="H183" s="38"/>
      <c r="I183" s="134"/>
      <c r="J183" s="38"/>
      <c r="K183" s="38"/>
      <c r="L183" s="42"/>
      <c r="M183" s="224"/>
      <c r="N183" s="82"/>
      <c r="O183" s="82"/>
      <c r="P183" s="82"/>
      <c r="Q183" s="82"/>
      <c r="R183" s="82"/>
      <c r="S183" s="82"/>
      <c r="T183" s="83"/>
      <c r="AT183" s="16" t="s">
        <v>136</v>
      </c>
      <c r="AU183" s="16" t="s">
        <v>81</v>
      </c>
    </row>
    <row r="184" spans="2:47" s="1" customFormat="1" ht="12">
      <c r="B184" s="37"/>
      <c r="C184" s="38"/>
      <c r="D184" s="222" t="s">
        <v>138</v>
      </c>
      <c r="E184" s="38"/>
      <c r="F184" s="225" t="s">
        <v>342</v>
      </c>
      <c r="G184" s="38"/>
      <c r="H184" s="38"/>
      <c r="I184" s="134"/>
      <c r="J184" s="38"/>
      <c r="K184" s="38"/>
      <c r="L184" s="42"/>
      <c r="M184" s="224"/>
      <c r="N184" s="82"/>
      <c r="O184" s="82"/>
      <c r="P184" s="82"/>
      <c r="Q184" s="82"/>
      <c r="R184" s="82"/>
      <c r="S184" s="82"/>
      <c r="T184" s="83"/>
      <c r="AT184" s="16" t="s">
        <v>138</v>
      </c>
      <c r="AU184" s="16" t="s">
        <v>81</v>
      </c>
    </row>
    <row r="185" spans="2:51" s="12" customFormat="1" ht="12">
      <c r="B185" s="226"/>
      <c r="C185" s="227"/>
      <c r="D185" s="222" t="s">
        <v>140</v>
      </c>
      <c r="E185" s="228" t="s">
        <v>20</v>
      </c>
      <c r="F185" s="229" t="s">
        <v>8</v>
      </c>
      <c r="G185" s="227"/>
      <c r="H185" s="230">
        <v>1</v>
      </c>
      <c r="I185" s="231"/>
      <c r="J185" s="227"/>
      <c r="K185" s="227"/>
      <c r="L185" s="232"/>
      <c r="M185" s="233"/>
      <c r="N185" s="234"/>
      <c r="O185" s="234"/>
      <c r="P185" s="234"/>
      <c r="Q185" s="234"/>
      <c r="R185" s="234"/>
      <c r="S185" s="234"/>
      <c r="T185" s="235"/>
      <c r="AT185" s="236" t="s">
        <v>140</v>
      </c>
      <c r="AU185" s="236" t="s">
        <v>81</v>
      </c>
      <c r="AV185" s="12" t="s">
        <v>81</v>
      </c>
      <c r="AW185" s="12" t="s">
        <v>33</v>
      </c>
      <c r="AX185" s="12" t="s">
        <v>8</v>
      </c>
      <c r="AY185" s="236" t="s">
        <v>126</v>
      </c>
    </row>
    <row r="186" spans="2:65" s="1" customFormat="1" ht="14.4" customHeight="1">
      <c r="B186" s="37"/>
      <c r="C186" s="210" t="s">
        <v>294</v>
      </c>
      <c r="D186" s="210" t="s">
        <v>129</v>
      </c>
      <c r="E186" s="211" t="s">
        <v>362</v>
      </c>
      <c r="F186" s="212" t="s">
        <v>363</v>
      </c>
      <c r="G186" s="213" t="s">
        <v>364</v>
      </c>
      <c r="H186" s="215"/>
      <c r="I186" s="215"/>
      <c r="J186" s="214">
        <f>ROUND(I186*H186,0)</f>
        <v>0</v>
      </c>
      <c r="K186" s="212" t="s">
        <v>133</v>
      </c>
      <c r="L186" s="42"/>
      <c r="M186" s="216" t="s">
        <v>20</v>
      </c>
      <c r="N186" s="217" t="s">
        <v>43</v>
      </c>
      <c r="O186" s="82"/>
      <c r="P186" s="218">
        <f>O186*H186</f>
        <v>0</v>
      </c>
      <c r="Q186" s="218">
        <v>0</v>
      </c>
      <c r="R186" s="218">
        <f>Q186*H186</f>
        <v>0</v>
      </c>
      <c r="S186" s="218">
        <v>0</v>
      </c>
      <c r="T186" s="219">
        <f>S186*H186</f>
        <v>0</v>
      </c>
      <c r="AR186" s="220" t="s">
        <v>229</v>
      </c>
      <c r="AT186" s="220" t="s">
        <v>129</v>
      </c>
      <c r="AU186" s="220" t="s">
        <v>81</v>
      </c>
      <c r="AY186" s="16" t="s">
        <v>126</v>
      </c>
      <c r="BE186" s="221">
        <f>IF(N186="základní",J186,0)</f>
        <v>0</v>
      </c>
      <c r="BF186" s="221">
        <f>IF(N186="snížená",J186,0)</f>
        <v>0</v>
      </c>
      <c r="BG186" s="221">
        <f>IF(N186="zákl. přenesená",J186,0)</f>
        <v>0</v>
      </c>
      <c r="BH186" s="221">
        <f>IF(N186="sníž. přenesená",J186,0)</f>
        <v>0</v>
      </c>
      <c r="BI186" s="221">
        <f>IF(N186="nulová",J186,0)</f>
        <v>0</v>
      </c>
      <c r="BJ186" s="16" t="s">
        <v>8</v>
      </c>
      <c r="BK186" s="221">
        <f>ROUND(I186*H186,0)</f>
        <v>0</v>
      </c>
      <c r="BL186" s="16" t="s">
        <v>229</v>
      </c>
      <c r="BM186" s="220" t="s">
        <v>622</v>
      </c>
    </row>
    <row r="187" spans="2:47" s="1" customFormat="1" ht="12">
      <c r="B187" s="37"/>
      <c r="C187" s="38"/>
      <c r="D187" s="222" t="s">
        <v>136</v>
      </c>
      <c r="E187" s="38"/>
      <c r="F187" s="223" t="s">
        <v>366</v>
      </c>
      <c r="G187" s="38"/>
      <c r="H187" s="38"/>
      <c r="I187" s="134"/>
      <c r="J187" s="38"/>
      <c r="K187" s="38"/>
      <c r="L187" s="42"/>
      <c r="M187" s="224"/>
      <c r="N187" s="82"/>
      <c r="O187" s="82"/>
      <c r="P187" s="82"/>
      <c r="Q187" s="82"/>
      <c r="R187" s="82"/>
      <c r="S187" s="82"/>
      <c r="T187" s="83"/>
      <c r="AT187" s="16" t="s">
        <v>136</v>
      </c>
      <c r="AU187" s="16" t="s">
        <v>81</v>
      </c>
    </row>
    <row r="188" spans="2:47" s="1" customFormat="1" ht="12">
      <c r="B188" s="37"/>
      <c r="C188" s="38"/>
      <c r="D188" s="222" t="s">
        <v>138</v>
      </c>
      <c r="E188" s="38"/>
      <c r="F188" s="225" t="s">
        <v>367</v>
      </c>
      <c r="G188" s="38"/>
      <c r="H188" s="38"/>
      <c r="I188" s="134"/>
      <c r="J188" s="38"/>
      <c r="K188" s="38"/>
      <c r="L188" s="42"/>
      <c r="M188" s="224"/>
      <c r="N188" s="82"/>
      <c r="O188" s="82"/>
      <c r="P188" s="82"/>
      <c r="Q188" s="82"/>
      <c r="R188" s="82"/>
      <c r="S188" s="82"/>
      <c r="T188" s="83"/>
      <c r="AT188" s="16" t="s">
        <v>138</v>
      </c>
      <c r="AU188" s="16" t="s">
        <v>81</v>
      </c>
    </row>
    <row r="189" spans="2:63" s="11" customFormat="1" ht="22.8" customHeight="1">
      <c r="B189" s="194"/>
      <c r="C189" s="195"/>
      <c r="D189" s="196" t="s">
        <v>71</v>
      </c>
      <c r="E189" s="208" t="s">
        <v>472</v>
      </c>
      <c r="F189" s="208" t="s">
        <v>473</v>
      </c>
      <c r="G189" s="195"/>
      <c r="H189" s="195"/>
      <c r="I189" s="198"/>
      <c r="J189" s="209">
        <f>BK189</f>
        <v>0</v>
      </c>
      <c r="K189" s="195"/>
      <c r="L189" s="200"/>
      <c r="M189" s="201"/>
      <c r="N189" s="202"/>
      <c r="O189" s="202"/>
      <c r="P189" s="203">
        <f>SUM(P190:P201)</f>
        <v>0</v>
      </c>
      <c r="Q189" s="202"/>
      <c r="R189" s="203">
        <f>SUM(R190:R201)</f>
        <v>0</v>
      </c>
      <c r="S189" s="202"/>
      <c r="T189" s="204">
        <f>SUM(T190:T201)</f>
        <v>0</v>
      </c>
      <c r="AR189" s="205" t="s">
        <v>81</v>
      </c>
      <c r="AT189" s="206" t="s">
        <v>71</v>
      </c>
      <c r="AU189" s="206" t="s">
        <v>8</v>
      </c>
      <c r="AY189" s="205" t="s">
        <v>126</v>
      </c>
      <c r="BK189" s="207">
        <f>SUM(BK190:BK201)</f>
        <v>0</v>
      </c>
    </row>
    <row r="190" spans="2:65" s="1" customFormat="1" ht="21.6" customHeight="1">
      <c r="B190" s="37"/>
      <c r="C190" s="210" t="s">
        <v>299</v>
      </c>
      <c r="D190" s="210" t="s">
        <v>129</v>
      </c>
      <c r="E190" s="211" t="s">
        <v>475</v>
      </c>
      <c r="F190" s="212" t="s">
        <v>476</v>
      </c>
      <c r="G190" s="213" t="s">
        <v>132</v>
      </c>
      <c r="H190" s="214">
        <v>42.04</v>
      </c>
      <c r="I190" s="215"/>
      <c r="J190" s="214">
        <f>ROUND(I190*H190,0)</f>
        <v>0</v>
      </c>
      <c r="K190" s="212" t="s">
        <v>133</v>
      </c>
      <c r="L190" s="42"/>
      <c r="M190" s="216" t="s">
        <v>20</v>
      </c>
      <c r="N190" s="217" t="s">
        <v>43</v>
      </c>
      <c r="O190" s="82"/>
      <c r="P190" s="218">
        <f>O190*H190</f>
        <v>0</v>
      </c>
      <c r="Q190" s="218">
        <v>0</v>
      </c>
      <c r="R190" s="218">
        <f>Q190*H190</f>
        <v>0</v>
      </c>
      <c r="S190" s="218">
        <v>0</v>
      </c>
      <c r="T190" s="219">
        <f>S190*H190</f>
        <v>0</v>
      </c>
      <c r="AR190" s="220" t="s">
        <v>229</v>
      </c>
      <c r="AT190" s="220" t="s">
        <v>129</v>
      </c>
      <c r="AU190" s="220" t="s">
        <v>81</v>
      </c>
      <c r="AY190" s="16" t="s">
        <v>126</v>
      </c>
      <c r="BE190" s="221">
        <f>IF(N190="základní",J190,0)</f>
        <v>0</v>
      </c>
      <c r="BF190" s="221">
        <f>IF(N190="snížená",J190,0)</f>
        <v>0</v>
      </c>
      <c r="BG190" s="221">
        <f>IF(N190="zákl. přenesená",J190,0)</f>
        <v>0</v>
      </c>
      <c r="BH190" s="221">
        <f>IF(N190="sníž. přenesená",J190,0)</f>
        <v>0</v>
      </c>
      <c r="BI190" s="221">
        <f>IF(N190="nulová",J190,0)</f>
        <v>0</v>
      </c>
      <c r="BJ190" s="16" t="s">
        <v>8</v>
      </c>
      <c r="BK190" s="221">
        <f>ROUND(I190*H190,0)</f>
        <v>0</v>
      </c>
      <c r="BL190" s="16" t="s">
        <v>229</v>
      </c>
      <c r="BM190" s="220" t="s">
        <v>623</v>
      </c>
    </row>
    <row r="191" spans="2:47" s="1" customFormat="1" ht="12">
      <c r="B191" s="37"/>
      <c r="C191" s="38"/>
      <c r="D191" s="222" t="s">
        <v>136</v>
      </c>
      <c r="E191" s="38"/>
      <c r="F191" s="223" t="s">
        <v>478</v>
      </c>
      <c r="G191" s="38"/>
      <c r="H191" s="38"/>
      <c r="I191" s="134"/>
      <c r="J191" s="38"/>
      <c r="K191" s="38"/>
      <c r="L191" s="42"/>
      <c r="M191" s="224"/>
      <c r="N191" s="82"/>
      <c r="O191" s="82"/>
      <c r="P191" s="82"/>
      <c r="Q191" s="82"/>
      <c r="R191" s="82"/>
      <c r="S191" s="82"/>
      <c r="T191" s="83"/>
      <c r="AT191" s="16" t="s">
        <v>136</v>
      </c>
      <c r="AU191" s="16" t="s">
        <v>81</v>
      </c>
    </row>
    <row r="192" spans="2:47" s="1" customFormat="1" ht="12">
      <c r="B192" s="37"/>
      <c r="C192" s="38"/>
      <c r="D192" s="222" t="s">
        <v>138</v>
      </c>
      <c r="E192" s="38"/>
      <c r="F192" s="225" t="s">
        <v>479</v>
      </c>
      <c r="G192" s="38"/>
      <c r="H192" s="38"/>
      <c r="I192" s="134"/>
      <c r="J192" s="38"/>
      <c r="K192" s="38"/>
      <c r="L192" s="42"/>
      <c r="M192" s="224"/>
      <c r="N192" s="82"/>
      <c r="O192" s="82"/>
      <c r="P192" s="82"/>
      <c r="Q192" s="82"/>
      <c r="R192" s="82"/>
      <c r="S192" s="82"/>
      <c r="T192" s="83"/>
      <c r="AT192" s="16" t="s">
        <v>138</v>
      </c>
      <c r="AU192" s="16" t="s">
        <v>81</v>
      </c>
    </row>
    <row r="193" spans="2:51" s="12" customFormat="1" ht="12">
      <c r="B193" s="226"/>
      <c r="C193" s="227"/>
      <c r="D193" s="222" t="s">
        <v>140</v>
      </c>
      <c r="E193" s="228" t="s">
        <v>20</v>
      </c>
      <c r="F193" s="229" t="s">
        <v>624</v>
      </c>
      <c r="G193" s="227"/>
      <c r="H193" s="230">
        <v>22.08</v>
      </c>
      <c r="I193" s="231"/>
      <c r="J193" s="227"/>
      <c r="K193" s="227"/>
      <c r="L193" s="232"/>
      <c r="M193" s="233"/>
      <c r="N193" s="234"/>
      <c r="O193" s="234"/>
      <c r="P193" s="234"/>
      <c r="Q193" s="234"/>
      <c r="R193" s="234"/>
      <c r="S193" s="234"/>
      <c r="T193" s="235"/>
      <c r="AT193" s="236" t="s">
        <v>140</v>
      </c>
      <c r="AU193" s="236" t="s">
        <v>81</v>
      </c>
      <c r="AV193" s="12" t="s">
        <v>81</v>
      </c>
      <c r="AW193" s="12" t="s">
        <v>33</v>
      </c>
      <c r="AX193" s="12" t="s">
        <v>72</v>
      </c>
      <c r="AY193" s="236" t="s">
        <v>126</v>
      </c>
    </row>
    <row r="194" spans="2:51" s="12" customFormat="1" ht="12">
      <c r="B194" s="226"/>
      <c r="C194" s="227"/>
      <c r="D194" s="222" t="s">
        <v>140</v>
      </c>
      <c r="E194" s="228" t="s">
        <v>20</v>
      </c>
      <c r="F194" s="229" t="s">
        <v>625</v>
      </c>
      <c r="G194" s="227"/>
      <c r="H194" s="230">
        <v>19.96</v>
      </c>
      <c r="I194" s="231"/>
      <c r="J194" s="227"/>
      <c r="K194" s="227"/>
      <c r="L194" s="232"/>
      <c r="M194" s="233"/>
      <c r="N194" s="234"/>
      <c r="O194" s="234"/>
      <c r="P194" s="234"/>
      <c r="Q194" s="234"/>
      <c r="R194" s="234"/>
      <c r="S194" s="234"/>
      <c r="T194" s="235"/>
      <c r="AT194" s="236" t="s">
        <v>140</v>
      </c>
      <c r="AU194" s="236" t="s">
        <v>81</v>
      </c>
      <c r="AV194" s="12" t="s">
        <v>81</v>
      </c>
      <c r="AW194" s="12" t="s">
        <v>33</v>
      </c>
      <c r="AX194" s="12" t="s">
        <v>72</v>
      </c>
      <c r="AY194" s="236" t="s">
        <v>126</v>
      </c>
    </row>
    <row r="195" spans="2:51" s="13" customFormat="1" ht="12">
      <c r="B195" s="237"/>
      <c r="C195" s="238"/>
      <c r="D195" s="222" t="s">
        <v>140</v>
      </c>
      <c r="E195" s="239" t="s">
        <v>20</v>
      </c>
      <c r="F195" s="240" t="s">
        <v>143</v>
      </c>
      <c r="G195" s="238"/>
      <c r="H195" s="241">
        <v>42.04</v>
      </c>
      <c r="I195" s="242"/>
      <c r="J195" s="238"/>
      <c r="K195" s="238"/>
      <c r="L195" s="243"/>
      <c r="M195" s="244"/>
      <c r="N195" s="245"/>
      <c r="O195" s="245"/>
      <c r="P195" s="245"/>
      <c r="Q195" s="245"/>
      <c r="R195" s="245"/>
      <c r="S195" s="245"/>
      <c r="T195" s="246"/>
      <c r="AT195" s="247" t="s">
        <v>140</v>
      </c>
      <c r="AU195" s="247" t="s">
        <v>81</v>
      </c>
      <c r="AV195" s="13" t="s">
        <v>134</v>
      </c>
      <c r="AW195" s="13" t="s">
        <v>33</v>
      </c>
      <c r="AX195" s="13" t="s">
        <v>8</v>
      </c>
      <c r="AY195" s="247" t="s">
        <v>126</v>
      </c>
    </row>
    <row r="196" spans="2:65" s="1" customFormat="1" ht="14.4" customHeight="1">
      <c r="B196" s="37"/>
      <c r="C196" s="248" t="s">
        <v>303</v>
      </c>
      <c r="D196" s="248" t="s">
        <v>256</v>
      </c>
      <c r="E196" s="249" t="s">
        <v>484</v>
      </c>
      <c r="F196" s="250" t="s">
        <v>20</v>
      </c>
      <c r="G196" s="251" t="s">
        <v>132</v>
      </c>
      <c r="H196" s="252">
        <v>42.04</v>
      </c>
      <c r="I196" s="253"/>
      <c r="J196" s="252">
        <f>ROUND(I196*H196,0)</f>
        <v>0</v>
      </c>
      <c r="K196" s="250" t="s">
        <v>20</v>
      </c>
      <c r="L196" s="254"/>
      <c r="M196" s="255" t="s">
        <v>20</v>
      </c>
      <c r="N196" s="256" t="s">
        <v>43</v>
      </c>
      <c r="O196" s="82"/>
      <c r="P196" s="218">
        <f>O196*H196</f>
        <v>0</v>
      </c>
      <c r="Q196" s="218">
        <v>0</v>
      </c>
      <c r="R196" s="218">
        <f>Q196*H196</f>
        <v>0</v>
      </c>
      <c r="S196" s="218">
        <v>0</v>
      </c>
      <c r="T196" s="219">
        <f>S196*H196</f>
        <v>0</v>
      </c>
      <c r="AR196" s="220" t="s">
        <v>260</v>
      </c>
      <c r="AT196" s="220" t="s">
        <v>256</v>
      </c>
      <c r="AU196" s="220" t="s">
        <v>81</v>
      </c>
      <c r="AY196" s="16" t="s">
        <v>126</v>
      </c>
      <c r="BE196" s="221">
        <f>IF(N196="základní",J196,0)</f>
        <v>0</v>
      </c>
      <c r="BF196" s="221">
        <f>IF(N196="snížená",J196,0)</f>
        <v>0</v>
      </c>
      <c r="BG196" s="221">
        <f>IF(N196="zákl. přenesená",J196,0)</f>
        <v>0</v>
      </c>
      <c r="BH196" s="221">
        <f>IF(N196="sníž. přenesená",J196,0)</f>
        <v>0</v>
      </c>
      <c r="BI196" s="221">
        <f>IF(N196="nulová",J196,0)</f>
        <v>0</v>
      </c>
      <c r="BJ196" s="16" t="s">
        <v>8</v>
      </c>
      <c r="BK196" s="221">
        <f>ROUND(I196*H196,0)</f>
        <v>0</v>
      </c>
      <c r="BL196" s="16" t="s">
        <v>229</v>
      </c>
      <c r="BM196" s="220" t="s">
        <v>626</v>
      </c>
    </row>
    <row r="197" spans="2:47" s="1" customFormat="1" ht="12">
      <c r="B197" s="37"/>
      <c r="C197" s="38"/>
      <c r="D197" s="222" t="s">
        <v>136</v>
      </c>
      <c r="E197" s="38"/>
      <c r="F197" s="223" t="s">
        <v>486</v>
      </c>
      <c r="G197" s="38"/>
      <c r="H197" s="38"/>
      <c r="I197" s="134"/>
      <c r="J197" s="38"/>
      <c r="K197" s="38"/>
      <c r="L197" s="42"/>
      <c r="M197" s="224"/>
      <c r="N197" s="82"/>
      <c r="O197" s="82"/>
      <c r="P197" s="82"/>
      <c r="Q197" s="82"/>
      <c r="R197" s="82"/>
      <c r="S197" s="82"/>
      <c r="T197" s="83"/>
      <c r="AT197" s="16" t="s">
        <v>136</v>
      </c>
      <c r="AU197" s="16" t="s">
        <v>81</v>
      </c>
    </row>
    <row r="198" spans="2:51" s="12" customFormat="1" ht="12">
      <c r="B198" s="226"/>
      <c r="C198" s="227"/>
      <c r="D198" s="222" t="s">
        <v>140</v>
      </c>
      <c r="E198" s="228" t="s">
        <v>20</v>
      </c>
      <c r="F198" s="229" t="s">
        <v>627</v>
      </c>
      <c r="G198" s="227"/>
      <c r="H198" s="230">
        <v>42.04</v>
      </c>
      <c r="I198" s="231"/>
      <c r="J198" s="227"/>
      <c r="K198" s="227"/>
      <c r="L198" s="232"/>
      <c r="M198" s="233"/>
      <c r="N198" s="234"/>
      <c r="O198" s="234"/>
      <c r="P198" s="234"/>
      <c r="Q198" s="234"/>
      <c r="R198" s="234"/>
      <c r="S198" s="234"/>
      <c r="T198" s="235"/>
      <c r="AT198" s="236" t="s">
        <v>140</v>
      </c>
      <c r="AU198" s="236" t="s">
        <v>81</v>
      </c>
      <c r="AV198" s="12" t="s">
        <v>81</v>
      </c>
      <c r="AW198" s="12" t="s">
        <v>33</v>
      </c>
      <c r="AX198" s="12" t="s">
        <v>8</v>
      </c>
      <c r="AY198" s="236" t="s">
        <v>126</v>
      </c>
    </row>
    <row r="199" spans="2:65" s="1" customFormat="1" ht="14.4" customHeight="1">
      <c r="B199" s="37"/>
      <c r="C199" s="210" t="s">
        <v>307</v>
      </c>
      <c r="D199" s="210" t="s">
        <v>129</v>
      </c>
      <c r="E199" s="211" t="s">
        <v>489</v>
      </c>
      <c r="F199" s="212" t="s">
        <v>490</v>
      </c>
      <c r="G199" s="213" t="s">
        <v>364</v>
      </c>
      <c r="H199" s="215"/>
      <c r="I199" s="215"/>
      <c r="J199" s="214">
        <f>ROUND(I199*H199,0)</f>
        <v>0</v>
      </c>
      <c r="K199" s="212" t="s">
        <v>133</v>
      </c>
      <c r="L199" s="42"/>
      <c r="M199" s="216" t="s">
        <v>20</v>
      </c>
      <c r="N199" s="217" t="s">
        <v>43</v>
      </c>
      <c r="O199" s="82"/>
      <c r="P199" s="218">
        <f>O199*H199</f>
        <v>0</v>
      </c>
      <c r="Q199" s="218">
        <v>0</v>
      </c>
      <c r="R199" s="218">
        <f>Q199*H199</f>
        <v>0</v>
      </c>
      <c r="S199" s="218">
        <v>0</v>
      </c>
      <c r="T199" s="219">
        <f>S199*H199</f>
        <v>0</v>
      </c>
      <c r="AR199" s="220" t="s">
        <v>229</v>
      </c>
      <c r="AT199" s="220" t="s">
        <v>129</v>
      </c>
      <c r="AU199" s="220" t="s">
        <v>81</v>
      </c>
      <c r="AY199" s="16" t="s">
        <v>126</v>
      </c>
      <c r="BE199" s="221">
        <f>IF(N199="základní",J199,0)</f>
        <v>0</v>
      </c>
      <c r="BF199" s="221">
        <f>IF(N199="snížená",J199,0)</f>
        <v>0</v>
      </c>
      <c r="BG199" s="221">
        <f>IF(N199="zákl. přenesená",J199,0)</f>
        <v>0</v>
      </c>
      <c r="BH199" s="221">
        <f>IF(N199="sníž. přenesená",J199,0)</f>
        <v>0</v>
      </c>
      <c r="BI199" s="221">
        <f>IF(N199="nulová",J199,0)</f>
        <v>0</v>
      </c>
      <c r="BJ199" s="16" t="s">
        <v>8</v>
      </c>
      <c r="BK199" s="221">
        <f>ROUND(I199*H199,0)</f>
        <v>0</v>
      </c>
      <c r="BL199" s="16" t="s">
        <v>229</v>
      </c>
      <c r="BM199" s="220" t="s">
        <v>628</v>
      </c>
    </row>
    <row r="200" spans="2:47" s="1" customFormat="1" ht="12">
      <c r="B200" s="37"/>
      <c r="C200" s="38"/>
      <c r="D200" s="222" t="s">
        <v>136</v>
      </c>
      <c r="E200" s="38"/>
      <c r="F200" s="223" t="s">
        <v>492</v>
      </c>
      <c r="G200" s="38"/>
      <c r="H200" s="38"/>
      <c r="I200" s="134"/>
      <c r="J200" s="38"/>
      <c r="K200" s="38"/>
      <c r="L200" s="42"/>
      <c r="M200" s="224"/>
      <c r="N200" s="82"/>
      <c r="O200" s="82"/>
      <c r="P200" s="82"/>
      <c r="Q200" s="82"/>
      <c r="R200" s="82"/>
      <c r="S200" s="82"/>
      <c r="T200" s="83"/>
      <c r="AT200" s="16" t="s">
        <v>136</v>
      </c>
      <c r="AU200" s="16" t="s">
        <v>81</v>
      </c>
    </row>
    <row r="201" spans="2:47" s="1" customFormat="1" ht="12">
      <c r="B201" s="37"/>
      <c r="C201" s="38"/>
      <c r="D201" s="222" t="s">
        <v>138</v>
      </c>
      <c r="E201" s="38"/>
      <c r="F201" s="225" t="s">
        <v>367</v>
      </c>
      <c r="G201" s="38"/>
      <c r="H201" s="38"/>
      <c r="I201" s="134"/>
      <c r="J201" s="38"/>
      <c r="K201" s="38"/>
      <c r="L201" s="42"/>
      <c r="M201" s="257"/>
      <c r="N201" s="258"/>
      <c r="O201" s="258"/>
      <c r="P201" s="258"/>
      <c r="Q201" s="258"/>
      <c r="R201" s="258"/>
      <c r="S201" s="258"/>
      <c r="T201" s="259"/>
      <c r="AT201" s="16" t="s">
        <v>138</v>
      </c>
      <c r="AU201" s="16" t="s">
        <v>81</v>
      </c>
    </row>
    <row r="202" spans="2:12" s="1" customFormat="1" ht="6.95" customHeight="1">
      <c r="B202" s="57"/>
      <c r="C202" s="58"/>
      <c r="D202" s="58"/>
      <c r="E202" s="58"/>
      <c r="F202" s="58"/>
      <c r="G202" s="58"/>
      <c r="H202" s="58"/>
      <c r="I202" s="160"/>
      <c r="J202" s="58"/>
      <c r="K202" s="58"/>
      <c r="L202" s="42"/>
    </row>
  </sheetData>
  <sheetProtection password="CC35" sheet="1" objects="1" scenarios="1" formatColumns="0" formatRows="0" autoFilter="0"/>
  <autoFilter ref="C86:K20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96</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629</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ROUND((SUM(BE87:BE158)),2)</f>
        <v>0</v>
      </c>
      <c r="I33" s="149">
        <v>0.21</v>
      </c>
      <c r="J33" s="148">
        <f>ROUND(((SUM(BE87:BE158))*I33),2)</f>
        <v>0</v>
      </c>
      <c r="L33" s="42"/>
    </row>
    <row r="34" spans="2:12" s="1" customFormat="1" ht="14.4" customHeight="1">
      <c r="B34" s="42"/>
      <c r="E34" s="132" t="s">
        <v>44</v>
      </c>
      <c r="F34" s="148">
        <f>ROUND((SUM(BF87:BF158)),2)</f>
        <v>0</v>
      </c>
      <c r="I34" s="149">
        <v>0.15</v>
      </c>
      <c r="J34" s="148">
        <f>ROUND(((SUM(BF87:BF158))*I34),2)</f>
        <v>0</v>
      </c>
      <c r="L34" s="42"/>
    </row>
    <row r="35" spans="2:12" s="1" customFormat="1" ht="14.4" customHeight="1" hidden="1">
      <c r="B35" s="42"/>
      <c r="E35" s="132" t="s">
        <v>45</v>
      </c>
      <c r="F35" s="148">
        <f>ROUND((SUM(BG87:BG158)),2)</f>
        <v>0</v>
      </c>
      <c r="I35" s="149">
        <v>0.21</v>
      </c>
      <c r="J35" s="148">
        <f>0</f>
        <v>0</v>
      </c>
      <c r="L35" s="42"/>
    </row>
    <row r="36" spans="2:12" s="1" customFormat="1" ht="14.4" customHeight="1" hidden="1">
      <c r="B36" s="42"/>
      <c r="E36" s="132" t="s">
        <v>46</v>
      </c>
      <c r="F36" s="148">
        <f>ROUND((SUM(BH87:BH158)),2)</f>
        <v>0</v>
      </c>
      <c r="I36" s="149">
        <v>0.15</v>
      </c>
      <c r="J36" s="148">
        <f>0</f>
        <v>0</v>
      </c>
      <c r="L36" s="42"/>
    </row>
    <row r="37" spans="2:12" s="1" customFormat="1" ht="14.4" customHeight="1" hidden="1">
      <c r="B37" s="42"/>
      <c r="E37" s="132" t="s">
        <v>47</v>
      </c>
      <c r="F37" s="148">
        <f>ROUND((SUM(BI87:BI158)),2)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 xml:space="preserve">06 - SO 06 Výměna dveří v budově č. p. 500 a jídelně </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J98</f>
        <v>0</v>
      </c>
      <c r="K62" s="178"/>
      <c r="L62" s="183"/>
    </row>
    <row r="63" spans="2:12" s="9" customFormat="1" ht="19.9" customHeight="1">
      <c r="B63" s="177"/>
      <c r="C63" s="178"/>
      <c r="D63" s="179" t="s">
        <v>107</v>
      </c>
      <c r="E63" s="180"/>
      <c r="F63" s="180"/>
      <c r="G63" s="180"/>
      <c r="H63" s="180"/>
      <c r="I63" s="181"/>
      <c r="J63" s="182">
        <f>J103</f>
        <v>0</v>
      </c>
      <c r="K63" s="178"/>
      <c r="L63" s="183"/>
    </row>
    <row r="64" spans="2:12" s="9" customFormat="1" ht="19.9" customHeight="1">
      <c r="B64" s="177"/>
      <c r="C64" s="178"/>
      <c r="D64" s="179" t="s">
        <v>108</v>
      </c>
      <c r="E64" s="180"/>
      <c r="F64" s="180"/>
      <c r="G64" s="180"/>
      <c r="H64" s="180"/>
      <c r="I64" s="181"/>
      <c r="J64" s="182">
        <f>J124</f>
        <v>0</v>
      </c>
      <c r="K64" s="178"/>
      <c r="L64" s="183"/>
    </row>
    <row r="65" spans="2:12" s="8" customFormat="1" ht="24.95" customHeight="1">
      <c r="B65" s="170"/>
      <c r="C65" s="171"/>
      <c r="D65" s="172" t="s">
        <v>109</v>
      </c>
      <c r="E65" s="173"/>
      <c r="F65" s="173"/>
      <c r="G65" s="173"/>
      <c r="H65" s="173"/>
      <c r="I65" s="174"/>
      <c r="J65" s="175">
        <f>J128</f>
        <v>0</v>
      </c>
      <c r="K65" s="171"/>
      <c r="L65" s="176"/>
    </row>
    <row r="66" spans="2:12" s="9" customFormat="1" ht="19.9" customHeight="1">
      <c r="B66" s="177"/>
      <c r="C66" s="178"/>
      <c r="D66" s="179" t="s">
        <v>110</v>
      </c>
      <c r="E66" s="180"/>
      <c r="F66" s="180"/>
      <c r="G66" s="180"/>
      <c r="H66" s="180"/>
      <c r="I66" s="181"/>
      <c r="J66" s="182">
        <f>J129</f>
        <v>0</v>
      </c>
      <c r="K66" s="178"/>
      <c r="L66" s="183"/>
    </row>
    <row r="67" spans="2:12" s="9" customFormat="1" ht="19.9" customHeight="1">
      <c r="B67" s="177"/>
      <c r="C67" s="178"/>
      <c r="D67" s="179" t="s">
        <v>630</v>
      </c>
      <c r="E67" s="180"/>
      <c r="F67" s="180"/>
      <c r="G67" s="180"/>
      <c r="H67" s="180"/>
      <c r="I67" s="181"/>
      <c r="J67" s="182">
        <f>J148</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 xml:space="preserve">06 - SO 06 Výměna dveří v budově č. p. 500 a jídelně </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P88+P128</f>
        <v>0</v>
      </c>
      <c r="Q87" s="94"/>
      <c r="R87" s="191">
        <f>R88+R128</f>
        <v>0.593738</v>
      </c>
      <c r="S87" s="94"/>
      <c r="T87" s="192">
        <f>T88+T128</f>
        <v>1.94607</v>
      </c>
      <c r="AT87" s="16" t="s">
        <v>71</v>
      </c>
      <c r="AU87" s="16" t="s">
        <v>103</v>
      </c>
      <c r="BK87" s="193">
        <f>BK88+BK128</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P89+P98+P103+P124</f>
        <v>0</v>
      </c>
      <c r="Q88" s="202"/>
      <c r="R88" s="203">
        <f>R89+R98+R103+R124</f>
        <v>0.591008</v>
      </c>
      <c r="S88" s="202"/>
      <c r="T88" s="204">
        <f>T89+T98+T103+T124</f>
        <v>1.94607</v>
      </c>
      <c r="AR88" s="205" t="s">
        <v>8</v>
      </c>
      <c r="AT88" s="206" t="s">
        <v>71</v>
      </c>
      <c r="AU88" s="206" t="s">
        <v>72</v>
      </c>
      <c r="AY88" s="205" t="s">
        <v>126</v>
      </c>
      <c r="BK88" s="207">
        <f>BK89+BK98+BK103+BK124</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SUM(P90:P97)</f>
        <v>0</v>
      </c>
      <c r="Q89" s="202"/>
      <c r="R89" s="203">
        <f>SUM(R90:R97)</f>
        <v>0.591008</v>
      </c>
      <c r="S89" s="202"/>
      <c r="T89" s="204">
        <f>SUM(T90:T97)</f>
        <v>0</v>
      </c>
      <c r="AR89" s="205" t="s">
        <v>8</v>
      </c>
      <c r="AT89" s="206" t="s">
        <v>71</v>
      </c>
      <c r="AU89" s="206" t="s">
        <v>8</v>
      </c>
      <c r="AY89" s="205" t="s">
        <v>126</v>
      </c>
      <c r="BK89" s="207">
        <f>SUM(BK90:BK97)</f>
        <v>0</v>
      </c>
    </row>
    <row r="90" spans="2:65" s="1" customFormat="1" ht="14.4" customHeight="1">
      <c r="B90" s="37"/>
      <c r="C90" s="210" t="s">
        <v>8</v>
      </c>
      <c r="D90" s="210" t="s">
        <v>129</v>
      </c>
      <c r="E90" s="211" t="s">
        <v>130</v>
      </c>
      <c r="F90" s="212" t="s">
        <v>131</v>
      </c>
      <c r="G90" s="213" t="s">
        <v>132</v>
      </c>
      <c r="H90" s="214">
        <v>17.6</v>
      </c>
      <c r="I90" s="215"/>
      <c r="J90" s="214">
        <f>ROUND(I90*H90,0)</f>
        <v>0</v>
      </c>
      <c r="K90" s="212" t="s">
        <v>133</v>
      </c>
      <c r="L90" s="42"/>
      <c r="M90" s="216" t="s">
        <v>20</v>
      </c>
      <c r="N90" s="217" t="s">
        <v>43</v>
      </c>
      <c r="O90" s="82"/>
      <c r="P90" s="218">
        <f>O90*H90</f>
        <v>0</v>
      </c>
      <c r="Q90" s="218">
        <v>0.03358</v>
      </c>
      <c r="R90" s="218">
        <f>Q90*H90</f>
        <v>0.591008</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631</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632</v>
      </c>
      <c r="G93" s="227"/>
      <c r="H93" s="230">
        <v>17.6</v>
      </c>
      <c r="I93" s="231"/>
      <c r="J93" s="227"/>
      <c r="K93" s="227"/>
      <c r="L93" s="232"/>
      <c r="M93" s="233"/>
      <c r="N93" s="234"/>
      <c r="O93" s="234"/>
      <c r="P93" s="234"/>
      <c r="Q93" s="234"/>
      <c r="R93" s="234"/>
      <c r="S93" s="234"/>
      <c r="T93" s="235"/>
      <c r="AT93" s="236" t="s">
        <v>140</v>
      </c>
      <c r="AU93" s="236" t="s">
        <v>81</v>
      </c>
      <c r="AV93" s="12" t="s">
        <v>81</v>
      </c>
      <c r="AW93" s="12" t="s">
        <v>33</v>
      </c>
      <c r="AX93" s="12" t="s">
        <v>8</v>
      </c>
      <c r="AY93" s="236" t="s">
        <v>126</v>
      </c>
    </row>
    <row r="94" spans="2:65" s="1" customFormat="1" ht="14.4" customHeight="1">
      <c r="B94" s="37"/>
      <c r="C94" s="210" t="s">
        <v>81</v>
      </c>
      <c r="D94" s="210" t="s">
        <v>129</v>
      </c>
      <c r="E94" s="211" t="s">
        <v>144</v>
      </c>
      <c r="F94" s="212" t="s">
        <v>145</v>
      </c>
      <c r="G94" s="213" t="s">
        <v>132</v>
      </c>
      <c r="H94" s="214">
        <v>30.89</v>
      </c>
      <c r="I94" s="215"/>
      <c r="J94" s="214">
        <f>ROUND(I94*H94,0)</f>
        <v>0</v>
      </c>
      <c r="K94" s="212" t="s">
        <v>133</v>
      </c>
      <c r="L94" s="42"/>
      <c r="M94" s="216" t="s">
        <v>20</v>
      </c>
      <c r="N94" s="217" t="s">
        <v>43</v>
      </c>
      <c r="O94" s="82"/>
      <c r="P94" s="218">
        <f>O94*H94</f>
        <v>0</v>
      </c>
      <c r="Q94" s="218">
        <v>0</v>
      </c>
      <c r="R94" s="218">
        <f>Q94*H94</f>
        <v>0</v>
      </c>
      <c r="S94" s="218">
        <v>0</v>
      </c>
      <c r="T94" s="219">
        <f>S94*H94</f>
        <v>0</v>
      </c>
      <c r="AR94" s="220" t="s">
        <v>134</v>
      </c>
      <c r="AT94" s="220" t="s">
        <v>129</v>
      </c>
      <c r="AU94" s="220" t="s">
        <v>81</v>
      </c>
      <c r="AY94" s="16" t="s">
        <v>126</v>
      </c>
      <c r="BE94" s="221">
        <f>IF(N94="základní",J94,0)</f>
        <v>0</v>
      </c>
      <c r="BF94" s="221">
        <f>IF(N94="snížená",J94,0)</f>
        <v>0</v>
      </c>
      <c r="BG94" s="221">
        <f>IF(N94="zákl. přenesená",J94,0)</f>
        <v>0</v>
      </c>
      <c r="BH94" s="221">
        <f>IF(N94="sníž. přenesená",J94,0)</f>
        <v>0</v>
      </c>
      <c r="BI94" s="221">
        <f>IF(N94="nulová",J94,0)</f>
        <v>0</v>
      </c>
      <c r="BJ94" s="16" t="s">
        <v>8</v>
      </c>
      <c r="BK94" s="221">
        <f>ROUND(I94*H94,0)</f>
        <v>0</v>
      </c>
      <c r="BL94" s="16" t="s">
        <v>134</v>
      </c>
      <c r="BM94" s="220" t="s">
        <v>633</v>
      </c>
    </row>
    <row r="95" spans="2:47" s="1" customFormat="1" ht="12">
      <c r="B95" s="37"/>
      <c r="C95" s="38"/>
      <c r="D95" s="222" t="s">
        <v>136</v>
      </c>
      <c r="E95" s="38"/>
      <c r="F95" s="223" t="s">
        <v>147</v>
      </c>
      <c r="G95" s="38"/>
      <c r="H95" s="38"/>
      <c r="I95" s="134"/>
      <c r="J95" s="38"/>
      <c r="K95" s="38"/>
      <c r="L95" s="42"/>
      <c r="M95" s="224"/>
      <c r="N95" s="82"/>
      <c r="O95" s="82"/>
      <c r="P95" s="82"/>
      <c r="Q95" s="82"/>
      <c r="R95" s="82"/>
      <c r="S95" s="82"/>
      <c r="T95" s="83"/>
      <c r="AT95" s="16" t="s">
        <v>136</v>
      </c>
      <c r="AU95" s="16" t="s">
        <v>81</v>
      </c>
    </row>
    <row r="96" spans="2:47" s="1" customFormat="1" ht="12">
      <c r="B96" s="37"/>
      <c r="C96" s="38"/>
      <c r="D96" s="222" t="s">
        <v>138</v>
      </c>
      <c r="E96" s="38"/>
      <c r="F96" s="225" t="s">
        <v>148</v>
      </c>
      <c r="G96" s="38"/>
      <c r="H96" s="38"/>
      <c r="I96" s="134"/>
      <c r="J96" s="38"/>
      <c r="K96" s="38"/>
      <c r="L96" s="42"/>
      <c r="M96" s="224"/>
      <c r="N96" s="82"/>
      <c r="O96" s="82"/>
      <c r="P96" s="82"/>
      <c r="Q96" s="82"/>
      <c r="R96" s="82"/>
      <c r="S96" s="82"/>
      <c r="T96" s="83"/>
      <c r="AT96" s="16" t="s">
        <v>138</v>
      </c>
      <c r="AU96" s="16" t="s">
        <v>81</v>
      </c>
    </row>
    <row r="97" spans="2:51" s="12" customFormat="1" ht="12">
      <c r="B97" s="226"/>
      <c r="C97" s="227"/>
      <c r="D97" s="222" t="s">
        <v>140</v>
      </c>
      <c r="E97" s="228" t="s">
        <v>20</v>
      </c>
      <c r="F97" s="229" t="s">
        <v>634</v>
      </c>
      <c r="G97" s="227"/>
      <c r="H97" s="230">
        <v>30.89</v>
      </c>
      <c r="I97" s="231"/>
      <c r="J97" s="227"/>
      <c r="K97" s="227"/>
      <c r="L97" s="232"/>
      <c r="M97" s="233"/>
      <c r="N97" s="234"/>
      <c r="O97" s="234"/>
      <c r="P97" s="234"/>
      <c r="Q97" s="234"/>
      <c r="R97" s="234"/>
      <c r="S97" s="234"/>
      <c r="T97" s="235"/>
      <c r="AT97" s="236" t="s">
        <v>140</v>
      </c>
      <c r="AU97" s="236" t="s">
        <v>81</v>
      </c>
      <c r="AV97" s="12" t="s">
        <v>81</v>
      </c>
      <c r="AW97" s="12" t="s">
        <v>33</v>
      </c>
      <c r="AX97" s="12" t="s">
        <v>8</v>
      </c>
      <c r="AY97" s="236" t="s">
        <v>126</v>
      </c>
    </row>
    <row r="98" spans="2:63" s="11" customFormat="1" ht="22.8" customHeight="1">
      <c r="B98" s="194"/>
      <c r="C98" s="195"/>
      <c r="D98" s="196" t="s">
        <v>71</v>
      </c>
      <c r="E98" s="208" t="s">
        <v>151</v>
      </c>
      <c r="F98" s="208" t="s">
        <v>152</v>
      </c>
      <c r="G98" s="195"/>
      <c r="H98" s="195"/>
      <c r="I98" s="198"/>
      <c r="J98" s="209">
        <f>BK98</f>
        <v>0</v>
      </c>
      <c r="K98" s="195"/>
      <c r="L98" s="200"/>
      <c r="M98" s="201"/>
      <c r="N98" s="202"/>
      <c r="O98" s="202"/>
      <c r="P98" s="203">
        <f>SUM(P99:P102)</f>
        <v>0</v>
      </c>
      <c r="Q98" s="202"/>
      <c r="R98" s="203">
        <f>SUM(R99:R102)</f>
        <v>0</v>
      </c>
      <c r="S98" s="202"/>
      <c r="T98" s="204">
        <f>SUM(T99:T102)</f>
        <v>1.94607</v>
      </c>
      <c r="AR98" s="205" t="s">
        <v>8</v>
      </c>
      <c r="AT98" s="206" t="s">
        <v>71</v>
      </c>
      <c r="AU98" s="206" t="s">
        <v>8</v>
      </c>
      <c r="AY98" s="205" t="s">
        <v>126</v>
      </c>
      <c r="BK98" s="207">
        <f>SUM(BK99:BK102)</f>
        <v>0</v>
      </c>
    </row>
    <row r="99" spans="2:65" s="1" customFormat="1" ht="14.4" customHeight="1">
      <c r="B99" s="37"/>
      <c r="C99" s="210" t="s">
        <v>153</v>
      </c>
      <c r="D99" s="210" t="s">
        <v>129</v>
      </c>
      <c r="E99" s="211" t="s">
        <v>635</v>
      </c>
      <c r="F99" s="212" t="s">
        <v>636</v>
      </c>
      <c r="G99" s="213" t="s">
        <v>132</v>
      </c>
      <c r="H99" s="214">
        <v>30.89</v>
      </c>
      <c r="I99" s="215"/>
      <c r="J99" s="214">
        <f>ROUND(I99*H99,0)</f>
        <v>0</v>
      </c>
      <c r="K99" s="212" t="s">
        <v>133</v>
      </c>
      <c r="L99" s="42"/>
      <c r="M99" s="216" t="s">
        <v>20</v>
      </c>
      <c r="N99" s="217" t="s">
        <v>43</v>
      </c>
      <c r="O99" s="82"/>
      <c r="P99" s="218">
        <f>O99*H99</f>
        <v>0</v>
      </c>
      <c r="Q99" s="218">
        <v>0</v>
      </c>
      <c r="R99" s="218">
        <f>Q99*H99</f>
        <v>0</v>
      </c>
      <c r="S99" s="218">
        <v>0.063</v>
      </c>
      <c r="T99" s="219">
        <f>S99*H99</f>
        <v>1.94607</v>
      </c>
      <c r="AR99" s="220" t="s">
        <v>134</v>
      </c>
      <c r="AT99" s="220" t="s">
        <v>129</v>
      </c>
      <c r="AU99" s="220" t="s">
        <v>81</v>
      </c>
      <c r="AY99" s="16" t="s">
        <v>126</v>
      </c>
      <c r="BE99" s="221">
        <f>IF(N99="základní",J99,0)</f>
        <v>0</v>
      </c>
      <c r="BF99" s="221">
        <f>IF(N99="snížená",J99,0)</f>
        <v>0</v>
      </c>
      <c r="BG99" s="221">
        <f>IF(N99="zákl. přenesená",J99,0)</f>
        <v>0</v>
      </c>
      <c r="BH99" s="221">
        <f>IF(N99="sníž. přenesená",J99,0)</f>
        <v>0</v>
      </c>
      <c r="BI99" s="221">
        <f>IF(N99="nulová",J99,0)</f>
        <v>0</v>
      </c>
      <c r="BJ99" s="16" t="s">
        <v>8</v>
      </c>
      <c r="BK99" s="221">
        <f>ROUND(I99*H99,0)</f>
        <v>0</v>
      </c>
      <c r="BL99" s="16" t="s">
        <v>134</v>
      </c>
      <c r="BM99" s="220" t="s">
        <v>637</v>
      </c>
    </row>
    <row r="100" spans="2:47" s="1" customFormat="1" ht="12">
      <c r="B100" s="37"/>
      <c r="C100" s="38"/>
      <c r="D100" s="222" t="s">
        <v>136</v>
      </c>
      <c r="E100" s="38"/>
      <c r="F100" s="223" t="s">
        <v>638</v>
      </c>
      <c r="G100" s="38"/>
      <c r="H100" s="38"/>
      <c r="I100" s="134"/>
      <c r="J100" s="38"/>
      <c r="K100" s="38"/>
      <c r="L100" s="42"/>
      <c r="M100" s="224"/>
      <c r="N100" s="82"/>
      <c r="O100" s="82"/>
      <c r="P100" s="82"/>
      <c r="Q100" s="82"/>
      <c r="R100" s="82"/>
      <c r="S100" s="82"/>
      <c r="T100" s="83"/>
      <c r="AT100" s="16" t="s">
        <v>136</v>
      </c>
      <c r="AU100" s="16" t="s">
        <v>81</v>
      </c>
    </row>
    <row r="101" spans="2:47" s="1" customFormat="1" ht="12">
      <c r="B101" s="37"/>
      <c r="C101" s="38"/>
      <c r="D101" s="222" t="s">
        <v>138</v>
      </c>
      <c r="E101" s="38"/>
      <c r="F101" s="225" t="s">
        <v>639</v>
      </c>
      <c r="G101" s="38"/>
      <c r="H101" s="38"/>
      <c r="I101" s="134"/>
      <c r="J101" s="38"/>
      <c r="K101" s="38"/>
      <c r="L101" s="42"/>
      <c r="M101" s="224"/>
      <c r="N101" s="82"/>
      <c r="O101" s="82"/>
      <c r="P101" s="82"/>
      <c r="Q101" s="82"/>
      <c r="R101" s="82"/>
      <c r="S101" s="82"/>
      <c r="T101" s="83"/>
      <c r="AT101" s="16" t="s">
        <v>138</v>
      </c>
      <c r="AU101" s="16" t="s">
        <v>81</v>
      </c>
    </row>
    <row r="102" spans="2:51" s="12" customFormat="1" ht="12">
      <c r="B102" s="226"/>
      <c r="C102" s="227"/>
      <c r="D102" s="222" t="s">
        <v>140</v>
      </c>
      <c r="E102" s="228" t="s">
        <v>20</v>
      </c>
      <c r="F102" s="229" t="s">
        <v>634</v>
      </c>
      <c r="G102" s="227"/>
      <c r="H102" s="230">
        <v>30.89</v>
      </c>
      <c r="I102" s="231"/>
      <c r="J102" s="227"/>
      <c r="K102" s="227"/>
      <c r="L102" s="232"/>
      <c r="M102" s="233"/>
      <c r="N102" s="234"/>
      <c r="O102" s="234"/>
      <c r="P102" s="234"/>
      <c r="Q102" s="234"/>
      <c r="R102" s="234"/>
      <c r="S102" s="234"/>
      <c r="T102" s="235"/>
      <c r="AT102" s="236" t="s">
        <v>140</v>
      </c>
      <c r="AU102" s="236" t="s">
        <v>81</v>
      </c>
      <c r="AV102" s="12" t="s">
        <v>81</v>
      </c>
      <c r="AW102" s="12" t="s">
        <v>33</v>
      </c>
      <c r="AX102" s="12" t="s">
        <v>8</v>
      </c>
      <c r="AY102" s="236" t="s">
        <v>126</v>
      </c>
    </row>
    <row r="103" spans="2:63" s="11" customFormat="1" ht="22.8" customHeight="1">
      <c r="B103" s="194"/>
      <c r="C103" s="195"/>
      <c r="D103" s="196" t="s">
        <v>71</v>
      </c>
      <c r="E103" s="208" t="s">
        <v>182</v>
      </c>
      <c r="F103" s="208" t="s">
        <v>183</v>
      </c>
      <c r="G103" s="195"/>
      <c r="H103" s="195"/>
      <c r="I103" s="198"/>
      <c r="J103" s="209">
        <f>BK103</f>
        <v>0</v>
      </c>
      <c r="K103" s="195"/>
      <c r="L103" s="200"/>
      <c r="M103" s="201"/>
      <c r="N103" s="202"/>
      <c r="O103" s="202"/>
      <c r="P103" s="203">
        <f>SUM(P104:P123)</f>
        <v>0</v>
      </c>
      <c r="Q103" s="202"/>
      <c r="R103" s="203">
        <f>SUM(R104:R123)</f>
        <v>0</v>
      </c>
      <c r="S103" s="202"/>
      <c r="T103" s="204">
        <f>SUM(T104:T123)</f>
        <v>0</v>
      </c>
      <c r="AR103" s="205" t="s">
        <v>8</v>
      </c>
      <c r="AT103" s="206" t="s">
        <v>71</v>
      </c>
      <c r="AU103" s="206" t="s">
        <v>8</v>
      </c>
      <c r="AY103" s="205" t="s">
        <v>126</v>
      </c>
      <c r="BK103" s="207">
        <f>SUM(BK104:BK123)</f>
        <v>0</v>
      </c>
    </row>
    <row r="104" spans="2:65" s="1" customFormat="1" ht="14.4" customHeight="1">
      <c r="B104" s="37"/>
      <c r="C104" s="210" t="s">
        <v>134</v>
      </c>
      <c r="D104" s="210" t="s">
        <v>129</v>
      </c>
      <c r="E104" s="211" t="s">
        <v>185</v>
      </c>
      <c r="F104" s="212" t="s">
        <v>186</v>
      </c>
      <c r="G104" s="213" t="s">
        <v>187</v>
      </c>
      <c r="H104" s="214">
        <v>1.95</v>
      </c>
      <c r="I104" s="215"/>
      <c r="J104" s="214">
        <f>ROUND(I104*H104,0)</f>
        <v>0</v>
      </c>
      <c r="K104" s="212" t="s">
        <v>133</v>
      </c>
      <c r="L104" s="42"/>
      <c r="M104" s="216" t="s">
        <v>20</v>
      </c>
      <c r="N104" s="217" t="s">
        <v>43</v>
      </c>
      <c r="O104" s="82"/>
      <c r="P104" s="218">
        <f>O104*H104</f>
        <v>0</v>
      </c>
      <c r="Q104" s="218">
        <v>0</v>
      </c>
      <c r="R104" s="218">
        <f>Q104*H104</f>
        <v>0</v>
      </c>
      <c r="S104" s="218">
        <v>0</v>
      </c>
      <c r="T104" s="219">
        <f>S104*H104</f>
        <v>0</v>
      </c>
      <c r="AR104" s="220" t="s">
        <v>134</v>
      </c>
      <c r="AT104" s="220" t="s">
        <v>129</v>
      </c>
      <c r="AU104" s="220" t="s">
        <v>81</v>
      </c>
      <c r="AY104" s="16" t="s">
        <v>126</v>
      </c>
      <c r="BE104" s="221">
        <f>IF(N104="základní",J104,0)</f>
        <v>0</v>
      </c>
      <c r="BF104" s="221">
        <f>IF(N104="snížená",J104,0)</f>
        <v>0</v>
      </c>
      <c r="BG104" s="221">
        <f>IF(N104="zákl. přenesená",J104,0)</f>
        <v>0</v>
      </c>
      <c r="BH104" s="221">
        <f>IF(N104="sníž. přenesená",J104,0)</f>
        <v>0</v>
      </c>
      <c r="BI104" s="221">
        <f>IF(N104="nulová",J104,0)</f>
        <v>0</v>
      </c>
      <c r="BJ104" s="16" t="s">
        <v>8</v>
      </c>
      <c r="BK104" s="221">
        <f>ROUND(I104*H104,0)</f>
        <v>0</v>
      </c>
      <c r="BL104" s="16" t="s">
        <v>134</v>
      </c>
      <c r="BM104" s="220" t="s">
        <v>640</v>
      </c>
    </row>
    <row r="105" spans="2:47" s="1" customFormat="1" ht="12">
      <c r="B105" s="37"/>
      <c r="C105" s="38"/>
      <c r="D105" s="222" t="s">
        <v>136</v>
      </c>
      <c r="E105" s="38"/>
      <c r="F105" s="223" t="s">
        <v>189</v>
      </c>
      <c r="G105" s="38"/>
      <c r="H105" s="38"/>
      <c r="I105" s="134"/>
      <c r="J105" s="38"/>
      <c r="K105" s="38"/>
      <c r="L105" s="42"/>
      <c r="M105" s="224"/>
      <c r="N105" s="82"/>
      <c r="O105" s="82"/>
      <c r="P105" s="82"/>
      <c r="Q105" s="82"/>
      <c r="R105" s="82"/>
      <c r="S105" s="82"/>
      <c r="T105" s="83"/>
      <c r="AT105" s="16" t="s">
        <v>136</v>
      </c>
      <c r="AU105" s="16" t="s">
        <v>81</v>
      </c>
    </row>
    <row r="106" spans="2:47" s="1" customFormat="1" ht="12">
      <c r="B106" s="37"/>
      <c r="C106" s="38"/>
      <c r="D106" s="222" t="s">
        <v>138</v>
      </c>
      <c r="E106" s="38"/>
      <c r="F106" s="225" t="s">
        <v>190</v>
      </c>
      <c r="G106" s="38"/>
      <c r="H106" s="38"/>
      <c r="I106" s="134"/>
      <c r="J106" s="38"/>
      <c r="K106" s="38"/>
      <c r="L106" s="42"/>
      <c r="M106" s="224"/>
      <c r="N106" s="82"/>
      <c r="O106" s="82"/>
      <c r="P106" s="82"/>
      <c r="Q106" s="82"/>
      <c r="R106" s="82"/>
      <c r="S106" s="82"/>
      <c r="T106" s="83"/>
      <c r="AT106" s="16" t="s">
        <v>138</v>
      </c>
      <c r="AU106" s="16" t="s">
        <v>81</v>
      </c>
    </row>
    <row r="107" spans="2:51" s="12" customFormat="1" ht="12">
      <c r="B107" s="226"/>
      <c r="C107" s="227"/>
      <c r="D107" s="222" t="s">
        <v>140</v>
      </c>
      <c r="E107" s="228" t="s">
        <v>20</v>
      </c>
      <c r="F107" s="229" t="s">
        <v>641</v>
      </c>
      <c r="G107" s="227"/>
      <c r="H107" s="230">
        <v>1.95</v>
      </c>
      <c r="I107" s="231"/>
      <c r="J107" s="227"/>
      <c r="K107" s="227"/>
      <c r="L107" s="232"/>
      <c r="M107" s="233"/>
      <c r="N107" s="234"/>
      <c r="O107" s="234"/>
      <c r="P107" s="234"/>
      <c r="Q107" s="234"/>
      <c r="R107" s="234"/>
      <c r="S107" s="234"/>
      <c r="T107" s="235"/>
      <c r="AT107" s="236" t="s">
        <v>140</v>
      </c>
      <c r="AU107" s="236" t="s">
        <v>81</v>
      </c>
      <c r="AV107" s="12" t="s">
        <v>81</v>
      </c>
      <c r="AW107" s="12" t="s">
        <v>33</v>
      </c>
      <c r="AX107" s="12" t="s">
        <v>8</v>
      </c>
      <c r="AY107" s="236" t="s">
        <v>126</v>
      </c>
    </row>
    <row r="108" spans="2:65" s="1" customFormat="1" ht="14.4" customHeight="1">
      <c r="B108" s="37"/>
      <c r="C108" s="210" t="s">
        <v>165</v>
      </c>
      <c r="D108" s="210" t="s">
        <v>129</v>
      </c>
      <c r="E108" s="211" t="s">
        <v>191</v>
      </c>
      <c r="F108" s="212" t="s">
        <v>192</v>
      </c>
      <c r="G108" s="213" t="s">
        <v>187</v>
      </c>
      <c r="H108" s="214">
        <v>1.95</v>
      </c>
      <c r="I108" s="215"/>
      <c r="J108" s="214">
        <f>ROUND(I108*H108,0)</f>
        <v>0</v>
      </c>
      <c r="K108" s="212" t="s">
        <v>133</v>
      </c>
      <c r="L108" s="42"/>
      <c r="M108" s="216" t="s">
        <v>20</v>
      </c>
      <c r="N108" s="217" t="s">
        <v>43</v>
      </c>
      <c r="O108" s="82"/>
      <c r="P108" s="218">
        <f>O108*H108</f>
        <v>0</v>
      </c>
      <c r="Q108" s="218">
        <v>0</v>
      </c>
      <c r="R108" s="218">
        <f>Q108*H108</f>
        <v>0</v>
      </c>
      <c r="S108" s="218">
        <v>0</v>
      </c>
      <c r="T108" s="219">
        <f>S108*H108</f>
        <v>0</v>
      </c>
      <c r="AR108" s="220" t="s">
        <v>134</v>
      </c>
      <c r="AT108" s="220" t="s">
        <v>129</v>
      </c>
      <c r="AU108" s="220" t="s">
        <v>81</v>
      </c>
      <c r="AY108" s="16" t="s">
        <v>126</v>
      </c>
      <c r="BE108" s="221">
        <f>IF(N108="základní",J108,0)</f>
        <v>0</v>
      </c>
      <c r="BF108" s="221">
        <f>IF(N108="snížená",J108,0)</f>
        <v>0</v>
      </c>
      <c r="BG108" s="221">
        <f>IF(N108="zákl. přenesená",J108,0)</f>
        <v>0</v>
      </c>
      <c r="BH108" s="221">
        <f>IF(N108="sníž. přenesená",J108,0)</f>
        <v>0</v>
      </c>
      <c r="BI108" s="221">
        <f>IF(N108="nulová",J108,0)</f>
        <v>0</v>
      </c>
      <c r="BJ108" s="16" t="s">
        <v>8</v>
      </c>
      <c r="BK108" s="221">
        <f>ROUND(I108*H108,0)</f>
        <v>0</v>
      </c>
      <c r="BL108" s="16" t="s">
        <v>134</v>
      </c>
      <c r="BM108" s="220" t="s">
        <v>642</v>
      </c>
    </row>
    <row r="109" spans="2:47" s="1" customFormat="1" ht="12">
      <c r="B109" s="37"/>
      <c r="C109" s="38"/>
      <c r="D109" s="222" t="s">
        <v>136</v>
      </c>
      <c r="E109" s="38"/>
      <c r="F109" s="223" t="s">
        <v>194</v>
      </c>
      <c r="G109" s="38"/>
      <c r="H109" s="38"/>
      <c r="I109" s="134"/>
      <c r="J109" s="38"/>
      <c r="K109" s="38"/>
      <c r="L109" s="42"/>
      <c r="M109" s="224"/>
      <c r="N109" s="82"/>
      <c r="O109" s="82"/>
      <c r="P109" s="82"/>
      <c r="Q109" s="82"/>
      <c r="R109" s="82"/>
      <c r="S109" s="82"/>
      <c r="T109" s="83"/>
      <c r="AT109" s="16" t="s">
        <v>136</v>
      </c>
      <c r="AU109" s="16" t="s">
        <v>81</v>
      </c>
    </row>
    <row r="110" spans="2:47" s="1" customFormat="1" ht="12">
      <c r="B110" s="37"/>
      <c r="C110" s="38"/>
      <c r="D110" s="222" t="s">
        <v>138</v>
      </c>
      <c r="E110" s="38"/>
      <c r="F110" s="225" t="s">
        <v>195</v>
      </c>
      <c r="G110" s="38"/>
      <c r="H110" s="38"/>
      <c r="I110" s="134"/>
      <c r="J110" s="38"/>
      <c r="K110" s="38"/>
      <c r="L110" s="42"/>
      <c r="M110" s="224"/>
      <c r="N110" s="82"/>
      <c r="O110" s="82"/>
      <c r="P110" s="82"/>
      <c r="Q110" s="82"/>
      <c r="R110" s="82"/>
      <c r="S110" s="82"/>
      <c r="T110" s="83"/>
      <c r="AT110" s="16" t="s">
        <v>138</v>
      </c>
      <c r="AU110" s="16" t="s">
        <v>81</v>
      </c>
    </row>
    <row r="111" spans="2:51" s="12" customFormat="1" ht="12">
      <c r="B111" s="226"/>
      <c r="C111" s="227"/>
      <c r="D111" s="222" t="s">
        <v>140</v>
      </c>
      <c r="E111" s="228" t="s">
        <v>20</v>
      </c>
      <c r="F111" s="229" t="s">
        <v>641</v>
      </c>
      <c r="G111" s="227"/>
      <c r="H111" s="230">
        <v>1.95</v>
      </c>
      <c r="I111" s="231"/>
      <c r="J111" s="227"/>
      <c r="K111" s="227"/>
      <c r="L111" s="232"/>
      <c r="M111" s="233"/>
      <c r="N111" s="234"/>
      <c r="O111" s="234"/>
      <c r="P111" s="234"/>
      <c r="Q111" s="234"/>
      <c r="R111" s="234"/>
      <c r="S111" s="234"/>
      <c r="T111" s="235"/>
      <c r="AT111" s="236" t="s">
        <v>140</v>
      </c>
      <c r="AU111" s="236" t="s">
        <v>81</v>
      </c>
      <c r="AV111" s="12" t="s">
        <v>81</v>
      </c>
      <c r="AW111" s="12" t="s">
        <v>33</v>
      </c>
      <c r="AX111" s="12" t="s">
        <v>8</v>
      </c>
      <c r="AY111" s="236" t="s">
        <v>126</v>
      </c>
    </row>
    <row r="112" spans="2:65" s="1" customFormat="1" ht="14.4" customHeight="1">
      <c r="B112" s="37"/>
      <c r="C112" s="210" t="s">
        <v>127</v>
      </c>
      <c r="D112" s="210" t="s">
        <v>129</v>
      </c>
      <c r="E112" s="211" t="s">
        <v>196</v>
      </c>
      <c r="F112" s="212" t="s">
        <v>197</v>
      </c>
      <c r="G112" s="213" t="s">
        <v>187</v>
      </c>
      <c r="H112" s="214">
        <v>1.95</v>
      </c>
      <c r="I112" s="215"/>
      <c r="J112" s="214">
        <f>ROUND(I112*H112,0)</f>
        <v>0</v>
      </c>
      <c r="K112" s="212" t="s">
        <v>133</v>
      </c>
      <c r="L112" s="42"/>
      <c r="M112" s="216" t="s">
        <v>20</v>
      </c>
      <c r="N112" s="217" t="s">
        <v>43</v>
      </c>
      <c r="O112" s="82"/>
      <c r="P112" s="218">
        <f>O112*H112</f>
        <v>0</v>
      </c>
      <c r="Q112" s="218">
        <v>0</v>
      </c>
      <c r="R112" s="218">
        <f>Q112*H112</f>
        <v>0</v>
      </c>
      <c r="S112" s="218">
        <v>0</v>
      </c>
      <c r="T112" s="219">
        <f>S112*H112</f>
        <v>0</v>
      </c>
      <c r="AR112" s="220" t="s">
        <v>134</v>
      </c>
      <c r="AT112" s="220" t="s">
        <v>129</v>
      </c>
      <c r="AU112" s="220" t="s">
        <v>81</v>
      </c>
      <c r="AY112" s="16" t="s">
        <v>126</v>
      </c>
      <c r="BE112" s="221">
        <f>IF(N112="základní",J112,0)</f>
        <v>0</v>
      </c>
      <c r="BF112" s="221">
        <f>IF(N112="snížená",J112,0)</f>
        <v>0</v>
      </c>
      <c r="BG112" s="221">
        <f>IF(N112="zákl. přenesená",J112,0)</f>
        <v>0</v>
      </c>
      <c r="BH112" s="221">
        <f>IF(N112="sníž. přenesená",J112,0)</f>
        <v>0</v>
      </c>
      <c r="BI112" s="221">
        <f>IF(N112="nulová",J112,0)</f>
        <v>0</v>
      </c>
      <c r="BJ112" s="16" t="s">
        <v>8</v>
      </c>
      <c r="BK112" s="221">
        <f>ROUND(I112*H112,0)</f>
        <v>0</v>
      </c>
      <c r="BL112" s="16" t="s">
        <v>134</v>
      </c>
      <c r="BM112" s="220" t="s">
        <v>643</v>
      </c>
    </row>
    <row r="113" spans="2:47" s="1" customFormat="1" ht="12">
      <c r="B113" s="37"/>
      <c r="C113" s="38"/>
      <c r="D113" s="222" t="s">
        <v>136</v>
      </c>
      <c r="E113" s="38"/>
      <c r="F113" s="223" t="s">
        <v>199</v>
      </c>
      <c r="G113" s="38"/>
      <c r="H113" s="38"/>
      <c r="I113" s="134"/>
      <c r="J113" s="38"/>
      <c r="K113" s="38"/>
      <c r="L113" s="42"/>
      <c r="M113" s="224"/>
      <c r="N113" s="82"/>
      <c r="O113" s="82"/>
      <c r="P113" s="82"/>
      <c r="Q113" s="82"/>
      <c r="R113" s="82"/>
      <c r="S113" s="82"/>
      <c r="T113" s="83"/>
      <c r="AT113" s="16" t="s">
        <v>136</v>
      </c>
      <c r="AU113" s="16" t="s">
        <v>81</v>
      </c>
    </row>
    <row r="114" spans="2:47" s="1" customFormat="1" ht="12">
      <c r="B114" s="37"/>
      <c r="C114" s="38"/>
      <c r="D114" s="222" t="s">
        <v>138</v>
      </c>
      <c r="E114" s="38"/>
      <c r="F114" s="225" t="s">
        <v>200</v>
      </c>
      <c r="G114" s="38"/>
      <c r="H114" s="38"/>
      <c r="I114" s="134"/>
      <c r="J114" s="38"/>
      <c r="K114" s="38"/>
      <c r="L114" s="42"/>
      <c r="M114" s="224"/>
      <c r="N114" s="82"/>
      <c r="O114" s="82"/>
      <c r="P114" s="82"/>
      <c r="Q114" s="82"/>
      <c r="R114" s="82"/>
      <c r="S114" s="82"/>
      <c r="T114" s="83"/>
      <c r="AT114" s="16" t="s">
        <v>138</v>
      </c>
      <c r="AU114" s="16" t="s">
        <v>81</v>
      </c>
    </row>
    <row r="115" spans="2:51" s="12" customFormat="1" ht="12">
      <c r="B115" s="226"/>
      <c r="C115" s="227"/>
      <c r="D115" s="222" t="s">
        <v>140</v>
      </c>
      <c r="E115" s="228" t="s">
        <v>20</v>
      </c>
      <c r="F115" s="229" t="s">
        <v>641</v>
      </c>
      <c r="G115" s="227"/>
      <c r="H115" s="230">
        <v>1.95</v>
      </c>
      <c r="I115" s="231"/>
      <c r="J115" s="227"/>
      <c r="K115" s="227"/>
      <c r="L115" s="232"/>
      <c r="M115" s="233"/>
      <c r="N115" s="234"/>
      <c r="O115" s="234"/>
      <c r="P115" s="234"/>
      <c r="Q115" s="234"/>
      <c r="R115" s="234"/>
      <c r="S115" s="234"/>
      <c r="T115" s="235"/>
      <c r="AT115" s="236" t="s">
        <v>140</v>
      </c>
      <c r="AU115" s="236" t="s">
        <v>81</v>
      </c>
      <c r="AV115" s="12" t="s">
        <v>81</v>
      </c>
      <c r="AW115" s="12" t="s">
        <v>33</v>
      </c>
      <c r="AX115" s="12" t="s">
        <v>8</v>
      </c>
      <c r="AY115" s="236" t="s">
        <v>126</v>
      </c>
    </row>
    <row r="116" spans="2:65" s="1" customFormat="1" ht="14.4" customHeight="1">
      <c r="B116" s="37"/>
      <c r="C116" s="210" t="s">
        <v>176</v>
      </c>
      <c r="D116" s="210" t="s">
        <v>129</v>
      </c>
      <c r="E116" s="211" t="s">
        <v>202</v>
      </c>
      <c r="F116" s="212" t="s">
        <v>203</v>
      </c>
      <c r="G116" s="213" t="s">
        <v>187</v>
      </c>
      <c r="H116" s="214">
        <v>9.75</v>
      </c>
      <c r="I116" s="215"/>
      <c r="J116" s="214">
        <f>ROUND(I116*H116,0)</f>
        <v>0</v>
      </c>
      <c r="K116" s="212" t="s">
        <v>133</v>
      </c>
      <c r="L116" s="42"/>
      <c r="M116" s="216" t="s">
        <v>20</v>
      </c>
      <c r="N116" s="217" t="s">
        <v>43</v>
      </c>
      <c r="O116" s="82"/>
      <c r="P116" s="218">
        <f>O116*H116</f>
        <v>0</v>
      </c>
      <c r="Q116" s="218">
        <v>0</v>
      </c>
      <c r="R116" s="218">
        <f>Q116*H116</f>
        <v>0</v>
      </c>
      <c r="S116" s="218">
        <v>0</v>
      </c>
      <c r="T116" s="219">
        <f>S116*H116</f>
        <v>0</v>
      </c>
      <c r="AR116" s="220" t="s">
        <v>134</v>
      </c>
      <c r="AT116" s="220" t="s">
        <v>129</v>
      </c>
      <c r="AU116" s="220" t="s">
        <v>81</v>
      </c>
      <c r="AY116" s="16" t="s">
        <v>126</v>
      </c>
      <c r="BE116" s="221">
        <f>IF(N116="základní",J116,0)</f>
        <v>0</v>
      </c>
      <c r="BF116" s="221">
        <f>IF(N116="snížená",J116,0)</f>
        <v>0</v>
      </c>
      <c r="BG116" s="221">
        <f>IF(N116="zákl. přenesená",J116,0)</f>
        <v>0</v>
      </c>
      <c r="BH116" s="221">
        <f>IF(N116="sníž. přenesená",J116,0)</f>
        <v>0</v>
      </c>
      <c r="BI116" s="221">
        <f>IF(N116="nulová",J116,0)</f>
        <v>0</v>
      </c>
      <c r="BJ116" s="16" t="s">
        <v>8</v>
      </c>
      <c r="BK116" s="221">
        <f>ROUND(I116*H116,0)</f>
        <v>0</v>
      </c>
      <c r="BL116" s="16" t="s">
        <v>134</v>
      </c>
      <c r="BM116" s="220" t="s">
        <v>644</v>
      </c>
    </row>
    <row r="117" spans="2:47" s="1" customFormat="1" ht="12">
      <c r="B117" s="37"/>
      <c r="C117" s="38"/>
      <c r="D117" s="222" t="s">
        <v>136</v>
      </c>
      <c r="E117" s="38"/>
      <c r="F117" s="223" t="s">
        <v>205</v>
      </c>
      <c r="G117" s="38"/>
      <c r="H117" s="38"/>
      <c r="I117" s="134"/>
      <c r="J117" s="38"/>
      <c r="K117" s="38"/>
      <c r="L117" s="42"/>
      <c r="M117" s="224"/>
      <c r="N117" s="82"/>
      <c r="O117" s="82"/>
      <c r="P117" s="82"/>
      <c r="Q117" s="82"/>
      <c r="R117" s="82"/>
      <c r="S117" s="82"/>
      <c r="T117" s="83"/>
      <c r="AT117" s="16" t="s">
        <v>136</v>
      </c>
      <c r="AU117" s="16" t="s">
        <v>81</v>
      </c>
    </row>
    <row r="118" spans="2:47" s="1" customFormat="1" ht="12">
      <c r="B118" s="37"/>
      <c r="C118" s="38"/>
      <c r="D118" s="222" t="s">
        <v>138</v>
      </c>
      <c r="E118" s="38"/>
      <c r="F118" s="225" t="s">
        <v>200</v>
      </c>
      <c r="G118" s="38"/>
      <c r="H118" s="38"/>
      <c r="I118" s="134"/>
      <c r="J118" s="38"/>
      <c r="K118" s="38"/>
      <c r="L118" s="42"/>
      <c r="M118" s="224"/>
      <c r="N118" s="82"/>
      <c r="O118" s="82"/>
      <c r="P118" s="82"/>
      <c r="Q118" s="82"/>
      <c r="R118" s="82"/>
      <c r="S118" s="82"/>
      <c r="T118" s="83"/>
      <c r="AT118" s="16" t="s">
        <v>138</v>
      </c>
      <c r="AU118" s="16" t="s">
        <v>81</v>
      </c>
    </row>
    <row r="119" spans="2:51" s="12" customFormat="1" ht="12">
      <c r="B119" s="226"/>
      <c r="C119" s="227"/>
      <c r="D119" s="222" t="s">
        <v>140</v>
      </c>
      <c r="E119" s="228" t="s">
        <v>20</v>
      </c>
      <c r="F119" s="229" t="s">
        <v>645</v>
      </c>
      <c r="G119" s="227"/>
      <c r="H119" s="230">
        <v>9.75</v>
      </c>
      <c r="I119" s="231"/>
      <c r="J119" s="227"/>
      <c r="K119" s="227"/>
      <c r="L119" s="232"/>
      <c r="M119" s="233"/>
      <c r="N119" s="234"/>
      <c r="O119" s="234"/>
      <c r="P119" s="234"/>
      <c r="Q119" s="234"/>
      <c r="R119" s="234"/>
      <c r="S119" s="234"/>
      <c r="T119" s="235"/>
      <c r="AT119" s="236" t="s">
        <v>140</v>
      </c>
      <c r="AU119" s="236" t="s">
        <v>81</v>
      </c>
      <c r="AV119" s="12" t="s">
        <v>81</v>
      </c>
      <c r="AW119" s="12" t="s">
        <v>33</v>
      </c>
      <c r="AX119" s="12" t="s">
        <v>8</v>
      </c>
      <c r="AY119" s="236" t="s">
        <v>126</v>
      </c>
    </row>
    <row r="120" spans="2:65" s="1" customFormat="1" ht="21.6" customHeight="1">
      <c r="B120" s="37"/>
      <c r="C120" s="210" t="s">
        <v>184</v>
      </c>
      <c r="D120" s="210" t="s">
        <v>129</v>
      </c>
      <c r="E120" s="211" t="s">
        <v>208</v>
      </c>
      <c r="F120" s="212" t="s">
        <v>209</v>
      </c>
      <c r="G120" s="213" t="s">
        <v>187</v>
      </c>
      <c r="H120" s="214">
        <v>1.95</v>
      </c>
      <c r="I120" s="215"/>
      <c r="J120" s="214">
        <f>ROUND(I120*H120,0)</f>
        <v>0</v>
      </c>
      <c r="K120" s="212" t="s">
        <v>133</v>
      </c>
      <c r="L120" s="42"/>
      <c r="M120" s="216" t="s">
        <v>20</v>
      </c>
      <c r="N120" s="217" t="s">
        <v>43</v>
      </c>
      <c r="O120" s="82"/>
      <c r="P120" s="218">
        <f>O120*H120</f>
        <v>0</v>
      </c>
      <c r="Q120" s="218">
        <v>0</v>
      </c>
      <c r="R120" s="218">
        <f>Q120*H120</f>
        <v>0</v>
      </c>
      <c r="S120" s="218">
        <v>0</v>
      </c>
      <c r="T120" s="219">
        <f>S120*H120</f>
        <v>0</v>
      </c>
      <c r="AR120" s="220" t="s">
        <v>134</v>
      </c>
      <c r="AT120" s="220" t="s">
        <v>129</v>
      </c>
      <c r="AU120" s="220" t="s">
        <v>81</v>
      </c>
      <c r="AY120" s="16" t="s">
        <v>126</v>
      </c>
      <c r="BE120" s="221">
        <f>IF(N120="základní",J120,0)</f>
        <v>0</v>
      </c>
      <c r="BF120" s="221">
        <f>IF(N120="snížená",J120,0)</f>
        <v>0</v>
      </c>
      <c r="BG120" s="221">
        <f>IF(N120="zákl. přenesená",J120,0)</f>
        <v>0</v>
      </c>
      <c r="BH120" s="221">
        <f>IF(N120="sníž. přenesená",J120,0)</f>
        <v>0</v>
      </c>
      <c r="BI120" s="221">
        <f>IF(N120="nulová",J120,0)</f>
        <v>0</v>
      </c>
      <c r="BJ120" s="16" t="s">
        <v>8</v>
      </c>
      <c r="BK120" s="221">
        <f>ROUND(I120*H120,0)</f>
        <v>0</v>
      </c>
      <c r="BL120" s="16" t="s">
        <v>134</v>
      </c>
      <c r="BM120" s="220" t="s">
        <v>646</v>
      </c>
    </row>
    <row r="121" spans="2:47" s="1" customFormat="1" ht="12">
      <c r="B121" s="37"/>
      <c r="C121" s="38"/>
      <c r="D121" s="222" t="s">
        <v>136</v>
      </c>
      <c r="E121" s="38"/>
      <c r="F121" s="223" t="s">
        <v>211</v>
      </c>
      <c r="G121" s="38"/>
      <c r="H121" s="38"/>
      <c r="I121" s="134"/>
      <c r="J121" s="38"/>
      <c r="K121" s="38"/>
      <c r="L121" s="42"/>
      <c r="M121" s="224"/>
      <c r="N121" s="82"/>
      <c r="O121" s="82"/>
      <c r="P121" s="82"/>
      <c r="Q121" s="82"/>
      <c r="R121" s="82"/>
      <c r="S121" s="82"/>
      <c r="T121" s="83"/>
      <c r="AT121" s="16" t="s">
        <v>136</v>
      </c>
      <c r="AU121" s="16" t="s">
        <v>81</v>
      </c>
    </row>
    <row r="122" spans="2:47" s="1" customFormat="1" ht="12">
      <c r="B122" s="37"/>
      <c r="C122" s="38"/>
      <c r="D122" s="222" t="s">
        <v>138</v>
      </c>
      <c r="E122" s="38"/>
      <c r="F122" s="225" t="s">
        <v>212</v>
      </c>
      <c r="G122" s="38"/>
      <c r="H122" s="38"/>
      <c r="I122" s="134"/>
      <c r="J122" s="38"/>
      <c r="K122" s="38"/>
      <c r="L122" s="42"/>
      <c r="M122" s="224"/>
      <c r="N122" s="82"/>
      <c r="O122" s="82"/>
      <c r="P122" s="82"/>
      <c r="Q122" s="82"/>
      <c r="R122" s="82"/>
      <c r="S122" s="82"/>
      <c r="T122" s="83"/>
      <c r="AT122" s="16" t="s">
        <v>138</v>
      </c>
      <c r="AU122" s="16" t="s">
        <v>81</v>
      </c>
    </row>
    <row r="123" spans="2:51" s="12" customFormat="1" ht="12">
      <c r="B123" s="226"/>
      <c r="C123" s="227"/>
      <c r="D123" s="222" t="s">
        <v>140</v>
      </c>
      <c r="E123" s="228" t="s">
        <v>20</v>
      </c>
      <c r="F123" s="229" t="s">
        <v>641</v>
      </c>
      <c r="G123" s="227"/>
      <c r="H123" s="230">
        <v>1.95</v>
      </c>
      <c r="I123" s="231"/>
      <c r="J123" s="227"/>
      <c r="K123" s="227"/>
      <c r="L123" s="232"/>
      <c r="M123" s="233"/>
      <c r="N123" s="234"/>
      <c r="O123" s="234"/>
      <c r="P123" s="234"/>
      <c r="Q123" s="234"/>
      <c r="R123" s="234"/>
      <c r="S123" s="234"/>
      <c r="T123" s="235"/>
      <c r="AT123" s="236" t="s">
        <v>140</v>
      </c>
      <c r="AU123" s="236" t="s">
        <v>81</v>
      </c>
      <c r="AV123" s="12" t="s">
        <v>81</v>
      </c>
      <c r="AW123" s="12" t="s">
        <v>33</v>
      </c>
      <c r="AX123" s="12" t="s">
        <v>8</v>
      </c>
      <c r="AY123" s="236" t="s">
        <v>126</v>
      </c>
    </row>
    <row r="124" spans="2:63" s="11" customFormat="1" ht="22.8" customHeight="1">
      <c r="B124" s="194"/>
      <c r="C124" s="195"/>
      <c r="D124" s="196" t="s">
        <v>71</v>
      </c>
      <c r="E124" s="208" t="s">
        <v>213</v>
      </c>
      <c r="F124" s="208" t="s">
        <v>214</v>
      </c>
      <c r="G124" s="195"/>
      <c r="H124" s="195"/>
      <c r="I124" s="198"/>
      <c r="J124" s="209">
        <f>BK124</f>
        <v>0</v>
      </c>
      <c r="K124" s="195"/>
      <c r="L124" s="200"/>
      <c r="M124" s="201"/>
      <c r="N124" s="202"/>
      <c r="O124" s="202"/>
      <c r="P124" s="203">
        <f>SUM(P125:P127)</f>
        <v>0</v>
      </c>
      <c r="Q124" s="202"/>
      <c r="R124" s="203">
        <f>SUM(R125:R127)</f>
        <v>0</v>
      </c>
      <c r="S124" s="202"/>
      <c r="T124" s="204">
        <f>SUM(T125:T127)</f>
        <v>0</v>
      </c>
      <c r="AR124" s="205" t="s">
        <v>8</v>
      </c>
      <c r="AT124" s="206" t="s">
        <v>71</v>
      </c>
      <c r="AU124" s="206" t="s">
        <v>8</v>
      </c>
      <c r="AY124" s="205" t="s">
        <v>126</v>
      </c>
      <c r="BK124" s="207">
        <f>SUM(BK125:BK127)</f>
        <v>0</v>
      </c>
    </row>
    <row r="125" spans="2:65" s="1" customFormat="1" ht="14.4" customHeight="1">
      <c r="B125" s="37"/>
      <c r="C125" s="210" t="s">
        <v>151</v>
      </c>
      <c r="D125" s="210" t="s">
        <v>129</v>
      </c>
      <c r="E125" s="211" t="s">
        <v>216</v>
      </c>
      <c r="F125" s="212" t="s">
        <v>217</v>
      </c>
      <c r="G125" s="213" t="s">
        <v>187</v>
      </c>
      <c r="H125" s="214">
        <v>0.59</v>
      </c>
      <c r="I125" s="215"/>
      <c r="J125" s="214">
        <f>ROUND(I125*H125,0)</f>
        <v>0</v>
      </c>
      <c r="K125" s="212" t="s">
        <v>133</v>
      </c>
      <c r="L125" s="42"/>
      <c r="M125" s="216" t="s">
        <v>20</v>
      </c>
      <c r="N125" s="217" t="s">
        <v>43</v>
      </c>
      <c r="O125" s="82"/>
      <c r="P125" s="218">
        <f>O125*H125</f>
        <v>0</v>
      </c>
      <c r="Q125" s="218">
        <v>0</v>
      </c>
      <c r="R125" s="218">
        <f>Q125*H125</f>
        <v>0</v>
      </c>
      <c r="S125" s="218">
        <v>0</v>
      </c>
      <c r="T125" s="219">
        <f>S125*H125</f>
        <v>0</v>
      </c>
      <c r="AR125" s="220" t="s">
        <v>134</v>
      </c>
      <c r="AT125" s="220" t="s">
        <v>129</v>
      </c>
      <c r="AU125" s="220" t="s">
        <v>81</v>
      </c>
      <c r="AY125" s="16" t="s">
        <v>126</v>
      </c>
      <c r="BE125" s="221">
        <f>IF(N125="základní",J125,0)</f>
        <v>0</v>
      </c>
      <c r="BF125" s="221">
        <f>IF(N125="snížená",J125,0)</f>
        <v>0</v>
      </c>
      <c r="BG125" s="221">
        <f>IF(N125="zákl. přenesená",J125,0)</f>
        <v>0</v>
      </c>
      <c r="BH125" s="221">
        <f>IF(N125="sníž. přenesená",J125,0)</f>
        <v>0</v>
      </c>
      <c r="BI125" s="221">
        <f>IF(N125="nulová",J125,0)</f>
        <v>0</v>
      </c>
      <c r="BJ125" s="16" t="s">
        <v>8</v>
      </c>
      <c r="BK125" s="221">
        <f>ROUND(I125*H125,0)</f>
        <v>0</v>
      </c>
      <c r="BL125" s="16" t="s">
        <v>134</v>
      </c>
      <c r="BM125" s="220" t="s">
        <v>647</v>
      </c>
    </row>
    <row r="126" spans="2:47" s="1" customFormat="1" ht="12">
      <c r="B126" s="37"/>
      <c r="C126" s="38"/>
      <c r="D126" s="222" t="s">
        <v>136</v>
      </c>
      <c r="E126" s="38"/>
      <c r="F126" s="223" t="s">
        <v>219</v>
      </c>
      <c r="G126" s="38"/>
      <c r="H126" s="38"/>
      <c r="I126" s="134"/>
      <c r="J126" s="38"/>
      <c r="K126" s="38"/>
      <c r="L126" s="42"/>
      <c r="M126" s="224"/>
      <c r="N126" s="82"/>
      <c r="O126" s="82"/>
      <c r="P126" s="82"/>
      <c r="Q126" s="82"/>
      <c r="R126" s="82"/>
      <c r="S126" s="82"/>
      <c r="T126" s="83"/>
      <c r="AT126" s="16" t="s">
        <v>136</v>
      </c>
      <c r="AU126" s="16" t="s">
        <v>81</v>
      </c>
    </row>
    <row r="127" spans="2:47" s="1" customFormat="1" ht="12">
      <c r="B127" s="37"/>
      <c r="C127" s="38"/>
      <c r="D127" s="222" t="s">
        <v>138</v>
      </c>
      <c r="E127" s="38"/>
      <c r="F127" s="225" t="s">
        <v>220</v>
      </c>
      <c r="G127" s="38"/>
      <c r="H127" s="38"/>
      <c r="I127" s="134"/>
      <c r="J127" s="38"/>
      <c r="K127" s="38"/>
      <c r="L127" s="42"/>
      <c r="M127" s="224"/>
      <c r="N127" s="82"/>
      <c r="O127" s="82"/>
      <c r="P127" s="82"/>
      <c r="Q127" s="82"/>
      <c r="R127" s="82"/>
      <c r="S127" s="82"/>
      <c r="T127" s="83"/>
      <c r="AT127" s="16" t="s">
        <v>138</v>
      </c>
      <c r="AU127" s="16" t="s">
        <v>81</v>
      </c>
    </row>
    <row r="128" spans="2:63" s="11" customFormat="1" ht="25.9" customHeight="1">
      <c r="B128" s="194"/>
      <c r="C128" s="195"/>
      <c r="D128" s="196" t="s">
        <v>71</v>
      </c>
      <c r="E128" s="197" t="s">
        <v>221</v>
      </c>
      <c r="F128" s="197" t="s">
        <v>222</v>
      </c>
      <c r="G128" s="195"/>
      <c r="H128" s="195"/>
      <c r="I128" s="198"/>
      <c r="J128" s="199">
        <f>BK128</f>
        <v>0</v>
      </c>
      <c r="K128" s="195"/>
      <c r="L128" s="200"/>
      <c r="M128" s="201"/>
      <c r="N128" s="202"/>
      <c r="O128" s="202"/>
      <c r="P128" s="203">
        <f>P129+P148</f>
        <v>0</v>
      </c>
      <c r="Q128" s="202"/>
      <c r="R128" s="203">
        <f>R129+R148</f>
        <v>0.0027300000000000002</v>
      </c>
      <c r="S128" s="202"/>
      <c r="T128" s="204">
        <f>T129+T148</f>
        <v>0</v>
      </c>
      <c r="AR128" s="205" t="s">
        <v>81</v>
      </c>
      <c r="AT128" s="206" t="s">
        <v>71</v>
      </c>
      <c r="AU128" s="206" t="s">
        <v>72</v>
      </c>
      <c r="AY128" s="205" t="s">
        <v>126</v>
      </c>
      <c r="BK128" s="207">
        <f>BK129+BK148</f>
        <v>0</v>
      </c>
    </row>
    <row r="129" spans="2:63" s="11" customFormat="1" ht="22.8" customHeight="1">
      <c r="B129" s="194"/>
      <c r="C129" s="195"/>
      <c r="D129" s="196" t="s">
        <v>71</v>
      </c>
      <c r="E129" s="208" t="s">
        <v>223</v>
      </c>
      <c r="F129" s="208" t="s">
        <v>224</v>
      </c>
      <c r="G129" s="195"/>
      <c r="H129" s="195"/>
      <c r="I129" s="198"/>
      <c r="J129" s="209">
        <f>BK129</f>
        <v>0</v>
      </c>
      <c r="K129" s="195"/>
      <c r="L129" s="200"/>
      <c r="M129" s="201"/>
      <c r="N129" s="202"/>
      <c r="O129" s="202"/>
      <c r="P129" s="203">
        <f>SUM(P130:P147)</f>
        <v>0</v>
      </c>
      <c r="Q129" s="202"/>
      <c r="R129" s="203">
        <f>SUM(R130:R147)</f>
        <v>0.0027300000000000002</v>
      </c>
      <c r="S129" s="202"/>
      <c r="T129" s="204">
        <f>SUM(T130:T147)</f>
        <v>0</v>
      </c>
      <c r="AR129" s="205" t="s">
        <v>81</v>
      </c>
      <c r="AT129" s="206" t="s">
        <v>71</v>
      </c>
      <c r="AU129" s="206" t="s">
        <v>8</v>
      </c>
      <c r="AY129" s="205" t="s">
        <v>126</v>
      </c>
      <c r="BK129" s="207">
        <f>SUM(BK130:BK147)</f>
        <v>0</v>
      </c>
    </row>
    <row r="130" spans="2:65" s="1" customFormat="1" ht="14.4" customHeight="1">
      <c r="B130" s="37"/>
      <c r="C130" s="210" t="s">
        <v>26</v>
      </c>
      <c r="D130" s="210" t="s">
        <v>129</v>
      </c>
      <c r="E130" s="211" t="s">
        <v>648</v>
      </c>
      <c r="F130" s="212" t="s">
        <v>649</v>
      </c>
      <c r="G130" s="213" t="s">
        <v>228</v>
      </c>
      <c r="H130" s="214">
        <v>1</v>
      </c>
      <c r="I130" s="215"/>
      <c r="J130" s="214">
        <f>ROUND(I130*H130,0)</f>
        <v>0</v>
      </c>
      <c r="K130" s="212" t="s">
        <v>133</v>
      </c>
      <c r="L130" s="42"/>
      <c r="M130" s="216" t="s">
        <v>20</v>
      </c>
      <c r="N130" s="217" t="s">
        <v>43</v>
      </c>
      <c r="O130" s="82"/>
      <c r="P130" s="218">
        <f>O130*H130</f>
        <v>0</v>
      </c>
      <c r="Q130" s="218">
        <v>0.00092</v>
      </c>
      <c r="R130" s="218">
        <f>Q130*H130</f>
        <v>0.00092</v>
      </c>
      <c r="S130" s="218">
        <v>0</v>
      </c>
      <c r="T130" s="219">
        <f>S130*H130</f>
        <v>0</v>
      </c>
      <c r="AR130" s="220" t="s">
        <v>229</v>
      </c>
      <c r="AT130" s="220" t="s">
        <v>129</v>
      </c>
      <c r="AU130" s="220" t="s">
        <v>81</v>
      </c>
      <c r="AY130" s="16" t="s">
        <v>126</v>
      </c>
      <c r="BE130" s="221">
        <f>IF(N130="základní",J130,0)</f>
        <v>0</v>
      </c>
      <c r="BF130" s="221">
        <f>IF(N130="snížená",J130,0)</f>
        <v>0</v>
      </c>
      <c r="BG130" s="221">
        <f>IF(N130="zákl. přenesená",J130,0)</f>
        <v>0</v>
      </c>
      <c r="BH130" s="221">
        <f>IF(N130="sníž. přenesená",J130,0)</f>
        <v>0</v>
      </c>
      <c r="BI130" s="221">
        <f>IF(N130="nulová",J130,0)</f>
        <v>0</v>
      </c>
      <c r="BJ130" s="16" t="s">
        <v>8</v>
      </c>
      <c r="BK130" s="221">
        <f>ROUND(I130*H130,0)</f>
        <v>0</v>
      </c>
      <c r="BL130" s="16" t="s">
        <v>229</v>
      </c>
      <c r="BM130" s="220" t="s">
        <v>650</v>
      </c>
    </row>
    <row r="131" spans="2:47" s="1" customFormat="1" ht="12">
      <c r="B131" s="37"/>
      <c r="C131" s="38"/>
      <c r="D131" s="222" t="s">
        <v>136</v>
      </c>
      <c r="E131" s="38"/>
      <c r="F131" s="223" t="s">
        <v>651</v>
      </c>
      <c r="G131" s="38"/>
      <c r="H131" s="38"/>
      <c r="I131" s="134"/>
      <c r="J131" s="38"/>
      <c r="K131" s="38"/>
      <c r="L131" s="42"/>
      <c r="M131" s="224"/>
      <c r="N131" s="82"/>
      <c r="O131" s="82"/>
      <c r="P131" s="82"/>
      <c r="Q131" s="82"/>
      <c r="R131" s="82"/>
      <c r="S131" s="82"/>
      <c r="T131" s="83"/>
      <c r="AT131" s="16" t="s">
        <v>136</v>
      </c>
      <c r="AU131" s="16" t="s">
        <v>81</v>
      </c>
    </row>
    <row r="132" spans="2:47" s="1" customFormat="1" ht="12">
      <c r="B132" s="37"/>
      <c r="C132" s="38"/>
      <c r="D132" s="222" t="s">
        <v>138</v>
      </c>
      <c r="E132" s="38"/>
      <c r="F132" s="225" t="s">
        <v>454</v>
      </c>
      <c r="G132" s="38"/>
      <c r="H132" s="38"/>
      <c r="I132" s="134"/>
      <c r="J132" s="38"/>
      <c r="K132" s="38"/>
      <c r="L132" s="42"/>
      <c r="M132" s="224"/>
      <c r="N132" s="82"/>
      <c r="O132" s="82"/>
      <c r="P132" s="82"/>
      <c r="Q132" s="82"/>
      <c r="R132" s="82"/>
      <c r="S132" s="82"/>
      <c r="T132" s="83"/>
      <c r="AT132" s="16" t="s">
        <v>138</v>
      </c>
      <c r="AU132" s="16" t="s">
        <v>81</v>
      </c>
    </row>
    <row r="133" spans="2:65" s="1" customFormat="1" ht="14.4" customHeight="1">
      <c r="B133" s="37"/>
      <c r="C133" s="248" t="s">
        <v>201</v>
      </c>
      <c r="D133" s="248" t="s">
        <v>256</v>
      </c>
      <c r="E133" s="249" t="s">
        <v>652</v>
      </c>
      <c r="F133" s="250" t="s">
        <v>20</v>
      </c>
      <c r="G133" s="251" t="s">
        <v>259</v>
      </c>
      <c r="H133" s="252">
        <v>1</v>
      </c>
      <c r="I133" s="253"/>
      <c r="J133" s="252">
        <f>ROUND(I133*H133,0)</f>
        <v>0</v>
      </c>
      <c r="K133" s="250" t="s">
        <v>20</v>
      </c>
      <c r="L133" s="254"/>
      <c r="M133" s="255" t="s">
        <v>20</v>
      </c>
      <c r="N133" s="256" t="s">
        <v>43</v>
      </c>
      <c r="O133" s="82"/>
      <c r="P133" s="218">
        <f>O133*H133</f>
        <v>0</v>
      </c>
      <c r="Q133" s="218">
        <v>0</v>
      </c>
      <c r="R133" s="218">
        <f>Q133*H133</f>
        <v>0</v>
      </c>
      <c r="S133" s="218">
        <v>0</v>
      </c>
      <c r="T133" s="219">
        <f>S133*H133</f>
        <v>0</v>
      </c>
      <c r="AR133" s="220" t="s">
        <v>260</v>
      </c>
      <c r="AT133" s="220" t="s">
        <v>256</v>
      </c>
      <c r="AU133" s="220" t="s">
        <v>81</v>
      </c>
      <c r="AY133" s="16" t="s">
        <v>126</v>
      </c>
      <c r="BE133" s="221">
        <f>IF(N133="základní",J133,0)</f>
        <v>0</v>
      </c>
      <c r="BF133" s="221">
        <f>IF(N133="snížená",J133,0)</f>
        <v>0</v>
      </c>
      <c r="BG133" s="221">
        <f>IF(N133="zákl. přenesená",J133,0)</f>
        <v>0</v>
      </c>
      <c r="BH133" s="221">
        <f>IF(N133="sníž. přenesená",J133,0)</f>
        <v>0</v>
      </c>
      <c r="BI133" s="221">
        <f>IF(N133="nulová",J133,0)</f>
        <v>0</v>
      </c>
      <c r="BJ133" s="16" t="s">
        <v>8</v>
      </c>
      <c r="BK133" s="221">
        <f>ROUND(I133*H133,0)</f>
        <v>0</v>
      </c>
      <c r="BL133" s="16" t="s">
        <v>229</v>
      </c>
      <c r="BM133" s="220" t="s">
        <v>653</v>
      </c>
    </row>
    <row r="134" spans="2:47" s="1" customFormat="1" ht="12">
      <c r="B134" s="37"/>
      <c r="C134" s="38"/>
      <c r="D134" s="222" t="s">
        <v>136</v>
      </c>
      <c r="E134" s="38"/>
      <c r="F134" s="223" t="s">
        <v>654</v>
      </c>
      <c r="G134" s="38"/>
      <c r="H134" s="38"/>
      <c r="I134" s="134"/>
      <c r="J134" s="38"/>
      <c r="K134" s="38"/>
      <c r="L134" s="42"/>
      <c r="M134" s="224"/>
      <c r="N134" s="82"/>
      <c r="O134" s="82"/>
      <c r="P134" s="82"/>
      <c r="Q134" s="82"/>
      <c r="R134" s="82"/>
      <c r="S134" s="82"/>
      <c r="T134" s="83"/>
      <c r="AT134" s="16" t="s">
        <v>136</v>
      </c>
      <c r="AU134" s="16" t="s">
        <v>81</v>
      </c>
    </row>
    <row r="135" spans="2:65" s="1" customFormat="1" ht="14.4" customHeight="1">
      <c r="B135" s="37"/>
      <c r="C135" s="248" t="s">
        <v>207</v>
      </c>
      <c r="D135" s="248" t="s">
        <v>256</v>
      </c>
      <c r="E135" s="249" t="s">
        <v>655</v>
      </c>
      <c r="F135" s="250" t="s">
        <v>20</v>
      </c>
      <c r="G135" s="251" t="s">
        <v>259</v>
      </c>
      <c r="H135" s="252">
        <v>1</v>
      </c>
      <c r="I135" s="253"/>
      <c r="J135" s="252">
        <f>ROUND(I135*H135,0)</f>
        <v>0</v>
      </c>
      <c r="K135" s="250" t="s">
        <v>20</v>
      </c>
      <c r="L135" s="254"/>
      <c r="M135" s="255" t="s">
        <v>20</v>
      </c>
      <c r="N135" s="256" t="s">
        <v>43</v>
      </c>
      <c r="O135" s="82"/>
      <c r="P135" s="218">
        <f>O135*H135</f>
        <v>0</v>
      </c>
      <c r="Q135" s="218">
        <v>0</v>
      </c>
      <c r="R135" s="218">
        <f>Q135*H135</f>
        <v>0</v>
      </c>
      <c r="S135" s="218">
        <v>0</v>
      </c>
      <c r="T135" s="219">
        <f>S135*H135</f>
        <v>0</v>
      </c>
      <c r="AR135" s="220" t="s">
        <v>260</v>
      </c>
      <c r="AT135" s="220" t="s">
        <v>256</v>
      </c>
      <c r="AU135" s="220" t="s">
        <v>81</v>
      </c>
      <c r="AY135" s="16" t="s">
        <v>126</v>
      </c>
      <c r="BE135" s="221">
        <f>IF(N135="základní",J135,0)</f>
        <v>0</v>
      </c>
      <c r="BF135" s="221">
        <f>IF(N135="snížená",J135,0)</f>
        <v>0</v>
      </c>
      <c r="BG135" s="221">
        <f>IF(N135="zákl. přenesená",J135,0)</f>
        <v>0</v>
      </c>
      <c r="BH135" s="221">
        <f>IF(N135="sníž. přenesená",J135,0)</f>
        <v>0</v>
      </c>
      <c r="BI135" s="221">
        <f>IF(N135="nulová",J135,0)</f>
        <v>0</v>
      </c>
      <c r="BJ135" s="16" t="s">
        <v>8</v>
      </c>
      <c r="BK135" s="221">
        <f>ROUND(I135*H135,0)</f>
        <v>0</v>
      </c>
      <c r="BL135" s="16" t="s">
        <v>229</v>
      </c>
      <c r="BM135" s="220" t="s">
        <v>656</v>
      </c>
    </row>
    <row r="136" spans="2:47" s="1" customFormat="1" ht="12">
      <c r="B136" s="37"/>
      <c r="C136" s="38"/>
      <c r="D136" s="222" t="s">
        <v>136</v>
      </c>
      <c r="E136" s="38"/>
      <c r="F136" s="223" t="s">
        <v>657</v>
      </c>
      <c r="G136" s="38"/>
      <c r="H136" s="38"/>
      <c r="I136" s="134"/>
      <c r="J136" s="38"/>
      <c r="K136" s="38"/>
      <c r="L136" s="42"/>
      <c r="M136" s="224"/>
      <c r="N136" s="82"/>
      <c r="O136" s="82"/>
      <c r="P136" s="82"/>
      <c r="Q136" s="82"/>
      <c r="R136" s="82"/>
      <c r="S136" s="82"/>
      <c r="T136" s="83"/>
      <c r="AT136" s="16" t="s">
        <v>136</v>
      </c>
      <c r="AU136" s="16" t="s">
        <v>81</v>
      </c>
    </row>
    <row r="137" spans="2:65" s="1" customFormat="1" ht="14.4" customHeight="1">
      <c r="B137" s="37"/>
      <c r="C137" s="248" t="s">
        <v>215</v>
      </c>
      <c r="D137" s="248" t="s">
        <v>256</v>
      </c>
      <c r="E137" s="249" t="s">
        <v>658</v>
      </c>
      <c r="F137" s="250" t="s">
        <v>20</v>
      </c>
      <c r="G137" s="251" t="s">
        <v>259</v>
      </c>
      <c r="H137" s="252">
        <v>1</v>
      </c>
      <c r="I137" s="253"/>
      <c r="J137" s="252">
        <f>ROUND(I137*H137,0)</f>
        <v>0</v>
      </c>
      <c r="K137" s="250" t="s">
        <v>20</v>
      </c>
      <c r="L137" s="254"/>
      <c r="M137" s="255" t="s">
        <v>20</v>
      </c>
      <c r="N137" s="256" t="s">
        <v>43</v>
      </c>
      <c r="O137" s="82"/>
      <c r="P137" s="218">
        <f>O137*H137</f>
        <v>0</v>
      </c>
      <c r="Q137" s="218">
        <v>0</v>
      </c>
      <c r="R137" s="218">
        <f>Q137*H137</f>
        <v>0</v>
      </c>
      <c r="S137" s="218">
        <v>0</v>
      </c>
      <c r="T137" s="219">
        <f>S137*H137</f>
        <v>0</v>
      </c>
      <c r="AR137" s="220" t="s">
        <v>260</v>
      </c>
      <c r="AT137" s="220" t="s">
        <v>256</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659</v>
      </c>
    </row>
    <row r="138" spans="2:47" s="1" customFormat="1" ht="12">
      <c r="B138" s="37"/>
      <c r="C138" s="38"/>
      <c r="D138" s="222" t="s">
        <v>136</v>
      </c>
      <c r="E138" s="38"/>
      <c r="F138" s="223" t="s">
        <v>660</v>
      </c>
      <c r="G138" s="38"/>
      <c r="H138" s="38"/>
      <c r="I138" s="134"/>
      <c r="J138" s="38"/>
      <c r="K138" s="38"/>
      <c r="L138" s="42"/>
      <c r="M138" s="224"/>
      <c r="N138" s="82"/>
      <c r="O138" s="82"/>
      <c r="P138" s="82"/>
      <c r="Q138" s="82"/>
      <c r="R138" s="82"/>
      <c r="S138" s="82"/>
      <c r="T138" s="83"/>
      <c r="AT138" s="16" t="s">
        <v>136</v>
      </c>
      <c r="AU138" s="16" t="s">
        <v>81</v>
      </c>
    </row>
    <row r="139" spans="2:65" s="1" customFormat="1" ht="14.4" customHeight="1">
      <c r="B139" s="37"/>
      <c r="C139" s="210" t="s">
        <v>225</v>
      </c>
      <c r="D139" s="210" t="s">
        <v>129</v>
      </c>
      <c r="E139" s="211" t="s">
        <v>661</v>
      </c>
      <c r="F139" s="212" t="s">
        <v>662</v>
      </c>
      <c r="G139" s="213" t="s">
        <v>228</v>
      </c>
      <c r="H139" s="214">
        <v>1</v>
      </c>
      <c r="I139" s="215"/>
      <c r="J139" s="214">
        <f>ROUND(I139*H139,0)</f>
        <v>0</v>
      </c>
      <c r="K139" s="212" t="s">
        <v>133</v>
      </c>
      <c r="L139" s="42"/>
      <c r="M139" s="216" t="s">
        <v>20</v>
      </c>
      <c r="N139" s="217" t="s">
        <v>43</v>
      </c>
      <c r="O139" s="82"/>
      <c r="P139" s="218">
        <f>O139*H139</f>
        <v>0</v>
      </c>
      <c r="Q139" s="218">
        <v>0.00093</v>
      </c>
      <c r="R139" s="218">
        <f>Q139*H139</f>
        <v>0.00093</v>
      </c>
      <c r="S139" s="218">
        <v>0</v>
      </c>
      <c r="T139" s="219">
        <f>S139*H139</f>
        <v>0</v>
      </c>
      <c r="AR139" s="220" t="s">
        <v>229</v>
      </c>
      <c r="AT139" s="220" t="s">
        <v>129</v>
      </c>
      <c r="AU139" s="220" t="s">
        <v>81</v>
      </c>
      <c r="AY139" s="16" t="s">
        <v>126</v>
      </c>
      <c r="BE139" s="221">
        <f>IF(N139="základní",J139,0)</f>
        <v>0</v>
      </c>
      <c r="BF139" s="221">
        <f>IF(N139="snížená",J139,0)</f>
        <v>0</v>
      </c>
      <c r="BG139" s="221">
        <f>IF(N139="zákl. přenesená",J139,0)</f>
        <v>0</v>
      </c>
      <c r="BH139" s="221">
        <f>IF(N139="sníž. přenesená",J139,0)</f>
        <v>0</v>
      </c>
      <c r="BI139" s="221">
        <f>IF(N139="nulová",J139,0)</f>
        <v>0</v>
      </c>
      <c r="BJ139" s="16" t="s">
        <v>8</v>
      </c>
      <c r="BK139" s="221">
        <f>ROUND(I139*H139,0)</f>
        <v>0</v>
      </c>
      <c r="BL139" s="16" t="s">
        <v>229</v>
      </c>
      <c r="BM139" s="220" t="s">
        <v>663</v>
      </c>
    </row>
    <row r="140" spans="2:47" s="1" customFormat="1" ht="12">
      <c r="B140" s="37"/>
      <c r="C140" s="38"/>
      <c r="D140" s="222" t="s">
        <v>136</v>
      </c>
      <c r="E140" s="38"/>
      <c r="F140" s="223" t="s">
        <v>664</v>
      </c>
      <c r="G140" s="38"/>
      <c r="H140" s="38"/>
      <c r="I140" s="134"/>
      <c r="J140" s="38"/>
      <c r="K140" s="38"/>
      <c r="L140" s="42"/>
      <c r="M140" s="224"/>
      <c r="N140" s="82"/>
      <c r="O140" s="82"/>
      <c r="P140" s="82"/>
      <c r="Q140" s="82"/>
      <c r="R140" s="82"/>
      <c r="S140" s="82"/>
      <c r="T140" s="83"/>
      <c r="AT140" s="16" t="s">
        <v>136</v>
      </c>
      <c r="AU140" s="16" t="s">
        <v>81</v>
      </c>
    </row>
    <row r="141" spans="2:47" s="1" customFormat="1" ht="12">
      <c r="B141" s="37"/>
      <c r="C141" s="38"/>
      <c r="D141" s="222" t="s">
        <v>138</v>
      </c>
      <c r="E141" s="38"/>
      <c r="F141" s="225" t="s">
        <v>454</v>
      </c>
      <c r="G141" s="38"/>
      <c r="H141" s="38"/>
      <c r="I141" s="134"/>
      <c r="J141" s="38"/>
      <c r="K141" s="38"/>
      <c r="L141" s="42"/>
      <c r="M141" s="224"/>
      <c r="N141" s="82"/>
      <c r="O141" s="82"/>
      <c r="P141" s="82"/>
      <c r="Q141" s="82"/>
      <c r="R141" s="82"/>
      <c r="S141" s="82"/>
      <c r="T141" s="83"/>
      <c r="AT141" s="16" t="s">
        <v>138</v>
      </c>
      <c r="AU141" s="16" t="s">
        <v>81</v>
      </c>
    </row>
    <row r="142" spans="2:65" s="1" customFormat="1" ht="14.4" customHeight="1">
      <c r="B142" s="37"/>
      <c r="C142" s="210" t="s">
        <v>9</v>
      </c>
      <c r="D142" s="210" t="s">
        <v>129</v>
      </c>
      <c r="E142" s="211" t="s">
        <v>450</v>
      </c>
      <c r="F142" s="212" t="s">
        <v>451</v>
      </c>
      <c r="G142" s="213" t="s">
        <v>228</v>
      </c>
      <c r="H142" s="214">
        <v>1</v>
      </c>
      <c r="I142" s="215"/>
      <c r="J142" s="214">
        <f>ROUND(I142*H142,0)</f>
        <v>0</v>
      </c>
      <c r="K142" s="212" t="s">
        <v>133</v>
      </c>
      <c r="L142" s="42"/>
      <c r="M142" s="216" t="s">
        <v>20</v>
      </c>
      <c r="N142" s="217" t="s">
        <v>43</v>
      </c>
      <c r="O142" s="82"/>
      <c r="P142" s="218">
        <f>O142*H142</f>
        <v>0</v>
      </c>
      <c r="Q142" s="218">
        <v>0.00088</v>
      </c>
      <c r="R142" s="218">
        <f>Q142*H142</f>
        <v>0.00088</v>
      </c>
      <c r="S142" s="218">
        <v>0</v>
      </c>
      <c r="T142" s="219">
        <f>S142*H142</f>
        <v>0</v>
      </c>
      <c r="AR142" s="220" t="s">
        <v>229</v>
      </c>
      <c r="AT142" s="220" t="s">
        <v>129</v>
      </c>
      <c r="AU142" s="220" t="s">
        <v>81</v>
      </c>
      <c r="AY142" s="16" t="s">
        <v>126</v>
      </c>
      <c r="BE142" s="221">
        <f>IF(N142="základní",J142,0)</f>
        <v>0</v>
      </c>
      <c r="BF142" s="221">
        <f>IF(N142="snížená",J142,0)</f>
        <v>0</v>
      </c>
      <c r="BG142" s="221">
        <f>IF(N142="zákl. přenesená",J142,0)</f>
        <v>0</v>
      </c>
      <c r="BH142" s="221">
        <f>IF(N142="sníž. přenesená",J142,0)</f>
        <v>0</v>
      </c>
      <c r="BI142" s="221">
        <f>IF(N142="nulová",J142,0)</f>
        <v>0</v>
      </c>
      <c r="BJ142" s="16" t="s">
        <v>8</v>
      </c>
      <c r="BK142" s="221">
        <f>ROUND(I142*H142,0)</f>
        <v>0</v>
      </c>
      <c r="BL142" s="16" t="s">
        <v>229</v>
      </c>
      <c r="BM142" s="220" t="s">
        <v>665</v>
      </c>
    </row>
    <row r="143" spans="2:47" s="1" customFormat="1" ht="12">
      <c r="B143" s="37"/>
      <c r="C143" s="38"/>
      <c r="D143" s="222" t="s">
        <v>136</v>
      </c>
      <c r="E143" s="38"/>
      <c r="F143" s="223" t="s">
        <v>453</v>
      </c>
      <c r="G143" s="38"/>
      <c r="H143" s="38"/>
      <c r="I143" s="134"/>
      <c r="J143" s="38"/>
      <c r="K143" s="38"/>
      <c r="L143" s="42"/>
      <c r="M143" s="224"/>
      <c r="N143" s="82"/>
      <c r="O143" s="82"/>
      <c r="P143" s="82"/>
      <c r="Q143" s="82"/>
      <c r="R143" s="82"/>
      <c r="S143" s="82"/>
      <c r="T143" s="83"/>
      <c r="AT143" s="16" t="s">
        <v>136</v>
      </c>
      <c r="AU143" s="16" t="s">
        <v>81</v>
      </c>
    </row>
    <row r="144" spans="2:47" s="1" customFormat="1" ht="12">
      <c r="B144" s="37"/>
      <c r="C144" s="38"/>
      <c r="D144" s="222" t="s">
        <v>138</v>
      </c>
      <c r="E144" s="38"/>
      <c r="F144" s="225" t="s">
        <v>454</v>
      </c>
      <c r="G144" s="38"/>
      <c r="H144" s="38"/>
      <c r="I144" s="134"/>
      <c r="J144" s="38"/>
      <c r="K144" s="38"/>
      <c r="L144" s="42"/>
      <c r="M144" s="224"/>
      <c r="N144" s="82"/>
      <c r="O144" s="82"/>
      <c r="P144" s="82"/>
      <c r="Q144" s="82"/>
      <c r="R144" s="82"/>
      <c r="S144" s="82"/>
      <c r="T144" s="83"/>
      <c r="AT144" s="16" t="s">
        <v>138</v>
      </c>
      <c r="AU144" s="16" t="s">
        <v>81</v>
      </c>
    </row>
    <row r="145" spans="2:65" s="1" customFormat="1" ht="14.4" customHeight="1">
      <c r="B145" s="37"/>
      <c r="C145" s="210" t="s">
        <v>229</v>
      </c>
      <c r="D145" s="210" t="s">
        <v>129</v>
      </c>
      <c r="E145" s="211" t="s">
        <v>666</v>
      </c>
      <c r="F145" s="212" t="s">
        <v>667</v>
      </c>
      <c r="G145" s="213" t="s">
        <v>364</v>
      </c>
      <c r="H145" s="215"/>
      <c r="I145" s="215"/>
      <c r="J145" s="214">
        <f>ROUND(I145*H145,0)</f>
        <v>0</v>
      </c>
      <c r="K145" s="212" t="s">
        <v>133</v>
      </c>
      <c r="L145" s="42"/>
      <c r="M145" s="216" t="s">
        <v>20</v>
      </c>
      <c r="N145" s="217" t="s">
        <v>43</v>
      </c>
      <c r="O145" s="82"/>
      <c r="P145" s="218">
        <f>O145*H145</f>
        <v>0</v>
      </c>
      <c r="Q145" s="218">
        <v>0</v>
      </c>
      <c r="R145" s="218">
        <f>Q145*H145</f>
        <v>0</v>
      </c>
      <c r="S145" s="218">
        <v>0</v>
      </c>
      <c r="T145" s="219">
        <f>S145*H145</f>
        <v>0</v>
      </c>
      <c r="AR145" s="220" t="s">
        <v>229</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229</v>
      </c>
      <c r="BM145" s="220" t="s">
        <v>668</v>
      </c>
    </row>
    <row r="146" spans="2:47" s="1" customFormat="1" ht="12">
      <c r="B146" s="37"/>
      <c r="C146" s="38"/>
      <c r="D146" s="222" t="s">
        <v>136</v>
      </c>
      <c r="E146" s="38"/>
      <c r="F146" s="223" t="s">
        <v>669</v>
      </c>
      <c r="G146" s="38"/>
      <c r="H146" s="38"/>
      <c r="I146" s="134"/>
      <c r="J146" s="38"/>
      <c r="K146" s="38"/>
      <c r="L146" s="42"/>
      <c r="M146" s="224"/>
      <c r="N146" s="82"/>
      <c r="O146" s="82"/>
      <c r="P146" s="82"/>
      <c r="Q146" s="82"/>
      <c r="R146" s="82"/>
      <c r="S146" s="82"/>
      <c r="T146" s="83"/>
      <c r="AT146" s="16" t="s">
        <v>136</v>
      </c>
      <c r="AU146" s="16" t="s">
        <v>81</v>
      </c>
    </row>
    <row r="147" spans="2:47" s="1" customFormat="1" ht="12">
      <c r="B147" s="37"/>
      <c r="C147" s="38"/>
      <c r="D147" s="222" t="s">
        <v>138</v>
      </c>
      <c r="E147" s="38"/>
      <c r="F147" s="225" t="s">
        <v>367</v>
      </c>
      <c r="G147" s="38"/>
      <c r="H147" s="38"/>
      <c r="I147" s="134"/>
      <c r="J147" s="38"/>
      <c r="K147" s="38"/>
      <c r="L147" s="42"/>
      <c r="M147" s="224"/>
      <c r="N147" s="82"/>
      <c r="O147" s="82"/>
      <c r="P147" s="82"/>
      <c r="Q147" s="82"/>
      <c r="R147" s="82"/>
      <c r="S147" s="82"/>
      <c r="T147" s="83"/>
      <c r="AT147" s="16" t="s">
        <v>138</v>
      </c>
      <c r="AU147" s="16" t="s">
        <v>81</v>
      </c>
    </row>
    <row r="148" spans="2:63" s="11" customFormat="1" ht="22.8" customHeight="1">
      <c r="B148" s="194"/>
      <c r="C148" s="195"/>
      <c r="D148" s="196" t="s">
        <v>71</v>
      </c>
      <c r="E148" s="208" t="s">
        <v>670</v>
      </c>
      <c r="F148" s="208" t="s">
        <v>671</v>
      </c>
      <c r="G148" s="195"/>
      <c r="H148" s="195"/>
      <c r="I148" s="198"/>
      <c r="J148" s="209">
        <f>BK148</f>
        <v>0</v>
      </c>
      <c r="K148" s="195"/>
      <c r="L148" s="200"/>
      <c r="M148" s="201"/>
      <c r="N148" s="202"/>
      <c r="O148" s="202"/>
      <c r="P148" s="203">
        <f>SUM(P149:P158)</f>
        <v>0</v>
      </c>
      <c r="Q148" s="202"/>
      <c r="R148" s="203">
        <f>SUM(R149:R158)</f>
        <v>0</v>
      </c>
      <c r="S148" s="202"/>
      <c r="T148" s="204">
        <f>SUM(T149:T158)</f>
        <v>0</v>
      </c>
      <c r="AR148" s="205" t="s">
        <v>81</v>
      </c>
      <c r="AT148" s="206" t="s">
        <v>71</v>
      </c>
      <c r="AU148" s="206" t="s">
        <v>8</v>
      </c>
      <c r="AY148" s="205" t="s">
        <v>126</v>
      </c>
      <c r="BK148" s="207">
        <f>SUM(BK149:BK158)</f>
        <v>0</v>
      </c>
    </row>
    <row r="149" spans="2:65" s="1" customFormat="1" ht="14.4" customHeight="1">
      <c r="B149" s="37"/>
      <c r="C149" s="210" t="s">
        <v>244</v>
      </c>
      <c r="D149" s="210" t="s">
        <v>129</v>
      </c>
      <c r="E149" s="211" t="s">
        <v>672</v>
      </c>
      <c r="F149" s="212" t="s">
        <v>673</v>
      </c>
      <c r="G149" s="213" t="s">
        <v>228</v>
      </c>
      <c r="H149" s="214">
        <v>2</v>
      </c>
      <c r="I149" s="215"/>
      <c r="J149" s="214">
        <f>ROUND(I149*H149,0)</f>
        <v>0</v>
      </c>
      <c r="K149" s="212" t="s">
        <v>133</v>
      </c>
      <c r="L149" s="42"/>
      <c r="M149" s="216" t="s">
        <v>20</v>
      </c>
      <c r="N149" s="217" t="s">
        <v>43</v>
      </c>
      <c r="O149" s="82"/>
      <c r="P149" s="218">
        <f>O149*H149</f>
        <v>0</v>
      </c>
      <c r="Q149" s="218">
        <v>0</v>
      </c>
      <c r="R149" s="218">
        <f>Q149*H149</f>
        <v>0</v>
      </c>
      <c r="S149" s="218">
        <v>0</v>
      </c>
      <c r="T149" s="219">
        <f>S149*H149</f>
        <v>0</v>
      </c>
      <c r="AR149" s="220" t="s">
        <v>229</v>
      </c>
      <c r="AT149" s="220" t="s">
        <v>129</v>
      </c>
      <c r="AU149" s="220" t="s">
        <v>81</v>
      </c>
      <c r="AY149" s="16" t="s">
        <v>126</v>
      </c>
      <c r="BE149" s="221">
        <f>IF(N149="základní",J149,0)</f>
        <v>0</v>
      </c>
      <c r="BF149" s="221">
        <f>IF(N149="snížená",J149,0)</f>
        <v>0</v>
      </c>
      <c r="BG149" s="221">
        <f>IF(N149="zákl. přenesená",J149,0)</f>
        <v>0</v>
      </c>
      <c r="BH149" s="221">
        <f>IF(N149="sníž. přenesená",J149,0)</f>
        <v>0</v>
      </c>
      <c r="BI149" s="221">
        <f>IF(N149="nulová",J149,0)</f>
        <v>0</v>
      </c>
      <c r="BJ149" s="16" t="s">
        <v>8</v>
      </c>
      <c r="BK149" s="221">
        <f>ROUND(I149*H149,0)</f>
        <v>0</v>
      </c>
      <c r="BL149" s="16" t="s">
        <v>229</v>
      </c>
      <c r="BM149" s="220" t="s">
        <v>674</v>
      </c>
    </row>
    <row r="150" spans="2:47" s="1" customFormat="1" ht="12">
      <c r="B150" s="37"/>
      <c r="C150" s="38"/>
      <c r="D150" s="222" t="s">
        <v>136</v>
      </c>
      <c r="E150" s="38"/>
      <c r="F150" s="223" t="s">
        <v>675</v>
      </c>
      <c r="G150" s="38"/>
      <c r="H150" s="38"/>
      <c r="I150" s="134"/>
      <c r="J150" s="38"/>
      <c r="K150" s="38"/>
      <c r="L150" s="42"/>
      <c r="M150" s="224"/>
      <c r="N150" s="82"/>
      <c r="O150" s="82"/>
      <c r="P150" s="82"/>
      <c r="Q150" s="82"/>
      <c r="R150" s="82"/>
      <c r="S150" s="82"/>
      <c r="T150" s="83"/>
      <c r="AT150" s="16" t="s">
        <v>136</v>
      </c>
      <c r="AU150" s="16" t="s">
        <v>81</v>
      </c>
    </row>
    <row r="151" spans="2:47" s="1" customFormat="1" ht="12">
      <c r="B151" s="37"/>
      <c r="C151" s="38"/>
      <c r="D151" s="222" t="s">
        <v>138</v>
      </c>
      <c r="E151" s="38"/>
      <c r="F151" s="225" t="s">
        <v>676</v>
      </c>
      <c r="G151" s="38"/>
      <c r="H151" s="38"/>
      <c r="I151" s="134"/>
      <c r="J151" s="38"/>
      <c r="K151" s="38"/>
      <c r="L151" s="42"/>
      <c r="M151" s="224"/>
      <c r="N151" s="82"/>
      <c r="O151" s="82"/>
      <c r="P151" s="82"/>
      <c r="Q151" s="82"/>
      <c r="R151" s="82"/>
      <c r="S151" s="82"/>
      <c r="T151" s="83"/>
      <c r="AT151" s="16" t="s">
        <v>138</v>
      </c>
      <c r="AU151" s="16" t="s">
        <v>81</v>
      </c>
    </row>
    <row r="152" spans="2:65" s="1" customFormat="1" ht="14.4" customHeight="1">
      <c r="B152" s="37"/>
      <c r="C152" s="248" t="s">
        <v>250</v>
      </c>
      <c r="D152" s="248" t="s">
        <v>256</v>
      </c>
      <c r="E152" s="249" t="s">
        <v>677</v>
      </c>
      <c r="F152" s="250" t="s">
        <v>678</v>
      </c>
      <c r="G152" s="251" t="s">
        <v>259</v>
      </c>
      <c r="H152" s="252">
        <v>1</v>
      </c>
      <c r="I152" s="253"/>
      <c r="J152" s="252">
        <f>ROUND(I152*H152,0)</f>
        <v>0</v>
      </c>
      <c r="K152" s="250" t="s">
        <v>20</v>
      </c>
      <c r="L152" s="254"/>
      <c r="M152" s="255" t="s">
        <v>20</v>
      </c>
      <c r="N152" s="256" t="s">
        <v>43</v>
      </c>
      <c r="O152" s="82"/>
      <c r="P152" s="218">
        <f>O152*H152</f>
        <v>0</v>
      </c>
      <c r="Q152" s="218">
        <v>0</v>
      </c>
      <c r="R152" s="218">
        <f>Q152*H152</f>
        <v>0</v>
      </c>
      <c r="S152" s="218">
        <v>0</v>
      </c>
      <c r="T152" s="219">
        <f>S152*H152</f>
        <v>0</v>
      </c>
      <c r="AR152" s="220" t="s">
        <v>260</v>
      </c>
      <c r="AT152" s="220" t="s">
        <v>256</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679</v>
      </c>
    </row>
    <row r="153" spans="2:47" s="1" customFormat="1" ht="12">
      <c r="B153" s="37"/>
      <c r="C153" s="38"/>
      <c r="D153" s="222" t="s">
        <v>136</v>
      </c>
      <c r="E153" s="38"/>
      <c r="F153" s="223" t="s">
        <v>678</v>
      </c>
      <c r="G153" s="38"/>
      <c r="H153" s="38"/>
      <c r="I153" s="134"/>
      <c r="J153" s="38"/>
      <c r="K153" s="38"/>
      <c r="L153" s="42"/>
      <c r="M153" s="224"/>
      <c r="N153" s="82"/>
      <c r="O153" s="82"/>
      <c r="P153" s="82"/>
      <c r="Q153" s="82"/>
      <c r="R153" s="82"/>
      <c r="S153" s="82"/>
      <c r="T153" s="83"/>
      <c r="AT153" s="16" t="s">
        <v>136</v>
      </c>
      <c r="AU153" s="16" t="s">
        <v>81</v>
      </c>
    </row>
    <row r="154" spans="2:65" s="1" customFormat="1" ht="14.4" customHeight="1">
      <c r="B154" s="37"/>
      <c r="C154" s="248" t="s">
        <v>255</v>
      </c>
      <c r="D154" s="248" t="s">
        <v>256</v>
      </c>
      <c r="E154" s="249" t="s">
        <v>680</v>
      </c>
      <c r="F154" s="250" t="s">
        <v>681</v>
      </c>
      <c r="G154" s="251" t="s">
        <v>259</v>
      </c>
      <c r="H154" s="252">
        <v>1</v>
      </c>
      <c r="I154" s="253"/>
      <c r="J154" s="252">
        <f>ROUND(I154*H154,0)</f>
        <v>0</v>
      </c>
      <c r="K154" s="250" t="s">
        <v>20</v>
      </c>
      <c r="L154" s="254"/>
      <c r="M154" s="255" t="s">
        <v>20</v>
      </c>
      <c r="N154" s="256" t="s">
        <v>43</v>
      </c>
      <c r="O154" s="82"/>
      <c r="P154" s="218">
        <f>O154*H154</f>
        <v>0</v>
      </c>
      <c r="Q154" s="218">
        <v>0</v>
      </c>
      <c r="R154" s="218">
        <f>Q154*H154</f>
        <v>0</v>
      </c>
      <c r="S154" s="218">
        <v>0</v>
      </c>
      <c r="T154" s="219">
        <f>S154*H154</f>
        <v>0</v>
      </c>
      <c r="AR154" s="220" t="s">
        <v>260</v>
      </c>
      <c r="AT154" s="220" t="s">
        <v>256</v>
      </c>
      <c r="AU154" s="220" t="s">
        <v>81</v>
      </c>
      <c r="AY154" s="16" t="s">
        <v>126</v>
      </c>
      <c r="BE154" s="221">
        <f>IF(N154="základní",J154,0)</f>
        <v>0</v>
      </c>
      <c r="BF154" s="221">
        <f>IF(N154="snížená",J154,0)</f>
        <v>0</v>
      </c>
      <c r="BG154" s="221">
        <f>IF(N154="zákl. přenesená",J154,0)</f>
        <v>0</v>
      </c>
      <c r="BH154" s="221">
        <f>IF(N154="sníž. přenesená",J154,0)</f>
        <v>0</v>
      </c>
      <c r="BI154" s="221">
        <f>IF(N154="nulová",J154,0)</f>
        <v>0</v>
      </c>
      <c r="BJ154" s="16" t="s">
        <v>8</v>
      </c>
      <c r="BK154" s="221">
        <f>ROUND(I154*H154,0)</f>
        <v>0</v>
      </c>
      <c r="BL154" s="16" t="s">
        <v>229</v>
      </c>
      <c r="BM154" s="220" t="s">
        <v>682</v>
      </c>
    </row>
    <row r="155" spans="2:47" s="1" customFormat="1" ht="12">
      <c r="B155" s="37"/>
      <c r="C155" s="38"/>
      <c r="D155" s="222" t="s">
        <v>136</v>
      </c>
      <c r="E155" s="38"/>
      <c r="F155" s="223" t="s">
        <v>681</v>
      </c>
      <c r="G155" s="38"/>
      <c r="H155" s="38"/>
      <c r="I155" s="134"/>
      <c r="J155" s="38"/>
      <c r="K155" s="38"/>
      <c r="L155" s="42"/>
      <c r="M155" s="224"/>
      <c r="N155" s="82"/>
      <c r="O155" s="82"/>
      <c r="P155" s="82"/>
      <c r="Q155" s="82"/>
      <c r="R155" s="82"/>
      <c r="S155" s="82"/>
      <c r="T155" s="83"/>
      <c r="AT155" s="16" t="s">
        <v>136</v>
      </c>
      <c r="AU155" s="16" t="s">
        <v>81</v>
      </c>
    </row>
    <row r="156" spans="2:65" s="1" customFormat="1" ht="14.4" customHeight="1">
      <c r="B156" s="37"/>
      <c r="C156" s="210" t="s">
        <v>263</v>
      </c>
      <c r="D156" s="210" t="s">
        <v>129</v>
      </c>
      <c r="E156" s="211" t="s">
        <v>683</v>
      </c>
      <c r="F156" s="212" t="s">
        <v>684</v>
      </c>
      <c r="G156" s="213" t="s">
        <v>364</v>
      </c>
      <c r="H156" s="215"/>
      <c r="I156" s="215"/>
      <c r="J156" s="214">
        <f>ROUND(I156*H156,0)</f>
        <v>0</v>
      </c>
      <c r="K156" s="212" t="s">
        <v>133</v>
      </c>
      <c r="L156" s="42"/>
      <c r="M156" s="216" t="s">
        <v>20</v>
      </c>
      <c r="N156" s="217" t="s">
        <v>43</v>
      </c>
      <c r="O156" s="82"/>
      <c r="P156" s="218">
        <f>O156*H156</f>
        <v>0</v>
      </c>
      <c r="Q156" s="218">
        <v>0</v>
      </c>
      <c r="R156" s="218">
        <f>Q156*H156</f>
        <v>0</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685</v>
      </c>
    </row>
    <row r="157" spans="2:47" s="1" customFormat="1" ht="12">
      <c r="B157" s="37"/>
      <c r="C157" s="38"/>
      <c r="D157" s="222" t="s">
        <v>136</v>
      </c>
      <c r="E157" s="38"/>
      <c r="F157" s="223" t="s">
        <v>686</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687</v>
      </c>
      <c r="G158" s="38"/>
      <c r="H158" s="38"/>
      <c r="I158" s="134"/>
      <c r="J158" s="38"/>
      <c r="K158" s="38"/>
      <c r="L158" s="42"/>
      <c r="M158" s="257"/>
      <c r="N158" s="258"/>
      <c r="O158" s="258"/>
      <c r="P158" s="258"/>
      <c r="Q158" s="258"/>
      <c r="R158" s="258"/>
      <c r="S158" s="258"/>
      <c r="T158" s="259"/>
      <c r="AT158" s="16" t="s">
        <v>138</v>
      </c>
      <c r="AU158" s="16" t="s">
        <v>81</v>
      </c>
    </row>
    <row r="159" spans="2:12" s="1" customFormat="1" ht="6.95" customHeight="1">
      <c r="B159" s="57"/>
      <c r="C159" s="58"/>
      <c r="D159" s="58"/>
      <c r="E159" s="58"/>
      <c r="F159" s="58"/>
      <c r="G159" s="58"/>
      <c r="H159" s="58"/>
      <c r="I159" s="160"/>
      <c r="J159" s="58"/>
      <c r="K159" s="58"/>
      <c r="L159" s="42"/>
    </row>
  </sheetData>
  <sheetProtection password="CC35" sheet="1" objects="1" scenarios="1" formatColumns="0" formatRows="0" autoFilter="0"/>
  <autoFilter ref="C86:K158"/>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ht="37.5" customHeight="1"/>
    <row r="2" spans="2:11" ht="7.5" customHeight="1">
      <c r="B2" s="261"/>
      <c r="C2" s="262"/>
      <c r="D2" s="262"/>
      <c r="E2" s="262"/>
      <c r="F2" s="262"/>
      <c r="G2" s="262"/>
      <c r="H2" s="262"/>
      <c r="I2" s="262"/>
      <c r="J2" s="262"/>
      <c r="K2" s="263"/>
    </row>
    <row r="3" spans="2:11" s="14" customFormat="1" ht="45" customHeight="1">
      <c r="B3" s="264"/>
      <c r="C3" s="265" t="s">
        <v>688</v>
      </c>
      <c r="D3" s="265"/>
      <c r="E3" s="265"/>
      <c r="F3" s="265"/>
      <c r="G3" s="265"/>
      <c r="H3" s="265"/>
      <c r="I3" s="265"/>
      <c r="J3" s="265"/>
      <c r="K3" s="266"/>
    </row>
    <row r="4" spans="2:11" ht="25.5" customHeight="1">
      <c r="B4" s="267"/>
      <c r="C4" s="268" t="s">
        <v>689</v>
      </c>
      <c r="D4" s="268"/>
      <c r="E4" s="268"/>
      <c r="F4" s="268"/>
      <c r="G4" s="268"/>
      <c r="H4" s="268"/>
      <c r="I4" s="268"/>
      <c r="J4" s="268"/>
      <c r="K4" s="269"/>
    </row>
    <row r="5" spans="2:11" ht="5.25" customHeight="1">
      <c r="B5" s="267"/>
      <c r="C5" s="270"/>
      <c r="D5" s="270"/>
      <c r="E5" s="270"/>
      <c r="F5" s="270"/>
      <c r="G5" s="270"/>
      <c r="H5" s="270"/>
      <c r="I5" s="270"/>
      <c r="J5" s="270"/>
      <c r="K5" s="269"/>
    </row>
    <row r="6" spans="2:11" ht="15" customHeight="1">
      <c r="B6" s="267"/>
      <c r="C6" s="271" t="s">
        <v>690</v>
      </c>
      <c r="D6" s="271"/>
      <c r="E6" s="271"/>
      <c r="F6" s="271"/>
      <c r="G6" s="271"/>
      <c r="H6" s="271"/>
      <c r="I6" s="271"/>
      <c r="J6" s="271"/>
      <c r="K6" s="269"/>
    </row>
    <row r="7" spans="2:11" ht="15" customHeight="1">
      <c r="B7" s="272"/>
      <c r="C7" s="271" t="s">
        <v>691</v>
      </c>
      <c r="D7" s="271"/>
      <c r="E7" s="271"/>
      <c r="F7" s="271"/>
      <c r="G7" s="271"/>
      <c r="H7" s="271"/>
      <c r="I7" s="271"/>
      <c r="J7" s="271"/>
      <c r="K7" s="269"/>
    </row>
    <row r="8" spans="2:11" ht="12.75" customHeight="1">
      <c r="B8" s="272"/>
      <c r="C8" s="271"/>
      <c r="D8" s="271"/>
      <c r="E8" s="271"/>
      <c r="F8" s="271"/>
      <c r="G8" s="271"/>
      <c r="H8" s="271"/>
      <c r="I8" s="271"/>
      <c r="J8" s="271"/>
      <c r="K8" s="269"/>
    </row>
    <row r="9" spans="2:11" ht="15" customHeight="1">
      <c r="B9" s="272"/>
      <c r="C9" s="271" t="s">
        <v>692</v>
      </c>
      <c r="D9" s="271"/>
      <c r="E9" s="271"/>
      <c r="F9" s="271"/>
      <c r="G9" s="271"/>
      <c r="H9" s="271"/>
      <c r="I9" s="271"/>
      <c r="J9" s="271"/>
      <c r="K9" s="269"/>
    </row>
    <row r="10" spans="2:11" ht="15" customHeight="1">
      <c r="B10" s="272"/>
      <c r="C10" s="271"/>
      <c r="D10" s="271" t="s">
        <v>693</v>
      </c>
      <c r="E10" s="271"/>
      <c r="F10" s="271"/>
      <c r="G10" s="271"/>
      <c r="H10" s="271"/>
      <c r="I10" s="271"/>
      <c r="J10" s="271"/>
      <c r="K10" s="269"/>
    </row>
    <row r="11" spans="2:11" ht="15" customHeight="1">
      <c r="B11" s="272"/>
      <c r="C11" s="273"/>
      <c r="D11" s="271" t="s">
        <v>694</v>
      </c>
      <c r="E11" s="271"/>
      <c r="F11" s="271"/>
      <c r="G11" s="271"/>
      <c r="H11" s="271"/>
      <c r="I11" s="271"/>
      <c r="J11" s="271"/>
      <c r="K11" s="269"/>
    </row>
    <row r="12" spans="2:11" ht="15" customHeight="1">
      <c r="B12" s="272"/>
      <c r="C12" s="273"/>
      <c r="D12" s="271"/>
      <c r="E12" s="271"/>
      <c r="F12" s="271"/>
      <c r="G12" s="271"/>
      <c r="H12" s="271"/>
      <c r="I12" s="271"/>
      <c r="J12" s="271"/>
      <c r="K12" s="269"/>
    </row>
    <row r="13" spans="2:11" ht="15" customHeight="1">
      <c r="B13" s="272"/>
      <c r="C13" s="273"/>
      <c r="D13" s="274" t="s">
        <v>695</v>
      </c>
      <c r="E13" s="271"/>
      <c r="F13" s="271"/>
      <c r="G13" s="271"/>
      <c r="H13" s="271"/>
      <c r="I13" s="271"/>
      <c r="J13" s="271"/>
      <c r="K13" s="269"/>
    </row>
    <row r="14" spans="2:11" ht="12.75" customHeight="1">
      <c r="B14" s="272"/>
      <c r="C14" s="273"/>
      <c r="D14" s="273"/>
      <c r="E14" s="273"/>
      <c r="F14" s="273"/>
      <c r="G14" s="273"/>
      <c r="H14" s="273"/>
      <c r="I14" s="273"/>
      <c r="J14" s="273"/>
      <c r="K14" s="269"/>
    </row>
    <row r="15" spans="2:11" ht="15" customHeight="1">
      <c r="B15" s="272"/>
      <c r="C15" s="273"/>
      <c r="D15" s="271" t="s">
        <v>696</v>
      </c>
      <c r="E15" s="271"/>
      <c r="F15" s="271"/>
      <c r="G15" s="271"/>
      <c r="H15" s="271"/>
      <c r="I15" s="271"/>
      <c r="J15" s="271"/>
      <c r="K15" s="269"/>
    </row>
    <row r="16" spans="2:11" ht="15" customHeight="1">
      <c r="B16" s="272"/>
      <c r="C16" s="273"/>
      <c r="D16" s="271" t="s">
        <v>697</v>
      </c>
      <c r="E16" s="271"/>
      <c r="F16" s="271"/>
      <c r="G16" s="271"/>
      <c r="H16" s="271"/>
      <c r="I16" s="271"/>
      <c r="J16" s="271"/>
      <c r="K16" s="269"/>
    </row>
    <row r="17" spans="2:11" ht="15" customHeight="1">
      <c r="B17" s="272"/>
      <c r="C17" s="273"/>
      <c r="D17" s="271" t="s">
        <v>698</v>
      </c>
      <c r="E17" s="271"/>
      <c r="F17" s="271"/>
      <c r="G17" s="271"/>
      <c r="H17" s="271"/>
      <c r="I17" s="271"/>
      <c r="J17" s="271"/>
      <c r="K17" s="269"/>
    </row>
    <row r="18" spans="2:11" ht="15" customHeight="1">
      <c r="B18" s="272"/>
      <c r="C18" s="273"/>
      <c r="D18" s="273"/>
      <c r="E18" s="275" t="s">
        <v>79</v>
      </c>
      <c r="F18" s="271" t="s">
        <v>699</v>
      </c>
      <c r="G18" s="271"/>
      <c r="H18" s="271"/>
      <c r="I18" s="271"/>
      <c r="J18" s="271"/>
      <c r="K18" s="269"/>
    </row>
    <row r="19" spans="2:11" ht="15" customHeight="1">
      <c r="B19" s="272"/>
      <c r="C19" s="273"/>
      <c r="D19" s="273"/>
      <c r="E19" s="275" t="s">
        <v>700</v>
      </c>
      <c r="F19" s="271" t="s">
        <v>701</v>
      </c>
      <c r="G19" s="271"/>
      <c r="H19" s="271"/>
      <c r="I19" s="271"/>
      <c r="J19" s="271"/>
      <c r="K19" s="269"/>
    </row>
    <row r="20" spans="2:11" ht="15" customHeight="1">
      <c r="B20" s="272"/>
      <c r="C20" s="273"/>
      <c r="D20" s="273"/>
      <c r="E20" s="275" t="s">
        <v>702</v>
      </c>
      <c r="F20" s="271" t="s">
        <v>703</v>
      </c>
      <c r="G20" s="271"/>
      <c r="H20" s="271"/>
      <c r="I20" s="271"/>
      <c r="J20" s="271"/>
      <c r="K20" s="269"/>
    </row>
    <row r="21" spans="2:11" ht="15" customHeight="1">
      <c r="B21" s="272"/>
      <c r="C21" s="273"/>
      <c r="D21" s="273"/>
      <c r="E21" s="275" t="s">
        <v>704</v>
      </c>
      <c r="F21" s="271" t="s">
        <v>705</v>
      </c>
      <c r="G21" s="271"/>
      <c r="H21" s="271"/>
      <c r="I21" s="271"/>
      <c r="J21" s="271"/>
      <c r="K21" s="269"/>
    </row>
    <row r="22" spans="2:11" ht="15" customHeight="1">
      <c r="B22" s="272"/>
      <c r="C22" s="273"/>
      <c r="D22" s="273"/>
      <c r="E22" s="275" t="s">
        <v>706</v>
      </c>
      <c r="F22" s="271" t="s">
        <v>707</v>
      </c>
      <c r="G22" s="271"/>
      <c r="H22" s="271"/>
      <c r="I22" s="271"/>
      <c r="J22" s="271"/>
      <c r="K22" s="269"/>
    </row>
    <row r="23" spans="2:11" ht="15" customHeight="1">
      <c r="B23" s="272"/>
      <c r="C23" s="273"/>
      <c r="D23" s="273"/>
      <c r="E23" s="275" t="s">
        <v>708</v>
      </c>
      <c r="F23" s="271" t="s">
        <v>709</v>
      </c>
      <c r="G23" s="271"/>
      <c r="H23" s="271"/>
      <c r="I23" s="271"/>
      <c r="J23" s="271"/>
      <c r="K23" s="269"/>
    </row>
    <row r="24" spans="2:11" ht="12.75" customHeight="1">
      <c r="B24" s="272"/>
      <c r="C24" s="273"/>
      <c r="D24" s="273"/>
      <c r="E24" s="273"/>
      <c r="F24" s="273"/>
      <c r="G24" s="273"/>
      <c r="H24" s="273"/>
      <c r="I24" s="273"/>
      <c r="J24" s="273"/>
      <c r="K24" s="269"/>
    </row>
    <row r="25" spans="2:11" ht="15" customHeight="1">
      <c r="B25" s="272"/>
      <c r="C25" s="271" t="s">
        <v>710</v>
      </c>
      <c r="D25" s="271"/>
      <c r="E25" s="271"/>
      <c r="F25" s="271"/>
      <c r="G25" s="271"/>
      <c r="H25" s="271"/>
      <c r="I25" s="271"/>
      <c r="J25" s="271"/>
      <c r="K25" s="269"/>
    </row>
    <row r="26" spans="2:11" ht="15" customHeight="1">
      <c r="B26" s="272"/>
      <c r="C26" s="271" t="s">
        <v>711</v>
      </c>
      <c r="D26" s="271"/>
      <c r="E26" s="271"/>
      <c r="F26" s="271"/>
      <c r="G26" s="271"/>
      <c r="H26" s="271"/>
      <c r="I26" s="271"/>
      <c r="J26" s="271"/>
      <c r="K26" s="269"/>
    </row>
    <row r="27" spans="2:11" ht="15" customHeight="1">
      <c r="B27" s="272"/>
      <c r="C27" s="271"/>
      <c r="D27" s="271" t="s">
        <v>712</v>
      </c>
      <c r="E27" s="271"/>
      <c r="F27" s="271"/>
      <c r="G27" s="271"/>
      <c r="H27" s="271"/>
      <c r="I27" s="271"/>
      <c r="J27" s="271"/>
      <c r="K27" s="269"/>
    </row>
    <row r="28" spans="2:11" ht="15" customHeight="1">
      <c r="B28" s="272"/>
      <c r="C28" s="273"/>
      <c r="D28" s="271" t="s">
        <v>713</v>
      </c>
      <c r="E28" s="271"/>
      <c r="F28" s="271"/>
      <c r="G28" s="271"/>
      <c r="H28" s="271"/>
      <c r="I28" s="271"/>
      <c r="J28" s="271"/>
      <c r="K28" s="269"/>
    </row>
    <row r="29" spans="2:11" ht="12.75" customHeight="1">
      <c r="B29" s="272"/>
      <c r="C29" s="273"/>
      <c r="D29" s="273"/>
      <c r="E29" s="273"/>
      <c r="F29" s="273"/>
      <c r="G29" s="273"/>
      <c r="H29" s="273"/>
      <c r="I29" s="273"/>
      <c r="J29" s="273"/>
      <c r="K29" s="269"/>
    </row>
    <row r="30" spans="2:11" ht="15" customHeight="1">
      <c r="B30" s="272"/>
      <c r="C30" s="273"/>
      <c r="D30" s="271" t="s">
        <v>714</v>
      </c>
      <c r="E30" s="271"/>
      <c r="F30" s="271"/>
      <c r="G30" s="271"/>
      <c r="H30" s="271"/>
      <c r="I30" s="271"/>
      <c r="J30" s="271"/>
      <c r="K30" s="269"/>
    </row>
    <row r="31" spans="2:11" ht="15" customHeight="1">
      <c r="B31" s="272"/>
      <c r="C31" s="273"/>
      <c r="D31" s="271" t="s">
        <v>715</v>
      </c>
      <c r="E31" s="271"/>
      <c r="F31" s="271"/>
      <c r="G31" s="271"/>
      <c r="H31" s="271"/>
      <c r="I31" s="271"/>
      <c r="J31" s="271"/>
      <c r="K31" s="269"/>
    </row>
    <row r="32" spans="2:11" ht="12.75" customHeight="1">
      <c r="B32" s="272"/>
      <c r="C32" s="273"/>
      <c r="D32" s="273"/>
      <c r="E32" s="273"/>
      <c r="F32" s="273"/>
      <c r="G32" s="273"/>
      <c r="H32" s="273"/>
      <c r="I32" s="273"/>
      <c r="J32" s="273"/>
      <c r="K32" s="269"/>
    </row>
    <row r="33" spans="2:11" ht="15" customHeight="1">
      <c r="B33" s="272"/>
      <c r="C33" s="273"/>
      <c r="D33" s="271" t="s">
        <v>716</v>
      </c>
      <c r="E33" s="271"/>
      <c r="F33" s="271"/>
      <c r="G33" s="271"/>
      <c r="H33" s="271"/>
      <c r="I33" s="271"/>
      <c r="J33" s="271"/>
      <c r="K33" s="269"/>
    </row>
    <row r="34" spans="2:11" ht="15" customHeight="1">
      <c r="B34" s="272"/>
      <c r="C34" s="273"/>
      <c r="D34" s="271" t="s">
        <v>717</v>
      </c>
      <c r="E34" s="271"/>
      <c r="F34" s="271"/>
      <c r="G34" s="271"/>
      <c r="H34" s="271"/>
      <c r="I34" s="271"/>
      <c r="J34" s="271"/>
      <c r="K34" s="269"/>
    </row>
    <row r="35" spans="2:11" ht="15" customHeight="1">
      <c r="B35" s="272"/>
      <c r="C35" s="273"/>
      <c r="D35" s="271" t="s">
        <v>718</v>
      </c>
      <c r="E35" s="271"/>
      <c r="F35" s="271"/>
      <c r="G35" s="271"/>
      <c r="H35" s="271"/>
      <c r="I35" s="271"/>
      <c r="J35" s="271"/>
      <c r="K35" s="269"/>
    </row>
    <row r="36" spans="2:11" ht="15" customHeight="1">
      <c r="B36" s="272"/>
      <c r="C36" s="273"/>
      <c r="D36" s="271"/>
      <c r="E36" s="274" t="s">
        <v>112</v>
      </c>
      <c r="F36" s="271"/>
      <c r="G36" s="271" t="s">
        <v>719</v>
      </c>
      <c r="H36" s="271"/>
      <c r="I36" s="271"/>
      <c r="J36" s="271"/>
      <c r="K36" s="269"/>
    </row>
    <row r="37" spans="2:11" ht="30.75" customHeight="1">
      <c r="B37" s="272"/>
      <c r="C37" s="273"/>
      <c r="D37" s="271"/>
      <c r="E37" s="274" t="s">
        <v>720</v>
      </c>
      <c r="F37" s="271"/>
      <c r="G37" s="271" t="s">
        <v>721</v>
      </c>
      <c r="H37" s="271"/>
      <c r="I37" s="271"/>
      <c r="J37" s="271"/>
      <c r="K37" s="269"/>
    </row>
    <row r="38" spans="2:11" ht="15" customHeight="1">
      <c r="B38" s="272"/>
      <c r="C38" s="273"/>
      <c r="D38" s="271"/>
      <c r="E38" s="274" t="s">
        <v>53</v>
      </c>
      <c r="F38" s="271"/>
      <c r="G38" s="271" t="s">
        <v>722</v>
      </c>
      <c r="H38" s="271"/>
      <c r="I38" s="271"/>
      <c r="J38" s="271"/>
      <c r="K38" s="269"/>
    </row>
    <row r="39" spans="2:11" ht="15" customHeight="1">
      <c r="B39" s="272"/>
      <c r="C39" s="273"/>
      <c r="D39" s="271"/>
      <c r="E39" s="274" t="s">
        <v>54</v>
      </c>
      <c r="F39" s="271"/>
      <c r="G39" s="271" t="s">
        <v>723</v>
      </c>
      <c r="H39" s="271"/>
      <c r="I39" s="271"/>
      <c r="J39" s="271"/>
      <c r="K39" s="269"/>
    </row>
    <row r="40" spans="2:11" ht="15" customHeight="1">
      <c r="B40" s="272"/>
      <c r="C40" s="273"/>
      <c r="D40" s="271"/>
      <c r="E40" s="274" t="s">
        <v>113</v>
      </c>
      <c r="F40" s="271"/>
      <c r="G40" s="271" t="s">
        <v>724</v>
      </c>
      <c r="H40" s="271"/>
      <c r="I40" s="271"/>
      <c r="J40" s="271"/>
      <c r="K40" s="269"/>
    </row>
    <row r="41" spans="2:11" ht="15" customHeight="1">
      <c r="B41" s="272"/>
      <c r="C41" s="273"/>
      <c r="D41" s="271"/>
      <c r="E41" s="274" t="s">
        <v>114</v>
      </c>
      <c r="F41" s="271"/>
      <c r="G41" s="271" t="s">
        <v>725</v>
      </c>
      <c r="H41" s="271"/>
      <c r="I41" s="271"/>
      <c r="J41" s="271"/>
      <c r="K41" s="269"/>
    </row>
    <row r="42" spans="2:11" ht="15" customHeight="1">
      <c r="B42" s="272"/>
      <c r="C42" s="273"/>
      <c r="D42" s="271"/>
      <c r="E42" s="274" t="s">
        <v>726</v>
      </c>
      <c r="F42" s="271"/>
      <c r="G42" s="271" t="s">
        <v>727</v>
      </c>
      <c r="H42" s="271"/>
      <c r="I42" s="271"/>
      <c r="J42" s="271"/>
      <c r="K42" s="269"/>
    </row>
    <row r="43" spans="2:11" ht="15" customHeight="1">
      <c r="B43" s="272"/>
      <c r="C43" s="273"/>
      <c r="D43" s="271"/>
      <c r="E43" s="274"/>
      <c r="F43" s="271"/>
      <c r="G43" s="271" t="s">
        <v>728</v>
      </c>
      <c r="H43" s="271"/>
      <c r="I43" s="271"/>
      <c r="J43" s="271"/>
      <c r="K43" s="269"/>
    </row>
    <row r="44" spans="2:11" ht="15" customHeight="1">
      <c r="B44" s="272"/>
      <c r="C44" s="273"/>
      <c r="D44" s="271"/>
      <c r="E44" s="274" t="s">
        <v>729</v>
      </c>
      <c r="F44" s="271"/>
      <c r="G44" s="271" t="s">
        <v>730</v>
      </c>
      <c r="H44" s="271"/>
      <c r="I44" s="271"/>
      <c r="J44" s="271"/>
      <c r="K44" s="269"/>
    </row>
    <row r="45" spans="2:11" ht="15" customHeight="1">
      <c r="B45" s="272"/>
      <c r="C45" s="273"/>
      <c r="D45" s="271"/>
      <c r="E45" s="274" t="s">
        <v>116</v>
      </c>
      <c r="F45" s="271"/>
      <c r="G45" s="271" t="s">
        <v>731</v>
      </c>
      <c r="H45" s="271"/>
      <c r="I45" s="271"/>
      <c r="J45" s="271"/>
      <c r="K45" s="269"/>
    </row>
    <row r="46" spans="2:11" ht="12.75" customHeight="1">
      <c r="B46" s="272"/>
      <c r="C46" s="273"/>
      <c r="D46" s="271"/>
      <c r="E46" s="271"/>
      <c r="F46" s="271"/>
      <c r="G46" s="271"/>
      <c r="H46" s="271"/>
      <c r="I46" s="271"/>
      <c r="J46" s="271"/>
      <c r="K46" s="269"/>
    </row>
    <row r="47" spans="2:11" ht="15" customHeight="1">
      <c r="B47" s="272"/>
      <c r="C47" s="273"/>
      <c r="D47" s="271" t="s">
        <v>732</v>
      </c>
      <c r="E47" s="271"/>
      <c r="F47" s="271"/>
      <c r="G47" s="271"/>
      <c r="H47" s="271"/>
      <c r="I47" s="271"/>
      <c r="J47" s="271"/>
      <c r="K47" s="269"/>
    </row>
    <row r="48" spans="2:11" ht="15" customHeight="1">
      <c r="B48" s="272"/>
      <c r="C48" s="273"/>
      <c r="D48" s="273"/>
      <c r="E48" s="271" t="s">
        <v>733</v>
      </c>
      <c r="F48" s="271"/>
      <c r="G48" s="271"/>
      <c r="H48" s="271"/>
      <c r="I48" s="271"/>
      <c r="J48" s="271"/>
      <c r="K48" s="269"/>
    </row>
    <row r="49" spans="2:11" ht="15" customHeight="1">
      <c r="B49" s="272"/>
      <c r="C49" s="273"/>
      <c r="D49" s="273"/>
      <c r="E49" s="271" t="s">
        <v>734</v>
      </c>
      <c r="F49" s="271"/>
      <c r="G49" s="271"/>
      <c r="H49" s="271"/>
      <c r="I49" s="271"/>
      <c r="J49" s="271"/>
      <c r="K49" s="269"/>
    </row>
    <row r="50" spans="2:11" ht="15" customHeight="1">
      <c r="B50" s="272"/>
      <c r="C50" s="273"/>
      <c r="D50" s="273"/>
      <c r="E50" s="271" t="s">
        <v>735</v>
      </c>
      <c r="F50" s="271"/>
      <c r="G50" s="271"/>
      <c r="H50" s="271"/>
      <c r="I50" s="271"/>
      <c r="J50" s="271"/>
      <c r="K50" s="269"/>
    </row>
    <row r="51" spans="2:11" ht="15" customHeight="1">
      <c r="B51" s="272"/>
      <c r="C51" s="273"/>
      <c r="D51" s="271" t="s">
        <v>736</v>
      </c>
      <c r="E51" s="271"/>
      <c r="F51" s="271"/>
      <c r="G51" s="271"/>
      <c r="H51" s="271"/>
      <c r="I51" s="271"/>
      <c r="J51" s="271"/>
      <c r="K51" s="269"/>
    </row>
    <row r="52" spans="2:11" ht="25.5" customHeight="1">
      <c r="B52" s="267"/>
      <c r="C52" s="268" t="s">
        <v>737</v>
      </c>
      <c r="D52" s="268"/>
      <c r="E52" s="268"/>
      <c r="F52" s="268"/>
      <c r="G52" s="268"/>
      <c r="H52" s="268"/>
      <c r="I52" s="268"/>
      <c r="J52" s="268"/>
      <c r="K52" s="269"/>
    </row>
    <row r="53" spans="2:11" ht="5.25" customHeight="1">
      <c r="B53" s="267"/>
      <c r="C53" s="270"/>
      <c r="D53" s="270"/>
      <c r="E53" s="270"/>
      <c r="F53" s="270"/>
      <c r="G53" s="270"/>
      <c r="H53" s="270"/>
      <c r="I53" s="270"/>
      <c r="J53" s="270"/>
      <c r="K53" s="269"/>
    </row>
    <row r="54" spans="2:11" ht="15" customHeight="1">
      <c r="B54" s="267"/>
      <c r="C54" s="271" t="s">
        <v>738</v>
      </c>
      <c r="D54" s="271"/>
      <c r="E54" s="271"/>
      <c r="F54" s="271"/>
      <c r="G54" s="271"/>
      <c r="H54" s="271"/>
      <c r="I54" s="271"/>
      <c r="J54" s="271"/>
      <c r="K54" s="269"/>
    </row>
    <row r="55" spans="2:11" ht="15" customHeight="1">
      <c r="B55" s="267"/>
      <c r="C55" s="271" t="s">
        <v>739</v>
      </c>
      <c r="D55" s="271"/>
      <c r="E55" s="271"/>
      <c r="F55" s="271"/>
      <c r="G55" s="271"/>
      <c r="H55" s="271"/>
      <c r="I55" s="271"/>
      <c r="J55" s="271"/>
      <c r="K55" s="269"/>
    </row>
    <row r="56" spans="2:11" ht="12.75" customHeight="1">
      <c r="B56" s="267"/>
      <c r="C56" s="271"/>
      <c r="D56" s="271"/>
      <c r="E56" s="271"/>
      <c r="F56" s="271"/>
      <c r="G56" s="271"/>
      <c r="H56" s="271"/>
      <c r="I56" s="271"/>
      <c r="J56" s="271"/>
      <c r="K56" s="269"/>
    </row>
    <row r="57" spans="2:11" ht="15" customHeight="1">
      <c r="B57" s="267"/>
      <c r="C57" s="271" t="s">
        <v>740</v>
      </c>
      <c r="D57" s="271"/>
      <c r="E57" s="271"/>
      <c r="F57" s="271"/>
      <c r="G57" s="271"/>
      <c r="H57" s="271"/>
      <c r="I57" s="271"/>
      <c r="J57" s="271"/>
      <c r="K57" s="269"/>
    </row>
    <row r="58" spans="2:11" ht="15" customHeight="1">
      <c r="B58" s="267"/>
      <c r="C58" s="273"/>
      <c r="D58" s="271" t="s">
        <v>741</v>
      </c>
      <c r="E58" s="271"/>
      <c r="F58" s="271"/>
      <c r="G58" s="271"/>
      <c r="H58" s="271"/>
      <c r="I58" s="271"/>
      <c r="J58" s="271"/>
      <c r="K58" s="269"/>
    </row>
    <row r="59" spans="2:11" ht="15" customHeight="1">
      <c r="B59" s="267"/>
      <c r="C59" s="273"/>
      <c r="D59" s="271" t="s">
        <v>742</v>
      </c>
      <c r="E59" s="271"/>
      <c r="F59" s="271"/>
      <c r="G59" s="271"/>
      <c r="H59" s="271"/>
      <c r="I59" s="271"/>
      <c r="J59" s="271"/>
      <c r="K59" s="269"/>
    </row>
    <row r="60" spans="2:11" ht="15" customHeight="1">
      <c r="B60" s="267"/>
      <c r="C60" s="273"/>
      <c r="D60" s="271" t="s">
        <v>743</v>
      </c>
      <c r="E60" s="271"/>
      <c r="F60" s="271"/>
      <c r="G60" s="271"/>
      <c r="H60" s="271"/>
      <c r="I60" s="271"/>
      <c r="J60" s="271"/>
      <c r="K60" s="269"/>
    </row>
    <row r="61" spans="2:11" ht="15" customHeight="1">
      <c r="B61" s="267"/>
      <c r="C61" s="273"/>
      <c r="D61" s="271" t="s">
        <v>744</v>
      </c>
      <c r="E61" s="271"/>
      <c r="F61" s="271"/>
      <c r="G61" s="271"/>
      <c r="H61" s="271"/>
      <c r="I61" s="271"/>
      <c r="J61" s="271"/>
      <c r="K61" s="269"/>
    </row>
    <row r="62" spans="2:11" ht="15" customHeight="1">
      <c r="B62" s="267"/>
      <c r="C62" s="273"/>
      <c r="D62" s="276" t="s">
        <v>745</v>
      </c>
      <c r="E62" s="276"/>
      <c r="F62" s="276"/>
      <c r="G62" s="276"/>
      <c r="H62" s="276"/>
      <c r="I62" s="276"/>
      <c r="J62" s="276"/>
      <c r="K62" s="269"/>
    </row>
    <row r="63" spans="2:11" ht="15" customHeight="1">
      <c r="B63" s="267"/>
      <c r="C63" s="273"/>
      <c r="D63" s="271" t="s">
        <v>746</v>
      </c>
      <c r="E63" s="271"/>
      <c r="F63" s="271"/>
      <c r="G63" s="271"/>
      <c r="H63" s="271"/>
      <c r="I63" s="271"/>
      <c r="J63" s="271"/>
      <c r="K63" s="269"/>
    </row>
    <row r="64" spans="2:11" ht="12.75" customHeight="1">
      <c r="B64" s="267"/>
      <c r="C64" s="273"/>
      <c r="D64" s="273"/>
      <c r="E64" s="277"/>
      <c r="F64" s="273"/>
      <c r="G64" s="273"/>
      <c r="H64" s="273"/>
      <c r="I64" s="273"/>
      <c r="J64" s="273"/>
      <c r="K64" s="269"/>
    </row>
    <row r="65" spans="2:11" ht="15" customHeight="1">
      <c r="B65" s="267"/>
      <c r="C65" s="273"/>
      <c r="D65" s="271" t="s">
        <v>747</v>
      </c>
      <c r="E65" s="271"/>
      <c r="F65" s="271"/>
      <c r="G65" s="271"/>
      <c r="H65" s="271"/>
      <c r="I65" s="271"/>
      <c r="J65" s="271"/>
      <c r="K65" s="269"/>
    </row>
    <row r="66" spans="2:11" ht="15" customHeight="1">
      <c r="B66" s="267"/>
      <c r="C66" s="273"/>
      <c r="D66" s="276" t="s">
        <v>748</v>
      </c>
      <c r="E66" s="276"/>
      <c r="F66" s="276"/>
      <c r="G66" s="276"/>
      <c r="H66" s="276"/>
      <c r="I66" s="276"/>
      <c r="J66" s="276"/>
      <c r="K66" s="269"/>
    </row>
    <row r="67" spans="2:11" ht="15" customHeight="1">
      <c r="B67" s="267"/>
      <c r="C67" s="273"/>
      <c r="D67" s="271" t="s">
        <v>749</v>
      </c>
      <c r="E67" s="271"/>
      <c r="F67" s="271"/>
      <c r="G67" s="271"/>
      <c r="H67" s="271"/>
      <c r="I67" s="271"/>
      <c r="J67" s="271"/>
      <c r="K67" s="269"/>
    </row>
    <row r="68" spans="2:11" ht="15" customHeight="1">
      <c r="B68" s="267"/>
      <c r="C68" s="273"/>
      <c r="D68" s="271" t="s">
        <v>750</v>
      </c>
      <c r="E68" s="271"/>
      <c r="F68" s="271"/>
      <c r="G68" s="271"/>
      <c r="H68" s="271"/>
      <c r="I68" s="271"/>
      <c r="J68" s="271"/>
      <c r="K68" s="269"/>
    </row>
    <row r="69" spans="2:11" ht="15" customHeight="1">
      <c r="B69" s="267"/>
      <c r="C69" s="273"/>
      <c r="D69" s="271" t="s">
        <v>751</v>
      </c>
      <c r="E69" s="271"/>
      <c r="F69" s="271"/>
      <c r="G69" s="271"/>
      <c r="H69" s="271"/>
      <c r="I69" s="271"/>
      <c r="J69" s="271"/>
      <c r="K69" s="269"/>
    </row>
    <row r="70" spans="2:11" ht="15" customHeight="1">
      <c r="B70" s="267"/>
      <c r="C70" s="273"/>
      <c r="D70" s="271" t="s">
        <v>752</v>
      </c>
      <c r="E70" s="271"/>
      <c r="F70" s="271"/>
      <c r="G70" s="271"/>
      <c r="H70" s="271"/>
      <c r="I70" s="271"/>
      <c r="J70" s="271"/>
      <c r="K70" s="269"/>
    </row>
    <row r="71" spans="2:11" ht="12.75" customHeight="1">
      <c r="B71" s="278"/>
      <c r="C71" s="279"/>
      <c r="D71" s="279"/>
      <c r="E71" s="279"/>
      <c r="F71" s="279"/>
      <c r="G71" s="279"/>
      <c r="H71" s="279"/>
      <c r="I71" s="279"/>
      <c r="J71" s="279"/>
      <c r="K71" s="280"/>
    </row>
    <row r="72" spans="2:11" ht="18.75" customHeight="1">
      <c r="B72" s="281"/>
      <c r="C72" s="281"/>
      <c r="D72" s="281"/>
      <c r="E72" s="281"/>
      <c r="F72" s="281"/>
      <c r="G72" s="281"/>
      <c r="H72" s="281"/>
      <c r="I72" s="281"/>
      <c r="J72" s="281"/>
      <c r="K72" s="282"/>
    </row>
    <row r="73" spans="2:11" ht="18.75" customHeight="1">
      <c r="B73" s="282"/>
      <c r="C73" s="282"/>
      <c r="D73" s="282"/>
      <c r="E73" s="282"/>
      <c r="F73" s="282"/>
      <c r="G73" s="282"/>
      <c r="H73" s="282"/>
      <c r="I73" s="282"/>
      <c r="J73" s="282"/>
      <c r="K73" s="282"/>
    </row>
    <row r="74" spans="2:11" ht="7.5" customHeight="1">
      <c r="B74" s="283"/>
      <c r="C74" s="284"/>
      <c r="D74" s="284"/>
      <c r="E74" s="284"/>
      <c r="F74" s="284"/>
      <c r="G74" s="284"/>
      <c r="H74" s="284"/>
      <c r="I74" s="284"/>
      <c r="J74" s="284"/>
      <c r="K74" s="285"/>
    </row>
    <row r="75" spans="2:11" ht="45" customHeight="1">
      <c r="B75" s="286"/>
      <c r="C75" s="287" t="s">
        <v>753</v>
      </c>
      <c r="D75" s="287"/>
      <c r="E75" s="287"/>
      <c r="F75" s="287"/>
      <c r="G75" s="287"/>
      <c r="H75" s="287"/>
      <c r="I75" s="287"/>
      <c r="J75" s="287"/>
      <c r="K75" s="288"/>
    </row>
    <row r="76" spans="2:11" ht="17.25" customHeight="1">
      <c r="B76" s="286"/>
      <c r="C76" s="289" t="s">
        <v>754</v>
      </c>
      <c r="D76" s="289"/>
      <c r="E76" s="289"/>
      <c r="F76" s="289" t="s">
        <v>755</v>
      </c>
      <c r="G76" s="290"/>
      <c r="H76" s="289" t="s">
        <v>54</v>
      </c>
      <c r="I76" s="289" t="s">
        <v>57</v>
      </c>
      <c r="J76" s="289" t="s">
        <v>756</v>
      </c>
      <c r="K76" s="288"/>
    </row>
    <row r="77" spans="2:11" ht="17.25" customHeight="1">
      <c r="B77" s="286"/>
      <c r="C77" s="291" t="s">
        <v>757</v>
      </c>
      <c r="D77" s="291"/>
      <c r="E77" s="291"/>
      <c r="F77" s="292" t="s">
        <v>758</v>
      </c>
      <c r="G77" s="293"/>
      <c r="H77" s="291"/>
      <c r="I77" s="291"/>
      <c r="J77" s="291" t="s">
        <v>759</v>
      </c>
      <c r="K77" s="288"/>
    </row>
    <row r="78" spans="2:11" ht="5.25" customHeight="1">
      <c r="B78" s="286"/>
      <c r="C78" s="294"/>
      <c r="D78" s="294"/>
      <c r="E78" s="294"/>
      <c r="F78" s="294"/>
      <c r="G78" s="295"/>
      <c r="H78" s="294"/>
      <c r="I78" s="294"/>
      <c r="J78" s="294"/>
      <c r="K78" s="288"/>
    </row>
    <row r="79" spans="2:11" ht="15" customHeight="1">
      <c r="B79" s="286"/>
      <c r="C79" s="274" t="s">
        <v>53</v>
      </c>
      <c r="D79" s="294"/>
      <c r="E79" s="294"/>
      <c r="F79" s="296" t="s">
        <v>760</v>
      </c>
      <c r="G79" s="295"/>
      <c r="H79" s="274" t="s">
        <v>761</v>
      </c>
      <c r="I79" s="274" t="s">
        <v>762</v>
      </c>
      <c r="J79" s="274">
        <v>20</v>
      </c>
      <c r="K79" s="288"/>
    </row>
    <row r="80" spans="2:11" ht="15" customHeight="1">
      <c r="B80" s="286"/>
      <c r="C80" s="274" t="s">
        <v>763</v>
      </c>
      <c r="D80" s="274"/>
      <c r="E80" s="274"/>
      <c r="F80" s="296" t="s">
        <v>760</v>
      </c>
      <c r="G80" s="295"/>
      <c r="H80" s="274" t="s">
        <v>764</v>
      </c>
      <c r="I80" s="274" t="s">
        <v>762</v>
      </c>
      <c r="J80" s="274">
        <v>120</v>
      </c>
      <c r="K80" s="288"/>
    </row>
    <row r="81" spans="2:11" ht="15" customHeight="1">
      <c r="B81" s="297"/>
      <c r="C81" s="274" t="s">
        <v>765</v>
      </c>
      <c r="D81" s="274"/>
      <c r="E81" s="274"/>
      <c r="F81" s="296" t="s">
        <v>766</v>
      </c>
      <c r="G81" s="295"/>
      <c r="H81" s="274" t="s">
        <v>767</v>
      </c>
      <c r="I81" s="274" t="s">
        <v>762</v>
      </c>
      <c r="J81" s="274">
        <v>50</v>
      </c>
      <c r="K81" s="288"/>
    </row>
    <row r="82" spans="2:11" ht="15" customHeight="1">
      <c r="B82" s="297"/>
      <c r="C82" s="274" t="s">
        <v>768</v>
      </c>
      <c r="D82" s="274"/>
      <c r="E82" s="274"/>
      <c r="F82" s="296" t="s">
        <v>760</v>
      </c>
      <c r="G82" s="295"/>
      <c r="H82" s="274" t="s">
        <v>769</v>
      </c>
      <c r="I82" s="274" t="s">
        <v>770</v>
      </c>
      <c r="J82" s="274"/>
      <c r="K82" s="288"/>
    </row>
    <row r="83" spans="2:11" ht="15" customHeight="1">
      <c r="B83" s="297"/>
      <c r="C83" s="298" t="s">
        <v>771</v>
      </c>
      <c r="D83" s="298"/>
      <c r="E83" s="298"/>
      <c r="F83" s="299" t="s">
        <v>766</v>
      </c>
      <c r="G83" s="298"/>
      <c r="H83" s="298" t="s">
        <v>772</v>
      </c>
      <c r="I83" s="298" t="s">
        <v>762</v>
      </c>
      <c r="J83" s="298">
        <v>15</v>
      </c>
      <c r="K83" s="288"/>
    </row>
    <row r="84" spans="2:11" ht="15" customHeight="1">
      <c r="B84" s="297"/>
      <c r="C84" s="298" t="s">
        <v>773</v>
      </c>
      <c r="D84" s="298"/>
      <c r="E84" s="298"/>
      <c r="F84" s="299" t="s">
        <v>766</v>
      </c>
      <c r="G84" s="298"/>
      <c r="H84" s="298" t="s">
        <v>774</v>
      </c>
      <c r="I84" s="298" t="s">
        <v>762</v>
      </c>
      <c r="J84" s="298">
        <v>15</v>
      </c>
      <c r="K84" s="288"/>
    </row>
    <row r="85" spans="2:11" ht="15" customHeight="1">
      <c r="B85" s="297"/>
      <c r="C85" s="298" t="s">
        <v>775</v>
      </c>
      <c r="D85" s="298"/>
      <c r="E85" s="298"/>
      <c r="F85" s="299" t="s">
        <v>766</v>
      </c>
      <c r="G85" s="298"/>
      <c r="H85" s="298" t="s">
        <v>776</v>
      </c>
      <c r="I85" s="298" t="s">
        <v>762</v>
      </c>
      <c r="J85" s="298">
        <v>20</v>
      </c>
      <c r="K85" s="288"/>
    </row>
    <row r="86" spans="2:11" ht="15" customHeight="1">
      <c r="B86" s="297"/>
      <c r="C86" s="298" t="s">
        <v>777</v>
      </c>
      <c r="D86" s="298"/>
      <c r="E86" s="298"/>
      <c r="F86" s="299" t="s">
        <v>766</v>
      </c>
      <c r="G86" s="298"/>
      <c r="H86" s="298" t="s">
        <v>778</v>
      </c>
      <c r="I86" s="298" t="s">
        <v>762</v>
      </c>
      <c r="J86" s="298">
        <v>20</v>
      </c>
      <c r="K86" s="288"/>
    </row>
    <row r="87" spans="2:11" ht="15" customHeight="1">
      <c r="B87" s="297"/>
      <c r="C87" s="274" t="s">
        <v>779</v>
      </c>
      <c r="D87" s="274"/>
      <c r="E87" s="274"/>
      <c r="F87" s="296" t="s">
        <v>766</v>
      </c>
      <c r="G87" s="295"/>
      <c r="H87" s="274" t="s">
        <v>780</v>
      </c>
      <c r="I87" s="274" t="s">
        <v>762</v>
      </c>
      <c r="J87" s="274">
        <v>50</v>
      </c>
      <c r="K87" s="288"/>
    </row>
    <row r="88" spans="2:11" ht="15" customHeight="1">
      <c r="B88" s="297"/>
      <c r="C88" s="274" t="s">
        <v>781</v>
      </c>
      <c r="D88" s="274"/>
      <c r="E88" s="274"/>
      <c r="F88" s="296" t="s">
        <v>766</v>
      </c>
      <c r="G88" s="295"/>
      <c r="H88" s="274" t="s">
        <v>782</v>
      </c>
      <c r="I88" s="274" t="s">
        <v>762</v>
      </c>
      <c r="J88" s="274">
        <v>20</v>
      </c>
      <c r="K88" s="288"/>
    </row>
    <row r="89" spans="2:11" ht="15" customHeight="1">
      <c r="B89" s="297"/>
      <c r="C89" s="274" t="s">
        <v>783</v>
      </c>
      <c r="D89" s="274"/>
      <c r="E89" s="274"/>
      <c r="F89" s="296" t="s">
        <v>766</v>
      </c>
      <c r="G89" s="295"/>
      <c r="H89" s="274" t="s">
        <v>784</v>
      </c>
      <c r="I89" s="274" t="s">
        <v>762</v>
      </c>
      <c r="J89" s="274">
        <v>20</v>
      </c>
      <c r="K89" s="288"/>
    </row>
    <row r="90" spans="2:11" ht="15" customHeight="1">
      <c r="B90" s="297"/>
      <c r="C90" s="274" t="s">
        <v>785</v>
      </c>
      <c r="D90" s="274"/>
      <c r="E90" s="274"/>
      <c r="F90" s="296" t="s">
        <v>766</v>
      </c>
      <c r="G90" s="295"/>
      <c r="H90" s="274" t="s">
        <v>786</v>
      </c>
      <c r="I90" s="274" t="s">
        <v>762</v>
      </c>
      <c r="J90" s="274">
        <v>50</v>
      </c>
      <c r="K90" s="288"/>
    </row>
    <row r="91" spans="2:11" ht="15" customHeight="1">
      <c r="B91" s="297"/>
      <c r="C91" s="274" t="s">
        <v>787</v>
      </c>
      <c r="D91" s="274"/>
      <c r="E91" s="274"/>
      <c r="F91" s="296" t="s">
        <v>766</v>
      </c>
      <c r="G91" s="295"/>
      <c r="H91" s="274" t="s">
        <v>787</v>
      </c>
      <c r="I91" s="274" t="s">
        <v>762</v>
      </c>
      <c r="J91" s="274">
        <v>50</v>
      </c>
      <c r="K91" s="288"/>
    </row>
    <row r="92" spans="2:11" ht="15" customHeight="1">
      <c r="B92" s="297"/>
      <c r="C92" s="274" t="s">
        <v>788</v>
      </c>
      <c r="D92" s="274"/>
      <c r="E92" s="274"/>
      <c r="F92" s="296" t="s">
        <v>766</v>
      </c>
      <c r="G92" s="295"/>
      <c r="H92" s="274" t="s">
        <v>789</v>
      </c>
      <c r="I92" s="274" t="s">
        <v>762</v>
      </c>
      <c r="J92" s="274">
        <v>255</v>
      </c>
      <c r="K92" s="288"/>
    </row>
    <row r="93" spans="2:11" ht="15" customHeight="1">
      <c r="B93" s="297"/>
      <c r="C93" s="274" t="s">
        <v>790</v>
      </c>
      <c r="D93" s="274"/>
      <c r="E93" s="274"/>
      <c r="F93" s="296" t="s">
        <v>760</v>
      </c>
      <c r="G93" s="295"/>
      <c r="H93" s="274" t="s">
        <v>791</v>
      </c>
      <c r="I93" s="274" t="s">
        <v>792</v>
      </c>
      <c r="J93" s="274"/>
      <c r="K93" s="288"/>
    </row>
    <row r="94" spans="2:11" ht="15" customHeight="1">
      <c r="B94" s="297"/>
      <c r="C94" s="274" t="s">
        <v>793</v>
      </c>
      <c r="D94" s="274"/>
      <c r="E94" s="274"/>
      <c r="F94" s="296" t="s">
        <v>760</v>
      </c>
      <c r="G94" s="295"/>
      <c r="H94" s="274" t="s">
        <v>794</v>
      </c>
      <c r="I94" s="274" t="s">
        <v>795</v>
      </c>
      <c r="J94" s="274"/>
      <c r="K94" s="288"/>
    </row>
    <row r="95" spans="2:11" ht="15" customHeight="1">
      <c r="B95" s="297"/>
      <c r="C95" s="274" t="s">
        <v>796</v>
      </c>
      <c r="D95" s="274"/>
      <c r="E95" s="274"/>
      <c r="F95" s="296" t="s">
        <v>760</v>
      </c>
      <c r="G95" s="295"/>
      <c r="H95" s="274" t="s">
        <v>796</v>
      </c>
      <c r="I95" s="274" t="s">
        <v>795</v>
      </c>
      <c r="J95" s="274"/>
      <c r="K95" s="288"/>
    </row>
    <row r="96" spans="2:11" ht="15" customHeight="1">
      <c r="B96" s="297"/>
      <c r="C96" s="274" t="s">
        <v>38</v>
      </c>
      <c r="D96" s="274"/>
      <c r="E96" s="274"/>
      <c r="F96" s="296" t="s">
        <v>760</v>
      </c>
      <c r="G96" s="295"/>
      <c r="H96" s="274" t="s">
        <v>797</v>
      </c>
      <c r="I96" s="274" t="s">
        <v>795</v>
      </c>
      <c r="J96" s="274"/>
      <c r="K96" s="288"/>
    </row>
    <row r="97" spans="2:11" ht="15" customHeight="1">
      <c r="B97" s="297"/>
      <c r="C97" s="274" t="s">
        <v>48</v>
      </c>
      <c r="D97" s="274"/>
      <c r="E97" s="274"/>
      <c r="F97" s="296" t="s">
        <v>760</v>
      </c>
      <c r="G97" s="295"/>
      <c r="H97" s="274" t="s">
        <v>798</v>
      </c>
      <c r="I97" s="274" t="s">
        <v>795</v>
      </c>
      <c r="J97" s="274"/>
      <c r="K97" s="288"/>
    </row>
    <row r="98" spans="2:11" ht="15" customHeight="1">
      <c r="B98" s="300"/>
      <c r="C98" s="301"/>
      <c r="D98" s="301"/>
      <c r="E98" s="301"/>
      <c r="F98" s="301"/>
      <c r="G98" s="301"/>
      <c r="H98" s="301"/>
      <c r="I98" s="301"/>
      <c r="J98" s="301"/>
      <c r="K98" s="302"/>
    </row>
    <row r="99" spans="2:11" ht="18.75" customHeight="1">
      <c r="B99" s="303"/>
      <c r="C99" s="304"/>
      <c r="D99" s="304"/>
      <c r="E99" s="304"/>
      <c r="F99" s="304"/>
      <c r="G99" s="304"/>
      <c r="H99" s="304"/>
      <c r="I99" s="304"/>
      <c r="J99" s="304"/>
      <c r="K99" s="303"/>
    </row>
    <row r="100" spans="2:11" ht="18.75" customHeight="1">
      <c r="B100" s="282"/>
      <c r="C100" s="282"/>
      <c r="D100" s="282"/>
      <c r="E100" s="282"/>
      <c r="F100" s="282"/>
      <c r="G100" s="282"/>
      <c r="H100" s="282"/>
      <c r="I100" s="282"/>
      <c r="J100" s="282"/>
      <c r="K100" s="282"/>
    </row>
    <row r="101" spans="2:11" ht="7.5" customHeight="1">
      <c r="B101" s="283"/>
      <c r="C101" s="284"/>
      <c r="D101" s="284"/>
      <c r="E101" s="284"/>
      <c r="F101" s="284"/>
      <c r="G101" s="284"/>
      <c r="H101" s="284"/>
      <c r="I101" s="284"/>
      <c r="J101" s="284"/>
      <c r="K101" s="285"/>
    </row>
    <row r="102" spans="2:11" ht="45" customHeight="1">
      <c r="B102" s="286"/>
      <c r="C102" s="287" t="s">
        <v>799</v>
      </c>
      <c r="D102" s="287"/>
      <c r="E102" s="287"/>
      <c r="F102" s="287"/>
      <c r="G102" s="287"/>
      <c r="H102" s="287"/>
      <c r="I102" s="287"/>
      <c r="J102" s="287"/>
      <c r="K102" s="288"/>
    </row>
    <row r="103" spans="2:11" ht="17.25" customHeight="1">
      <c r="B103" s="286"/>
      <c r="C103" s="289" t="s">
        <v>754</v>
      </c>
      <c r="D103" s="289"/>
      <c r="E103" s="289"/>
      <c r="F103" s="289" t="s">
        <v>755</v>
      </c>
      <c r="G103" s="290"/>
      <c r="H103" s="289" t="s">
        <v>54</v>
      </c>
      <c r="I103" s="289" t="s">
        <v>57</v>
      </c>
      <c r="J103" s="289" t="s">
        <v>756</v>
      </c>
      <c r="K103" s="288"/>
    </row>
    <row r="104" spans="2:11" ht="17.25" customHeight="1">
      <c r="B104" s="286"/>
      <c r="C104" s="291" t="s">
        <v>757</v>
      </c>
      <c r="D104" s="291"/>
      <c r="E104" s="291"/>
      <c r="F104" s="292" t="s">
        <v>758</v>
      </c>
      <c r="G104" s="293"/>
      <c r="H104" s="291"/>
      <c r="I104" s="291"/>
      <c r="J104" s="291" t="s">
        <v>759</v>
      </c>
      <c r="K104" s="288"/>
    </row>
    <row r="105" spans="2:11" ht="5.25" customHeight="1">
      <c r="B105" s="286"/>
      <c r="C105" s="289"/>
      <c r="D105" s="289"/>
      <c r="E105" s="289"/>
      <c r="F105" s="289"/>
      <c r="G105" s="305"/>
      <c r="H105" s="289"/>
      <c r="I105" s="289"/>
      <c r="J105" s="289"/>
      <c r="K105" s="288"/>
    </row>
    <row r="106" spans="2:11" ht="15" customHeight="1">
      <c r="B106" s="286"/>
      <c r="C106" s="274" t="s">
        <v>53</v>
      </c>
      <c r="D106" s="294"/>
      <c r="E106" s="294"/>
      <c r="F106" s="296" t="s">
        <v>760</v>
      </c>
      <c r="G106" s="305"/>
      <c r="H106" s="274" t="s">
        <v>800</v>
      </c>
      <c r="I106" s="274" t="s">
        <v>762</v>
      </c>
      <c r="J106" s="274">
        <v>20</v>
      </c>
      <c r="K106" s="288"/>
    </row>
    <row r="107" spans="2:11" ht="15" customHeight="1">
      <c r="B107" s="286"/>
      <c r="C107" s="274" t="s">
        <v>763</v>
      </c>
      <c r="D107" s="274"/>
      <c r="E107" s="274"/>
      <c r="F107" s="296" t="s">
        <v>760</v>
      </c>
      <c r="G107" s="274"/>
      <c r="H107" s="274" t="s">
        <v>800</v>
      </c>
      <c r="I107" s="274" t="s">
        <v>762</v>
      </c>
      <c r="J107" s="274">
        <v>120</v>
      </c>
      <c r="K107" s="288"/>
    </row>
    <row r="108" spans="2:11" ht="15" customHeight="1">
      <c r="B108" s="297"/>
      <c r="C108" s="274" t="s">
        <v>765</v>
      </c>
      <c r="D108" s="274"/>
      <c r="E108" s="274"/>
      <c r="F108" s="296" t="s">
        <v>766</v>
      </c>
      <c r="G108" s="274"/>
      <c r="H108" s="274" t="s">
        <v>800</v>
      </c>
      <c r="I108" s="274" t="s">
        <v>762</v>
      </c>
      <c r="J108" s="274">
        <v>50</v>
      </c>
      <c r="K108" s="288"/>
    </row>
    <row r="109" spans="2:11" ht="15" customHeight="1">
      <c r="B109" s="297"/>
      <c r="C109" s="274" t="s">
        <v>768</v>
      </c>
      <c r="D109" s="274"/>
      <c r="E109" s="274"/>
      <c r="F109" s="296" t="s">
        <v>760</v>
      </c>
      <c r="G109" s="274"/>
      <c r="H109" s="274" t="s">
        <v>800</v>
      </c>
      <c r="I109" s="274" t="s">
        <v>770</v>
      </c>
      <c r="J109" s="274"/>
      <c r="K109" s="288"/>
    </row>
    <row r="110" spans="2:11" ht="15" customHeight="1">
      <c r="B110" s="297"/>
      <c r="C110" s="274" t="s">
        <v>779</v>
      </c>
      <c r="D110" s="274"/>
      <c r="E110" s="274"/>
      <c r="F110" s="296" t="s">
        <v>766</v>
      </c>
      <c r="G110" s="274"/>
      <c r="H110" s="274" t="s">
        <v>800</v>
      </c>
      <c r="I110" s="274" t="s">
        <v>762</v>
      </c>
      <c r="J110" s="274">
        <v>50</v>
      </c>
      <c r="K110" s="288"/>
    </row>
    <row r="111" spans="2:11" ht="15" customHeight="1">
      <c r="B111" s="297"/>
      <c r="C111" s="274" t="s">
        <v>787</v>
      </c>
      <c r="D111" s="274"/>
      <c r="E111" s="274"/>
      <c r="F111" s="296" t="s">
        <v>766</v>
      </c>
      <c r="G111" s="274"/>
      <c r="H111" s="274" t="s">
        <v>800</v>
      </c>
      <c r="I111" s="274" t="s">
        <v>762</v>
      </c>
      <c r="J111" s="274">
        <v>50</v>
      </c>
      <c r="K111" s="288"/>
    </row>
    <row r="112" spans="2:11" ht="15" customHeight="1">
      <c r="B112" s="297"/>
      <c r="C112" s="274" t="s">
        <v>785</v>
      </c>
      <c r="D112" s="274"/>
      <c r="E112" s="274"/>
      <c r="F112" s="296" t="s">
        <v>766</v>
      </c>
      <c r="G112" s="274"/>
      <c r="H112" s="274" t="s">
        <v>800</v>
      </c>
      <c r="I112" s="274" t="s">
        <v>762</v>
      </c>
      <c r="J112" s="274">
        <v>50</v>
      </c>
      <c r="K112" s="288"/>
    </row>
    <row r="113" spans="2:11" ht="15" customHeight="1">
      <c r="B113" s="297"/>
      <c r="C113" s="274" t="s">
        <v>53</v>
      </c>
      <c r="D113" s="274"/>
      <c r="E113" s="274"/>
      <c r="F113" s="296" t="s">
        <v>760</v>
      </c>
      <c r="G113" s="274"/>
      <c r="H113" s="274" t="s">
        <v>801</v>
      </c>
      <c r="I113" s="274" t="s">
        <v>762</v>
      </c>
      <c r="J113" s="274">
        <v>20</v>
      </c>
      <c r="K113" s="288"/>
    </row>
    <row r="114" spans="2:11" ht="15" customHeight="1">
      <c r="B114" s="297"/>
      <c r="C114" s="274" t="s">
        <v>802</v>
      </c>
      <c r="D114" s="274"/>
      <c r="E114" s="274"/>
      <c r="F114" s="296" t="s">
        <v>760</v>
      </c>
      <c r="G114" s="274"/>
      <c r="H114" s="274" t="s">
        <v>803</v>
      </c>
      <c r="I114" s="274" t="s">
        <v>762</v>
      </c>
      <c r="J114" s="274">
        <v>120</v>
      </c>
      <c r="K114" s="288"/>
    </row>
    <row r="115" spans="2:11" ht="15" customHeight="1">
      <c r="B115" s="297"/>
      <c r="C115" s="274" t="s">
        <v>38</v>
      </c>
      <c r="D115" s="274"/>
      <c r="E115" s="274"/>
      <c r="F115" s="296" t="s">
        <v>760</v>
      </c>
      <c r="G115" s="274"/>
      <c r="H115" s="274" t="s">
        <v>804</v>
      </c>
      <c r="I115" s="274" t="s">
        <v>795</v>
      </c>
      <c r="J115" s="274"/>
      <c r="K115" s="288"/>
    </row>
    <row r="116" spans="2:11" ht="15" customHeight="1">
      <c r="B116" s="297"/>
      <c r="C116" s="274" t="s">
        <v>48</v>
      </c>
      <c r="D116" s="274"/>
      <c r="E116" s="274"/>
      <c r="F116" s="296" t="s">
        <v>760</v>
      </c>
      <c r="G116" s="274"/>
      <c r="H116" s="274" t="s">
        <v>805</v>
      </c>
      <c r="I116" s="274" t="s">
        <v>795</v>
      </c>
      <c r="J116" s="274"/>
      <c r="K116" s="288"/>
    </row>
    <row r="117" spans="2:11" ht="15" customHeight="1">
      <c r="B117" s="297"/>
      <c r="C117" s="274" t="s">
        <v>57</v>
      </c>
      <c r="D117" s="274"/>
      <c r="E117" s="274"/>
      <c r="F117" s="296" t="s">
        <v>760</v>
      </c>
      <c r="G117" s="274"/>
      <c r="H117" s="274" t="s">
        <v>806</v>
      </c>
      <c r="I117" s="274" t="s">
        <v>807</v>
      </c>
      <c r="J117" s="274"/>
      <c r="K117" s="288"/>
    </row>
    <row r="118" spans="2:11" ht="15" customHeight="1">
      <c r="B118" s="300"/>
      <c r="C118" s="306"/>
      <c r="D118" s="306"/>
      <c r="E118" s="306"/>
      <c r="F118" s="306"/>
      <c r="G118" s="306"/>
      <c r="H118" s="306"/>
      <c r="I118" s="306"/>
      <c r="J118" s="306"/>
      <c r="K118" s="302"/>
    </row>
    <row r="119" spans="2:11" ht="18.75" customHeight="1">
      <c r="B119" s="307"/>
      <c r="C119" s="271"/>
      <c r="D119" s="271"/>
      <c r="E119" s="271"/>
      <c r="F119" s="308"/>
      <c r="G119" s="271"/>
      <c r="H119" s="271"/>
      <c r="I119" s="271"/>
      <c r="J119" s="271"/>
      <c r="K119" s="307"/>
    </row>
    <row r="120" spans="2:11" ht="18.75" customHeight="1">
      <c r="B120" s="282"/>
      <c r="C120" s="282"/>
      <c r="D120" s="282"/>
      <c r="E120" s="282"/>
      <c r="F120" s="282"/>
      <c r="G120" s="282"/>
      <c r="H120" s="282"/>
      <c r="I120" s="282"/>
      <c r="J120" s="282"/>
      <c r="K120" s="282"/>
    </row>
    <row r="121" spans="2:11" ht="7.5" customHeight="1">
      <c r="B121" s="309"/>
      <c r="C121" s="310"/>
      <c r="D121" s="310"/>
      <c r="E121" s="310"/>
      <c r="F121" s="310"/>
      <c r="G121" s="310"/>
      <c r="H121" s="310"/>
      <c r="I121" s="310"/>
      <c r="J121" s="310"/>
      <c r="K121" s="311"/>
    </row>
    <row r="122" spans="2:11" ht="45" customHeight="1">
      <c r="B122" s="312"/>
      <c r="C122" s="265" t="s">
        <v>808</v>
      </c>
      <c r="D122" s="265"/>
      <c r="E122" s="265"/>
      <c r="F122" s="265"/>
      <c r="G122" s="265"/>
      <c r="H122" s="265"/>
      <c r="I122" s="265"/>
      <c r="J122" s="265"/>
      <c r="K122" s="313"/>
    </row>
    <row r="123" spans="2:11" ht="17.25" customHeight="1">
      <c r="B123" s="314"/>
      <c r="C123" s="289" t="s">
        <v>754</v>
      </c>
      <c r="D123" s="289"/>
      <c r="E123" s="289"/>
      <c r="F123" s="289" t="s">
        <v>755</v>
      </c>
      <c r="G123" s="290"/>
      <c r="H123" s="289" t="s">
        <v>54</v>
      </c>
      <c r="I123" s="289" t="s">
        <v>57</v>
      </c>
      <c r="J123" s="289" t="s">
        <v>756</v>
      </c>
      <c r="K123" s="315"/>
    </row>
    <row r="124" spans="2:11" ht="17.25" customHeight="1">
      <c r="B124" s="314"/>
      <c r="C124" s="291" t="s">
        <v>757</v>
      </c>
      <c r="D124" s="291"/>
      <c r="E124" s="291"/>
      <c r="F124" s="292" t="s">
        <v>758</v>
      </c>
      <c r="G124" s="293"/>
      <c r="H124" s="291"/>
      <c r="I124" s="291"/>
      <c r="J124" s="291" t="s">
        <v>759</v>
      </c>
      <c r="K124" s="315"/>
    </row>
    <row r="125" spans="2:11" ht="5.25" customHeight="1">
      <c r="B125" s="316"/>
      <c r="C125" s="294"/>
      <c r="D125" s="294"/>
      <c r="E125" s="294"/>
      <c r="F125" s="294"/>
      <c r="G125" s="274"/>
      <c r="H125" s="294"/>
      <c r="I125" s="294"/>
      <c r="J125" s="294"/>
      <c r="K125" s="317"/>
    </row>
    <row r="126" spans="2:11" ht="15" customHeight="1">
      <c r="B126" s="316"/>
      <c r="C126" s="274" t="s">
        <v>763</v>
      </c>
      <c r="D126" s="294"/>
      <c r="E126" s="294"/>
      <c r="F126" s="296" t="s">
        <v>760</v>
      </c>
      <c r="G126" s="274"/>
      <c r="H126" s="274" t="s">
        <v>800</v>
      </c>
      <c r="I126" s="274" t="s">
        <v>762</v>
      </c>
      <c r="J126" s="274">
        <v>120</v>
      </c>
      <c r="K126" s="318"/>
    </row>
    <row r="127" spans="2:11" ht="15" customHeight="1">
      <c r="B127" s="316"/>
      <c r="C127" s="274" t="s">
        <v>809</v>
      </c>
      <c r="D127" s="274"/>
      <c r="E127" s="274"/>
      <c r="F127" s="296" t="s">
        <v>760</v>
      </c>
      <c r="G127" s="274"/>
      <c r="H127" s="274" t="s">
        <v>810</v>
      </c>
      <c r="I127" s="274" t="s">
        <v>762</v>
      </c>
      <c r="J127" s="274" t="s">
        <v>811</v>
      </c>
      <c r="K127" s="318"/>
    </row>
    <row r="128" spans="2:11" ht="15" customHeight="1">
      <c r="B128" s="316"/>
      <c r="C128" s="274" t="s">
        <v>708</v>
      </c>
      <c r="D128" s="274"/>
      <c r="E128" s="274"/>
      <c r="F128" s="296" t="s">
        <v>760</v>
      </c>
      <c r="G128" s="274"/>
      <c r="H128" s="274" t="s">
        <v>812</v>
      </c>
      <c r="I128" s="274" t="s">
        <v>762</v>
      </c>
      <c r="J128" s="274" t="s">
        <v>811</v>
      </c>
      <c r="K128" s="318"/>
    </row>
    <row r="129" spans="2:11" ht="15" customHeight="1">
      <c r="B129" s="316"/>
      <c r="C129" s="274" t="s">
        <v>771</v>
      </c>
      <c r="D129" s="274"/>
      <c r="E129" s="274"/>
      <c r="F129" s="296" t="s">
        <v>766</v>
      </c>
      <c r="G129" s="274"/>
      <c r="H129" s="274" t="s">
        <v>772</v>
      </c>
      <c r="I129" s="274" t="s">
        <v>762</v>
      </c>
      <c r="J129" s="274">
        <v>15</v>
      </c>
      <c r="K129" s="318"/>
    </row>
    <row r="130" spans="2:11" ht="15" customHeight="1">
      <c r="B130" s="316"/>
      <c r="C130" s="298" t="s">
        <v>773</v>
      </c>
      <c r="D130" s="298"/>
      <c r="E130" s="298"/>
      <c r="F130" s="299" t="s">
        <v>766</v>
      </c>
      <c r="G130" s="298"/>
      <c r="H130" s="298" t="s">
        <v>774</v>
      </c>
      <c r="I130" s="298" t="s">
        <v>762</v>
      </c>
      <c r="J130" s="298">
        <v>15</v>
      </c>
      <c r="K130" s="318"/>
    </row>
    <row r="131" spans="2:11" ht="15" customHeight="1">
      <c r="B131" s="316"/>
      <c r="C131" s="298" t="s">
        <v>775</v>
      </c>
      <c r="D131" s="298"/>
      <c r="E131" s="298"/>
      <c r="F131" s="299" t="s">
        <v>766</v>
      </c>
      <c r="G131" s="298"/>
      <c r="H131" s="298" t="s">
        <v>776</v>
      </c>
      <c r="I131" s="298" t="s">
        <v>762</v>
      </c>
      <c r="J131" s="298">
        <v>20</v>
      </c>
      <c r="K131" s="318"/>
    </row>
    <row r="132" spans="2:11" ht="15" customHeight="1">
      <c r="B132" s="316"/>
      <c r="C132" s="298" t="s">
        <v>777</v>
      </c>
      <c r="D132" s="298"/>
      <c r="E132" s="298"/>
      <c r="F132" s="299" t="s">
        <v>766</v>
      </c>
      <c r="G132" s="298"/>
      <c r="H132" s="298" t="s">
        <v>778</v>
      </c>
      <c r="I132" s="298" t="s">
        <v>762</v>
      </c>
      <c r="J132" s="298">
        <v>20</v>
      </c>
      <c r="K132" s="318"/>
    </row>
    <row r="133" spans="2:11" ht="15" customHeight="1">
      <c r="B133" s="316"/>
      <c r="C133" s="274" t="s">
        <v>765</v>
      </c>
      <c r="D133" s="274"/>
      <c r="E133" s="274"/>
      <c r="F133" s="296" t="s">
        <v>766</v>
      </c>
      <c r="G133" s="274"/>
      <c r="H133" s="274" t="s">
        <v>800</v>
      </c>
      <c r="I133" s="274" t="s">
        <v>762</v>
      </c>
      <c r="J133" s="274">
        <v>50</v>
      </c>
      <c r="K133" s="318"/>
    </row>
    <row r="134" spans="2:11" ht="15" customHeight="1">
      <c r="B134" s="316"/>
      <c r="C134" s="274" t="s">
        <v>779</v>
      </c>
      <c r="D134" s="274"/>
      <c r="E134" s="274"/>
      <c r="F134" s="296" t="s">
        <v>766</v>
      </c>
      <c r="G134" s="274"/>
      <c r="H134" s="274" t="s">
        <v>800</v>
      </c>
      <c r="I134" s="274" t="s">
        <v>762</v>
      </c>
      <c r="J134" s="274">
        <v>50</v>
      </c>
      <c r="K134" s="318"/>
    </row>
    <row r="135" spans="2:11" ht="15" customHeight="1">
      <c r="B135" s="316"/>
      <c r="C135" s="274" t="s">
        <v>785</v>
      </c>
      <c r="D135" s="274"/>
      <c r="E135" s="274"/>
      <c r="F135" s="296" t="s">
        <v>766</v>
      </c>
      <c r="G135" s="274"/>
      <c r="H135" s="274" t="s">
        <v>800</v>
      </c>
      <c r="I135" s="274" t="s">
        <v>762</v>
      </c>
      <c r="J135" s="274">
        <v>50</v>
      </c>
      <c r="K135" s="318"/>
    </row>
    <row r="136" spans="2:11" ht="15" customHeight="1">
      <c r="B136" s="316"/>
      <c r="C136" s="274" t="s">
        <v>787</v>
      </c>
      <c r="D136" s="274"/>
      <c r="E136" s="274"/>
      <c r="F136" s="296" t="s">
        <v>766</v>
      </c>
      <c r="G136" s="274"/>
      <c r="H136" s="274" t="s">
        <v>800</v>
      </c>
      <c r="I136" s="274" t="s">
        <v>762</v>
      </c>
      <c r="J136" s="274">
        <v>50</v>
      </c>
      <c r="K136" s="318"/>
    </row>
    <row r="137" spans="2:11" ht="15" customHeight="1">
      <c r="B137" s="316"/>
      <c r="C137" s="274" t="s">
        <v>788</v>
      </c>
      <c r="D137" s="274"/>
      <c r="E137" s="274"/>
      <c r="F137" s="296" t="s">
        <v>766</v>
      </c>
      <c r="G137" s="274"/>
      <c r="H137" s="274" t="s">
        <v>813</v>
      </c>
      <c r="I137" s="274" t="s">
        <v>762</v>
      </c>
      <c r="J137" s="274">
        <v>255</v>
      </c>
      <c r="K137" s="318"/>
    </row>
    <row r="138" spans="2:11" ht="15" customHeight="1">
      <c r="B138" s="316"/>
      <c r="C138" s="274" t="s">
        <v>790</v>
      </c>
      <c r="D138" s="274"/>
      <c r="E138" s="274"/>
      <c r="F138" s="296" t="s">
        <v>760</v>
      </c>
      <c r="G138" s="274"/>
      <c r="H138" s="274" t="s">
        <v>814</v>
      </c>
      <c r="I138" s="274" t="s">
        <v>792</v>
      </c>
      <c r="J138" s="274"/>
      <c r="K138" s="318"/>
    </row>
    <row r="139" spans="2:11" ht="15" customHeight="1">
      <c r="B139" s="316"/>
      <c r="C139" s="274" t="s">
        <v>793</v>
      </c>
      <c r="D139" s="274"/>
      <c r="E139" s="274"/>
      <c r="F139" s="296" t="s">
        <v>760</v>
      </c>
      <c r="G139" s="274"/>
      <c r="H139" s="274" t="s">
        <v>815</v>
      </c>
      <c r="I139" s="274" t="s">
        <v>795</v>
      </c>
      <c r="J139" s="274"/>
      <c r="K139" s="318"/>
    </row>
    <row r="140" spans="2:11" ht="15" customHeight="1">
      <c r="B140" s="316"/>
      <c r="C140" s="274" t="s">
        <v>796</v>
      </c>
      <c r="D140" s="274"/>
      <c r="E140" s="274"/>
      <c r="F140" s="296" t="s">
        <v>760</v>
      </c>
      <c r="G140" s="274"/>
      <c r="H140" s="274" t="s">
        <v>796</v>
      </c>
      <c r="I140" s="274" t="s">
        <v>795</v>
      </c>
      <c r="J140" s="274"/>
      <c r="K140" s="318"/>
    </row>
    <row r="141" spans="2:11" ht="15" customHeight="1">
      <c r="B141" s="316"/>
      <c r="C141" s="274" t="s">
        <v>38</v>
      </c>
      <c r="D141" s="274"/>
      <c r="E141" s="274"/>
      <c r="F141" s="296" t="s">
        <v>760</v>
      </c>
      <c r="G141" s="274"/>
      <c r="H141" s="274" t="s">
        <v>816</v>
      </c>
      <c r="I141" s="274" t="s">
        <v>795</v>
      </c>
      <c r="J141" s="274"/>
      <c r="K141" s="318"/>
    </row>
    <row r="142" spans="2:11" ht="15" customHeight="1">
      <c r="B142" s="316"/>
      <c r="C142" s="274" t="s">
        <v>817</v>
      </c>
      <c r="D142" s="274"/>
      <c r="E142" s="274"/>
      <c r="F142" s="296" t="s">
        <v>760</v>
      </c>
      <c r="G142" s="274"/>
      <c r="H142" s="274" t="s">
        <v>818</v>
      </c>
      <c r="I142" s="274" t="s">
        <v>795</v>
      </c>
      <c r="J142" s="274"/>
      <c r="K142" s="318"/>
    </row>
    <row r="143" spans="2:11" ht="15" customHeight="1">
      <c r="B143" s="319"/>
      <c r="C143" s="320"/>
      <c r="D143" s="320"/>
      <c r="E143" s="320"/>
      <c r="F143" s="320"/>
      <c r="G143" s="320"/>
      <c r="H143" s="320"/>
      <c r="I143" s="320"/>
      <c r="J143" s="320"/>
      <c r="K143" s="321"/>
    </row>
    <row r="144" spans="2:11" ht="18.75" customHeight="1">
      <c r="B144" s="271"/>
      <c r="C144" s="271"/>
      <c r="D144" s="271"/>
      <c r="E144" s="271"/>
      <c r="F144" s="308"/>
      <c r="G144" s="271"/>
      <c r="H144" s="271"/>
      <c r="I144" s="271"/>
      <c r="J144" s="271"/>
      <c r="K144" s="271"/>
    </row>
    <row r="145" spans="2:11" ht="18.75" customHeight="1">
      <c r="B145" s="282"/>
      <c r="C145" s="282"/>
      <c r="D145" s="282"/>
      <c r="E145" s="282"/>
      <c r="F145" s="282"/>
      <c r="G145" s="282"/>
      <c r="H145" s="282"/>
      <c r="I145" s="282"/>
      <c r="J145" s="282"/>
      <c r="K145" s="282"/>
    </row>
    <row r="146" spans="2:11" ht="7.5" customHeight="1">
      <c r="B146" s="283"/>
      <c r="C146" s="284"/>
      <c r="D146" s="284"/>
      <c r="E146" s="284"/>
      <c r="F146" s="284"/>
      <c r="G146" s="284"/>
      <c r="H146" s="284"/>
      <c r="I146" s="284"/>
      <c r="J146" s="284"/>
      <c r="K146" s="285"/>
    </row>
    <row r="147" spans="2:11" ht="45" customHeight="1">
      <c r="B147" s="286"/>
      <c r="C147" s="287" t="s">
        <v>819</v>
      </c>
      <c r="D147" s="287"/>
      <c r="E147" s="287"/>
      <c r="F147" s="287"/>
      <c r="G147" s="287"/>
      <c r="H147" s="287"/>
      <c r="I147" s="287"/>
      <c r="J147" s="287"/>
      <c r="K147" s="288"/>
    </row>
    <row r="148" spans="2:11" ht="17.25" customHeight="1">
      <c r="B148" s="286"/>
      <c r="C148" s="289" t="s">
        <v>754</v>
      </c>
      <c r="D148" s="289"/>
      <c r="E148" s="289"/>
      <c r="F148" s="289" t="s">
        <v>755</v>
      </c>
      <c r="G148" s="290"/>
      <c r="H148" s="289" t="s">
        <v>54</v>
      </c>
      <c r="I148" s="289" t="s">
        <v>57</v>
      </c>
      <c r="J148" s="289" t="s">
        <v>756</v>
      </c>
      <c r="K148" s="288"/>
    </row>
    <row r="149" spans="2:11" ht="17.25" customHeight="1">
      <c r="B149" s="286"/>
      <c r="C149" s="291" t="s">
        <v>757</v>
      </c>
      <c r="D149" s="291"/>
      <c r="E149" s="291"/>
      <c r="F149" s="292" t="s">
        <v>758</v>
      </c>
      <c r="G149" s="293"/>
      <c r="H149" s="291"/>
      <c r="I149" s="291"/>
      <c r="J149" s="291" t="s">
        <v>759</v>
      </c>
      <c r="K149" s="288"/>
    </row>
    <row r="150" spans="2:11" ht="5.25" customHeight="1">
      <c r="B150" s="297"/>
      <c r="C150" s="294"/>
      <c r="D150" s="294"/>
      <c r="E150" s="294"/>
      <c r="F150" s="294"/>
      <c r="G150" s="295"/>
      <c r="H150" s="294"/>
      <c r="I150" s="294"/>
      <c r="J150" s="294"/>
      <c r="K150" s="318"/>
    </row>
    <row r="151" spans="2:11" ht="15" customHeight="1">
      <c r="B151" s="297"/>
      <c r="C151" s="322" t="s">
        <v>763</v>
      </c>
      <c r="D151" s="274"/>
      <c r="E151" s="274"/>
      <c r="F151" s="323" t="s">
        <v>760</v>
      </c>
      <c r="G151" s="274"/>
      <c r="H151" s="322" t="s">
        <v>800</v>
      </c>
      <c r="I151" s="322" t="s">
        <v>762</v>
      </c>
      <c r="J151" s="322">
        <v>120</v>
      </c>
      <c r="K151" s="318"/>
    </row>
    <row r="152" spans="2:11" ht="15" customHeight="1">
      <c r="B152" s="297"/>
      <c r="C152" s="322" t="s">
        <v>809</v>
      </c>
      <c r="D152" s="274"/>
      <c r="E152" s="274"/>
      <c r="F152" s="323" t="s">
        <v>760</v>
      </c>
      <c r="G152" s="274"/>
      <c r="H152" s="322" t="s">
        <v>820</v>
      </c>
      <c r="I152" s="322" t="s">
        <v>762</v>
      </c>
      <c r="J152" s="322" t="s">
        <v>811</v>
      </c>
      <c r="K152" s="318"/>
    </row>
    <row r="153" spans="2:11" ht="15" customHeight="1">
      <c r="B153" s="297"/>
      <c r="C153" s="322" t="s">
        <v>708</v>
      </c>
      <c r="D153" s="274"/>
      <c r="E153" s="274"/>
      <c r="F153" s="323" t="s">
        <v>760</v>
      </c>
      <c r="G153" s="274"/>
      <c r="H153" s="322" t="s">
        <v>821</v>
      </c>
      <c r="I153" s="322" t="s">
        <v>762</v>
      </c>
      <c r="J153" s="322" t="s">
        <v>811</v>
      </c>
      <c r="K153" s="318"/>
    </row>
    <row r="154" spans="2:11" ht="15" customHeight="1">
      <c r="B154" s="297"/>
      <c r="C154" s="322" t="s">
        <v>765</v>
      </c>
      <c r="D154" s="274"/>
      <c r="E154" s="274"/>
      <c r="F154" s="323" t="s">
        <v>766</v>
      </c>
      <c r="G154" s="274"/>
      <c r="H154" s="322" t="s">
        <v>800</v>
      </c>
      <c r="I154" s="322" t="s">
        <v>762</v>
      </c>
      <c r="J154" s="322">
        <v>50</v>
      </c>
      <c r="K154" s="318"/>
    </row>
    <row r="155" spans="2:11" ht="15" customHeight="1">
      <c r="B155" s="297"/>
      <c r="C155" s="322" t="s">
        <v>768</v>
      </c>
      <c r="D155" s="274"/>
      <c r="E155" s="274"/>
      <c r="F155" s="323" t="s">
        <v>760</v>
      </c>
      <c r="G155" s="274"/>
      <c r="H155" s="322" t="s">
        <v>800</v>
      </c>
      <c r="I155" s="322" t="s">
        <v>770</v>
      </c>
      <c r="J155" s="322"/>
      <c r="K155" s="318"/>
    </row>
    <row r="156" spans="2:11" ht="15" customHeight="1">
      <c r="B156" s="297"/>
      <c r="C156" s="322" t="s">
        <v>779</v>
      </c>
      <c r="D156" s="274"/>
      <c r="E156" s="274"/>
      <c r="F156" s="323" t="s">
        <v>766</v>
      </c>
      <c r="G156" s="274"/>
      <c r="H156" s="322" t="s">
        <v>800</v>
      </c>
      <c r="I156" s="322" t="s">
        <v>762</v>
      </c>
      <c r="J156" s="322">
        <v>50</v>
      </c>
      <c r="K156" s="318"/>
    </row>
    <row r="157" spans="2:11" ht="15" customHeight="1">
      <c r="B157" s="297"/>
      <c r="C157" s="322" t="s">
        <v>787</v>
      </c>
      <c r="D157" s="274"/>
      <c r="E157" s="274"/>
      <c r="F157" s="323" t="s">
        <v>766</v>
      </c>
      <c r="G157" s="274"/>
      <c r="H157" s="322" t="s">
        <v>800</v>
      </c>
      <c r="I157" s="322" t="s">
        <v>762</v>
      </c>
      <c r="J157" s="322">
        <v>50</v>
      </c>
      <c r="K157" s="318"/>
    </row>
    <row r="158" spans="2:11" ht="15" customHeight="1">
      <c r="B158" s="297"/>
      <c r="C158" s="322" t="s">
        <v>785</v>
      </c>
      <c r="D158" s="274"/>
      <c r="E158" s="274"/>
      <c r="F158" s="323" t="s">
        <v>766</v>
      </c>
      <c r="G158" s="274"/>
      <c r="H158" s="322" t="s">
        <v>800</v>
      </c>
      <c r="I158" s="322" t="s">
        <v>762</v>
      </c>
      <c r="J158" s="322">
        <v>50</v>
      </c>
      <c r="K158" s="318"/>
    </row>
    <row r="159" spans="2:11" ht="15" customHeight="1">
      <c r="B159" s="297"/>
      <c r="C159" s="322" t="s">
        <v>101</v>
      </c>
      <c r="D159" s="274"/>
      <c r="E159" s="274"/>
      <c r="F159" s="323" t="s">
        <v>760</v>
      </c>
      <c r="G159" s="274"/>
      <c r="H159" s="322" t="s">
        <v>822</v>
      </c>
      <c r="I159" s="322" t="s">
        <v>762</v>
      </c>
      <c r="J159" s="322" t="s">
        <v>823</v>
      </c>
      <c r="K159" s="318"/>
    </row>
    <row r="160" spans="2:11" ht="15" customHeight="1">
      <c r="B160" s="297"/>
      <c r="C160" s="322" t="s">
        <v>824</v>
      </c>
      <c r="D160" s="274"/>
      <c r="E160" s="274"/>
      <c r="F160" s="323" t="s">
        <v>760</v>
      </c>
      <c r="G160" s="274"/>
      <c r="H160" s="322" t="s">
        <v>825</v>
      </c>
      <c r="I160" s="322" t="s">
        <v>795</v>
      </c>
      <c r="J160" s="322"/>
      <c r="K160" s="318"/>
    </row>
    <row r="161" spans="2:11" ht="15" customHeight="1">
      <c r="B161" s="324"/>
      <c r="C161" s="306"/>
      <c r="D161" s="306"/>
      <c r="E161" s="306"/>
      <c r="F161" s="306"/>
      <c r="G161" s="306"/>
      <c r="H161" s="306"/>
      <c r="I161" s="306"/>
      <c r="J161" s="306"/>
      <c r="K161" s="325"/>
    </row>
    <row r="162" spans="2:11" ht="18.75" customHeight="1">
      <c r="B162" s="271"/>
      <c r="C162" s="274"/>
      <c r="D162" s="274"/>
      <c r="E162" s="274"/>
      <c r="F162" s="296"/>
      <c r="G162" s="274"/>
      <c r="H162" s="274"/>
      <c r="I162" s="274"/>
      <c r="J162" s="274"/>
      <c r="K162" s="271"/>
    </row>
    <row r="163" spans="2:11" ht="18.75" customHeight="1">
      <c r="B163" s="282"/>
      <c r="C163" s="282"/>
      <c r="D163" s="282"/>
      <c r="E163" s="282"/>
      <c r="F163" s="282"/>
      <c r="G163" s="282"/>
      <c r="H163" s="282"/>
      <c r="I163" s="282"/>
      <c r="J163" s="282"/>
      <c r="K163" s="282"/>
    </row>
    <row r="164" spans="2:11" ht="7.5" customHeight="1">
      <c r="B164" s="261"/>
      <c r="C164" s="262"/>
      <c r="D164" s="262"/>
      <c r="E164" s="262"/>
      <c r="F164" s="262"/>
      <c r="G164" s="262"/>
      <c r="H164" s="262"/>
      <c r="I164" s="262"/>
      <c r="J164" s="262"/>
      <c r="K164" s="263"/>
    </row>
    <row r="165" spans="2:11" ht="45" customHeight="1">
      <c r="B165" s="264"/>
      <c r="C165" s="265" t="s">
        <v>826</v>
      </c>
      <c r="D165" s="265"/>
      <c r="E165" s="265"/>
      <c r="F165" s="265"/>
      <c r="G165" s="265"/>
      <c r="H165" s="265"/>
      <c r="I165" s="265"/>
      <c r="J165" s="265"/>
      <c r="K165" s="266"/>
    </row>
    <row r="166" spans="2:11" ht="17.25" customHeight="1">
      <c r="B166" s="264"/>
      <c r="C166" s="289" t="s">
        <v>754</v>
      </c>
      <c r="D166" s="289"/>
      <c r="E166" s="289"/>
      <c r="F166" s="289" t="s">
        <v>755</v>
      </c>
      <c r="G166" s="326"/>
      <c r="H166" s="327" t="s">
        <v>54</v>
      </c>
      <c r="I166" s="327" t="s">
        <v>57</v>
      </c>
      <c r="J166" s="289" t="s">
        <v>756</v>
      </c>
      <c r="K166" s="266"/>
    </row>
    <row r="167" spans="2:11" ht="17.25" customHeight="1">
      <c r="B167" s="267"/>
      <c r="C167" s="291" t="s">
        <v>757</v>
      </c>
      <c r="D167" s="291"/>
      <c r="E167" s="291"/>
      <c r="F167" s="292" t="s">
        <v>758</v>
      </c>
      <c r="G167" s="328"/>
      <c r="H167" s="329"/>
      <c r="I167" s="329"/>
      <c r="J167" s="291" t="s">
        <v>759</v>
      </c>
      <c r="K167" s="269"/>
    </row>
    <row r="168" spans="2:11" ht="5.25" customHeight="1">
      <c r="B168" s="297"/>
      <c r="C168" s="294"/>
      <c r="D168" s="294"/>
      <c r="E168" s="294"/>
      <c r="F168" s="294"/>
      <c r="G168" s="295"/>
      <c r="H168" s="294"/>
      <c r="I168" s="294"/>
      <c r="J168" s="294"/>
      <c r="K168" s="318"/>
    </row>
    <row r="169" spans="2:11" ht="15" customHeight="1">
      <c r="B169" s="297"/>
      <c r="C169" s="274" t="s">
        <v>763</v>
      </c>
      <c r="D169" s="274"/>
      <c r="E169" s="274"/>
      <c r="F169" s="296" t="s">
        <v>760</v>
      </c>
      <c r="G169" s="274"/>
      <c r="H169" s="274" t="s">
        <v>800</v>
      </c>
      <c r="I169" s="274" t="s">
        <v>762</v>
      </c>
      <c r="J169" s="274">
        <v>120</v>
      </c>
      <c r="K169" s="318"/>
    </row>
    <row r="170" spans="2:11" ht="15" customHeight="1">
      <c r="B170" s="297"/>
      <c r="C170" s="274" t="s">
        <v>809</v>
      </c>
      <c r="D170" s="274"/>
      <c r="E170" s="274"/>
      <c r="F170" s="296" t="s">
        <v>760</v>
      </c>
      <c r="G170" s="274"/>
      <c r="H170" s="274" t="s">
        <v>810</v>
      </c>
      <c r="I170" s="274" t="s">
        <v>762</v>
      </c>
      <c r="J170" s="274" t="s">
        <v>811</v>
      </c>
      <c r="K170" s="318"/>
    </row>
    <row r="171" spans="2:11" ht="15" customHeight="1">
      <c r="B171" s="297"/>
      <c r="C171" s="274" t="s">
        <v>708</v>
      </c>
      <c r="D171" s="274"/>
      <c r="E171" s="274"/>
      <c r="F171" s="296" t="s">
        <v>760</v>
      </c>
      <c r="G171" s="274"/>
      <c r="H171" s="274" t="s">
        <v>827</v>
      </c>
      <c r="I171" s="274" t="s">
        <v>762</v>
      </c>
      <c r="J171" s="274" t="s">
        <v>811</v>
      </c>
      <c r="K171" s="318"/>
    </row>
    <row r="172" spans="2:11" ht="15" customHeight="1">
      <c r="B172" s="297"/>
      <c r="C172" s="274" t="s">
        <v>765</v>
      </c>
      <c r="D172" s="274"/>
      <c r="E172" s="274"/>
      <c r="F172" s="296" t="s">
        <v>766</v>
      </c>
      <c r="G172" s="274"/>
      <c r="H172" s="274" t="s">
        <v>827</v>
      </c>
      <c r="I172" s="274" t="s">
        <v>762</v>
      </c>
      <c r="J172" s="274">
        <v>50</v>
      </c>
      <c r="K172" s="318"/>
    </row>
    <row r="173" spans="2:11" ht="15" customHeight="1">
      <c r="B173" s="297"/>
      <c r="C173" s="274" t="s">
        <v>768</v>
      </c>
      <c r="D173" s="274"/>
      <c r="E173" s="274"/>
      <c r="F173" s="296" t="s">
        <v>760</v>
      </c>
      <c r="G173" s="274"/>
      <c r="H173" s="274" t="s">
        <v>827</v>
      </c>
      <c r="I173" s="274" t="s">
        <v>770</v>
      </c>
      <c r="J173" s="274"/>
      <c r="K173" s="318"/>
    </row>
    <row r="174" spans="2:11" ht="15" customHeight="1">
      <c r="B174" s="297"/>
      <c r="C174" s="274" t="s">
        <v>779</v>
      </c>
      <c r="D174" s="274"/>
      <c r="E174" s="274"/>
      <c r="F174" s="296" t="s">
        <v>766</v>
      </c>
      <c r="G174" s="274"/>
      <c r="H174" s="274" t="s">
        <v>827</v>
      </c>
      <c r="I174" s="274" t="s">
        <v>762</v>
      </c>
      <c r="J174" s="274">
        <v>50</v>
      </c>
      <c r="K174" s="318"/>
    </row>
    <row r="175" spans="2:11" ht="15" customHeight="1">
      <c r="B175" s="297"/>
      <c r="C175" s="274" t="s">
        <v>787</v>
      </c>
      <c r="D175" s="274"/>
      <c r="E175" s="274"/>
      <c r="F175" s="296" t="s">
        <v>766</v>
      </c>
      <c r="G175" s="274"/>
      <c r="H175" s="274" t="s">
        <v>827</v>
      </c>
      <c r="I175" s="274" t="s">
        <v>762</v>
      </c>
      <c r="J175" s="274">
        <v>50</v>
      </c>
      <c r="K175" s="318"/>
    </row>
    <row r="176" spans="2:11" ht="15" customHeight="1">
      <c r="B176" s="297"/>
      <c r="C176" s="274" t="s">
        <v>785</v>
      </c>
      <c r="D176" s="274"/>
      <c r="E176" s="274"/>
      <c r="F176" s="296" t="s">
        <v>766</v>
      </c>
      <c r="G176" s="274"/>
      <c r="H176" s="274" t="s">
        <v>827</v>
      </c>
      <c r="I176" s="274" t="s">
        <v>762</v>
      </c>
      <c r="J176" s="274">
        <v>50</v>
      </c>
      <c r="K176" s="318"/>
    </row>
    <row r="177" spans="2:11" ht="15" customHeight="1">
      <c r="B177" s="297"/>
      <c r="C177" s="274" t="s">
        <v>112</v>
      </c>
      <c r="D177" s="274"/>
      <c r="E177" s="274"/>
      <c r="F177" s="296" t="s">
        <v>760</v>
      </c>
      <c r="G177" s="274"/>
      <c r="H177" s="274" t="s">
        <v>828</v>
      </c>
      <c r="I177" s="274" t="s">
        <v>829</v>
      </c>
      <c r="J177" s="274"/>
      <c r="K177" s="318"/>
    </row>
    <row r="178" spans="2:11" ht="15" customHeight="1">
      <c r="B178" s="297"/>
      <c r="C178" s="274" t="s">
        <v>57</v>
      </c>
      <c r="D178" s="274"/>
      <c r="E178" s="274"/>
      <c r="F178" s="296" t="s">
        <v>760</v>
      </c>
      <c r="G178" s="274"/>
      <c r="H178" s="274" t="s">
        <v>830</v>
      </c>
      <c r="I178" s="274" t="s">
        <v>831</v>
      </c>
      <c r="J178" s="274">
        <v>1</v>
      </c>
      <c r="K178" s="318"/>
    </row>
    <row r="179" spans="2:11" ht="15" customHeight="1">
      <c r="B179" s="297"/>
      <c r="C179" s="274" t="s">
        <v>53</v>
      </c>
      <c r="D179" s="274"/>
      <c r="E179" s="274"/>
      <c r="F179" s="296" t="s">
        <v>760</v>
      </c>
      <c r="G179" s="274"/>
      <c r="H179" s="274" t="s">
        <v>832</v>
      </c>
      <c r="I179" s="274" t="s">
        <v>762</v>
      </c>
      <c r="J179" s="274">
        <v>20</v>
      </c>
      <c r="K179" s="318"/>
    </row>
    <row r="180" spans="2:11" ht="15" customHeight="1">
      <c r="B180" s="297"/>
      <c r="C180" s="274" t="s">
        <v>54</v>
      </c>
      <c r="D180" s="274"/>
      <c r="E180" s="274"/>
      <c r="F180" s="296" t="s">
        <v>760</v>
      </c>
      <c r="G180" s="274"/>
      <c r="H180" s="274" t="s">
        <v>833</v>
      </c>
      <c r="I180" s="274" t="s">
        <v>762</v>
      </c>
      <c r="J180" s="274">
        <v>255</v>
      </c>
      <c r="K180" s="318"/>
    </row>
    <row r="181" spans="2:11" ht="15" customHeight="1">
      <c r="B181" s="297"/>
      <c r="C181" s="274" t="s">
        <v>113</v>
      </c>
      <c r="D181" s="274"/>
      <c r="E181" s="274"/>
      <c r="F181" s="296" t="s">
        <v>760</v>
      </c>
      <c r="G181" s="274"/>
      <c r="H181" s="274" t="s">
        <v>724</v>
      </c>
      <c r="I181" s="274" t="s">
        <v>762</v>
      </c>
      <c r="J181" s="274">
        <v>10</v>
      </c>
      <c r="K181" s="318"/>
    </row>
    <row r="182" spans="2:11" ht="15" customHeight="1">
      <c r="B182" s="297"/>
      <c r="C182" s="274" t="s">
        <v>114</v>
      </c>
      <c r="D182" s="274"/>
      <c r="E182" s="274"/>
      <c r="F182" s="296" t="s">
        <v>760</v>
      </c>
      <c r="G182" s="274"/>
      <c r="H182" s="274" t="s">
        <v>834</v>
      </c>
      <c r="I182" s="274" t="s">
        <v>795</v>
      </c>
      <c r="J182" s="274"/>
      <c r="K182" s="318"/>
    </row>
    <row r="183" spans="2:11" ht="15" customHeight="1">
      <c r="B183" s="297"/>
      <c r="C183" s="274" t="s">
        <v>835</v>
      </c>
      <c r="D183" s="274"/>
      <c r="E183" s="274"/>
      <c r="F183" s="296" t="s">
        <v>760</v>
      </c>
      <c r="G183" s="274"/>
      <c r="H183" s="274" t="s">
        <v>836</v>
      </c>
      <c r="I183" s="274" t="s">
        <v>795</v>
      </c>
      <c r="J183" s="274"/>
      <c r="K183" s="318"/>
    </row>
    <row r="184" spans="2:11" ht="15" customHeight="1">
      <c r="B184" s="297"/>
      <c r="C184" s="274" t="s">
        <v>824</v>
      </c>
      <c r="D184" s="274"/>
      <c r="E184" s="274"/>
      <c r="F184" s="296" t="s">
        <v>760</v>
      </c>
      <c r="G184" s="274"/>
      <c r="H184" s="274" t="s">
        <v>837</v>
      </c>
      <c r="I184" s="274" t="s">
        <v>795</v>
      </c>
      <c r="J184" s="274"/>
      <c r="K184" s="318"/>
    </row>
    <row r="185" spans="2:11" ht="15" customHeight="1">
      <c r="B185" s="297"/>
      <c r="C185" s="274" t="s">
        <v>116</v>
      </c>
      <c r="D185" s="274"/>
      <c r="E185" s="274"/>
      <c r="F185" s="296" t="s">
        <v>766</v>
      </c>
      <c r="G185" s="274"/>
      <c r="H185" s="274" t="s">
        <v>838</v>
      </c>
      <c r="I185" s="274" t="s">
        <v>762</v>
      </c>
      <c r="J185" s="274">
        <v>50</v>
      </c>
      <c r="K185" s="318"/>
    </row>
    <row r="186" spans="2:11" ht="15" customHeight="1">
      <c r="B186" s="297"/>
      <c r="C186" s="274" t="s">
        <v>839</v>
      </c>
      <c r="D186" s="274"/>
      <c r="E186" s="274"/>
      <c r="F186" s="296" t="s">
        <v>766</v>
      </c>
      <c r="G186" s="274"/>
      <c r="H186" s="274" t="s">
        <v>840</v>
      </c>
      <c r="I186" s="274" t="s">
        <v>841</v>
      </c>
      <c r="J186" s="274"/>
      <c r="K186" s="318"/>
    </row>
    <row r="187" spans="2:11" ht="15" customHeight="1">
      <c r="B187" s="297"/>
      <c r="C187" s="274" t="s">
        <v>842</v>
      </c>
      <c r="D187" s="274"/>
      <c r="E187" s="274"/>
      <c r="F187" s="296" t="s">
        <v>766</v>
      </c>
      <c r="G187" s="274"/>
      <c r="H187" s="274" t="s">
        <v>843</v>
      </c>
      <c r="I187" s="274" t="s">
        <v>841</v>
      </c>
      <c r="J187" s="274"/>
      <c r="K187" s="318"/>
    </row>
    <row r="188" spans="2:11" ht="15" customHeight="1">
      <c r="B188" s="297"/>
      <c r="C188" s="274" t="s">
        <v>844</v>
      </c>
      <c r="D188" s="274"/>
      <c r="E188" s="274"/>
      <c r="F188" s="296" t="s">
        <v>766</v>
      </c>
      <c r="G188" s="274"/>
      <c r="H188" s="274" t="s">
        <v>845</v>
      </c>
      <c r="I188" s="274" t="s">
        <v>841</v>
      </c>
      <c r="J188" s="274"/>
      <c r="K188" s="318"/>
    </row>
    <row r="189" spans="2:11" ht="15" customHeight="1">
      <c r="B189" s="297"/>
      <c r="C189" s="330" t="s">
        <v>846</v>
      </c>
      <c r="D189" s="274"/>
      <c r="E189" s="274"/>
      <c r="F189" s="296" t="s">
        <v>766</v>
      </c>
      <c r="G189" s="274"/>
      <c r="H189" s="274" t="s">
        <v>847</v>
      </c>
      <c r="I189" s="274" t="s">
        <v>848</v>
      </c>
      <c r="J189" s="331" t="s">
        <v>849</v>
      </c>
      <c r="K189" s="318"/>
    </row>
    <row r="190" spans="2:11" ht="15" customHeight="1">
      <c r="B190" s="297"/>
      <c r="C190" s="281" t="s">
        <v>42</v>
      </c>
      <c r="D190" s="274"/>
      <c r="E190" s="274"/>
      <c r="F190" s="296" t="s">
        <v>760</v>
      </c>
      <c r="G190" s="274"/>
      <c r="H190" s="271" t="s">
        <v>850</v>
      </c>
      <c r="I190" s="274" t="s">
        <v>851</v>
      </c>
      <c r="J190" s="274"/>
      <c r="K190" s="318"/>
    </row>
    <row r="191" spans="2:11" ht="15" customHeight="1">
      <c r="B191" s="297"/>
      <c r="C191" s="281" t="s">
        <v>852</v>
      </c>
      <c r="D191" s="274"/>
      <c r="E191" s="274"/>
      <c r="F191" s="296" t="s">
        <v>760</v>
      </c>
      <c r="G191" s="274"/>
      <c r="H191" s="274" t="s">
        <v>853</v>
      </c>
      <c r="I191" s="274" t="s">
        <v>795</v>
      </c>
      <c r="J191" s="274"/>
      <c r="K191" s="318"/>
    </row>
    <row r="192" spans="2:11" ht="15" customHeight="1">
      <c r="B192" s="297"/>
      <c r="C192" s="281" t="s">
        <v>854</v>
      </c>
      <c r="D192" s="274"/>
      <c r="E192" s="274"/>
      <c r="F192" s="296" t="s">
        <v>760</v>
      </c>
      <c r="G192" s="274"/>
      <c r="H192" s="274" t="s">
        <v>855</v>
      </c>
      <c r="I192" s="274" t="s">
        <v>795</v>
      </c>
      <c r="J192" s="274"/>
      <c r="K192" s="318"/>
    </row>
    <row r="193" spans="2:11" ht="15" customHeight="1">
      <c r="B193" s="297"/>
      <c r="C193" s="281" t="s">
        <v>856</v>
      </c>
      <c r="D193" s="274"/>
      <c r="E193" s="274"/>
      <c r="F193" s="296" t="s">
        <v>766</v>
      </c>
      <c r="G193" s="274"/>
      <c r="H193" s="274" t="s">
        <v>857</v>
      </c>
      <c r="I193" s="274" t="s">
        <v>795</v>
      </c>
      <c r="J193" s="274"/>
      <c r="K193" s="318"/>
    </row>
    <row r="194" spans="2:11" ht="15" customHeight="1">
      <c r="B194" s="324"/>
      <c r="C194" s="332"/>
      <c r="D194" s="306"/>
      <c r="E194" s="306"/>
      <c r="F194" s="306"/>
      <c r="G194" s="306"/>
      <c r="H194" s="306"/>
      <c r="I194" s="306"/>
      <c r="J194" s="306"/>
      <c r="K194" s="325"/>
    </row>
    <row r="195" spans="2:11" ht="18.75" customHeight="1">
      <c r="B195" s="271"/>
      <c r="C195" s="274"/>
      <c r="D195" s="274"/>
      <c r="E195" s="274"/>
      <c r="F195" s="296"/>
      <c r="G195" s="274"/>
      <c r="H195" s="274"/>
      <c r="I195" s="274"/>
      <c r="J195" s="274"/>
      <c r="K195" s="271"/>
    </row>
    <row r="196" spans="2:11" ht="18.75" customHeight="1">
      <c r="B196" s="271"/>
      <c r="C196" s="274"/>
      <c r="D196" s="274"/>
      <c r="E196" s="274"/>
      <c r="F196" s="296"/>
      <c r="G196" s="274"/>
      <c r="H196" s="274"/>
      <c r="I196" s="274"/>
      <c r="J196" s="274"/>
      <c r="K196" s="271"/>
    </row>
    <row r="197" spans="2:11" ht="18.75" customHeight="1">
      <c r="B197" s="282"/>
      <c r="C197" s="282"/>
      <c r="D197" s="282"/>
      <c r="E197" s="282"/>
      <c r="F197" s="282"/>
      <c r="G197" s="282"/>
      <c r="H197" s="282"/>
      <c r="I197" s="282"/>
      <c r="J197" s="282"/>
      <c r="K197" s="282"/>
    </row>
    <row r="198" spans="2:11" ht="13.5">
      <c r="B198" s="261"/>
      <c r="C198" s="262"/>
      <c r="D198" s="262"/>
      <c r="E198" s="262"/>
      <c r="F198" s="262"/>
      <c r="G198" s="262"/>
      <c r="H198" s="262"/>
      <c r="I198" s="262"/>
      <c r="J198" s="262"/>
      <c r="K198" s="263"/>
    </row>
    <row r="199" spans="2:11" ht="21">
      <c r="B199" s="264"/>
      <c r="C199" s="265" t="s">
        <v>858</v>
      </c>
      <c r="D199" s="265"/>
      <c r="E199" s="265"/>
      <c r="F199" s="265"/>
      <c r="G199" s="265"/>
      <c r="H199" s="265"/>
      <c r="I199" s="265"/>
      <c r="J199" s="265"/>
      <c r="K199" s="266"/>
    </row>
    <row r="200" spans="2:11" ht="25.5" customHeight="1">
      <c r="B200" s="264"/>
      <c r="C200" s="333" t="s">
        <v>859</v>
      </c>
      <c r="D200" s="333"/>
      <c r="E200" s="333"/>
      <c r="F200" s="333" t="s">
        <v>860</v>
      </c>
      <c r="G200" s="334"/>
      <c r="H200" s="333" t="s">
        <v>861</v>
      </c>
      <c r="I200" s="333"/>
      <c r="J200" s="333"/>
      <c r="K200" s="266"/>
    </row>
    <row r="201" spans="2:11" ht="5.25" customHeight="1">
      <c r="B201" s="297"/>
      <c r="C201" s="294"/>
      <c r="D201" s="294"/>
      <c r="E201" s="294"/>
      <c r="F201" s="294"/>
      <c r="G201" s="274"/>
      <c r="H201" s="294"/>
      <c r="I201" s="294"/>
      <c r="J201" s="294"/>
      <c r="K201" s="318"/>
    </row>
    <row r="202" spans="2:11" ht="15" customHeight="1">
      <c r="B202" s="297"/>
      <c r="C202" s="274" t="s">
        <v>851</v>
      </c>
      <c r="D202" s="274"/>
      <c r="E202" s="274"/>
      <c r="F202" s="296" t="s">
        <v>43</v>
      </c>
      <c r="G202" s="274"/>
      <c r="H202" s="274" t="s">
        <v>862</v>
      </c>
      <c r="I202" s="274"/>
      <c r="J202" s="274"/>
      <c r="K202" s="318"/>
    </row>
    <row r="203" spans="2:11" ht="15" customHeight="1">
      <c r="B203" s="297"/>
      <c r="C203" s="303"/>
      <c r="D203" s="274"/>
      <c r="E203" s="274"/>
      <c r="F203" s="296" t="s">
        <v>44</v>
      </c>
      <c r="G203" s="274"/>
      <c r="H203" s="274" t="s">
        <v>863</v>
      </c>
      <c r="I203" s="274"/>
      <c r="J203" s="274"/>
      <c r="K203" s="318"/>
    </row>
    <row r="204" spans="2:11" ht="15" customHeight="1">
      <c r="B204" s="297"/>
      <c r="C204" s="303"/>
      <c r="D204" s="274"/>
      <c r="E204" s="274"/>
      <c r="F204" s="296" t="s">
        <v>47</v>
      </c>
      <c r="G204" s="274"/>
      <c r="H204" s="274" t="s">
        <v>864</v>
      </c>
      <c r="I204" s="274"/>
      <c r="J204" s="274"/>
      <c r="K204" s="318"/>
    </row>
    <row r="205" spans="2:11" ht="15" customHeight="1">
      <c r="B205" s="297"/>
      <c r="C205" s="274"/>
      <c r="D205" s="274"/>
      <c r="E205" s="274"/>
      <c r="F205" s="296" t="s">
        <v>45</v>
      </c>
      <c r="G205" s="274"/>
      <c r="H205" s="274" t="s">
        <v>865</v>
      </c>
      <c r="I205" s="274"/>
      <c r="J205" s="274"/>
      <c r="K205" s="318"/>
    </row>
    <row r="206" spans="2:11" ht="15" customHeight="1">
      <c r="B206" s="297"/>
      <c r="C206" s="274"/>
      <c r="D206" s="274"/>
      <c r="E206" s="274"/>
      <c r="F206" s="296" t="s">
        <v>46</v>
      </c>
      <c r="G206" s="274"/>
      <c r="H206" s="274" t="s">
        <v>866</v>
      </c>
      <c r="I206" s="274"/>
      <c r="J206" s="274"/>
      <c r="K206" s="318"/>
    </row>
    <row r="207" spans="2:11" ht="15" customHeight="1">
      <c r="B207" s="297"/>
      <c r="C207" s="274"/>
      <c r="D207" s="274"/>
      <c r="E207" s="274"/>
      <c r="F207" s="296"/>
      <c r="G207" s="274"/>
      <c r="H207" s="274"/>
      <c r="I207" s="274"/>
      <c r="J207" s="274"/>
      <c r="K207" s="318"/>
    </row>
    <row r="208" spans="2:11" ht="15" customHeight="1">
      <c r="B208" s="297"/>
      <c r="C208" s="274" t="s">
        <v>807</v>
      </c>
      <c r="D208" s="274"/>
      <c r="E208" s="274"/>
      <c r="F208" s="296" t="s">
        <v>79</v>
      </c>
      <c r="G208" s="274"/>
      <c r="H208" s="274" t="s">
        <v>867</v>
      </c>
      <c r="I208" s="274"/>
      <c r="J208" s="274"/>
      <c r="K208" s="318"/>
    </row>
    <row r="209" spans="2:11" ht="15" customHeight="1">
      <c r="B209" s="297"/>
      <c r="C209" s="303"/>
      <c r="D209" s="274"/>
      <c r="E209" s="274"/>
      <c r="F209" s="296" t="s">
        <v>702</v>
      </c>
      <c r="G209" s="274"/>
      <c r="H209" s="274" t="s">
        <v>703</v>
      </c>
      <c r="I209" s="274"/>
      <c r="J209" s="274"/>
      <c r="K209" s="318"/>
    </row>
    <row r="210" spans="2:11" ht="15" customHeight="1">
      <c r="B210" s="297"/>
      <c r="C210" s="274"/>
      <c r="D210" s="274"/>
      <c r="E210" s="274"/>
      <c r="F210" s="296" t="s">
        <v>700</v>
      </c>
      <c r="G210" s="274"/>
      <c r="H210" s="274" t="s">
        <v>868</v>
      </c>
      <c r="I210" s="274"/>
      <c r="J210" s="274"/>
      <c r="K210" s="318"/>
    </row>
    <row r="211" spans="2:11" ht="15" customHeight="1">
      <c r="B211" s="335"/>
      <c r="C211" s="303"/>
      <c r="D211" s="303"/>
      <c r="E211" s="303"/>
      <c r="F211" s="296" t="s">
        <v>704</v>
      </c>
      <c r="G211" s="281"/>
      <c r="H211" s="322" t="s">
        <v>705</v>
      </c>
      <c r="I211" s="322"/>
      <c r="J211" s="322"/>
      <c r="K211" s="336"/>
    </row>
    <row r="212" spans="2:11" ht="15" customHeight="1">
      <c r="B212" s="335"/>
      <c r="C212" s="303"/>
      <c r="D212" s="303"/>
      <c r="E212" s="303"/>
      <c r="F212" s="296" t="s">
        <v>706</v>
      </c>
      <c r="G212" s="281"/>
      <c r="H212" s="322" t="s">
        <v>869</v>
      </c>
      <c r="I212" s="322"/>
      <c r="J212" s="322"/>
      <c r="K212" s="336"/>
    </row>
    <row r="213" spans="2:11" ht="15" customHeight="1">
      <c r="B213" s="335"/>
      <c r="C213" s="303"/>
      <c r="D213" s="303"/>
      <c r="E213" s="303"/>
      <c r="F213" s="337"/>
      <c r="G213" s="281"/>
      <c r="H213" s="338"/>
      <c r="I213" s="338"/>
      <c r="J213" s="338"/>
      <c r="K213" s="336"/>
    </row>
    <row r="214" spans="2:11" ht="15" customHeight="1">
      <c r="B214" s="335"/>
      <c r="C214" s="274" t="s">
        <v>831</v>
      </c>
      <c r="D214" s="303"/>
      <c r="E214" s="303"/>
      <c r="F214" s="296">
        <v>1</v>
      </c>
      <c r="G214" s="281"/>
      <c r="H214" s="322" t="s">
        <v>870</v>
      </c>
      <c r="I214" s="322"/>
      <c r="J214" s="322"/>
      <c r="K214" s="336"/>
    </row>
    <row r="215" spans="2:11" ht="15" customHeight="1">
      <c r="B215" s="335"/>
      <c r="C215" s="303"/>
      <c r="D215" s="303"/>
      <c r="E215" s="303"/>
      <c r="F215" s="296">
        <v>2</v>
      </c>
      <c r="G215" s="281"/>
      <c r="H215" s="322" t="s">
        <v>871</v>
      </c>
      <c r="I215" s="322"/>
      <c r="J215" s="322"/>
      <c r="K215" s="336"/>
    </row>
    <row r="216" spans="2:11" ht="15" customHeight="1">
      <c r="B216" s="335"/>
      <c r="C216" s="303"/>
      <c r="D216" s="303"/>
      <c r="E216" s="303"/>
      <c r="F216" s="296">
        <v>3</v>
      </c>
      <c r="G216" s="281"/>
      <c r="H216" s="322" t="s">
        <v>872</v>
      </c>
      <c r="I216" s="322"/>
      <c r="J216" s="322"/>
      <c r="K216" s="336"/>
    </row>
    <row r="217" spans="2:11" ht="15" customHeight="1">
      <c r="B217" s="335"/>
      <c r="C217" s="303"/>
      <c r="D217" s="303"/>
      <c r="E217" s="303"/>
      <c r="F217" s="296">
        <v>4</v>
      </c>
      <c r="G217" s="281"/>
      <c r="H217" s="322" t="s">
        <v>873</v>
      </c>
      <c r="I217" s="322"/>
      <c r="J217" s="322"/>
      <c r="K217" s="336"/>
    </row>
    <row r="218" spans="2:11" ht="12.75" customHeight="1">
      <c r="B218" s="339"/>
      <c r="C218" s="340"/>
      <c r="D218" s="340"/>
      <c r="E218" s="340"/>
      <c r="F218" s="340"/>
      <c r="G218" s="340"/>
      <c r="H218" s="340"/>
      <c r="I218" s="340"/>
      <c r="J218" s="340"/>
      <c r="K218" s="34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2019-07-19T08:07:07Z</dcterms:created>
  <dcterms:modified xsi:type="dcterms:W3CDTF">2019-07-19T08:07:14Z</dcterms:modified>
  <cp:category/>
  <cp:version/>
  <cp:contentType/>
  <cp:contentStatus/>
</cp:coreProperties>
</file>