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unka.CNPK\Edokumenty\000 Zakázky\7298 VZMR III Rekonstrukce kotelny Dětského domova Kašperské Hory\"/>
    </mc:Choice>
  </mc:AlternateContent>
  <bookViews>
    <workbookView xWindow="0" yWindow="0" windowWidth="15360" windowHeight="8724"/>
  </bookViews>
  <sheets>
    <sheet name="Rekapitulace stavby" sheetId="1" r:id="rId1"/>
    <sheet name="2019-0047a - Vytápění" sheetId="2" r:id="rId2"/>
    <sheet name="2019-0047b - MaR" sheetId="3" r:id="rId3"/>
  </sheets>
  <definedNames>
    <definedName name="_xlnm._FilterDatabase" localSheetId="1" hidden="1">'2019-0047a - Vytápění'!$C$124:$K$282</definedName>
    <definedName name="_xlnm._FilterDatabase" localSheetId="2" hidden="1">'2019-0047b - MaR'!$C$120:$K$242</definedName>
    <definedName name="_xlnm.Print_Titles" localSheetId="1">'2019-0047a - Vytápění'!$124:$124</definedName>
    <definedName name="_xlnm.Print_Titles" localSheetId="2">'2019-0047b - MaR'!$120:$120</definedName>
    <definedName name="_xlnm.Print_Titles" localSheetId="0">'Rekapitulace stavby'!$92:$92</definedName>
    <definedName name="_xlnm.Print_Area" localSheetId="1">'2019-0047a - Vytápění'!$C$112:$K$282</definedName>
    <definedName name="_xlnm.Print_Area" localSheetId="2">'2019-0047b - MaR'!$C$108:$K$242</definedName>
    <definedName name="_xlnm.Print_Area" localSheetId="0">'Rekapitulace stavby'!$D$4:$AO$76,'Rekapitulace stavby'!$C$82:$AQ$97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242" i="3"/>
  <c r="BH242" i="3"/>
  <c r="BG242" i="3"/>
  <c r="BE242" i="3"/>
  <c r="T242" i="3"/>
  <c r="R242" i="3"/>
  <c r="P242" i="3"/>
  <c r="BK242" i="3"/>
  <c r="J242" i="3"/>
  <c r="BF242" i="3"/>
  <c r="BI241" i="3"/>
  <c r="BH241" i="3"/>
  <c r="BG241" i="3"/>
  <c r="BE241" i="3"/>
  <c r="T241" i="3"/>
  <c r="R241" i="3"/>
  <c r="P241" i="3"/>
  <c r="BK241" i="3"/>
  <c r="J241" i="3"/>
  <c r="BF241" i="3" s="1"/>
  <c r="BI240" i="3"/>
  <c r="BH240" i="3"/>
  <c r="BG240" i="3"/>
  <c r="BE240" i="3"/>
  <c r="T240" i="3"/>
  <c r="R240" i="3"/>
  <c r="P240" i="3"/>
  <c r="BK240" i="3"/>
  <c r="J240" i="3"/>
  <c r="BF240" i="3"/>
  <c r="BI239" i="3"/>
  <c r="BH239" i="3"/>
  <c r="BG239" i="3"/>
  <c r="BE239" i="3"/>
  <c r="T239" i="3"/>
  <c r="R239" i="3"/>
  <c r="P239" i="3"/>
  <c r="BK239" i="3"/>
  <c r="J239" i="3"/>
  <c r="BF239" i="3" s="1"/>
  <c r="BI238" i="3"/>
  <c r="BH238" i="3"/>
  <c r="BG238" i="3"/>
  <c r="BE238" i="3"/>
  <c r="T238" i="3"/>
  <c r="R238" i="3"/>
  <c r="P238" i="3"/>
  <c r="BK238" i="3"/>
  <c r="J238" i="3"/>
  <c r="BF238" i="3"/>
  <c r="BI237" i="3"/>
  <c r="BH237" i="3"/>
  <c r="BG237" i="3"/>
  <c r="BE237" i="3"/>
  <c r="T237" i="3"/>
  <c r="R237" i="3"/>
  <c r="P237" i="3"/>
  <c r="BK237" i="3"/>
  <c r="BK234" i="3" s="1"/>
  <c r="J234" i="3" s="1"/>
  <c r="J101" i="3" s="1"/>
  <c r="J237" i="3"/>
  <c r="BF237" i="3" s="1"/>
  <c r="BI236" i="3"/>
  <c r="BH236" i="3"/>
  <c r="BG236" i="3"/>
  <c r="BE236" i="3"/>
  <c r="T236" i="3"/>
  <c r="R236" i="3"/>
  <c r="R234" i="3" s="1"/>
  <c r="P236" i="3"/>
  <c r="BK236" i="3"/>
  <c r="J236" i="3"/>
  <c r="BF236" i="3"/>
  <c r="BI235" i="3"/>
  <c r="BH235" i="3"/>
  <c r="BG235" i="3"/>
  <c r="BE235" i="3"/>
  <c r="T235" i="3"/>
  <c r="T234" i="3" s="1"/>
  <c r="R235" i="3"/>
  <c r="P235" i="3"/>
  <c r="BK235" i="3"/>
  <c r="J235" i="3"/>
  <c r="BF235" i="3" s="1"/>
  <c r="BI233" i="3"/>
  <c r="BH233" i="3"/>
  <c r="BG233" i="3"/>
  <c r="BE233" i="3"/>
  <c r="T233" i="3"/>
  <c r="R233" i="3"/>
  <c r="P233" i="3"/>
  <c r="BK233" i="3"/>
  <c r="J233" i="3"/>
  <c r="BF233" i="3" s="1"/>
  <c r="BI232" i="3"/>
  <c r="BH232" i="3"/>
  <c r="BG232" i="3"/>
  <c r="BE232" i="3"/>
  <c r="T232" i="3"/>
  <c r="R232" i="3"/>
  <c r="P232" i="3"/>
  <c r="BK232" i="3"/>
  <c r="J232" i="3"/>
  <c r="BF232" i="3"/>
  <c r="BI231" i="3"/>
  <c r="BH231" i="3"/>
  <c r="BG231" i="3"/>
  <c r="BE231" i="3"/>
  <c r="T231" i="3"/>
  <c r="R231" i="3"/>
  <c r="P231" i="3"/>
  <c r="BK231" i="3"/>
  <c r="J231" i="3"/>
  <c r="BF231" i="3" s="1"/>
  <c r="BI230" i="3"/>
  <c r="BH230" i="3"/>
  <c r="BG230" i="3"/>
  <c r="BE230" i="3"/>
  <c r="T230" i="3"/>
  <c r="R230" i="3"/>
  <c r="P230" i="3"/>
  <c r="BK230" i="3"/>
  <c r="J230" i="3"/>
  <c r="BF230" i="3"/>
  <c r="BI229" i="3"/>
  <c r="BH229" i="3"/>
  <c r="BG229" i="3"/>
  <c r="BE229" i="3"/>
  <c r="T229" i="3"/>
  <c r="R229" i="3"/>
  <c r="P229" i="3"/>
  <c r="BK229" i="3"/>
  <c r="J229" i="3"/>
  <c r="BF229" i="3" s="1"/>
  <c r="BI228" i="3"/>
  <c r="BH228" i="3"/>
  <c r="BG228" i="3"/>
  <c r="BE228" i="3"/>
  <c r="T228" i="3"/>
  <c r="R228" i="3"/>
  <c r="P228" i="3"/>
  <c r="BK228" i="3"/>
  <c r="J228" i="3"/>
  <c r="BF228" i="3"/>
  <c r="BI227" i="3"/>
  <c r="BH227" i="3"/>
  <c r="BG227" i="3"/>
  <c r="BE227" i="3"/>
  <c r="T227" i="3"/>
  <c r="R227" i="3"/>
  <c r="P227" i="3"/>
  <c r="BK227" i="3"/>
  <c r="J227" i="3"/>
  <c r="BF227" i="3" s="1"/>
  <c r="BI226" i="3"/>
  <c r="BH226" i="3"/>
  <c r="BG226" i="3"/>
  <c r="BE226" i="3"/>
  <c r="T226" i="3"/>
  <c r="R226" i="3"/>
  <c r="P226" i="3"/>
  <c r="BK226" i="3"/>
  <c r="J226" i="3"/>
  <c r="BF226" i="3"/>
  <c r="BI225" i="3"/>
  <c r="BH225" i="3"/>
  <c r="BG225" i="3"/>
  <c r="BE225" i="3"/>
  <c r="T225" i="3"/>
  <c r="R225" i="3"/>
  <c r="P225" i="3"/>
  <c r="BK225" i="3"/>
  <c r="J225" i="3"/>
  <c r="BF225" i="3" s="1"/>
  <c r="BI224" i="3"/>
  <c r="BH224" i="3"/>
  <c r="BG224" i="3"/>
  <c r="BE224" i="3"/>
  <c r="T224" i="3"/>
  <c r="R224" i="3"/>
  <c r="R220" i="3" s="1"/>
  <c r="P224" i="3"/>
  <c r="BK224" i="3"/>
  <c r="J224" i="3"/>
  <c r="BF224" i="3"/>
  <c r="BI223" i="3"/>
  <c r="BH223" i="3"/>
  <c r="BG223" i="3"/>
  <c r="BE223" i="3"/>
  <c r="T223" i="3"/>
  <c r="R223" i="3"/>
  <c r="P223" i="3"/>
  <c r="BK223" i="3"/>
  <c r="J223" i="3"/>
  <c r="BF223" i="3" s="1"/>
  <c r="BI222" i="3"/>
  <c r="BH222" i="3"/>
  <c r="BG222" i="3"/>
  <c r="BE222" i="3"/>
  <c r="T222" i="3"/>
  <c r="R222" i="3"/>
  <c r="P222" i="3"/>
  <c r="BK222" i="3"/>
  <c r="J222" i="3"/>
  <c r="BF222" i="3"/>
  <c r="BI221" i="3"/>
  <c r="BH221" i="3"/>
  <c r="BG221" i="3"/>
  <c r="BE221" i="3"/>
  <c r="T221" i="3"/>
  <c r="R221" i="3"/>
  <c r="P221" i="3"/>
  <c r="BK221" i="3"/>
  <c r="BK220" i="3"/>
  <c r="J220" i="3" s="1"/>
  <c r="J100" i="3" s="1"/>
  <c r="J221" i="3"/>
  <c r="BF221" i="3"/>
  <c r="BI219" i="3"/>
  <c r="BH219" i="3"/>
  <c r="BG219" i="3"/>
  <c r="BE219" i="3"/>
  <c r="T219" i="3"/>
  <c r="R219" i="3"/>
  <c r="P219" i="3"/>
  <c r="BK219" i="3"/>
  <c r="J219" i="3"/>
  <c r="BF219" i="3" s="1"/>
  <c r="BI218" i="3"/>
  <c r="BH218" i="3"/>
  <c r="BG218" i="3"/>
  <c r="BE218" i="3"/>
  <c r="T218" i="3"/>
  <c r="R218" i="3"/>
  <c r="P218" i="3"/>
  <c r="BK218" i="3"/>
  <c r="J218" i="3"/>
  <c r="BF218" i="3"/>
  <c r="BI217" i="3"/>
  <c r="BH217" i="3"/>
  <c r="BG217" i="3"/>
  <c r="BE217" i="3"/>
  <c r="T217" i="3"/>
  <c r="R217" i="3"/>
  <c r="P217" i="3"/>
  <c r="BK217" i="3"/>
  <c r="J217" i="3"/>
  <c r="BF217" i="3" s="1"/>
  <c r="BI216" i="3"/>
  <c r="BH216" i="3"/>
  <c r="BG216" i="3"/>
  <c r="BE216" i="3"/>
  <c r="T216" i="3"/>
  <c r="R216" i="3"/>
  <c r="P216" i="3"/>
  <c r="BK216" i="3"/>
  <c r="J216" i="3"/>
  <c r="BF216" i="3"/>
  <c r="BI215" i="3"/>
  <c r="BH215" i="3"/>
  <c r="BG215" i="3"/>
  <c r="BE215" i="3"/>
  <c r="T215" i="3"/>
  <c r="R215" i="3"/>
  <c r="P215" i="3"/>
  <c r="BK215" i="3"/>
  <c r="J215" i="3"/>
  <c r="BF215" i="3" s="1"/>
  <c r="BI214" i="3"/>
  <c r="BH214" i="3"/>
  <c r="BG214" i="3"/>
  <c r="BE214" i="3"/>
  <c r="T214" i="3"/>
  <c r="R214" i="3"/>
  <c r="P214" i="3"/>
  <c r="BK214" i="3"/>
  <c r="J214" i="3"/>
  <c r="BF214" i="3"/>
  <c r="BI213" i="3"/>
  <c r="BH213" i="3"/>
  <c r="BG213" i="3"/>
  <c r="BE213" i="3"/>
  <c r="T213" i="3"/>
  <c r="R213" i="3"/>
  <c r="P213" i="3"/>
  <c r="BK213" i="3"/>
  <c r="J213" i="3"/>
  <c r="BF213" i="3" s="1"/>
  <c r="BI212" i="3"/>
  <c r="BH212" i="3"/>
  <c r="BG212" i="3"/>
  <c r="BE212" i="3"/>
  <c r="T212" i="3"/>
  <c r="R212" i="3"/>
  <c r="P212" i="3"/>
  <c r="BK212" i="3"/>
  <c r="J212" i="3"/>
  <c r="BF212" i="3"/>
  <c r="BI211" i="3"/>
  <c r="BH211" i="3"/>
  <c r="BG211" i="3"/>
  <c r="BE211" i="3"/>
  <c r="T211" i="3"/>
  <c r="R211" i="3"/>
  <c r="P211" i="3"/>
  <c r="BK211" i="3"/>
  <c r="J211" i="3"/>
  <c r="BF211" i="3" s="1"/>
  <c r="BI210" i="3"/>
  <c r="BH210" i="3"/>
  <c r="BG210" i="3"/>
  <c r="BE210" i="3"/>
  <c r="T210" i="3"/>
  <c r="R210" i="3"/>
  <c r="P210" i="3"/>
  <c r="BK210" i="3"/>
  <c r="J210" i="3"/>
  <c r="BF210" i="3"/>
  <c r="BI209" i="3"/>
  <c r="BH209" i="3"/>
  <c r="BG209" i="3"/>
  <c r="BE209" i="3"/>
  <c r="T209" i="3"/>
  <c r="R209" i="3"/>
  <c r="P209" i="3"/>
  <c r="BK209" i="3"/>
  <c r="J209" i="3"/>
  <c r="BF209" i="3" s="1"/>
  <c r="BI208" i="3"/>
  <c r="BH208" i="3"/>
  <c r="BG208" i="3"/>
  <c r="BE208" i="3"/>
  <c r="T208" i="3"/>
  <c r="R208" i="3"/>
  <c r="P208" i="3"/>
  <c r="BK208" i="3"/>
  <c r="J208" i="3"/>
  <c r="BF208" i="3"/>
  <c r="BI207" i="3"/>
  <c r="BH207" i="3"/>
  <c r="BG207" i="3"/>
  <c r="BE207" i="3"/>
  <c r="T207" i="3"/>
  <c r="R207" i="3"/>
  <c r="P207" i="3"/>
  <c r="BK207" i="3"/>
  <c r="J207" i="3"/>
  <c r="BF207" i="3" s="1"/>
  <c r="BI206" i="3"/>
  <c r="BH206" i="3"/>
  <c r="BG206" i="3"/>
  <c r="BE206" i="3"/>
  <c r="T206" i="3"/>
  <c r="R206" i="3"/>
  <c r="P206" i="3"/>
  <c r="BK206" i="3"/>
  <c r="J206" i="3"/>
  <c r="BF206" i="3"/>
  <c r="BI205" i="3"/>
  <c r="BH205" i="3"/>
  <c r="BG205" i="3"/>
  <c r="BE205" i="3"/>
  <c r="T205" i="3"/>
  <c r="R205" i="3"/>
  <c r="P205" i="3"/>
  <c r="BK205" i="3"/>
  <c r="J205" i="3"/>
  <c r="BF205" i="3" s="1"/>
  <c r="BI204" i="3"/>
  <c r="BH204" i="3"/>
  <c r="BG204" i="3"/>
  <c r="BE204" i="3"/>
  <c r="T204" i="3"/>
  <c r="R204" i="3"/>
  <c r="P204" i="3"/>
  <c r="BK204" i="3"/>
  <c r="J204" i="3"/>
  <c r="BF204" i="3"/>
  <c r="BI203" i="3"/>
  <c r="BH203" i="3"/>
  <c r="BG203" i="3"/>
  <c r="BE203" i="3"/>
  <c r="T203" i="3"/>
  <c r="R203" i="3"/>
  <c r="P203" i="3"/>
  <c r="BK203" i="3"/>
  <c r="J203" i="3"/>
  <c r="BF203" i="3" s="1"/>
  <c r="BI202" i="3"/>
  <c r="BH202" i="3"/>
  <c r="BG202" i="3"/>
  <c r="BE202" i="3"/>
  <c r="T202" i="3"/>
  <c r="R202" i="3"/>
  <c r="P202" i="3"/>
  <c r="BK202" i="3"/>
  <c r="J202" i="3"/>
  <c r="BF202" i="3"/>
  <c r="BI201" i="3"/>
  <c r="BH201" i="3"/>
  <c r="BG201" i="3"/>
  <c r="BE201" i="3"/>
  <c r="T201" i="3"/>
  <c r="T193" i="3" s="1"/>
  <c r="R201" i="3"/>
  <c r="P201" i="3"/>
  <c r="BK201" i="3"/>
  <c r="J201" i="3"/>
  <c r="BF201" i="3" s="1"/>
  <c r="BI200" i="3"/>
  <c r="BH200" i="3"/>
  <c r="BG200" i="3"/>
  <c r="BE200" i="3"/>
  <c r="T200" i="3"/>
  <c r="R200" i="3"/>
  <c r="P200" i="3"/>
  <c r="BK200" i="3"/>
  <c r="J200" i="3"/>
  <c r="BF200" i="3"/>
  <c r="BI199" i="3"/>
  <c r="BH199" i="3"/>
  <c r="BG199" i="3"/>
  <c r="BE199" i="3"/>
  <c r="T199" i="3"/>
  <c r="R199" i="3"/>
  <c r="P199" i="3"/>
  <c r="BK199" i="3"/>
  <c r="J199" i="3"/>
  <c r="BF199" i="3" s="1"/>
  <c r="BI198" i="3"/>
  <c r="BH198" i="3"/>
  <c r="BG198" i="3"/>
  <c r="BE198" i="3"/>
  <c r="T198" i="3"/>
  <c r="R198" i="3"/>
  <c r="P198" i="3"/>
  <c r="BK198" i="3"/>
  <c r="J198" i="3"/>
  <c r="BF198" i="3"/>
  <c r="BI197" i="3"/>
  <c r="BH197" i="3"/>
  <c r="BG197" i="3"/>
  <c r="BE197" i="3"/>
  <c r="T197" i="3"/>
  <c r="R197" i="3"/>
  <c r="P197" i="3"/>
  <c r="BK197" i="3"/>
  <c r="J197" i="3"/>
  <c r="BF197" i="3" s="1"/>
  <c r="BI196" i="3"/>
  <c r="BH196" i="3"/>
  <c r="BG196" i="3"/>
  <c r="BE196" i="3"/>
  <c r="T196" i="3"/>
  <c r="R196" i="3"/>
  <c r="P196" i="3"/>
  <c r="P193" i="3" s="1"/>
  <c r="BK196" i="3"/>
  <c r="J196" i="3"/>
  <c r="BF196" i="3"/>
  <c r="BI195" i="3"/>
  <c r="BH195" i="3"/>
  <c r="BG195" i="3"/>
  <c r="BE195" i="3"/>
  <c r="T195" i="3"/>
  <c r="R195" i="3"/>
  <c r="P195" i="3"/>
  <c r="BK195" i="3"/>
  <c r="J195" i="3"/>
  <c r="BF195" i="3" s="1"/>
  <c r="BI194" i="3"/>
  <c r="BH194" i="3"/>
  <c r="BG194" i="3"/>
  <c r="BE194" i="3"/>
  <c r="T194" i="3"/>
  <c r="R194" i="3"/>
  <c r="R193" i="3" s="1"/>
  <c r="P194" i="3"/>
  <c r="BK194" i="3"/>
  <c r="J194" i="3"/>
  <c r="BF194" i="3" s="1"/>
  <c r="BI192" i="3"/>
  <c r="BH192" i="3"/>
  <c r="BG192" i="3"/>
  <c r="BE192" i="3"/>
  <c r="T192" i="3"/>
  <c r="R192" i="3"/>
  <c r="P192" i="3"/>
  <c r="BK192" i="3"/>
  <c r="J192" i="3"/>
  <c r="BF192" i="3"/>
  <c r="BI191" i="3"/>
  <c r="BH191" i="3"/>
  <c r="BG191" i="3"/>
  <c r="BE191" i="3"/>
  <c r="T191" i="3"/>
  <c r="R191" i="3"/>
  <c r="P191" i="3"/>
  <c r="BK191" i="3"/>
  <c r="J191" i="3"/>
  <c r="BF191" i="3" s="1"/>
  <c r="BI190" i="3"/>
  <c r="BH190" i="3"/>
  <c r="BG190" i="3"/>
  <c r="BE190" i="3"/>
  <c r="T190" i="3"/>
  <c r="R190" i="3"/>
  <c r="P190" i="3"/>
  <c r="BK190" i="3"/>
  <c r="J190" i="3"/>
  <c r="BF190" i="3"/>
  <c r="BI189" i="3"/>
  <c r="BH189" i="3"/>
  <c r="BG189" i="3"/>
  <c r="BE189" i="3"/>
  <c r="T189" i="3"/>
  <c r="R189" i="3"/>
  <c r="P189" i="3"/>
  <c r="BK189" i="3"/>
  <c r="J189" i="3"/>
  <c r="BF189" i="3" s="1"/>
  <c r="BI188" i="3"/>
  <c r="BH188" i="3"/>
  <c r="BG188" i="3"/>
  <c r="BE188" i="3"/>
  <c r="T188" i="3"/>
  <c r="R188" i="3"/>
  <c r="P188" i="3"/>
  <c r="BK188" i="3"/>
  <c r="J188" i="3"/>
  <c r="BF188" i="3"/>
  <c r="BI187" i="3"/>
  <c r="BH187" i="3"/>
  <c r="BG187" i="3"/>
  <c r="BE187" i="3"/>
  <c r="T187" i="3"/>
  <c r="R187" i="3"/>
  <c r="P187" i="3"/>
  <c r="BK187" i="3"/>
  <c r="J187" i="3"/>
  <c r="BF187" i="3" s="1"/>
  <c r="BI186" i="3"/>
  <c r="BH186" i="3"/>
  <c r="BG186" i="3"/>
  <c r="BE186" i="3"/>
  <c r="T186" i="3"/>
  <c r="R186" i="3"/>
  <c r="P186" i="3"/>
  <c r="BK186" i="3"/>
  <c r="J186" i="3"/>
  <c r="BF186" i="3"/>
  <c r="BI185" i="3"/>
  <c r="BH185" i="3"/>
  <c r="BG185" i="3"/>
  <c r="BE185" i="3"/>
  <c r="T185" i="3"/>
  <c r="R185" i="3"/>
  <c r="P185" i="3"/>
  <c r="BK185" i="3"/>
  <c r="J185" i="3"/>
  <c r="BF185" i="3" s="1"/>
  <c r="BI184" i="3"/>
  <c r="BH184" i="3"/>
  <c r="BG184" i="3"/>
  <c r="BE184" i="3"/>
  <c r="T184" i="3"/>
  <c r="R184" i="3"/>
  <c r="P184" i="3"/>
  <c r="BK184" i="3"/>
  <c r="J184" i="3"/>
  <c r="BF184" i="3"/>
  <c r="BI183" i="3"/>
  <c r="BH183" i="3"/>
  <c r="BG183" i="3"/>
  <c r="BE183" i="3"/>
  <c r="T183" i="3"/>
  <c r="R183" i="3"/>
  <c r="P183" i="3"/>
  <c r="BK183" i="3"/>
  <c r="J183" i="3"/>
  <c r="BF183" i="3" s="1"/>
  <c r="BI182" i="3"/>
  <c r="BH182" i="3"/>
  <c r="BG182" i="3"/>
  <c r="BE182" i="3"/>
  <c r="T182" i="3"/>
  <c r="R182" i="3"/>
  <c r="P182" i="3"/>
  <c r="BK182" i="3"/>
  <c r="J182" i="3"/>
  <c r="BF182" i="3"/>
  <c r="BI181" i="3"/>
  <c r="BH181" i="3"/>
  <c r="BG181" i="3"/>
  <c r="BE181" i="3"/>
  <c r="T181" i="3"/>
  <c r="R181" i="3"/>
  <c r="P181" i="3"/>
  <c r="BK181" i="3"/>
  <c r="J181" i="3"/>
  <c r="BF181" i="3" s="1"/>
  <c r="BI180" i="3"/>
  <c r="BH180" i="3"/>
  <c r="BG180" i="3"/>
  <c r="BE180" i="3"/>
  <c r="T180" i="3"/>
  <c r="R180" i="3"/>
  <c r="P180" i="3"/>
  <c r="BK180" i="3"/>
  <c r="J180" i="3"/>
  <c r="BF180" i="3"/>
  <c r="BI179" i="3"/>
  <c r="BH179" i="3"/>
  <c r="BG179" i="3"/>
  <c r="BE179" i="3"/>
  <c r="T179" i="3"/>
  <c r="R179" i="3"/>
  <c r="P179" i="3"/>
  <c r="BK179" i="3"/>
  <c r="J179" i="3"/>
  <c r="BF179" i="3" s="1"/>
  <c r="BI178" i="3"/>
  <c r="BH178" i="3"/>
  <c r="BG178" i="3"/>
  <c r="BE178" i="3"/>
  <c r="T178" i="3"/>
  <c r="R178" i="3"/>
  <c r="P178" i="3"/>
  <c r="BK178" i="3"/>
  <c r="J178" i="3"/>
  <c r="BF178" i="3"/>
  <c r="BI177" i="3"/>
  <c r="BH177" i="3"/>
  <c r="BG177" i="3"/>
  <c r="BE177" i="3"/>
  <c r="T177" i="3"/>
  <c r="R177" i="3"/>
  <c r="P177" i="3"/>
  <c r="BK177" i="3"/>
  <c r="J177" i="3"/>
  <c r="BF177" i="3" s="1"/>
  <c r="BI176" i="3"/>
  <c r="BH176" i="3"/>
  <c r="BG176" i="3"/>
  <c r="BE176" i="3"/>
  <c r="T176" i="3"/>
  <c r="R176" i="3"/>
  <c r="P176" i="3"/>
  <c r="BK176" i="3"/>
  <c r="J176" i="3"/>
  <c r="BF176" i="3"/>
  <c r="BI175" i="3"/>
  <c r="BH175" i="3"/>
  <c r="BG175" i="3"/>
  <c r="BE175" i="3"/>
  <c r="T175" i="3"/>
  <c r="R175" i="3"/>
  <c r="P175" i="3"/>
  <c r="BK175" i="3"/>
  <c r="J175" i="3"/>
  <c r="BF175" i="3" s="1"/>
  <c r="BI174" i="3"/>
  <c r="BH174" i="3"/>
  <c r="BG174" i="3"/>
  <c r="BE174" i="3"/>
  <c r="T174" i="3"/>
  <c r="R174" i="3"/>
  <c r="P174" i="3"/>
  <c r="BK174" i="3"/>
  <c r="J174" i="3"/>
  <c r="BF174" i="3"/>
  <c r="BI173" i="3"/>
  <c r="BH173" i="3"/>
  <c r="BG173" i="3"/>
  <c r="BE173" i="3"/>
  <c r="T173" i="3"/>
  <c r="R173" i="3"/>
  <c r="P173" i="3"/>
  <c r="BK173" i="3"/>
  <c r="J173" i="3"/>
  <c r="BF173" i="3" s="1"/>
  <c r="BI172" i="3"/>
  <c r="BH172" i="3"/>
  <c r="BG172" i="3"/>
  <c r="BE172" i="3"/>
  <c r="T172" i="3"/>
  <c r="R172" i="3"/>
  <c r="P172" i="3"/>
  <c r="BK172" i="3"/>
  <c r="J172" i="3"/>
  <c r="BF172" i="3"/>
  <c r="BI171" i="3"/>
  <c r="BH171" i="3"/>
  <c r="BG171" i="3"/>
  <c r="BE171" i="3"/>
  <c r="T171" i="3"/>
  <c r="R171" i="3"/>
  <c r="P171" i="3"/>
  <c r="BK171" i="3"/>
  <c r="J171" i="3"/>
  <c r="BF171" i="3" s="1"/>
  <c r="BI170" i="3"/>
  <c r="BH170" i="3"/>
  <c r="BG170" i="3"/>
  <c r="BE170" i="3"/>
  <c r="T170" i="3"/>
  <c r="R170" i="3"/>
  <c r="P170" i="3"/>
  <c r="BK170" i="3"/>
  <c r="J170" i="3"/>
  <c r="BF170" i="3"/>
  <c r="BI169" i="3"/>
  <c r="BH169" i="3"/>
  <c r="BG169" i="3"/>
  <c r="BE169" i="3"/>
  <c r="T169" i="3"/>
  <c r="R169" i="3"/>
  <c r="P169" i="3"/>
  <c r="BK169" i="3"/>
  <c r="J169" i="3"/>
  <c r="BF169" i="3" s="1"/>
  <c r="BI168" i="3"/>
  <c r="BH168" i="3"/>
  <c r="BG168" i="3"/>
  <c r="BE168" i="3"/>
  <c r="T168" i="3"/>
  <c r="R168" i="3"/>
  <c r="P168" i="3"/>
  <c r="BK168" i="3"/>
  <c r="J168" i="3"/>
  <c r="BF168" i="3"/>
  <c r="BI167" i="3"/>
  <c r="BH167" i="3"/>
  <c r="BG167" i="3"/>
  <c r="BE167" i="3"/>
  <c r="T167" i="3"/>
  <c r="R167" i="3"/>
  <c r="P167" i="3"/>
  <c r="BK167" i="3"/>
  <c r="J167" i="3"/>
  <c r="BF167" i="3" s="1"/>
  <c r="BI166" i="3"/>
  <c r="BH166" i="3"/>
  <c r="BG166" i="3"/>
  <c r="BE166" i="3"/>
  <c r="T166" i="3"/>
  <c r="R166" i="3"/>
  <c r="P166" i="3"/>
  <c r="BK166" i="3"/>
  <c r="J166" i="3"/>
  <c r="BF166" i="3"/>
  <c r="BI165" i="3"/>
  <c r="BH165" i="3"/>
  <c r="BG165" i="3"/>
  <c r="BE165" i="3"/>
  <c r="T165" i="3"/>
  <c r="R165" i="3"/>
  <c r="P165" i="3"/>
  <c r="BK165" i="3"/>
  <c r="J165" i="3"/>
  <c r="BF165" i="3" s="1"/>
  <c r="BI164" i="3"/>
  <c r="BH164" i="3"/>
  <c r="BG164" i="3"/>
  <c r="BE164" i="3"/>
  <c r="T164" i="3"/>
  <c r="R164" i="3"/>
  <c r="P164" i="3"/>
  <c r="BK164" i="3"/>
  <c r="J164" i="3"/>
  <c r="BF164" i="3"/>
  <c r="BI163" i="3"/>
  <c r="BH163" i="3"/>
  <c r="BG163" i="3"/>
  <c r="BE163" i="3"/>
  <c r="T163" i="3"/>
  <c r="R163" i="3"/>
  <c r="P163" i="3"/>
  <c r="BK163" i="3"/>
  <c r="J163" i="3"/>
  <c r="BF163" i="3" s="1"/>
  <c r="BI162" i="3"/>
  <c r="BH162" i="3"/>
  <c r="BG162" i="3"/>
  <c r="BE162" i="3"/>
  <c r="T162" i="3"/>
  <c r="R162" i="3"/>
  <c r="P162" i="3"/>
  <c r="BK162" i="3"/>
  <c r="J162" i="3"/>
  <c r="BF162" i="3"/>
  <c r="BI161" i="3"/>
  <c r="BH161" i="3"/>
  <c r="BG161" i="3"/>
  <c r="BE161" i="3"/>
  <c r="T161" i="3"/>
  <c r="R161" i="3"/>
  <c r="P161" i="3"/>
  <c r="BK161" i="3"/>
  <c r="J161" i="3"/>
  <c r="BF161" i="3" s="1"/>
  <c r="BI160" i="3"/>
  <c r="BH160" i="3"/>
  <c r="BG160" i="3"/>
  <c r="BE160" i="3"/>
  <c r="T160" i="3"/>
  <c r="R160" i="3"/>
  <c r="P160" i="3"/>
  <c r="BK160" i="3"/>
  <c r="J160" i="3"/>
  <c r="BF160" i="3"/>
  <c r="BI159" i="3"/>
  <c r="BH159" i="3"/>
  <c r="BG159" i="3"/>
  <c r="BE159" i="3"/>
  <c r="T159" i="3"/>
  <c r="R159" i="3"/>
  <c r="P159" i="3"/>
  <c r="BK159" i="3"/>
  <c r="J159" i="3"/>
  <c r="BF159" i="3" s="1"/>
  <c r="BI158" i="3"/>
  <c r="BH158" i="3"/>
  <c r="BG158" i="3"/>
  <c r="BE158" i="3"/>
  <c r="T158" i="3"/>
  <c r="R158" i="3"/>
  <c r="P158" i="3"/>
  <c r="BK158" i="3"/>
  <c r="J158" i="3"/>
  <c r="BF158" i="3"/>
  <c r="BI157" i="3"/>
  <c r="BH157" i="3"/>
  <c r="BG157" i="3"/>
  <c r="BE157" i="3"/>
  <c r="T157" i="3"/>
  <c r="R157" i="3"/>
  <c r="P157" i="3"/>
  <c r="BK157" i="3"/>
  <c r="J157" i="3"/>
  <c r="BF157" i="3" s="1"/>
  <c r="BI156" i="3"/>
  <c r="BH156" i="3"/>
  <c r="BG156" i="3"/>
  <c r="BE156" i="3"/>
  <c r="T156" i="3"/>
  <c r="R156" i="3"/>
  <c r="P156" i="3"/>
  <c r="BK156" i="3"/>
  <c r="J156" i="3"/>
  <c r="BF156" i="3"/>
  <c r="BI155" i="3"/>
  <c r="BH155" i="3"/>
  <c r="BG155" i="3"/>
  <c r="BE155" i="3"/>
  <c r="T155" i="3"/>
  <c r="R155" i="3"/>
  <c r="P155" i="3"/>
  <c r="BK155" i="3"/>
  <c r="J155" i="3"/>
  <c r="BF155" i="3" s="1"/>
  <c r="BI154" i="3"/>
  <c r="BH154" i="3"/>
  <c r="BG154" i="3"/>
  <c r="BE154" i="3"/>
  <c r="T154" i="3"/>
  <c r="R154" i="3"/>
  <c r="P154" i="3"/>
  <c r="BK154" i="3"/>
  <c r="J154" i="3"/>
  <c r="BF154" i="3"/>
  <c r="BI153" i="3"/>
  <c r="BH153" i="3"/>
  <c r="BG153" i="3"/>
  <c r="BE153" i="3"/>
  <c r="T153" i="3"/>
  <c r="R153" i="3"/>
  <c r="P153" i="3"/>
  <c r="BK153" i="3"/>
  <c r="J153" i="3"/>
  <c r="BF153" i="3" s="1"/>
  <c r="BI152" i="3"/>
  <c r="BH152" i="3"/>
  <c r="BG152" i="3"/>
  <c r="BE152" i="3"/>
  <c r="T152" i="3"/>
  <c r="R152" i="3"/>
  <c r="P152" i="3"/>
  <c r="BK152" i="3"/>
  <c r="J152" i="3"/>
  <c r="BF152" i="3"/>
  <c r="BI151" i="3"/>
  <c r="BH151" i="3"/>
  <c r="BG151" i="3"/>
  <c r="BE151" i="3"/>
  <c r="T151" i="3"/>
  <c r="R151" i="3"/>
  <c r="P151" i="3"/>
  <c r="BK151" i="3"/>
  <c r="J151" i="3"/>
  <c r="BF151" i="3" s="1"/>
  <c r="BI150" i="3"/>
  <c r="BH150" i="3"/>
  <c r="BG150" i="3"/>
  <c r="BE150" i="3"/>
  <c r="T150" i="3"/>
  <c r="R150" i="3"/>
  <c r="P150" i="3"/>
  <c r="BK150" i="3"/>
  <c r="J150" i="3"/>
  <c r="BF150" i="3"/>
  <c r="BI149" i="3"/>
  <c r="BH149" i="3"/>
  <c r="BG149" i="3"/>
  <c r="BE149" i="3"/>
  <c r="T149" i="3"/>
  <c r="R149" i="3"/>
  <c r="P149" i="3"/>
  <c r="BK149" i="3"/>
  <c r="J149" i="3"/>
  <c r="BF149" i="3" s="1"/>
  <c r="BI148" i="3"/>
  <c r="BH148" i="3"/>
  <c r="BG148" i="3"/>
  <c r="BE148" i="3"/>
  <c r="T148" i="3"/>
  <c r="R148" i="3"/>
  <c r="P148" i="3"/>
  <c r="BK148" i="3"/>
  <c r="J148" i="3"/>
  <c r="BF148" i="3"/>
  <c r="BI147" i="3"/>
  <c r="BH147" i="3"/>
  <c r="BG147" i="3"/>
  <c r="BE147" i="3"/>
  <c r="T147" i="3"/>
  <c r="R147" i="3"/>
  <c r="P147" i="3"/>
  <c r="BK147" i="3"/>
  <c r="J147" i="3"/>
  <c r="BF147" i="3" s="1"/>
  <c r="BI146" i="3"/>
  <c r="BH146" i="3"/>
  <c r="BG146" i="3"/>
  <c r="BE146" i="3"/>
  <c r="T146" i="3"/>
  <c r="R146" i="3"/>
  <c r="P146" i="3"/>
  <c r="BK146" i="3"/>
  <c r="J146" i="3"/>
  <c r="BF146" i="3"/>
  <c r="BI145" i="3"/>
  <c r="BH145" i="3"/>
  <c r="BG145" i="3"/>
  <c r="BE145" i="3"/>
  <c r="T145" i="3"/>
  <c r="R145" i="3"/>
  <c r="P145" i="3"/>
  <c r="BK145" i="3"/>
  <c r="J145" i="3"/>
  <c r="BF145" i="3" s="1"/>
  <c r="BI144" i="3"/>
  <c r="BH144" i="3"/>
  <c r="BG144" i="3"/>
  <c r="BE144" i="3"/>
  <c r="T144" i="3"/>
  <c r="R144" i="3"/>
  <c r="P144" i="3"/>
  <c r="BK144" i="3"/>
  <c r="J144" i="3"/>
  <c r="BF144" i="3"/>
  <c r="BI143" i="3"/>
  <c r="BH143" i="3"/>
  <c r="BG143" i="3"/>
  <c r="BE143" i="3"/>
  <c r="T143" i="3"/>
  <c r="R143" i="3"/>
  <c r="P143" i="3"/>
  <c r="BK143" i="3"/>
  <c r="J143" i="3"/>
  <c r="BF143" i="3" s="1"/>
  <c r="BI142" i="3"/>
  <c r="BH142" i="3"/>
  <c r="BG142" i="3"/>
  <c r="BE142" i="3"/>
  <c r="T142" i="3"/>
  <c r="R142" i="3"/>
  <c r="P142" i="3"/>
  <c r="BK142" i="3"/>
  <c r="J142" i="3"/>
  <c r="BF142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J33" i="3" s="1"/>
  <c r="AV96" i="1" s="1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/>
  <c r="BI125" i="3"/>
  <c r="F37" i="3" s="1"/>
  <c r="BD96" i="1" s="1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 s="1"/>
  <c r="J118" i="3"/>
  <c r="F117" i="3"/>
  <c r="F115" i="3"/>
  <c r="E113" i="3"/>
  <c r="J92" i="3"/>
  <c r="F91" i="3"/>
  <c r="F89" i="3"/>
  <c r="E87" i="3"/>
  <c r="J21" i="3"/>
  <c r="E21" i="3"/>
  <c r="J117" i="3" s="1"/>
  <c r="J91" i="3"/>
  <c r="J20" i="3"/>
  <c r="J18" i="3"/>
  <c r="E18" i="3"/>
  <c r="F118" i="3"/>
  <c r="F92" i="3"/>
  <c r="J17" i="3"/>
  <c r="J12" i="3"/>
  <c r="J115" i="3"/>
  <c r="J89" i="3"/>
  <c r="E7" i="3"/>
  <c r="E111" i="3" s="1"/>
  <c r="E85" i="3"/>
  <c r="J37" i="2"/>
  <c r="J36" i="2"/>
  <c r="AY95" i="1" s="1"/>
  <c r="J35" i="2"/>
  <c r="AX95" i="1"/>
  <c r="BI282" i="2"/>
  <c r="BH282" i="2"/>
  <c r="BG282" i="2"/>
  <c r="BE282" i="2"/>
  <c r="T282" i="2"/>
  <c r="R282" i="2"/>
  <c r="P282" i="2"/>
  <c r="BK282" i="2"/>
  <c r="J282" i="2"/>
  <c r="BF282" i="2"/>
  <c r="BI281" i="2"/>
  <c r="BH281" i="2"/>
  <c r="BG281" i="2"/>
  <c r="BE281" i="2"/>
  <c r="T281" i="2"/>
  <c r="R281" i="2"/>
  <c r="P281" i="2"/>
  <c r="BK281" i="2"/>
  <c r="J281" i="2"/>
  <c r="BF281" i="2"/>
  <c r="BI280" i="2"/>
  <c r="BH280" i="2"/>
  <c r="BG280" i="2"/>
  <c r="BE280" i="2"/>
  <c r="T280" i="2"/>
  <c r="R280" i="2"/>
  <c r="P280" i="2"/>
  <c r="BK280" i="2"/>
  <c r="J280" i="2"/>
  <c r="BF280" i="2"/>
  <c r="BI279" i="2"/>
  <c r="BH279" i="2"/>
  <c r="BG279" i="2"/>
  <c r="BE279" i="2"/>
  <c r="T279" i="2"/>
  <c r="R279" i="2"/>
  <c r="P279" i="2"/>
  <c r="BK279" i="2"/>
  <c r="J279" i="2"/>
  <c r="BF279" i="2"/>
  <c r="BI278" i="2"/>
  <c r="BH278" i="2"/>
  <c r="BG278" i="2"/>
  <c r="BE278" i="2"/>
  <c r="T278" i="2"/>
  <c r="R278" i="2"/>
  <c r="P278" i="2"/>
  <c r="BK278" i="2"/>
  <c r="J278" i="2"/>
  <c r="BF278" i="2"/>
  <c r="BI277" i="2"/>
  <c r="BH277" i="2"/>
  <c r="BG277" i="2"/>
  <c r="BE277" i="2"/>
  <c r="T277" i="2"/>
  <c r="R277" i="2"/>
  <c r="P277" i="2"/>
  <c r="BK277" i="2"/>
  <c r="J277" i="2"/>
  <c r="BF277" i="2"/>
  <c r="BI276" i="2"/>
  <c r="BH276" i="2"/>
  <c r="BG276" i="2"/>
  <c r="BE276" i="2"/>
  <c r="T276" i="2"/>
  <c r="R276" i="2"/>
  <c r="P276" i="2"/>
  <c r="BK276" i="2"/>
  <c r="J276" i="2"/>
  <c r="BF276" i="2"/>
  <c r="BI275" i="2"/>
  <c r="BH275" i="2"/>
  <c r="BG275" i="2"/>
  <c r="BE275" i="2"/>
  <c r="T275" i="2"/>
  <c r="R275" i="2"/>
  <c r="P275" i="2"/>
  <c r="BK275" i="2"/>
  <c r="J275" i="2"/>
  <c r="BF275" i="2"/>
  <c r="BI274" i="2"/>
  <c r="BH274" i="2"/>
  <c r="BG274" i="2"/>
  <c r="BE274" i="2"/>
  <c r="T274" i="2"/>
  <c r="R274" i="2"/>
  <c r="P274" i="2"/>
  <c r="BK274" i="2"/>
  <c r="J274" i="2"/>
  <c r="BF274" i="2"/>
  <c r="BI273" i="2"/>
  <c r="BH273" i="2"/>
  <c r="BG273" i="2"/>
  <c r="BE273" i="2"/>
  <c r="T273" i="2"/>
  <c r="R273" i="2"/>
  <c r="P273" i="2"/>
  <c r="BK273" i="2"/>
  <c r="J273" i="2"/>
  <c r="BF273" i="2"/>
  <c r="BI272" i="2"/>
  <c r="BH272" i="2"/>
  <c r="BG272" i="2"/>
  <c r="BE272" i="2"/>
  <c r="T272" i="2"/>
  <c r="R272" i="2"/>
  <c r="P272" i="2"/>
  <c r="BK272" i="2"/>
  <c r="J272" i="2"/>
  <c r="BF272" i="2"/>
  <c r="BI271" i="2"/>
  <c r="BH271" i="2"/>
  <c r="BG271" i="2"/>
  <c r="BE271" i="2"/>
  <c r="T271" i="2"/>
  <c r="R271" i="2"/>
  <c r="P271" i="2"/>
  <c r="BK271" i="2"/>
  <c r="J271" i="2"/>
  <c r="BF271" i="2"/>
  <c r="BI270" i="2"/>
  <c r="BH270" i="2"/>
  <c r="BG270" i="2"/>
  <c r="BE270" i="2"/>
  <c r="T270" i="2"/>
  <c r="R270" i="2"/>
  <c r="P270" i="2"/>
  <c r="BK270" i="2"/>
  <c r="J270" i="2"/>
  <c r="BF270" i="2"/>
  <c r="BI269" i="2"/>
  <c r="BH269" i="2"/>
  <c r="BG269" i="2"/>
  <c r="BE269" i="2"/>
  <c r="T269" i="2"/>
  <c r="R269" i="2"/>
  <c r="P269" i="2"/>
  <c r="BK269" i="2"/>
  <c r="J269" i="2"/>
  <c r="BF269" i="2"/>
  <c r="BI268" i="2"/>
  <c r="BH268" i="2"/>
  <c r="BG268" i="2"/>
  <c r="BE268" i="2"/>
  <c r="T268" i="2"/>
  <c r="R268" i="2"/>
  <c r="P268" i="2"/>
  <c r="P265" i="2" s="1"/>
  <c r="BK268" i="2"/>
  <c r="J268" i="2"/>
  <c r="BF268" i="2"/>
  <c r="BI267" i="2"/>
  <c r="BH267" i="2"/>
  <c r="BG267" i="2"/>
  <c r="BE267" i="2"/>
  <c r="T267" i="2"/>
  <c r="T265" i="2" s="1"/>
  <c r="R267" i="2"/>
  <c r="P267" i="2"/>
  <c r="BK267" i="2"/>
  <c r="J267" i="2"/>
  <c r="BF267" i="2"/>
  <c r="BI266" i="2"/>
  <c r="BH266" i="2"/>
  <c r="BG266" i="2"/>
  <c r="BE266" i="2"/>
  <c r="T266" i="2"/>
  <c r="R266" i="2"/>
  <c r="R265" i="2" s="1"/>
  <c r="P266" i="2"/>
  <c r="BK266" i="2"/>
  <c r="BK265" i="2" s="1"/>
  <c r="J265" i="2" s="1"/>
  <c r="J105" i="2" s="1"/>
  <c r="J266" i="2"/>
  <c r="BF266" i="2"/>
  <c r="BI264" i="2"/>
  <c r="BH264" i="2"/>
  <c r="BG264" i="2"/>
  <c r="BE264" i="2"/>
  <c r="T264" i="2"/>
  <c r="R264" i="2"/>
  <c r="P264" i="2"/>
  <c r="BK264" i="2"/>
  <c r="J264" i="2"/>
  <c r="BF264" i="2"/>
  <c r="BI263" i="2"/>
  <c r="BH263" i="2"/>
  <c r="BG263" i="2"/>
  <c r="BE263" i="2"/>
  <c r="T263" i="2"/>
  <c r="R263" i="2"/>
  <c r="P263" i="2"/>
  <c r="BK263" i="2"/>
  <c r="J263" i="2"/>
  <c r="BF263" i="2"/>
  <c r="BI262" i="2"/>
  <c r="BH262" i="2"/>
  <c r="BG262" i="2"/>
  <c r="BE262" i="2"/>
  <c r="T262" i="2"/>
  <c r="R262" i="2"/>
  <c r="P262" i="2"/>
  <c r="BK262" i="2"/>
  <c r="J262" i="2"/>
  <c r="BF262" i="2"/>
  <c r="BI261" i="2"/>
  <c r="BH261" i="2"/>
  <c r="BG261" i="2"/>
  <c r="BE261" i="2"/>
  <c r="T261" i="2"/>
  <c r="R261" i="2"/>
  <c r="P261" i="2"/>
  <c r="BK261" i="2"/>
  <c r="J261" i="2"/>
  <c r="BF261" i="2"/>
  <c r="BI260" i="2"/>
  <c r="BH260" i="2"/>
  <c r="BG260" i="2"/>
  <c r="BE260" i="2"/>
  <c r="T260" i="2"/>
  <c r="R260" i="2"/>
  <c r="P260" i="2"/>
  <c r="BK260" i="2"/>
  <c r="J260" i="2"/>
  <c r="BF260" i="2"/>
  <c r="BI259" i="2"/>
  <c r="BH259" i="2"/>
  <c r="BG259" i="2"/>
  <c r="BE259" i="2"/>
  <c r="T259" i="2"/>
  <c r="R259" i="2"/>
  <c r="P259" i="2"/>
  <c r="BK259" i="2"/>
  <c r="J259" i="2"/>
  <c r="BF259" i="2"/>
  <c r="BI258" i="2"/>
  <c r="BH258" i="2"/>
  <c r="BG258" i="2"/>
  <c r="BE258" i="2"/>
  <c r="T258" i="2"/>
  <c r="R258" i="2"/>
  <c r="P258" i="2"/>
  <c r="BK258" i="2"/>
  <c r="J258" i="2"/>
  <c r="BF258" i="2"/>
  <c r="BI257" i="2"/>
  <c r="BH257" i="2"/>
  <c r="BG257" i="2"/>
  <c r="BE257" i="2"/>
  <c r="T257" i="2"/>
  <c r="R257" i="2"/>
  <c r="P257" i="2"/>
  <c r="BK257" i="2"/>
  <c r="J257" i="2"/>
  <c r="BF257" i="2"/>
  <c r="BI256" i="2"/>
  <c r="BH256" i="2"/>
  <c r="BG256" i="2"/>
  <c r="BE256" i="2"/>
  <c r="T256" i="2"/>
  <c r="R256" i="2"/>
  <c r="P256" i="2"/>
  <c r="BK256" i="2"/>
  <c r="J256" i="2"/>
  <c r="BF256" i="2"/>
  <c r="BI255" i="2"/>
  <c r="BH255" i="2"/>
  <c r="BG255" i="2"/>
  <c r="BE255" i="2"/>
  <c r="T255" i="2"/>
  <c r="R255" i="2"/>
  <c r="P255" i="2"/>
  <c r="BK255" i="2"/>
  <c r="J255" i="2"/>
  <c r="BF255" i="2"/>
  <c r="BI254" i="2"/>
  <c r="BH254" i="2"/>
  <c r="BG254" i="2"/>
  <c r="BE254" i="2"/>
  <c r="T254" i="2"/>
  <c r="R254" i="2"/>
  <c r="P254" i="2"/>
  <c r="P251" i="2" s="1"/>
  <c r="BK254" i="2"/>
  <c r="J254" i="2"/>
  <c r="BF254" i="2"/>
  <c r="BI253" i="2"/>
  <c r="BH253" i="2"/>
  <c r="BG253" i="2"/>
  <c r="BE253" i="2"/>
  <c r="T253" i="2"/>
  <c r="T251" i="2" s="1"/>
  <c r="R253" i="2"/>
  <c r="R251" i="2" s="1"/>
  <c r="P253" i="2"/>
  <c r="BK253" i="2"/>
  <c r="J253" i="2"/>
  <c r="BF253" i="2"/>
  <c r="BI252" i="2"/>
  <c r="BH252" i="2"/>
  <c r="BG252" i="2"/>
  <c r="BE252" i="2"/>
  <c r="T252" i="2"/>
  <c r="R252" i="2"/>
  <c r="P252" i="2"/>
  <c r="BK252" i="2"/>
  <c r="BK251" i="2" s="1"/>
  <c r="J251" i="2" s="1"/>
  <c r="J104" i="2" s="1"/>
  <c r="J252" i="2"/>
  <c r="BF252" i="2"/>
  <c r="BI250" i="2"/>
  <c r="BH250" i="2"/>
  <c r="BG250" i="2"/>
  <c r="BE250" i="2"/>
  <c r="T250" i="2"/>
  <c r="R250" i="2"/>
  <c r="P250" i="2"/>
  <c r="BK250" i="2"/>
  <c r="J250" i="2"/>
  <c r="BF250" i="2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/>
  <c r="BI245" i="2"/>
  <c r="BH245" i="2"/>
  <c r="BG245" i="2"/>
  <c r="BE245" i="2"/>
  <c r="T245" i="2"/>
  <c r="R245" i="2"/>
  <c r="P245" i="2"/>
  <c r="BK245" i="2"/>
  <c r="J245" i="2"/>
  <c r="BF245" i="2" s="1"/>
  <c r="BI244" i="2"/>
  <c r="BH244" i="2"/>
  <c r="BG244" i="2"/>
  <c r="BE244" i="2"/>
  <c r="T244" i="2"/>
  <c r="R244" i="2"/>
  <c r="P244" i="2"/>
  <c r="BK244" i="2"/>
  <c r="J244" i="2"/>
  <c r="BF244" i="2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/>
  <c r="BI241" i="2"/>
  <c r="BH241" i="2"/>
  <c r="BG241" i="2"/>
  <c r="BE241" i="2"/>
  <c r="T241" i="2"/>
  <c r="R241" i="2"/>
  <c r="P241" i="2"/>
  <c r="BK241" i="2"/>
  <c r="J241" i="2"/>
  <c r="BF241" i="2" s="1"/>
  <c r="BI240" i="2"/>
  <c r="BH240" i="2"/>
  <c r="BG240" i="2"/>
  <c r="BE240" i="2"/>
  <c r="T240" i="2"/>
  <c r="R240" i="2"/>
  <c r="P240" i="2"/>
  <c r="BK240" i="2"/>
  <c r="J240" i="2"/>
  <c r="BF240" i="2"/>
  <c r="BI239" i="2"/>
  <c r="BH239" i="2"/>
  <c r="BG239" i="2"/>
  <c r="BE239" i="2"/>
  <c r="T239" i="2"/>
  <c r="R239" i="2"/>
  <c r="P239" i="2"/>
  <c r="BK239" i="2"/>
  <c r="J239" i="2"/>
  <c r="BF239" i="2" s="1"/>
  <c r="BI238" i="2"/>
  <c r="BH238" i="2"/>
  <c r="BG238" i="2"/>
  <c r="BE238" i="2"/>
  <c r="T238" i="2"/>
  <c r="R238" i="2"/>
  <c r="P238" i="2"/>
  <c r="BK238" i="2"/>
  <c r="J238" i="2"/>
  <c r="BF238" i="2"/>
  <c r="BI237" i="2"/>
  <c r="BH237" i="2"/>
  <c r="BG237" i="2"/>
  <c r="BE237" i="2"/>
  <c r="T237" i="2"/>
  <c r="R237" i="2"/>
  <c r="P237" i="2"/>
  <c r="BK237" i="2"/>
  <c r="J237" i="2"/>
  <c r="BF237" i="2" s="1"/>
  <c r="BI236" i="2"/>
  <c r="BH236" i="2"/>
  <c r="BG236" i="2"/>
  <c r="BE236" i="2"/>
  <c r="T236" i="2"/>
  <c r="R236" i="2"/>
  <c r="P236" i="2"/>
  <c r="BK236" i="2"/>
  <c r="J236" i="2"/>
  <c r="BF236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/>
  <c r="BI221" i="2"/>
  <c r="BH221" i="2"/>
  <c r="BG221" i="2"/>
  <c r="BE221" i="2"/>
  <c r="T221" i="2"/>
  <c r="R221" i="2"/>
  <c r="P221" i="2"/>
  <c r="BK221" i="2"/>
  <c r="J221" i="2"/>
  <c r="BF221" i="2" s="1"/>
  <c r="BI220" i="2"/>
  <c r="BH220" i="2"/>
  <c r="BG220" i="2"/>
  <c r="BE220" i="2"/>
  <c r="T220" i="2"/>
  <c r="R220" i="2"/>
  <c r="P220" i="2"/>
  <c r="BK220" i="2"/>
  <c r="J220" i="2"/>
  <c r="BF220" i="2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/>
  <c r="BI215" i="2"/>
  <c r="BH215" i="2"/>
  <c r="BG215" i="2"/>
  <c r="BE215" i="2"/>
  <c r="T215" i="2"/>
  <c r="R215" i="2"/>
  <c r="P215" i="2"/>
  <c r="BK215" i="2"/>
  <c r="J215" i="2"/>
  <c r="BF215" i="2" s="1"/>
  <c r="BI214" i="2"/>
  <c r="BH214" i="2"/>
  <c r="BG214" i="2"/>
  <c r="BE214" i="2"/>
  <c r="T214" i="2"/>
  <c r="R214" i="2"/>
  <c r="P214" i="2"/>
  <c r="BK214" i="2"/>
  <c r="J214" i="2"/>
  <c r="BF214" i="2"/>
  <c r="BI213" i="2"/>
  <c r="BH213" i="2"/>
  <c r="BG213" i="2"/>
  <c r="BE213" i="2"/>
  <c r="T213" i="2"/>
  <c r="R213" i="2"/>
  <c r="P213" i="2"/>
  <c r="BK213" i="2"/>
  <c r="J213" i="2"/>
  <c r="BF213" i="2" s="1"/>
  <c r="BI212" i="2"/>
  <c r="BH212" i="2"/>
  <c r="BG212" i="2"/>
  <c r="BE212" i="2"/>
  <c r="T212" i="2"/>
  <c r="R212" i="2"/>
  <c r="P212" i="2"/>
  <c r="P209" i="2" s="1"/>
  <c r="BK212" i="2"/>
  <c r="J212" i="2"/>
  <c r="BF212" i="2"/>
  <c r="BI211" i="2"/>
  <c r="BH211" i="2"/>
  <c r="BG211" i="2"/>
  <c r="BE211" i="2"/>
  <c r="T211" i="2"/>
  <c r="T209" i="2" s="1"/>
  <c r="R211" i="2"/>
  <c r="P211" i="2"/>
  <c r="BK211" i="2"/>
  <c r="J211" i="2"/>
  <c r="BF211" i="2" s="1"/>
  <c r="BI210" i="2"/>
  <c r="BH210" i="2"/>
  <c r="BG210" i="2"/>
  <c r="BE210" i="2"/>
  <c r="T210" i="2"/>
  <c r="R210" i="2"/>
  <c r="R209" i="2"/>
  <c r="P210" i="2"/>
  <c r="BK210" i="2"/>
  <c r="BK209" i="2"/>
  <c r="J209" i="2" s="1"/>
  <c r="J103" i="2" s="1"/>
  <c r="J210" i="2"/>
  <c r="BF210" i="2"/>
  <c r="BI208" i="2"/>
  <c r="BH208" i="2"/>
  <c r="BG208" i="2"/>
  <c r="BE208" i="2"/>
  <c r="T208" i="2"/>
  <c r="R208" i="2"/>
  <c r="P208" i="2"/>
  <c r="BK208" i="2"/>
  <c r="J208" i="2"/>
  <c r="BF208" i="2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T200" i="2" s="1"/>
  <c r="R201" i="2"/>
  <c r="R200" i="2"/>
  <c r="P201" i="2"/>
  <c r="P200" i="2" s="1"/>
  <c r="BK201" i="2"/>
  <c r="BK200" i="2"/>
  <c r="J200" i="2" s="1"/>
  <c r="J102" i="2" s="1"/>
  <c r="J201" i="2"/>
  <c r="BF201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/>
  <c r="BI189" i="2"/>
  <c r="BH189" i="2"/>
  <c r="BG189" i="2"/>
  <c r="BE189" i="2"/>
  <c r="T189" i="2"/>
  <c r="R189" i="2"/>
  <c r="P189" i="2"/>
  <c r="BK189" i="2"/>
  <c r="J189" i="2"/>
  <c r="BF189" i="2" s="1"/>
  <c r="BI188" i="2"/>
  <c r="BH188" i="2"/>
  <c r="BG188" i="2"/>
  <c r="BE188" i="2"/>
  <c r="T188" i="2"/>
  <c r="R188" i="2"/>
  <c r="P188" i="2"/>
  <c r="BK188" i="2"/>
  <c r="J188" i="2"/>
  <c r="BF188" i="2"/>
  <c r="BI187" i="2"/>
  <c r="BH187" i="2"/>
  <c r="BG187" i="2"/>
  <c r="BE187" i="2"/>
  <c r="T187" i="2"/>
  <c r="R187" i="2"/>
  <c r="P187" i="2"/>
  <c r="BK187" i="2"/>
  <c r="J187" i="2"/>
  <c r="BF187" i="2" s="1"/>
  <c r="BI186" i="2"/>
  <c r="BH186" i="2"/>
  <c r="BG186" i="2"/>
  <c r="BE186" i="2"/>
  <c r="T186" i="2"/>
  <c r="R186" i="2"/>
  <c r="P186" i="2"/>
  <c r="BK186" i="2"/>
  <c r="J186" i="2"/>
  <c r="BF186" i="2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T182" i="2" s="1"/>
  <c r="R183" i="2"/>
  <c r="R182" i="2"/>
  <c r="P183" i="2"/>
  <c r="P182" i="2" s="1"/>
  <c r="BK183" i="2"/>
  <c r="BK182" i="2"/>
  <c r="J182" i="2"/>
  <c r="J101" i="2" s="1"/>
  <c r="J183" i="2"/>
  <c r="BF183" i="2" s="1"/>
  <c r="BI181" i="2"/>
  <c r="BH181" i="2"/>
  <c r="BG181" i="2"/>
  <c r="BE181" i="2"/>
  <c r="T181" i="2"/>
  <c r="R181" i="2"/>
  <c r="P181" i="2"/>
  <c r="BK181" i="2"/>
  <c r="J181" i="2"/>
  <c r="BF181" i="2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/>
  <c r="BI178" i="2"/>
  <c r="BH178" i="2"/>
  <c r="BG178" i="2"/>
  <c r="BE178" i="2"/>
  <c r="T178" i="2"/>
  <c r="R178" i="2"/>
  <c r="P178" i="2"/>
  <c r="BK178" i="2"/>
  <c r="J178" i="2"/>
  <c r="BF178" i="2"/>
  <c r="BI177" i="2"/>
  <c r="BH177" i="2"/>
  <c r="BG177" i="2"/>
  <c r="BE177" i="2"/>
  <c r="T177" i="2"/>
  <c r="R177" i="2"/>
  <c r="P177" i="2"/>
  <c r="BK177" i="2"/>
  <c r="J177" i="2"/>
  <c r="BF177" i="2"/>
  <c r="BI176" i="2"/>
  <c r="BH176" i="2"/>
  <c r="BG176" i="2"/>
  <c r="BE176" i="2"/>
  <c r="T176" i="2"/>
  <c r="R176" i="2"/>
  <c r="P176" i="2"/>
  <c r="BK176" i="2"/>
  <c r="J176" i="2"/>
  <c r="BF176" i="2"/>
  <c r="BI175" i="2"/>
  <c r="BH175" i="2"/>
  <c r="BG175" i="2"/>
  <c r="BE175" i="2"/>
  <c r="T175" i="2"/>
  <c r="R175" i="2"/>
  <c r="P175" i="2"/>
  <c r="BK175" i="2"/>
  <c r="J175" i="2"/>
  <c r="BF175" i="2"/>
  <c r="BI174" i="2"/>
  <c r="BH174" i="2"/>
  <c r="BG174" i="2"/>
  <c r="BE174" i="2"/>
  <c r="T174" i="2"/>
  <c r="R174" i="2"/>
  <c r="P174" i="2"/>
  <c r="BK174" i="2"/>
  <c r="J174" i="2"/>
  <c r="BF174" i="2"/>
  <c r="BI173" i="2"/>
  <c r="BH173" i="2"/>
  <c r="BG173" i="2"/>
  <c r="BE173" i="2"/>
  <c r="T173" i="2"/>
  <c r="R173" i="2"/>
  <c r="P173" i="2"/>
  <c r="BK173" i="2"/>
  <c r="J173" i="2"/>
  <c r="BF173" i="2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R168" i="2" s="1"/>
  <c r="P171" i="2"/>
  <c r="BK171" i="2"/>
  <c r="J171" i="2"/>
  <c r="BF171" i="2"/>
  <c r="BI170" i="2"/>
  <c r="BH170" i="2"/>
  <c r="BG170" i="2"/>
  <c r="BE170" i="2"/>
  <c r="T170" i="2"/>
  <c r="R170" i="2"/>
  <c r="P170" i="2"/>
  <c r="BK170" i="2"/>
  <c r="BK168" i="2" s="1"/>
  <c r="J168" i="2" s="1"/>
  <c r="J100" i="2" s="1"/>
  <c r="J170" i="2"/>
  <c r="BF170" i="2"/>
  <c r="BI169" i="2"/>
  <c r="BH169" i="2"/>
  <c r="BG169" i="2"/>
  <c r="BE169" i="2"/>
  <c r="T169" i="2"/>
  <c r="T168" i="2"/>
  <c r="R169" i="2"/>
  <c r="P169" i="2"/>
  <c r="P168" i="2"/>
  <c r="BK169" i="2"/>
  <c r="J169" i="2"/>
  <c r="BF169" i="2" s="1"/>
  <c r="BI167" i="2"/>
  <c r="BH167" i="2"/>
  <c r="BG167" i="2"/>
  <c r="BE167" i="2"/>
  <c r="T167" i="2"/>
  <c r="R167" i="2"/>
  <c r="P167" i="2"/>
  <c r="BK167" i="2"/>
  <c r="J167" i="2"/>
  <c r="BF167" i="2"/>
  <c r="BI166" i="2"/>
  <c r="BH166" i="2"/>
  <c r="BG166" i="2"/>
  <c r="BE166" i="2"/>
  <c r="T166" i="2"/>
  <c r="R166" i="2"/>
  <c r="P166" i="2"/>
  <c r="BK166" i="2"/>
  <c r="J166" i="2"/>
  <c r="BF166" i="2"/>
  <c r="BI165" i="2"/>
  <c r="BH165" i="2"/>
  <c r="BG165" i="2"/>
  <c r="BE165" i="2"/>
  <c r="T165" i="2"/>
  <c r="R165" i="2"/>
  <c r="P165" i="2"/>
  <c r="BK165" i="2"/>
  <c r="J165" i="2"/>
  <c r="BF165" i="2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/>
  <c r="BI162" i="2"/>
  <c r="BH162" i="2"/>
  <c r="BG162" i="2"/>
  <c r="BE162" i="2"/>
  <c r="T162" i="2"/>
  <c r="R162" i="2"/>
  <c r="P162" i="2"/>
  <c r="BK162" i="2"/>
  <c r="J162" i="2"/>
  <c r="BF162" i="2"/>
  <c r="BI161" i="2"/>
  <c r="BH161" i="2"/>
  <c r="BG161" i="2"/>
  <c r="BE161" i="2"/>
  <c r="T161" i="2"/>
  <c r="R161" i="2"/>
  <c r="P161" i="2"/>
  <c r="BK161" i="2"/>
  <c r="J161" i="2"/>
  <c r="BF161" i="2"/>
  <c r="BI160" i="2"/>
  <c r="BH160" i="2"/>
  <c r="BG160" i="2"/>
  <c r="BE160" i="2"/>
  <c r="T160" i="2"/>
  <c r="R160" i="2"/>
  <c r="P160" i="2"/>
  <c r="BK160" i="2"/>
  <c r="J160" i="2"/>
  <c r="BF160" i="2"/>
  <c r="BI159" i="2"/>
  <c r="BH159" i="2"/>
  <c r="BG159" i="2"/>
  <c r="BE159" i="2"/>
  <c r="T159" i="2"/>
  <c r="R159" i="2"/>
  <c r="P159" i="2"/>
  <c r="BK159" i="2"/>
  <c r="J159" i="2"/>
  <c r="BF159" i="2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/>
  <c r="BI156" i="2"/>
  <c r="BH156" i="2"/>
  <c r="BG156" i="2"/>
  <c r="BE156" i="2"/>
  <c r="T156" i="2"/>
  <c r="R156" i="2"/>
  <c r="P156" i="2"/>
  <c r="BK156" i="2"/>
  <c r="J156" i="2"/>
  <c r="BF156" i="2"/>
  <c r="BI155" i="2"/>
  <c r="BH155" i="2"/>
  <c r="BG155" i="2"/>
  <c r="BE155" i="2"/>
  <c r="T155" i="2"/>
  <c r="R155" i="2"/>
  <c r="P155" i="2"/>
  <c r="BK155" i="2"/>
  <c r="J155" i="2"/>
  <c r="BF155" i="2"/>
  <c r="BI154" i="2"/>
  <c r="BH154" i="2"/>
  <c r="BG154" i="2"/>
  <c r="BE154" i="2"/>
  <c r="T154" i="2"/>
  <c r="R154" i="2"/>
  <c r="P154" i="2"/>
  <c r="BK154" i="2"/>
  <c r="J154" i="2"/>
  <c r="BF154" i="2"/>
  <c r="BI153" i="2"/>
  <c r="BH153" i="2"/>
  <c r="BG153" i="2"/>
  <c r="BE153" i="2"/>
  <c r="T153" i="2"/>
  <c r="R153" i="2"/>
  <c r="R150" i="2" s="1"/>
  <c r="P153" i="2"/>
  <c r="BK153" i="2"/>
  <c r="J153" i="2"/>
  <c r="BF153" i="2"/>
  <c r="BI152" i="2"/>
  <c r="BH152" i="2"/>
  <c r="BG152" i="2"/>
  <c r="BE152" i="2"/>
  <c r="T152" i="2"/>
  <c r="R152" i="2"/>
  <c r="P152" i="2"/>
  <c r="BK152" i="2"/>
  <c r="BK150" i="2" s="1"/>
  <c r="J150" i="2" s="1"/>
  <c r="J99" i="2" s="1"/>
  <c r="J152" i="2"/>
  <c r="BF152" i="2"/>
  <c r="BI151" i="2"/>
  <c r="BH151" i="2"/>
  <c r="BG151" i="2"/>
  <c r="BE151" i="2"/>
  <c r="T151" i="2"/>
  <c r="T150" i="2"/>
  <c r="R151" i="2"/>
  <c r="P151" i="2"/>
  <c r="P150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/>
  <c r="BI141" i="2"/>
  <c r="BH141" i="2"/>
  <c r="BG141" i="2"/>
  <c r="BE141" i="2"/>
  <c r="T141" i="2"/>
  <c r="R141" i="2"/>
  <c r="P141" i="2"/>
  <c r="BK141" i="2"/>
  <c r="J141" i="2"/>
  <c r="BF141" i="2" s="1"/>
  <c r="BI140" i="2"/>
  <c r="BH140" i="2"/>
  <c r="BG140" i="2"/>
  <c r="BE140" i="2"/>
  <c r="T140" i="2"/>
  <c r="R140" i="2"/>
  <c r="P140" i="2"/>
  <c r="BK140" i="2"/>
  <c r="J140" i="2"/>
  <c r="BF140" i="2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BK136" i="2"/>
  <c r="J136" i="2"/>
  <c r="BF136" i="2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/>
  <c r="BI133" i="2"/>
  <c r="BH133" i="2"/>
  <c r="BG133" i="2"/>
  <c r="BE133" i="2"/>
  <c r="T133" i="2"/>
  <c r="R133" i="2"/>
  <c r="P133" i="2"/>
  <c r="BK133" i="2"/>
  <c r="J133" i="2"/>
  <c r="BF133" i="2" s="1"/>
  <c r="BI132" i="2"/>
  <c r="BH132" i="2"/>
  <c r="BG132" i="2"/>
  <c r="BE132" i="2"/>
  <c r="T132" i="2"/>
  <c r="R132" i="2"/>
  <c r="P132" i="2"/>
  <c r="BK132" i="2"/>
  <c r="J132" i="2"/>
  <c r="BF132" i="2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/>
  <c r="BI129" i="2"/>
  <c r="BH129" i="2"/>
  <c r="BG129" i="2"/>
  <c r="BE129" i="2"/>
  <c r="J33" i="2" s="1"/>
  <c r="AV95" i="1" s="1"/>
  <c r="T129" i="2"/>
  <c r="R129" i="2"/>
  <c r="P129" i="2"/>
  <c r="BK129" i="2"/>
  <c r="J129" i="2"/>
  <c r="BF129" i="2" s="1"/>
  <c r="BI128" i="2"/>
  <c r="F37" i="2"/>
  <c r="BD95" i="1" s="1"/>
  <c r="BD94" i="1" s="1"/>
  <c r="W33" i="1" s="1"/>
  <c r="BH128" i="2"/>
  <c r="BG128" i="2"/>
  <c r="F35" i="2" s="1"/>
  <c r="BB95" i="1" s="1"/>
  <c r="BE128" i="2"/>
  <c r="T128" i="2"/>
  <c r="T127" i="2"/>
  <c r="R128" i="2"/>
  <c r="R127" i="2" s="1"/>
  <c r="P128" i="2"/>
  <c r="P127" i="2" s="1"/>
  <c r="P126" i="2" s="1"/>
  <c r="P125" i="2" s="1"/>
  <c r="AU95" i="1" s="1"/>
  <c r="BK128" i="2"/>
  <c r="BK127" i="2" s="1"/>
  <c r="J128" i="2"/>
  <c r="BF128" i="2"/>
  <c r="J122" i="2"/>
  <c r="F121" i="2"/>
  <c r="F119" i="2"/>
  <c r="E117" i="2"/>
  <c r="J92" i="2"/>
  <c r="F91" i="2"/>
  <c r="F89" i="2"/>
  <c r="E87" i="2"/>
  <c r="J21" i="2"/>
  <c r="E21" i="2"/>
  <c r="J121" i="2" s="1"/>
  <c r="J91" i="2"/>
  <c r="J20" i="2"/>
  <c r="J18" i="2"/>
  <c r="E18" i="2"/>
  <c r="F122" i="2"/>
  <c r="F92" i="2"/>
  <c r="J17" i="2"/>
  <c r="J12" i="2"/>
  <c r="J119" i="2"/>
  <c r="J89" i="2"/>
  <c r="E7" i="2"/>
  <c r="E115" i="2" s="1"/>
  <c r="E85" i="2"/>
  <c r="AS94" i="1"/>
  <c r="L90" i="1"/>
  <c r="AM90" i="1"/>
  <c r="AM89" i="1"/>
  <c r="L89" i="1"/>
  <c r="AM87" i="1"/>
  <c r="L87" i="1"/>
  <c r="L85" i="1"/>
  <c r="L84" i="1"/>
  <c r="J34" i="3" l="1"/>
  <c r="AW96" i="1" s="1"/>
  <c r="AT96" i="1" s="1"/>
  <c r="F34" i="3"/>
  <c r="BA96" i="1" s="1"/>
  <c r="J34" i="2"/>
  <c r="AW95" i="1" s="1"/>
  <c r="AT95" i="1" s="1"/>
  <c r="R126" i="2"/>
  <c r="R125" i="2" s="1"/>
  <c r="J127" i="2"/>
  <c r="J98" i="2" s="1"/>
  <c r="BK126" i="2"/>
  <c r="T126" i="2"/>
  <c r="T125" i="2" s="1"/>
  <c r="R123" i="3"/>
  <c r="R122" i="3" s="1"/>
  <c r="R121" i="3" s="1"/>
  <c r="BK193" i="3"/>
  <c r="J193" i="3" s="1"/>
  <c r="J99" i="3" s="1"/>
  <c r="T220" i="3"/>
  <c r="P234" i="3"/>
  <c r="F33" i="2"/>
  <c r="AZ95" i="1" s="1"/>
  <c r="AZ94" i="1" s="1"/>
  <c r="F36" i="2"/>
  <c r="BC95" i="1" s="1"/>
  <c r="F33" i="3"/>
  <c r="AZ96" i="1" s="1"/>
  <c r="BK123" i="3"/>
  <c r="F36" i="3"/>
  <c r="BC96" i="1" s="1"/>
  <c r="P220" i="3"/>
  <c r="F34" i="2"/>
  <c r="BA95" i="1" s="1"/>
  <c r="BA94" i="1" s="1"/>
  <c r="P123" i="3"/>
  <c r="P122" i="3" s="1"/>
  <c r="P121" i="3" s="1"/>
  <c r="AU96" i="1" s="1"/>
  <c r="AU94" i="1" s="1"/>
  <c r="T123" i="3"/>
  <c r="T122" i="3" s="1"/>
  <c r="T121" i="3" s="1"/>
  <c r="F35" i="3"/>
  <c r="BB96" i="1" s="1"/>
  <c r="BB94" i="1" s="1"/>
  <c r="W31" i="1" l="1"/>
  <c r="AX94" i="1"/>
  <c r="W29" i="1"/>
  <c r="AV94" i="1"/>
  <c r="J123" i="3"/>
  <c r="J98" i="3" s="1"/>
  <c r="BK122" i="3"/>
  <c r="W30" i="1"/>
  <c r="AW94" i="1"/>
  <c r="AK30" i="1" s="1"/>
  <c r="J126" i="2"/>
  <c r="J97" i="2" s="1"/>
  <c r="BK125" i="2"/>
  <c r="J125" i="2" s="1"/>
  <c r="BC94" i="1"/>
  <c r="J122" i="3" l="1"/>
  <c r="J97" i="3" s="1"/>
  <c r="BK121" i="3"/>
  <c r="J121" i="3" s="1"/>
  <c r="AT94" i="1"/>
  <c r="AK29" i="1"/>
  <c r="W32" i="1"/>
  <c r="AY94" i="1"/>
  <c r="J30" i="2"/>
  <c r="J96" i="2"/>
  <c r="AG95" i="1" l="1"/>
  <c r="J39" i="2"/>
  <c r="J30" i="3"/>
  <c r="J96" i="3"/>
  <c r="AG96" i="1" l="1"/>
  <c r="AN96" i="1" s="1"/>
  <c r="J39" i="3"/>
  <c r="AG94" i="1"/>
  <c r="AN95" i="1"/>
  <c r="AN94" i="1" l="1"/>
  <c r="AK26" i="1"/>
  <c r="AK35" i="1" s="1"/>
</calcChain>
</file>

<file path=xl/sharedStrings.xml><?xml version="1.0" encoding="utf-8"?>
<sst xmlns="http://schemas.openxmlformats.org/spreadsheetml/2006/main" count="4427" uniqueCount="983">
  <si>
    <t>Export Komplet</t>
  </si>
  <si>
    <t/>
  </si>
  <si>
    <t>2.0</t>
  </si>
  <si>
    <t>ZAMOK</t>
  </si>
  <si>
    <t>False</t>
  </si>
  <si>
    <t>{ffc5f88f-c8c7-4b83-bc92-e1c76ed86261}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</si>
  <si>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</si>
  <si>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</si>
  <si>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</si>
  <si>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</si>
  <si>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</si>
  <si>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</si>
  <si>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</si>
  <si>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</si>
  <si>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2019/0047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</si>
  <si>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</si>
  <si>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</si>
  <si>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stávající kotelny v objektu Dětského domova Kašperské Hory</t>
  </si>
  <si>
    <t>KSO:</t>
  </si>
  <si>
    <t>CC-CZ:</t>
  </si>
  <si>
    <t>Místo:</t>
  </si>
  <si>
    <t>Kašperské Hory</t>
  </si>
  <si>
    <t>Datum:</t>
  </si>
  <si>
    <t>17. 5. 2019</t>
  </si>
  <si>
    <t>Zadavatel:</t>
  </si>
  <si>
    <t>IČ:</t>
  </si>
  <si>
    <t xml:space="preserve">Dětský domov Kašperské Hory, Náměstí 146, 341 92 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</si>
  <si>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</si>
  <si>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</si>
  <si>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</si>
  <si>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</si>
  <si>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</si>
  <si>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</si>
  <si>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</si>
  <si>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Jan Štětka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</si>
  <si>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</si>
  <si>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</si>
  <si>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</si>
  <si>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</si>
  <si>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</si>
  <si>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</si>
  <si>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</si>
  <si>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</si>
  <si>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</si>
  <si>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</si>
  <si>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</si>
  <si>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</si>
  <si>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</si>
  <si>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</si>
  <si>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</si>
  <si>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</si>
  <si>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</si>
  <si>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</si>
  <si>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</si>
  <si>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</si>
  <si>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</si>
  <si>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</si>
  <si>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</si>
  <si>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</si>
  <si>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</si>
  <si>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</si>
  <si>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</si>
  <si>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</si>
  <si>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</si>
  <si>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</si>
  <si>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</si>
  <si>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</si>
  <si>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</si>
  <si>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</si>
  <si>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</si>
  <si>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</si>
  <si>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</si>
  <si>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</si>
  <si>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</si>
  <si>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</si>
  <si>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</si>
  <si>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</si>
  <si>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</si>
  <si>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</si>
  <si>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</si>
  <si>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</si>
  <si>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2019/0047a</t>
  </si>
  <si>
    <t>Vytápění</t>
  </si>
  <si>
    <t>STA</t>
  </si>
  <si>
    <t>1</t>
  </si>
  <si>
    <t>{0d003100-920a-40fa-a066-fcdbfee72377}</t>
  </si>
  <si>
    <t>2019/0047b</t>
  </si>
  <si>
    <t>MaR</t>
  </si>
  <si>
    <t>{f61c9525-caa8-4ea2-bbbd-921dc96bc6c6}</t>
  </si>
  <si>
    <t>KRYCÍ LIST SOUPISU PRACÍ</t>
  </si>
  <si>
    <t>Objekt:</t>
  </si>
  <si>
    <t>2019/0047a - Vytápění</t>
  </si>
  <si>
    <t>Dětský domov Kašperské Hory, Náměstí 146, 341 92 K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</si>
  <si>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</si>
  <si>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</si>
  <si>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</si>
  <si>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</si>
  <si>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</si>
  <si>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</si>
  <si>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</si>
  <si>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</si>
  <si>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730 - Ústřední vytápění - demontáže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</si>
  <si>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</si>
  <si>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</si>
  <si>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</si>
  <si>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751 - Vzduchotechnika</t>
  </si>
  <si>
    <t xml:space="preserve">    791 -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</si>
  <si>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</si>
  <si>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</si>
  <si>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</si>
  <si>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</si>
  <si>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</si>
  <si>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</si>
  <si>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</si>
  <si>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</si>
  <si>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</si>
  <si>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</si>
  <si>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</si>
  <si>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</si>
  <si>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</si>
  <si>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</si>
  <si>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</si>
  <si>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2</t>
  </si>
  <si>
    <t>ROZPOCET</t>
  </si>
  <si>
    <t>713</t>
  </si>
  <si>
    <t>Izolace tepelné</t>
  </si>
  <si>
    <t>K</t>
  </si>
  <si>
    <t>713463311</t>
  </si>
  <si>
    <t>Montáž izolace tepelné potrubí potrubními pouzdry s Al fólií s přesahem Al páskou 1x D do 50 mm</t>
  </si>
  <si>
    <t>m</t>
  </si>
  <si>
    <t>CS ÚRS 2019 01</t>
  </si>
  <si>
    <t>16</t>
  </si>
  <si>
    <t>1508350087</t>
  </si>
  <si>
    <t>M</t>
  </si>
  <si>
    <t>63154012</t>
  </si>
  <si>
    <t>pouzdro izolační potrubní s jednostrannou Al fólií max. 250/100 °C 15/30 mm</t>
  </si>
  <si>
    <t>32</t>
  </si>
  <si>
    <t>146827291</t>
  </si>
  <si>
    <t>3</t>
  </si>
  <si>
    <t>63154571</t>
  </si>
  <si>
    <t>pouzdro izolační potrubní s jednostrannou Al fólií max. 250/100 °C 28/40 mm</t>
  </si>
  <si>
    <t>1856968606</t>
  </si>
  <si>
    <t>4</t>
  </si>
  <si>
    <t>63154572</t>
  </si>
  <si>
    <t>pouzdro izolační potrubní s jednostrannou Al fólií max. 250/100 °C 35/40 mm</t>
  </si>
  <si>
    <t>1050835</t>
  </si>
  <si>
    <t>5</t>
  </si>
  <si>
    <t>63154573</t>
  </si>
  <si>
    <t>pouzdro izolační potrubní s jednostrannou Al fólií max. 250/100 °C 42/40 mm</t>
  </si>
  <si>
    <t>-1625267403</t>
  </si>
  <si>
    <t>6</t>
  </si>
  <si>
    <t>63154018</t>
  </si>
  <si>
    <t>pouzdro izolační potrubní s jednostrannou Al fólií max. 250/100 °C 54/40 mm</t>
  </si>
  <si>
    <t>-2083377928</t>
  </si>
  <si>
    <t>7</t>
  </si>
  <si>
    <t>63154607</t>
  </si>
  <si>
    <t>pouzdro izolační potrubní s jednostrannou Al fólií max. 250/100 °C 76/50 mm</t>
  </si>
  <si>
    <t>-1621300375</t>
  </si>
  <si>
    <t>8</t>
  </si>
  <si>
    <t>713463411.722</t>
  </si>
  <si>
    <t>Montáž izolace tepelné potrubí a ohybů návlekovými izolačními pouzdry</t>
  </si>
  <si>
    <t>1198561897</t>
  </si>
  <si>
    <t>9</t>
  </si>
  <si>
    <t>28377045</t>
  </si>
  <si>
    <t>izolace tepelná potrubí z pěnového polyetylenu 20 x 20 mm</t>
  </si>
  <si>
    <t>-227105721</t>
  </si>
  <si>
    <t>10</t>
  </si>
  <si>
    <t>28377066</t>
  </si>
  <si>
    <t>izolace tepelná potrubí z pěnového polyetylenu 63 x 20 mm</t>
  </si>
  <si>
    <t>875663451</t>
  </si>
  <si>
    <t>11</t>
  </si>
  <si>
    <t>28377056.1</t>
  </si>
  <si>
    <t>izolace tepelná potrubí z pěnového polyetylenu 32 x 25 mm</t>
  </si>
  <si>
    <t>-103293849</t>
  </si>
  <si>
    <t>12</t>
  </si>
  <si>
    <t>28377073</t>
  </si>
  <si>
    <t>izolace tepelná potrubí z pěnového polyetylenu 76 x 25 mm</t>
  </si>
  <si>
    <t>-334598832</t>
  </si>
  <si>
    <t>13</t>
  </si>
  <si>
    <t>28377060</t>
  </si>
  <si>
    <t>izolace tepelná potrubí z pěnového polyetylenu 40 x 25 mm</t>
  </si>
  <si>
    <t>-1091026759</t>
  </si>
  <si>
    <t>14</t>
  </si>
  <si>
    <t>28377076</t>
  </si>
  <si>
    <t>izolace tepelná potrubí z pěnového polyetylenu 89 x 25 mm</t>
  </si>
  <si>
    <t>-1779153440</t>
  </si>
  <si>
    <t>28377064</t>
  </si>
  <si>
    <t>izolace tepelná potrubí z pěnového polyetylenu 50 x 20 mm</t>
  </si>
  <si>
    <t>976286831</t>
  </si>
  <si>
    <t>28377075</t>
  </si>
  <si>
    <t>izolace tepelná potrubí z pěnového polyetylenu 89 x 20 mm</t>
  </si>
  <si>
    <t>-1128170388</t>
  </si>
  <si>
    <t>17</t>
  </si>
  <si>
    <t>713463411.SK</t>
  </si>
  <si>
    <t>-1329302002</t>
  </si>
  <si>
    <t>18</t>
  </si>
  <si>
    <t>713463411.R001</t>
  </si>
  <si>
    <t>Potrubní izolace ze syntetického kaučuku 9/22 mm</t>
  </si>
  <si>
    <t>-869760868</t>
  </si>
  <si>
    <t>19</t>
  </si>
  <si>
    <t>713463411.R002</t>
  </si>
  <si>
    <t>Potrubní izolace ze syntetického kaučuku 9/28 mm</t>
  </si>
  <si>
    <t>ks</t>
  </si>
  <si>
    <t>-1012031888</t>
  </si>
  <si>
    <t>20</t>
  </si>
  <si>
    <t>713463411.R004</t>
  </si>
  <si>
    <t>Potrubní izolace ze syntetického kaučuku 9/42 mm</t>
  </si>
  <si>
    <t>-251545466</t>
  </si>
  <si>
    <t>713463411.R005</t>
  </si>
  <si>
    <t>Potrubní izolace ze syntetického kaučuku 9/54 mm</t>
  </si>
  <si>
    <t>512</t>
  </si>
  <si>
    <t>118861636</t>
  </si>
  <si>
    <t>22</t>
  </si>
  <si>
    <t>998713101</t>
  </si>
  <si>
    <t>Přesun hmot tonážní pro izolace tepelné v objektech v do 6 m</t>
  </si>
  <si>
    <t>t</t>
  </si>
  <si>
    <t>727345696</t>
  </si>
  <si>
    <t>722</t>
  </si>
  <si>
    <t>Zdravotechnika - vnitřní vodovod</t>
  </si>
  <si>
    <t>23</t>
  </si>
  <si>
    <t>722.R01</t>
  </si>
  <si>
    <t>Expanzní nádoba pro pitnou vodu 60 litrů/10 barů vč. připojovací armatury</t>
  </si>
  <si>
    <t>kus</t>
  </si>
  <si>
    <t>-874565345</t>
  </si>
  <si>
    <t>24</t>
  </si>
  <si>
    <t>722174002</t>
  </si>
  <si>
    <t>Potrubí vodovodní plastové PPR svar polyfuze PN 16 D 20 x 2,8 mm</t>
  </si>
  <si>
    <t>-2066665876</t>
  </si>
  <si>
    <t>25</t>
  </si>
  <si>
    <t>722174003</t>
  </si>
  <si>
    <t>Potrubí vodovodní plastové PPR svar polyfuze PN 16 D 25 x 3,5 mm</t>
  </si>
  <si>
    <t>1336841578</t>
  </si>
  <si>
    <t>26</t>
  </si>
  <si>
    <t>722174004</t>
  </si>
  <si>
    <t>Potrubí vodovodní plastové PPR svar polyfuze PN 16 D 32 x 4,4 mm</t>
  </si>
  <si>
    <t>1319810482</t>
  </si>
  <si>
    <t>27</t>
  </si>
  <si>
    <t>722174005</t>
  </si>
  <si>
    <t>Potrubí vodovodní plastové PPR svar polyfuze PN 16 D 40 x 5,5 mm</t>
  </si>
  <si>
    <t>1428301542</t>
  </si>
  <si>
    <t>28</t>
  </si>
  <si>
    <t>722174006</t>
  </si>
  <si>
    <t>Potrubí vodovodní plastové PPR svar polyfuze PN 16 D 50 x 6,9 mm</t>
  </si>
  <si>
    <t>525871501</t>
  </si>
  <si>
    <t>29</t>
  </si>
  <si>
    <t>722290215</t>
  </si>
  <si>
    <t>Zkouška těsnosti vodovodního potrubí hrdlového nebo přírubového do DN 100</t>
  </si>
  <si>
    <t>990207922</t>
  </si>
  <si>
    <t>30</t>
  </si>
  <si>
    <t>722290234</t>
  </si>
  <si>
    <t>Proplach a dezinfekce vodovodního potrubí do DN 80</t>
  </si>
  <si>
    <t>815285382</t>
  </si>
  <si>
    <t>31</t>
  </si>
  <si>
    <t>732421213</t>
  </si>
  <si>
    <t>Čerpadlo teplovodní mokroběžné závitové cirkulační DN 25 výtlak do 6,0 m průtok 3,0 m3/h pro TUV</t>
  </si>
  <si>
    <t>soubor</t>
  </si>
  <si>
    <t>-1978187706</t>
  </si>
  <si>
    <t>722224115</t>
  </si>
  <si>
    <t>Kohout plnicí nebo vypouštěcí G 1/2 PN 10 s jedním závitem</t>
  </si>
  <si>
    <t>-1158061386</t>
  </si>
  <si>
    <t>33</t>
  </si>
  <si>
    <t>722231075</t>
  </si>
  <si>
    <t>Ventil zpětný mosazný G 5/4 PN 10 do 110°C se dvěma závity</t>
  </si>
  <si>
    <t>-1923271284</t>
  </si>
  <si>
    <t>34</t>
  </si>
  <si>
    <t>722231142</t>
  </si>
  <si>
    <t>Ventil závitový pojistný rohový G 3/4</t>
  </si>
  <si>
    <t>2136757921</t>
  </si>
  <si>
    <t>35</t>
  </si>
  <si>
    <t>722232045</t>
  </si>
  <si>
    <t>Kohout kulový přímý G 1 PN 42 do 185°C vnitřní závit</t>
  </si>
  <si>
    <t>351273227</t>
  </si>
  <si>
    <t>36</t>
  </si>
  <si>
    <t>722232046</t>
  </si>
  <si>
    <t>Kohout kulový přímý G 5/4 PN 42 do 185°C vnitřní závit</t>
  </si>
  <si>
    <t>-510121780</t>
  </si>
  <si>
    <t>37</t>
  </si>
  <si>
    <t>722232047</t>
  </si>
  <si>
    <t>Kohout kulový přímý G 6/4 PN 42 do 185°C vnitřní závit</t>
  </si>
  <si>
    <t>240337043</t>
  </si>
  <si>
    <t>38</t>
  </si>
  <si>
    <t>722234265</t>
  </si>
  <si>
    <t>Filtr mosazný G 1 PN 16 do 120°C s 2x vnitřním závitem</t>
  </si>
  <si>
    <t>-1805078315</t>
  </si>
  <si>
    <t>39</t>
  </si>
  <si>
    <t>998722101</t>
  </si>
  <si>
    <t>Přesun hmot tonážní pro vnitřní vodovod v objektech v do 6 m</t>
  </si>
  <si>
    <t>1703789268</t>
  </si>
  <si>
    <t>730</t>
  </si>
  <si>
    <t>Ústřední vytápění - demontáže</t>
  </si>
  <si>
    <t>40</t>
  </si>
  <si>
    <t>731100863</t>
  </si>
  <si>
    <t>Demontáž kotle litinového VSB IV 8 článků</t>
  </si>
  <si>
    <t>-672151290</t>
  </si>
  <si>
    <t>41</t>
  </si>
  <si>
    <t>732320814</t>
  </si>
  <si>
    <t>Demontáž nádrže beztlaké nebo tlakové odpojení od rozvodů potrubí obsah do 500 litrů</t>
  </si>
  <si>
    <t>1175894986</t>
  </si>
  <si>
    <t>42</t>
  </si>
  <si>
    <t>732324814</t>
  </si>
  <si>
    <t>Demontáž nádrže beztlaké nebo tlakové vypuštění vody z nádrže obsah do 500 litrů</t>
  </si>
  <si>
    <t>78104325</t>
  </si>
  <si>
    <t>43</t>
  </si>
  <si>
    <t>732393815</t>
  </si>
  <si>
    <t>Rozřezání demontované nádrže obsah do 1000 litrů</t>
  </si>
  <si>
    <t>292796661</t>
  </si>
  <si>
    <t>44</t>
  </si>
  <si>
    <t>732420813</t>
  </si>
  <si>
    <t>Demontáž čerpadla oběhového spirálního DN 50</t>
  </si>
  <si>
    <t>-613059901</t>
  </si>
  <si>
    <t>45</t>
  </si>
  <si>
    <t>732420815</t>
  </si>
  <si>
    <t>Demontáž čerpadla oběhového spirálního DN 80</t>
  </si>
  <si>
    <t>-2072657180</t>
  </si>
  <si>
    <t>46</t>
  </si>
  <si>
    <t>733110803</t>
  </si>
  <si>
    <t>Demontáž potrubí ocelového závitového do DN 15</t>
  </si>
  <si>
    <t>1600812463</t>
  </si>
  <si>
    <t>47</t>
  </si>
  <si>
    <t>733110806</t>
  </si>
  <si>
    <t>Demontáž potrubí ocelového závitového do DN 32</t>
  </si>
  <si>
    <t>1531308905</t>
  </si>
  <si>
    <t>48</t>
  </si>
  <si>
    <t>733110808</t>
  </si>
  <si>
    <t>Demontáž potrubí ocelového závitového do DN 50</t>
  </si>
  <si>
    <t>-2004844667</t>
  </si>
  <si>
    <t>49</t>
  </si>
  <si>
    <t>733120826</t>
  </si>
  <si>
    <t>Demontáž potrubí ocelového hladkého do D 89</t>
  </si>
  <si>
    <t>1884225480</t>
  </si>
  <si>
    <t>50</t>
  </si>
  <si>
    <t>733120832</t>
  </si>
  <si>
    <t>Demontáž potrubí ocelového hladkého do D 133</t>
  </si>
  <si>
    <t>-2007804573</t>
  </si>
  <si>
    <t>51</t>
  </si>
  <si>
    <t>713410811</t>
  </si>
  <si>
    <t>Odstanění izolace tepelné potrubí pásy nebo rohožemi tl do 50 mm</t>
  </si>
  <si>
    <t>1169326003</t>
  </si>
  <si>
    <t>52</t>
  </si>
  <si>
    <t>732890801</t>
  </si>
  <si>
    <t>Přesun demontovaných strojoven vodorovně 100 m v objektech výšky do 6 m</t>
  </si>
  <si>
    <t>791386804</t>
  </si>
  <si>
    <t>732</t>
  </si>
  <si>
    <t>Ústřední vytápění - strojovny</t>
  </si>
  <si>
    <t>53</t>
  </si>
  <si>
    <t>732.R001</t>
  </si>
  <si>
    <t>Deskový výměník Q=170 kW, primární strana 90/70 °C, dpmax=20 kPa; sekundární strana 85/65 °C, dpmax=10 kPa</t>
  </si>
  <si>
    <t>1312873061</t>
  </si>
  <si>
    <t>54</t>
  </si>
  <si>
    <t>732.R002</t>
  </si>
  <si>
    <t>Tepelná izolace výměníku tepla</t>
  </si>
  <si>
    <t>-891397129</t>
  </si>
  <si>
    <t>55</t>
  </si>
  <si>
    <t>732112132.R</t>
  </si>
  <si>
    <t>Rozdělovač sdružený hydraulický 100x100</t>
  </si>
  <si>
    <t>-1152786592</t>
  </si>
  <si>
    <t>56</t>
  </si>
  <si>
    <t>732113104</t>
  </si>
  <si>
    <t>Vyrovnávač dynamických tlaků DN 80 (12 m3/h) PN 6 hydraulický přírubový</t>
  </si>
  <si>
    <t>-629341842</t>
  </si>
  <si>
    <t>57</t>
  </si>
  <si>
    <t>732211125</t>
  </si>
  <si>
    <t>Ohřívač stacionární zásobníkový s jedním výměníkem PN 1,0/1,6 o objemu 975 l v.pl. 4,50 m2</t>
  </si>
  <si>
    <t>964551934</t>
  </si>
  <si>
    <t>58</t>
  </si>
  <si>
    <t>732294318</t>
  </si>
  <si>
    <t>Elektrická topná jednotka vestavná přírubová o výkonu 12,0 kW</t>
  </si>
  <si>
    <t>-953088754</t>
  </si>
  <si>
    <t>59</t>
  </si>
  <si>
    <t>732294611</t>
  </si>
  <si>
    <t>Redukční příruba 225/150</t>
  </si>
  <si>
    <t>-805422960</t>
  </si>
  <si>
    <t>60</t>
  </si>
  <si>
    <t>732331618</t>
  </si>
  <si>
    <t>Nádoba tlaková expanzní s membránou závitové připojení PN 0,6 o objemu 100 l</t>
  </si>
  <si>
    <t>-1038519741</t>
  </si>
  <si>
    <t>61</t>
  </si>
  <si>
    <t>732331778</t>
  </si>
  <si>
    <t>Příslušenství k expanzním nádobám bezpečnostní uzávěr G 1 k měření tlaku</t>
  </si>
  <si>
    <t>1397155767</t>
  </si>
  <si>
    <t>62</t>
  </si>
  <si>
    <t>732332101</t>
  </si>
  <si>
    <t>Automat expanzní kompresorový kompaktní jednotka PN 0,6 o objemu 200 litrů</t>
  </si>
  <si>
    <t>-1418117744</t>
  </si>
  <si>
    <t>63</t>
  </si>
  <si>
    <t>732421406</t>
  </si>
  <si>
    <t>Čerpadlo teplovodní mokroběžné závitové oběhové DN 25 výtlak do 4,0 m průtok 5,7 m3/h pro vytápění</t>
  </si>
  <si>
    <t>1550039823</t>
  </si>
  <si>
    <t>64</t>
  </si>
  <si>
    <t>732421415</t>
  </si>
  <si>
    <t>Čerpadlo teplovodní mokroběžné závitové oběhové DN 25 výtlak do 6,0 m průtok 4,5 m3/h pro vytápění</t>
  </si>
  <si>
    <t>1572273838</t>
  </si>
  <si>
    <t>65</t>
  </si>
  <si>
    <t>732421419</t>
  </si>
  <si>
    <t>Čerpadlo teplovodní mokroběžné závitové oběhové DN 25 výtlak do 8,0 m průtok 4,0 m3/h pro vytápění</t>
  </si>
  <si>
    <t>-145999151</t>
  </si>
  <si>
    <t>66</t>
  </si>
  <si>
    <t>732421421</t>
  </si>
  <si>
    <t>Čerpadlo teplovodní mokroběžné závitové oběhové DN 25 výtlak do 10,0 m průtok 4,3 m3/h pro vytápění</t>
  </si>
  <si>
    <t>-551018860</t>
  </si>
  <si>
    <t>67</t>
  </si>
  <si>
    <t>732429212</t>
  </si>
  <si>
    <t>Montáž čerpadla oběhového mokroběžného závitového DN 25</t>
  </si>
  <si>
    <t>-974815557</t>
  </si>
  <si>
    <t>68</t>
  </si>
  <si>
    <t>732429215</t>
  </si>
  <si>
    <t>Montáž čerpadla oběhového mokroběžného závitového DN 32</t>
  </si>
  <si>
    <t>-1770706973</t>
  </si>
  <si>
    <t>69</t>
  </si>
  <si>
    <t>998732101</t>
  </si>
  <si>
    <t>Přesun hmot tonážní pro strojovny v objektech v do 6 m</t>
  </si>
  <si>
    <t>-250278553</t>
  </si>
  <si>
    <t>733</t>
  </si>
  <si>
    <t>Ústřední vytápění - rozvodné potrubí</t>
  </si>
  <si>
    <t>70</t>
  </si>
  <si>
    <t>733121164</t>
  </si>
  <si>
    <t>Potrubí ocelové hladké bezešvé nízkotlaké nebo středotlaké D 76x3,6</t>
  </si>
  <si>
    <t>287408959</t>
  </si>
  <si>
    <t>71</t>
  </si>
  <si>
    <t>733122203</t>
  </si>
  <si>
    <t>Potrubí z uhlíkové oceli hladké spojované lisováním DN 15</t>
  </si>
  <si>
    <t>-1961960409</t>
  </si>
  <si>
    <t>72</t>
  </si>
  <si>
    <t>733122205</t>
  </si>
  <si>
    <t>Potrubí z uhlíkové oceli hladké spojované lisováním DN 25</t>
  </si>
  <si>
    <t>-1238080209</t>
  </si>
  <si>
    <t>73</t>
  </si>
  <si>
    <t>733122206</t>
  </si>
  <si>
    <t>Potrubí z uhlíkové oceli hladké spojované lisováním DN 32</t>
  </si>
  <si>
    <t>1724644970</t>
  </si>
  <si>
    <t>74</t>
  </si>
  <si>
    <t>733122207</t>
  </si>
  <si>
    <t>Potrubí z uhlíkové oceli hladké spojované lisováním DN 40</t>
  </si>
  <si>
    <t>2146124172</t>
  </si>
  <si>
    <t>75</t>
  </si>
  <si>
    <t>733122208</t>
  </si>
  <si>
    <t>Potrubí z uhlíkové oceli hladké spojované lisováním DN 50</t>
  </si>
  <si>
    <t>1069657544</t>
  </si>
  <si>
    <t>76</t>
  </si>
  <si>
    <t>733141102</t>
  </si>
  <si>
    <t>Odvzdušňovací nádoba z trubek DN 50</t>
  </si>
  <si>
    <t>1396285839</t>
  </si>
  <si>
    <t>77</t>
  </si>
  <si>
    <t>998733101</t>
  </si>
  <si>
    <t>Přesun hmot tonážní pro rozvody potrubí v objektech v do 6 m</t>
  </si>
  <si>
    <t>-946809706</t>
  </si>
  <si>
    <t>734</t>
  </si>
  <si>
    <t>Ústřední vytápění - armatury</t>
  </si>
  <si>
    <t>78</t>
  </si>
  <si>
    <t>734.R01</t>
  </si>
  <si>
    <t>Návarek DN15</t>
  </si>
  <si>
    <t>-360011043</t>
  </si>
  <si>
    <t>79</t>
  </si>
  <si>
    <t>734.R02</t>
  </si>
  <si>
    <t>Zátka DN15</t>
  </si>
  <si>
    <t>1196775711</t>
  </si>
  <si>
    <t>80</t>
  </si>
  <si>
    <t>734.R03</t>
  </si>
  <si>
    <t>Solenoidový ventil DN15</t>
  </si>
  <si>
    <t>-147905409</t>
  </si>
  <si>
    <t>81</t>
  </si>
  <si>
    <t>734100812</t>
  </si>
  <si>
    <t>Demontáž armatury přírubové se dvěma přírubami do DN 100</t>
  </si>
  <si>
    <t>-1236911379</t>
  </si>
  <si>
    <t>82</t>
  </si>
  <si>
    <t>734100813</t>
  </si>
  <si>
    <t>Demontáž armatury přírubové se dvěma přírubami do DN 150</t>
  </si>
  <si>
    <t>-794108615</t>
  </si>
  <si>
    <t>83</t>
  </si>
  <si>
    <t>734109115</t>
  </si>
  <si>
    <t>Montáž armatury přírubové se dvěma přírubami PN 6 DN 65</t>
  </si>
  <si>
    <t>772551321</t>
  </si>
  <si>
    <t>84</t>
  </si>
  <si>
    <t>734163427</t>
  </si>
  <si>
    <t>Filtr DN 65 PN 16 do 300°C z uhlíkové oceli s vypouštěcí přírubou</t>
  </si>
  <si>
    <t>1786946468</t>
  </si>
  <si>
    <t>85</t>
  </si>
  <si>
    <t>734192316</t>
  </si>
  <si>
    <t>Klapka přírubová zpětná DN 65 PN 16 do 100°C samočinná</t>
  </si>
  <si>
    <t>-530750651</t>
  </si>
  <si>
    <t>86</t>
  </si>
  <si>
    <t>734193115</t>
  </si>
  <si>
    <t>Klapka mezipřírubová uzavírací DN 65 PN 16 do 120°C disk tvárná litina</t>
  </si>
  <si>
    <t>-534344792</t>
  </si>
  <si>
    <t>87</t>
  </si>
  <si>
    <t>734193115.S</t>
  </si>
  <si>
    <t>Klapka mezipřírubová uzavírací DN 65 PN 16 do 120°C disk tvárná litina, pro servopohon</t>
  </si>
  <si>
    <t>-2124522493</t>
  </si>
  <si>
    <t>88</t>
  </si>
  <si>
    <t>734200834</t>
  </si>
  <si>
    <t>Demontáž armatury závitové se třemi závity do G 2</t>
  </si>
  <si>
    <t>-1334028648</t>
  </si>
  <si>
    <t>89</t>
  </si>
  <si>
    <t>734209102</t>
  </si>
  <si>
    <t>Montáž armatury závitové s jedním závitem G 3/8</t>
  </si>
  <si>
    <t>303108111</t>
  </si>
  <si>
    <t>90</t>
  </si>
  <si>
    <t>734209103</t>
  </si>
  <si>
    <t>Montáž armatury závitové s jedním závitem G 1/2</t>
  </si>
  <si>
    <t>-290574347</t>
  </si>
  <si>
    <t>91</t>
  </si>
  <si>
    <t>734209113</t>
  </si>
  <si>
    <t>Montáž armatury závitové s dvěma závity G 1/2</t>
  </si>
  <si>
    <t>1790596996</t>
  </si>
  <si>
    <t>92</t>
  </si>
  <si>
    <t>734209115</t>
  </si>
  <si>
    <t>Montáž armatury závitové s dvěma závity G 1</t>
  </si>
  <si>
    <t>1648501981</t>
  </si>
  <si>
    <t>93</t>
  </si>
  <si>
    <t>734209116</t>
  </si>
  <si>
    <t>Montáž armatury závitové s dvěma závity G 5/4</t>
  </si>
  <si>
    <t>-2021484097</t>
  </si>
  <si>
    <t>94</t>
  </si>
  <si>
    <t>734209117</t>
  </si>
  <si>
    <t>Montáž armatury závitové s dvěma závity G 6/4</t>
  </si>
  <si>
    <t>-836872210</t>
  </si>
  <si>
    <t>95</t>
  </si>
  <si>
    <t>734209118</t>
  </si>
  <si>
    <t>Montáž armatury závitové s dvěma závity G 2</t>
  </si>
  <si>
    <t>-256210208</t>
  </si>
  <si>
    <t>96</t>
  </si>
  <si>
    <t>734211119</t>
  </si>
  <si>
    <t>Ventil závitový odvzdušňovací G 3/8 PN 14 do 120°C</t>
  </si>
  <si>
    <t>-914303740</t>
  </si>
  <si>
    <t>97</t>
  </si>
  <si>
    <t>734242415</t>
  </si>
  <si>
    <t>Ventil závitový zpětný přímý G 5/4 PN 16 do 110°C</t>
  </si>
  <si>
    <t>1491593570</t>
  </si>
  <si>
    <t>98</t>
  </si>
  <si>
    <t>734242417</t>
  </si>
  <si>
    <t>Ventil závitový zpětný přímý G 2 PN 16 do 110°C</t>
  </si>
  <si>
    <t>-1599898322</t>
  </si>
  <si>
    <t>99</t>
  </si>
  <si>
    <t>734251211.1</t>
  </si>
  <si>
    <t>Ventil závitový pojistný rohový G 1/2 x 3/4 (300 kPa)</t>
  </si>
  <si>
    <t>-20622958</t>
  </si>
  <si>
    <t>100</t>
  </si>
  <si>
    <t>734251213.1</t>
  </si>
  <si>
    <t>Ventil závitový pojistný rohový G 1 x 1 1/4" (180 kPa)</t>
  </si>
  <si>
    <t>1803228329</t>
  </si>
  <si>
    <t>101</t>
  </si>
  <si>
    <t>734261234</t>
  </si>
  <si>
    <t>Šroubení topenářské přímé G 3/4 PN 16 do 120°C</t>
  </si>
  <si>
    <t>1428718033</t>
  </si>
  <si>
    <t>102</t>
  </si>
  <si>
    <t>734261236</t>
  </si>
  <si>
    <t>Šroubení topenářské přímé G 5/4 PN 16 do 120°C</t>
  </si>
  <si>
    <t>1381632449</t>
  </si>
  <si>
    <t>103</t>
  </si>
  <si>
    <t>734261237</t>
  </si>
  <si>
    <t>Šroubení topenářské přímé G 6/4 PN 16 do 120°C</t>
  </si>
  <si>
    <t>1263752333</t>
  </si>
  <si>
    <t>104</t>
  </si>
  <si>
    <t>734291122</t>
  </si>
  <si>
    <t>Kohout plnící a vypouštěcí G 3/8 PN 10 do 90°C závitový</t>
  </si>
  <si>
    <t>1156173650</t>
  </si>
  <si>
    <t>105</t>
  </si>
  <si>
    <t>734291123</t>
  </si>
  <si>
    <t>Kohout plnící a vypouštěcí G 1/2 PN 10 do 90°C závitový</t>
  </si>
  <si>
    <t>-1388456209</t>
  </si>
  <si>
    <t>106</t>
  </si>
  <si>
    <t>734291245</t>
  </si>
  <si>
    <t>Filtr závitový přímý G 1 1/4 PN 16 do 130°C s vnitřními závity</t>
  </si>
  <si>
    <t>1204048070</t>
  </si>
  <si>
    <t>107</t>
  </si>
  <si>
    <t>734291247</t>
  </si>
  <si>
    <t>Filtr závitový přímý G 2 PN 16 do 130°C s vnitřními závity</t>
  </si>
  <si>
    <t>-1665231831</t>
  </si>
  <si>
    <t>108</t>
  </si>
  <si>
    <t>734292713</t>
  </si>
  <si>
    <t>Kohout kulový přímý G 1/2 PN 42 do 185°C vnitřní závit</t>
  </si>
  <si>
    <t>-103710380</t>
  </si>
  <si>
    <t>109</t>
  </si>
  <si>
    <t>734292715</t>
  </si>
  <si>
    <t>2131324959</t>
  </si>
  <si>
    <t>110</t>
  </si>
  <si>
    <t>734292716</t>
  </si>
  <si>
    <t>Kohout kulový přímý G 1 1/4 PN 42 do 185°C vnitřní závit</t>
  </si>
  <si>
    <t>-927306714</t>
  </si>
  <si>
    <t>111</t>
  </si>
  <si>
    <t>734292717</t>
  </si>
  <si>
    <t>Kohout kulový přímý G 1 1/2 PN 42 do 185°C vnitřní závit</t>
  </si>
  <si>
    <t>-1639332376</t>
  </si>
  <si>
    <t>112</t>
  </si>
  <si>
    <t>734292718</t>
  </si>
  <si>
    <t>Kohout kulový přímý G 2 PN 42 do 185°C vnitřní závit</t>
  </si>
  <si>
    <t>744786989</t>
  </si>
  <si>
    <t>113</t>
  </si>
  <si>
    <t>7342950221.</t>
  </si>
  <si>
    <t>Směšovací armatura závitová trojcestná DN 25 pro servomotor (kvs=10) - servomotor dodávka MaR</t>
  </si>
  <si>
    <t>-97626228</t>
  </si>
  <si>
    <t>114</t>
  </si>
  <si>
    <t>734295023</t>
  </si>
  <si>
    <t>Směšovací armatura závitová trojcestná DN 32 pro servomotor (kvs=16) - servomotor dodávka MaR</t>
  </si>
  <si>
    <t>2071047394</t>
  </si>
  <si>
    <t>115</t>
  </si>
  <si>
    <t>734411101</t>
  </si>
  <si>
    <t>Teploměr technický s pevným stonkem a jímkou zadní připojení průměr 63 mm délky 50 mm</t>
  </si>
  <si>
    <t>1204145627</t>
  </si>
  <si>
    <t>116</t>
  </si>
  <si>
    <t>734421101</t>
  </si>
  <si>
    <t>Tlakoměr s pevným stonkem a zpětnou klapkou tlak 0-16 bar průměr 50 mm spodní připojení</t>
  </si>
  <si>
    <t>348065231</t>
  </si>
  <si>
    <t>117</t>
  </si>
  <si>
    <t>734424101</t>
  </si>
  <si>
    <t>Kondenzační smyčka k přivaření zahnutá PN 250 do 300°C</t>
  </si>
  <si>
    <t>-494208784</t>
  </si>
  <si>
    <t>118</t>
  </si>
  <si>
    <t>998734101</t>
  </si>
  <si>
    <t>Přesun hmot tonážní pro armatury v objektech v do 6 m</t>
  </si>
  <si>
    <t>-428836795</t>
  </si>
  <si>
    <t>751</t>
  </si>
  <si>
    <t>Vzduchotechnika</t>
  </si>
  <si>
    <t>119</t>
  </si>
  <si>
    <t>751398051</t>
  </si>
  <si>
    <t>Mtž protidešťové žaluzie a odvodní mřížky potrubí do 0,150 m2</t>
  </si>
  <si>
    <t>-495901312</t>
  </si>
  <si>
    <t>120</t>
  </si>
  <si>
    <t>751398051.1</t>
  </si>
  <si>
    <t>Protidešťová žaluzie 250x200 mm</t>
  </si>
  <si>
    <t>190260649</t>
  </si>
  <si>
    <t>121</t>
  </si>
  <si>
    <t>751398051.2</t>
  </si>
  <si>
    <t>Odvodní mřížka 250x250</t>
  </si>
  <si>
    <t>1368090466</t>
  </si>
  <si>
    <t>122</t>
  </si>
  <si>
    <t>0309.1</t>
  </si>
  <si>
    <t>Úprava stávajícího okna po prostupu potrubí</t>
  </si>
  <si>
    <t>-715051582</t>
  </si>
  <si>
    <t>123</t>
  </si>
  <si>
    <t>0308</t>
  </si>
  <si>
    <t>Provedení otvoru v okně 250x200</t>
  </si>
  <si>
    <t>1470417966</t>
  </si>
  <si>
    <t>124</t>
  </si>
  <si>
    <t>751514612</t>
  </si>
  <si>
    <t>Mtž škrtící klapky do plech potrubí s přírubou do 0,07 m2</t>
  </si>
  <si>
    <t>1806124447</t>
  </si>
  <si>
    <t>125</t>
  </si>
  <si>
    <t>751514612.1</t>
  </si>
  <si>
    <t>Regulační klapka se servopohonem s havarijní funkcí - servopohon dodávka MaR</t>
  </si>
  <si>
    <t>-441785780</t>
  </si>
  <si>
    <t>126</t>
  </si>
  <si>
    <t>751511004</t>
  </si>
  <si>
    <t>Mtž potrubí plech skupiny I s přírubou tloušťky plechu 0,6 mm do 0,13 m2</t>
  </si>
  <si>
    <t>-930261985</t>
  </si>
  <si>
    <t>127</t>
  </si>
  <si>
    <t>751511004.1</t>
  </si>
  <si>
    <t>Roura přímá 250x200, l=1 m</t>
  </si>
  <si>
    <t>-1066958901</t>
  </si>
  <si>
    <t>128</t>
  </si>
  <si>
    <t>751511004.2</t>
  </si>
  <si>
    <t>Roura přímá 250x250, l=0,4 m</t>
  </si>
  <si>
    <t>-868168594</t>
  </si>
  <si>
    <t>129</t>
  </si>
  <si>
    <t>751514113</t>
  </si>
  <si>
    <t>Mtž oblouku do plech potrubí s přírubou do 0,140 m2</t>
  </si>
  <si>
    <t>1142878133</t>
  </si>
  <si>
    <t>130</t>
  </si>
  <si>
    <t>751514113.1</t>
  </si>
  <si>
    <t>Oblouk 200x250/R100, 90°</t>
  </si>
  <si>
    <t>-1257537436</t>
  </si>
  <si>
    <t>131</t>
  </si>
  <si>
    <t>751.01</t>
  </si>
  <si>
    <t>Tepelná izolace potrubí synt. kaučukem tl. 10 mm, vč. oplechování</t>
  </si>
  <si>
    <t>m2</t>
  </si>
  <si>
    <t>1347661857</t>
  </si>
  <si>
    <t>791</t>
  </si>
  <si>
    <t>Ostatní</t>
  </si>
  <si>
    <t>132</t>
  </si>
  <si>
    <t>.53</t>
  </si>
  <si>
    <t>Napouštění a vypouštění systému, odvzdušnění</t>
  </si>
  <si>
    <t>h</t>
  </si>
  <si>
    <t>263358608</t>
  </si>
  <si>
    <t>133</t>
  </si>
  <si>
    <t>.54</t>
  </si>
  <si>
    <t>Realizační projektová dokumentace</t>
  </si>
  <si>
    <t>-165043451</t>
  </si>
  <si>
    <t>134</t>
  </si>
  <si>
    <t>0300</t>
  </si>
  <si>
    <t>Topná zkouška 72 hod</t>
  </si>
  <si>
    <t>1716269665</t>
  </si>
  <si>
    <t>135</t>
  </si>
  <si>
    <t>0301</t>
  </si>
  <si>
    <t>Montážní a spotřební mat</t>
  </si>
  <si>
    <t>kg</t>
  </si>
  <si>
    <t>-1711327757</t>
  </si>
  <si>
    <t>136</t>
  </si>
  <si>
    <t>0302</t>
  </si>
  <si>
    <t>Pomocné ocelové konstrukce</t>
  </si>
  <si>
    <t>967141693</t>
  </si>
  <si>
    <t>137</t>
  </si>
  <si>
    <t>0303</t>
  </si>
  <si>
    <t>Stavební výpomoci</t>
  </si>
  <si>
    <t>208881437</t>
  </si>
  <si>
    <t>138</t>
  </si>
  <si>
    <t>0304</t>
  </si>
  <si>
    <t>Koordinační činnost</t>
  </si>
  <si>
    <t>-547163142</t>
  </si>
  <si>
    <t>139</t>
  </si>
  <si>
    <t>0305</t>
  </si>
  <si>
    <t>Doprava</t>
  </si>
  <si>
    <t>-284761521</t>
  </si>
  <si>
    <t>140</t>
  </si>
  <si>
    <t>0307</t>
  </si>
  <si>
    <t>Výmalba nové kotelny</t>
  </si>
  <si>
    <t>-467824788</t>
  </si>
  <si>
    <t>141</t>
  </si>
  <si>
    <t>Doplnění pochozího roštu v místě demontovaného kotle</t>
  </si>
  <si>
    <t>-909769236</t>
  </si>
  <si>
    <t>142</t>
  </si>
  <si>
    <t>0309</t>
  </si>
  <si>
    <t>Dveře s požární odolností</t>
  </si>
  <si>
    <t>106366068</t>
  </si>
  <si>
    <t>143</t>
  </si>
  <si>
    <t>792.1</t>
  </si>
  <si>
    <t>Místní provozní řád</t>
  </si>
  <si>
    <t>-1444745831</t>
  </si>
  <si>
    <t>144</t>
  </si>
  <si>
    <t>792.2</t>
  </si>
  <si>
    <t>Hasící zařízení</t>
  </si>
  <si>
    <t>-39021295</t>
  </si>
  <si>
    <t>145</t>
  </si>
  <si>
    <t>792.3</t>
  </si>
  <si>
    <t>Pěnotvorný prostředek nebo vhodný detektor pro kontrolu těsnosti spojů</t>
  </si>
  <si>
    <t>-74229027</t>
  </si>
  <si>
    <t>146</t>
  </si>
  <si>
    <t>792.4</t>
  </si>
  <si>
    <t>Lékárnička pro první pomoc</t>
  </si>
  <si>
    <t>-483009343</t>
  </si>
  <si>
    <t>147</t>
  </si>
  <si>
    <t>792.5</t>
  </si>
  <si>
    <t>Funkční bateriová svítilna</t>
  </si>
  <si>
    <t>-961838013</t>
  </si>
  <si>
    <t>148</t>
  </si>
  <si>
    <t>792.6</t>
  </si>
  <si>
    <t>Detektor na kysličník uhličitý</t>
  </si>
  <si>
    <t>-1255167759</t>
  </si>
  <si>
    <t>2019/0047b - MaR</t>
  </si>
  <si>
    <t>Ing. Ondřej Kadavý</t>
  </si>
  <si>
    <t xml:space="preserve">    1. - Rozvaděč MaR - RM1 - Kotelna</t>
  </si>
  <si>
    <t xml:space="preserve">    2. - Periferie rozvaděče - RM1 - Kotelna</t>
  </si>
  <si>
    <t xml:space="preserve">    3. - Kabeláž rozvaděče MaR - RM - Kotelna K</t>
  </si>
  <si>
    <t xml:space="preserve">    4. - Ostatní</t>
  </si>
  <si>
    <t>1.</t>
  </si>
  <si>
    <t>Rozvaděč MaR - RM1 - Kotelna</t>
  </si>
  <si>
    <t>-RM1</t>
  </si>
  <si>
    <t>Oceloplechová rozvodnice, vxšxh1000x800x300 mm, s montážní deskou, IP66</t>
  </si>
  <si>
    <t>-AS1</t>
  </si>
  <si>
    <t>Webový DDC regulátor, RS485, Ethernet</t>
  </si>
  <si>
    <t>-D1</t>
  </si>
  <si>
    <t>Kompaktní procesní stanice, 16AI, 8AO, 32DI, 32DO, 2xRS485, 2xRS23, Ethernet</t>
  </si>
  <si>
    <t>-D2</t>
  </si>
  <si>
    <t>GSM modul, 2 výstupy, 2+1 vstupy, 230V</t>
  </si>
  <si>
    <t>-TR1</t>
  </si>
  <si>
    <t>Oddělovací bezpečnostní transformátor 100VA 230/24V</t>
  </si>
  <si>
    <t>-Z1</t>
  </si>
  <si>
    <t>Soklová zásuvka typ E přívod zhora i zdola</t>
  </si>
  <si>
    <t>-QA1</t>
  </si>
  <si>
    <t>Vario nouzový hlavní vypínač 63A 3P</t>
  </si>
  <si>
    <t>-FV1</t>
  </si>
  <si>
    <t>Svodič přepětí, pro 3f systém TT, 275V AC, 40kA</t>
  </si>
  <si>
    <t>-FV2</t>
  </si>
  <si>
    <t>Rázová oddělovací tlumivka, 500V AC, 16A</t>
  </si>
  <si>
    <t>-FV3</t>
  </si>
  <si>
    <t>-FV4</t>
  </si>
  <si>
    <t>Přepěťová ochrana s vf filtrem, 275V AC, 6A</t>
  </si>
  <si>
    <t>-FA1</t>
  </si>
  <si>
    <t>Jistič 25A, 3pól, charakteristika B, 10kA</t>
  </si>
  <si>
    <t>-FA2</t>
  </si>
  <si>
    <t>-FA3</t>
  </si>
  <si>
    <t>Jistič 6A, 1pól, charakteristika B, 10kA</t>
  </si>
  <si>
    <t>-FA4</t>
  </si>
  <si>
    <t>Jistič 6A, 1pól, charakteristika C, 10kA</t>
  </si>
  <si>
    <t>-FA5</t>
  </si>
  <si>
    <t>-FA6</t>
  </si>
  <si>
    <t>-FA7</t>
  </si>
  <si>
    <t>-FA8</t>
  </si>
  <si>
    <t>-FA9</t>
  </si>
  <si>
    <t>-FA10</t>
  </si>
  <si>
    <t>-FA11</t>
  </si>
  <si>
    <t>-FA12</t>
  </si>
  <si>
    <t>-FA13</t>
  </si>
  <si>
    <t>-FATR</t>
  </si>
  <si>
    <t>-FAZ</t>
  </si>
  <si>
    <t>-KM1</t>
  </si>
  <si>
    <t>Stykač 25A 3P+1NO+1NC 24V 50/60Hz</t>
  </si>
  <si>
    <t>-KM2</t>
  </si>
  <si>
    <t>-KA1</t>
  </si>
  <si>
    <t>Relé DRIKITP230VAC 1CO LD/PB; 10A</t>
  </si>
  <si>
    <t>-KA2</t>
  </si>
  <si>
    <t>-KA3</t>
  </si>
  <si>
    <t>-KAC1</t>
  </si>
  <si>
    <t>-KAC2</t>
  </si>
  <si>
    <t>-KAC3</t>
  </si>
  <si>
    <t>-KAC4</t>
  </si>
  <si>
    <t>-KAC5</t>
  </si>
  <si>
    <t>-KAC6</t>
  </si>
  <si>
    <t>-KAH</t>
  </si>
  <si>
    <t>Relé DRIKITP24VAC 2CO LD/PB; 2x5A</t>
  </si>
  <si>
    <t>-KAH1</t>
  </si>
  <si>
    <t>-KAH2</t>
  </si>
  <si>
    <t>-KAH3</t>
  </si>
  <si>
    <t>-KAH4</t>
  </si>
  <si>
    <t>-KAH5</t>
  </si>
  <si>
    <t>-KAH6</t>
  </si>
  <si>
    <t>-A1.P</t>
  </si>
  <si>
    <t>Objímka LED, 24V AC/DC, rudá</t>
  </si>
  <si>
    <t>-A1.P.1</t>
  </si>
  <si>
    <t>Štítek 30x50 legenda bílý/žlutý 18x27</t>
  </si>
  <si>
    <t>-A1.P.2</t>
  </si>
  <si>
    <t>Spojovací díl pro XB5</t>
  </si>
  <si>
    <t>-A1.P.3</t>
  </si>
  <si>
    <t>Ovl. hlavice stiskací prosvětlená, lícující, rudá</t>
  </si>
  <si>
    <t>-A1.S</t>
  </si>
  <si>
    <t>Spínací jednotka jednoduchá, 1NO</t>
  </si>
  <si>
    <t>-P1</t>
  </si>
  <si>
    <t>Objímka LED, 24V AC/DC, bílá</t>
  </si>
  <si>
    <t>-P1.1</t>
  </si>
  <si>
    <t>-P1.2</t>
  </si>
  <si>
    <t>-P1.3</t>
  </si>
  <si>
    <t>Signální hlavice kulatá, pouze pro LED - bílá</t>
  </si>
  <si>
    <t>-1X1</t>
  </si>
  <si>
    <t>Řadová svorka - béžová (25 A; 0,5 - 2,5 mm2)</t>
  </si>
  <si>
    <t>-1X1.1</t>
  </si>
  <si>
    <t>Řadová svorka - béžová (41 A; 0,5 - 6 mm2)</t>
  </si>
  <si>
    <t>-1X1.2</t>
  </si>
  <si>
    <t>Řadová svorka zemnící- žlutozelená (1,5 - 6 mm2)</t>
  </si>
  <si>
    <t>-1X1.3</t>
  </si>
  <si>
    <t>Řadová svorka - světle modrá (41 A; 0,5 - 6 mm2)</t>
  </si>
  <si>
    <t>-1X1.4</t>
  </si>
  <si>
    <t>Řadová svorka - světle modrá (25 A; 0,5 - 2,5 mm2)</t>
  </si>
  <si>
    <t>-1X1.5</t>
  </si>
  <si>
    <t>Řadová svorka zemnící- žlutozelená (0,5 - 2,5 mm2)</t>
  </si>
  <si>
    <t>-2X1</t>
  </si>
  <si>
    <t>Řadová svorka - oranžová (25 A; 0,5 - 2,5 mm2)</t>
  </si>
  <si>
    <t>-2X1.1</t>
  </si>
  <si>
    <t>Řadová svorka - červená (25 A; 0,5 - 2,5 mm2)</t>
  </si>
  <si>
    <t>-2X1.2</t>
  </si>
  <si>
    <t>Řadová svorka - tmavě modrá (25 A; 0,5 - 2,5 mm2)</t>
  </si>
  <si>
    <t>-XG0</t>
  </si>
  <si>
    <t>-XP</t>
  </si>
  <si>
    <t>Řadová svorka -béžová (85 A; 4 - 16 mm2)</t>
  </si>
  <si>
    <t>-XP.1</t>
  </si>
  <si>
    <t>Řadová svorka zemnící- žlutozelená (2,5 - 16 mm2)</t>
  </si>
  <si>
    <t>-XP.2</t>
  </si>
  <si>
    <t>Řadová svorka - světle modrá (85 A; 4 - 16 mm2)</t>
  </si>
  <si>
    <t>-FU1</t>
  </si>
  <si>
    <t>Řadová svorka pojistková (10 A; 1,5-4 mm2)</t>
  </si>
  <si>
    <t>-FU2</t>
  </si>
  <si>
    <t>-FUG</t>
  </si>
  <si>
    <t>2.</t>
  </si>
  <si>
    <t>Periferie rozvaděče - RM1 - Kotelna</t>
  </si>
  <si>
    <t>-BT0</t>
  </si>
  <si>
    <t>Snímač teploty venkovní se stonkem, -30 až 100°C, Ni1000/5000</t>
  </si>
  <si>
    <t>-BT1</t>
  </si>
  <si>
    <t>Příložné čidlo teploty, -30..110° C, Pt1000</t>
  </si>
  <si>
    <t>-BT2</t>
  </si>
  <si>
    <t>Příložné čidlo teploty, -30..110° C, Pt1001</t>
  </si>
  <si>
    <t>-BT3</t>
  </si>
  <si>
    <t>Příložné čidlo teploty, -30..110° C, Pt1002</t>
  </si>
  <si>
    <t>-BT4</t>
  </si>
  <si>
    <t>Příložné čidlo teploty, -30..110° C, Pt1003</t>
  </si>
  <si>
    <t>-BT5</t>
  </si>
  <si>
    <t>Příložné čidlo teploty, -30..110° C, Pt1004</t>
  </si>
  <si>
    <t>150</t>
  </si>
  <si>
    <t>-BT6</t>
  </si>
  <si>
    <t>152</t>
  </si>
  <si>
    <t>-BT7</t>
  </si>
  <si>
    <t>Snímač teploty Ni1000/5000, stonek 200mm, -30°C-200°C, 2vodič, 1m, IP67</t>
  </si>
  <si>
    <t>154</t>
  </si>
  <si>
    <t>-BT8</t>
  </si>
  <si>
    <t>156</t>
  </si>
  <si>
    <t>-DG1</t>
  </si>
  <si>
    <t>Detektor oxidu uhelnatého</t>
  </si>
  <si>
    <t>158</t>
  </si>
  <si>
    <t>-PT1</t>
  </si>
  <si>
    <t>Čidlo tlaku pro kapaliny a plyny, 24V DC, 0..10V, 0..6 bar</t>
  </si>
  <si>
    <t>160</t>
  </si>
  <si>
    <t>-LH1</t>
  </si>
  <si>
    <t>Snímač zaplavení, montáž na zeď, 24VDC, otevřený kolektor, relé</t>
  </si>
  <si>
    <t>162</t>
  </si>
  <si>
    <t>-TS1</t>
  </si>
  <si>
    <t>Kapilárový termostat jímkový/příložný, 40..120 °C, nastavení pod krytem</t>
  </si>
  <si>
    <t>164</t>
  </si>
  <si>
    <t>-TS2</t>
  </si>
  <si>
    <t>Termostat prostorový, 20-60°C</t>
  </si>
  <si>
    <t>166</t>
  </si>
  <si>
    <t>-TS2.1</t>
  </si>
  <si>
    <t>168</t>
  </si>
  <si>
    <t>-MD3</t>
  </si>
  <si>
    <t>Otočný pohon pro 2 a 3cestné regulační armatury, AC 230V, 3-bod</t>
  </si>
  <si>
    <t>170</t>
  </si>
  <si>
    <t>-MD5</t>
  </si>
  <si>
    <t>172</t>
  </si>
  <si>
    <t>-MD6</t>
  </si>
  <si>
    <t>Servopohon 4Nm, 24V, 2-pol., havar. funkce</t>
  </si>
  <si>
    <t>174</t>
  </si>
  <si>
    <t>-MD1</t>
  </si>
  <si>
    <t>Servopohon AC/DC 24V, 0..10V, 45/120s</t>
  </si>
  <si>
    <t>176</t>
  </si>
  <si>
    <t>-MD2</t>
  </si>
  <si>
    <t>178</t>
  </si>
  <si>
    <t>-MD4</t>
  </si>
  <si>
    <t>180</t>
  </si>
  <si>
    <t>-T1</t>
  </si>
  <si>
    <t>Proudový převodník, 150A; výstup 0-10V DC</t>
  </si>
  <si>
    <t>182</t>
  </si>
  <si>
    <t>-T2</t>
  </si>
  <si>
    <t>184</t>
  </si>
  <si>
    <t>-T3</t>
  </si>
  <si>
    <t>186</t>
  </si>
  <si>
    <t>-HA1</t>
  </si>
  <si>
    <t>Maják + Siréna 230V AC</t>
  </si>
  <si>
    <t>188</t>
  </si>
  <si>
    <t>-SB1</t>
  </si>
  <si>
    <t>Central STOP</t>
  </si>
  <si>
    <t>190</t>
  </si>
  <si>
    <t>3.</t>
  </si>
  <si>
    <t>Kabeláž rozvaděče MaR - RM - Kotelna K</t>
  </si>
  <si>
    <t>-WL(1)</t>
  </si>
  <si>
    <t>Kabel celoplastový instalační silový s Cu jádrem CYKY-J 5x10</t>
  </si>
  <si>
    <t>192</t>
  </si>
  <si>
    <t>-WL(2)</t>
  </si>
  <si>
    <t>Kabel celoplastový instalační silový s Cu jádrem CYKY-J 5x6</t>
  </si>
  <si>
    <t>194</t>
  </si>
  <si>
    <t>-WL(3)</t>
  </si>
  <si>
    <t>Kabel celoplastový instalační silový s Cu jádrem CYKY-J 3x1,5</t>
  </si>
  <si>
    <t>196</t>
  </si>
  <si>
    <t>-WL(4)</t>
  </si>
  <si>
    <t>Kabel celoplastový instalační silový s Cu jádrem CYKY-J 5x1,5</t>
  </si>
  <si>
    <t>198</t>
  </si>
  <si>
    <t>-WS</t>
  </si>
  <si>
    <t>Sdělovací kabel, stíněný JYTY-O 7x1</t>
  </si>
  <si>
    <t>200</t>
  </si>
  <si>
    <t>-WS.1</t>
  </si>
  <si>
    <t>Instalační kabel, 7x1 mm2</t>
  </si>
  <si>
    <t>202</t>
  </si>
  <si>
    <t>Pol1</t>
  </si>
  <si>
    <t>Lišta vkládací PVC 40x40</t>
  </si>
  <si>
    <t>204</t>
  </si>
  <si>
    <t>Pol2</t>
  </si>
  <si>
    <t>Vodič zemnící zelenožlutý 6mm2</t>
  </si>
  <si>
    <t>206</t>
  </si>
  <si>
    <t>Pol3</t>
  </si>
  <si>
    <t>Kabelový rošt 150 x 50</t>
  </si>
  <si>
    <t>208</t>
  </si>
  <si>
    <t>Pol4</t>
  </si>
  <si>
    <t>Konzole kabelového roštu</t>
  </si>
  <si>
    <t>210</t>
  </si>
  <si>
    <t>Pol5</t>
  </si>
  <si>
    <t>Pojistkový odpínač max. 63A/3P</t>
  </si>
  <si>
    <t>212</t>
  </si>
  <si>
    <t>Pol6</t>
  </si>
  <si>
    <t>Pojistka 50A</t>
  </si>
  <si>
    <t>214</t>
  </si>
  <si>
    <t>Pol7</t>
  </si>
  <si>
    <t>Podružný montážní materiál ( PVC trubky, propojovací krabice, atd. )</t>
  </si>
  <si>
    <t>kplt</t>
  </si>
  <si>
    <t>216</t>
  </si>
  <si>
    <t>4.</t>
  </si>
  <si>
    <t>Pol8</t>
  </si>
  <si>
    <t>Demontáž stávající instalace</t>
  </si>
  <si>
    <t>218</t>
  </si>
  <si>
    <t>Pol9</t>
  </si>
  <si>
    <t>Montážní práce na zařízení MaR, výroba rozvaděče</t>
  </si>
  <si>
    <t>220</t>
  </si>
  <si>
    <t>Pol10</t>
  </si>
  <si>
    <t>Montážní práce silový přívod, 30m trasa v liště, 1 x průraz zdí 40cm cihla, 1 x průraz stropem</t>
  </si>
  <si>
    <t>222</t>
  </si>
  <si>
    <t>Pol11</t>
  </si>
  <si>
    <t>Úprava stávajícího rozvaděče ROK, montáž nového pojistkového odpínače 63A/P</t>
  </si>
  <si>
    <t>224</t>
  </si>
  <si>
    <t>Pol12</t>
  </si>
  <si>
    <t>SW vybavení řídícího automatu včetně vizualizace na PC</t>
  </si>
  <si>
    <t>226</t>
  </si>
  <si>
    <t>Pol13</t>
  </si>
  <si>
    <t>Revize elektro</t>
  </si>
  <si>
    <t>228</t>
  </si>
  <si>
    <t>Pol14</t>
  </si>
  <si>
    <t>230</t>
  </si>
  <si>
    <t>Pol15</t>
  </si>
  <si>
    <t>Ostatní náklady</t>
  </si>
  <si>
    <t>232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</si>
</sst>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" customHeight="1"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43" t="s">
        <v>14</v>
      </c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18"/>
      <c r="AQ5" s="18"/>
      <c r="AR5" s="16"/>
      <c r="BE5" s="251" t="s">
        <v>15</v>
      </c>
      <c r="BS5" s="13" t="s">
        <v>6</v>
      </c>
    </row>
    <row r="6" spans="1:74" ht="36.9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45" t="s">
        <v>17</v>
      </c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18"/>
      <c r="AQ6" s="18"/>
      <c r="AR6" s="16"/>
      <c r="BE6" s="252"/>
      <c r="BS6" s="13" t="s">
        <v>6</v>
      </c>
    </row>
    <row r="7" spans="1:74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52"/>
      <c r="BS7" s="13" t="s">
        <v>6</v>
      </c>
    </row>
    <row r="8" spans="1:74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52"/>
      <c r="BS8" s="13" t="s">
        <v>6</v>
      </c>
    </row>
    <row r="9" spans="1:74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52"/>
      <c r="BS9" s="13" t="s">
        <v>6</v>
      </c>
    </row>
    <row r="10" spans="1:74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52"/>
      <c r="BS10" s="13" t="s">
        <v>6</v>
      </c>
    </row>
    <row r="11" spans="1:74" ht="18.45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52"/>
      <c r="BS11" s="13" t="s">
        <v>6</v>
      </c>
    </row>
    <row r="12" spans="1:74" ht="6.9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52"/>
      <c r="BS12" s="13" t="s">
        <v>6</v>
      </c>
    </row>
    <row r="13" spans="1:74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52"/>
      <c r="BS13" s="13" t="s">
        <v>6</v>
      </c>
    </row>
    <row r="14" spans="1:74" ht="13.2">
      <c r="B14" s="17"/>
      <c r="C14" s="18"/>
      <c r="D14" s="18"/>
      <c r="E14" s="246" t="s">
        <v>29</v>
      </c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52"/>
      <c r="BS14" s="13" t="s">
        <v>6</v>
      </c>
    </row>
    <row r="15" spans="1:74" ht="6.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52"/>
      <c r="BS15" s="13" t="s">
        <v>4</v>
      </c>
    </row>
    <row r="16" spans="1:74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52"/>
      <c r="BS16" s="13" t="s">
        <v>4</v>
      </c>
    </row>
    <row r="17" spans="2:71" ht="18.45" customHeight="1">
      <c r="B17" s="17"/>
      <c r="C17" s="18"/>
      <c r="D17" s="18"/>
      <c r="E17" s="23" t="s">
        <v>31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52"/>
      <c r="BS17" s="13" t="s">
        <v>32</v>
      </c>
    </row>
    <row r="18" spans="2:71" ht="6.9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52"/>
      <c r="BS18" s="13" t="s">
        <v>6</v>
      </c>
    </row>
    <row r="19" spans="2:71" ht="12" customHeight="1">
      <c r="B19" s="17"/>
      <c r="C19" s="18"/>
      <c r="D19" s="25" t="s">
        <v>33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52"/>
      <c r="BS19" s="13" t="s">
        <v>6</v>
      </c>
    </row>
    <row r="20" spans="2:71" ht="18.45" customHeight="1">
      <c r="B20" s="17"/>
      <c r="C20" s="18"/>
      <c r="D20" s="18"/>
      <c r="E20" s="23" t="s">
        <v>34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52"/>
      <c r="BS20" s="13" t="s">
        <v>32</v>
      </c>
    </row>
    <row r="21" spans="2:71" ht="6.9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52"/>
    </row>
    <row r="22" spans="2:71" ht="12" customHeight="1">
      <c r="B22" s="17"/>
      <c r="C22" s="18"/>
      <c r="D22" s="25" t="s">
        <v>35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52"/>
    </row>
    <row r="23" spans="2:71" ht="16.5" customHeight="1">
      <c r="B23" s="17"/>
      <c r="C23" s="18"/>
      <c r="D23" s="18"/>
      <c r="E23" s="248" t="s">
        <v>1</v>
      </c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18"/>
      <c r="AP23" s="18"/>
      <c r="AQ23" s="18"/>
      <c r="AR23" s="16"/>
      <c r="BE23" s="252"/>
    </row>
    <row r="24" spans="2:71" ht="6.9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52"/>
    </row>
    <row r="25" spans="2:71" ht="6.9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52"/>
    </row>
    <row r="26" spans="2:71" s="1" customFormat="1" ht="25.95" customHeight="1">
      <c r="B26" s="30"/>
      <c r="C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54">
        <f>ROUND(AG94,2)</f>
        <v>0</v>
      </c>
      <c r="AL26" s="255"/>
      <c r="AM26" s="255"/>
      <c r="AN26" s="255"/>
      <c r="AO26" s="255"/>
      <c r="AP26" s="31"/>
      <c r="AQ26" s="31"/>
      <c r="AR26" s="34"/>
      <c r="BE26" s="252"/>
    </row>
    <row r="27" spans="2:71" s="1" customFormat="1" ht="6.9" customHeight="1"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4"/>
      <c r="BE27" s="252"/>
    </row>
    <row r="28" spans="2:71" s="1" customFormat="1" ht="13.2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249" t="s">
        <v>37</v>
      </c>
      <c r="M28" s="249"/>
      <c r="N28" s="249"/>
      <c r="O28" s="249"/>
      <c r="P28" s="249"/>
      <c r="Q28" s="31"/>
      <c r="R28" s="31"/>
      <c r="S28" s="31"/>
      <c r="T28" s="31"/>
      <c r="U28" s="31"/>
      <c r="V28" s="31"/>
      <c r="W28" s="249" t="s">
        <v>38</v>
      </c>
      <c r="X28" s="249"/>
      <c r="Y28" s="249"/>
      <c r="Z28" s="249"/>
      <c r="AA28" s="249"/>
      <c r="AB28" s="249"/>
      <c r="AC28" s="249"/>
      <c r="AD28" s="249"/>
      <c r="AE28" s="249"/>
      <c r="AF28" s="31"/>
      <c r="AG28" s="31"/>
      <c r="AH28" s="31"/>
      <c r="AI28" s="31"/>
      <c r="AJ28" s="31"/>
      <c r="AK28" s="249" t="s">
        <v>39</v>
      </c>
      <c r="AL28" s="249"/>
      <c r="AM28" s="249"/>
      <c r="AN28" s="249"/>
      <c r="AO28" s="249"/>
      <c r="AP28" s="31"/>
      <c r="AQ28" s="31"/>
      <c r="AR28" s="34"/>
      <c r="BE28" s="252"/>
    </row>
    <row r="29" spans="2:71" s="2" customFormat="1" ht="14.4" customHeight="1">
      <c r="B29" s="35"/>
      <c r="C29" s="36"/>
      <c r="D29" s="25" t="s">
        <v>40</v>
      </c>
      <c r="E29" s="36"/>
      <c r="F29" s="25" t="s">
        <v>41</v>
      </c>
      <c r="G29" s="36"/>
      <c r="H29" s="36"/>
      <c r="I29" s="36"/>
      <c r="J29" s="36"/>
      <c r="K29" s="36"/>
      <c r="L29" s="224">
        <v>0.21</v>
      </c>
      <c r="M29" s="225"/>
      <c r="N29" s="225"/>
      <c r="O29" s="225"/>
      <c r="P29" s="225"/>
      <c r="Q29" s="36"/>
      <c r="R29" s="36"/>
      <c r="S29" s="36"/>
      <c r="T29" s="36"/>
      <c r="U29" s="36"/>
      <c r="V29" s="36"/>
      <c r="W29" s="250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F29" s="36"/>
      <c r="AG29" s="36"/>
      <c r="AH29" s="36"/>
      <c r="AI29" s="36"/>
      <c r="AJ29" s="36"/>
      <c r="AK29" s="250">
        <f>ROUND(AV94, 2)</f>
        <v>0</v>
      </c>
      <c r="AL29" s="225"/>
      <c r="AM29" s="225"/>
      <c r="AN29" s="225"/>
      <c r="AO29" s="225"/>
      <c r="AP29" s="36"/>
      <c r="AQ29" s="36"/>
      <c r="AR29" s="37"/>
      <c r="BE29" s="253"/>
    </row>
    <row r="30" spans="2:71" s="2" customFormat="1" ht="14.4" customHeight="1">
      <c r="B30" s="35"/>
      <c r="C30" s="36"/>
      <c r="D30" s="36"/>
      <c r="E30" s="36"/>
      <c r="F30" s="25" t="s">
        <v>42</v>
      </c>
      <c r="G30" s="36"/>
      <c r="H30" s="36"/>
      <c r="I30" s="36"/>
      <c r="J30" s="36"/>
      <c r="K30" s="36"/>
      <c r="L30" s="224">
        <v>0.15</v>
      </c>
      <c r="M30" s="225"/>
      <c r="N30" s="225"/>
      <c r="O30" s="225"/>
      <c r="P30" s="225"/>
      <c r="Q30" s="36"/>
      <c r="R30" s="36"/>
      <c r="S30" s="36"/>
      <c r="T30" s="36"/>
      <c r="U30" s="36"/>
      <c r="V30" s="36"/>
      <c r="W30" s="250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F30" s="36"/>
      <c r="AG30" s="36"/>
      <c r="AH30" s="36"/>
      <c r="AI30" s="36"/>
      <c r="AJ30" s="36"/>
      <c r="AK30" s="250">
        <f>ROUND(AW94, 2)</f>
        <v>0</v>
      </c>
      <c r="AL30" s="225"/>
      <c r="AM30" s="225"/>
      <c r="AN30" s="225"/>
      <c r="AO30" s="225"/>
      <c r="AP30" s="36"/>
      <c r="AQ30" s="36"/>
      <c r="AR30" s="37"/>
      <c r="BE30" s="253"/>
    </row>
    <row r="31" spans="2:71" s="2" customFormat="1" ht="14.4" hidden="1" customHeight="1">
      <c r="B31" s="35"/>
      <c r="C31" s="36"/>
      <c r="D31" s="36"/>
      <c r="E31" s="36"/>
      <c r="F31" s="25" t="s">
        <v>43</v>
      </c>
      <c r="G31" s="36"/>
      <c r="H31" s="36"/>
      <c r="I31" s="36"/>
      <c r="J31" s="36"/>
      <c r="K31" s="36"/>
      <c r="L31" s="224">
        <v>0.21</v>
      </c>
      <c r="M31" s="225"/>
      <c r="N31" s="225"/>
      <c r="O31" s="225"/>
      <c r="P31" s="225"/>
      <c r="Q31" s="36"/>
      <c r="R31" s="36"/>
      <c r="S31" s="36"/>
      <c r="T31" s="36"/>
      <c r="U31" s="36"/>
      <c r="V31" s="36"/>
      <c r="W31" s="250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F31" s="36"/>
      <c r="AG31" s="36"/>
      <c r="AH31" s="36"/>
      <c r="AI31" s="36"/>
      <c r="AJ31" s="36"/>
      <c r="AK31" s="250">
        <v>0</v>
      </c>
      <c r="AL31" s="225"/>
      <c r="AM31" s="225"/>
      <c r="AN31" s="225"/>
      <c r="AO31" s="225"/>
      <c r="AP31" s="36"/>
      <c r="AQ31" s="36"/>
      <c r="AR31" s="37"/>
      <c r="BE31" s="253"/>
    </row>
    <row r="32" spans="2:71" s="2" customFormat="1" ht="14.4" hidden="1" customHeight="1">
      <c r="B32" s="35"/>
      <c r="C32" s="36"/>
      <c r="D32" s="36"/>
      <c r="E32" s="36"/>
      <c r="F32" s="25" t="s">
        <v>44</v>
      </c>
      <c r="G32" s="36"/>
      <c r="H32" s="36"/>
      <c r="I32" s="36"/>
      <c r="J32" s="36"/>
      <c r="K32" s="36"/>
      <c r="L32" s="224">
        <v>0.15</v>
      </c>
      <c r="M32" s="225"/>
      <c r="N32" s="225"/>
      <c r="O32" s="225"/>
      <c r="P32" s="225"/>
      <c r="Q32" s="36"/>
      <c r="R32" s="36"/>
      <c r="S32" s="36"/>
      <c r="T32" s="36"/>
      <c r="U32" s="36"/>
      <c r="V32" s="36"/>
      <c r="W32" s="250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F32" s="36"/>
      <c r="AG32" s="36"/>
      <c r="AH32" s="36"/>
      <c r="AI32" s="36"/>
      <c r="AJ32" s="36"/>
      <c r="AK32" s="250">
        <v>0</v>
      </c>
      <c r="AL32" s="225"/>
      <c r="AM32" s="225"/>
      <c r="AN32" s="225"/>
      <c r="AO32" s="225"/>
      <c r="AP32" s="36"/>
      <c r="AQ32" s="36"/>
      <c r="AR32" s="37"/>
      <c r="BE32" s="253"/>
    </row>
    <row r="33" spans="2:57" s="2" customFormat="1" ht="14.4" hidden="1" customHeight="1">
      <c r="B33" s="35"/>
      <c r="C33" s="36"/>
      <c r="D33" s="36"/>
      <c r="E33" s="36"/>
      <c r="F33" s="25" t="s">
        <v>45</v>
      </c>
      <c r="G33" s="36"/>
      <c r="H33" s="36"/>
      <c r="I33" s="36"/>
      <c r="J33" s="36"/>
      <c r="K33" s="36"/>
      <c r="L33" s="224">
        <v>0</v>
      </c>
      <c r="M33" s="225"/>
      <c r="N33" s="225"/>
      <c r="O33" s="225"/>
      <c r="P33" s="225"/>
      <c r="Q33" s="36"/>
      <c r="R33" s="36"/>
      <c r="S33" s="36"/>
      <c r="T33" s="36"/>
      <c r="U33" s="36"/>
      <c r="V33" s="36"/>
      <c r="W33" s="250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F33" s="36"/>
      <c r="AG33" s="36"/>
      <c r="AH33" s="36"/>
      <c r="AI33" s="36"/>
      <c r="AJ33" s="36"/>
      <c r="AK33" s="250">
        <v>0</v>
      </c>
      <c r="AL33" s="225"/>
      <c r="AM33" s="225"/>
      <c r="AN33" s="225"/>
      <c r="AO33" s="225"/>
      <c r="AP33" s="36"/>
      <c r="AQ33" s="36"/>
      <c r="AR33" s="37"/>
      <c r="BE33" s="253"/>
    </row>
    <row r="34" spans="2:57" s="1" customFormat="1" ht="6.9" customHeight="1"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4"/>
      <c r="BE34" s="252"/>
    </row>
    <row r="35" spans="2:57" s="1" customFormat="1" ht="25.95" customHeight="1">
      <c r="B35" s="30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4"/>
    </row>
    <row r="36" spans="2:57" s="1" customFormat="1" ht="6.9" customHeight="1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4"/>
    </row>
    <row r="37" spans="2:57" s="1" customFormat="1" ht="14.4" customHeight="1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4"/>
    </row>
    <row r="38" spans="2:57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2:57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2:57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2:57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2:57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2:57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2:57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2:57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2:57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2:5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2:57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2:44" s="1" customFormat="1" ht="14.4" customHeight="1">
      <c r="B49" s="30"/>
      <c r="C49" s="31"/>
      <c r="D49" s="42" t="s">
        <v>49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50</v>
      </c>
      <c r="AI49" s="43"/>
      <c r="AJ49" s="43"/>
      <c r="AK49" s="43"/>
      <c r="AL49" s="43"/>
      <c r="AM49" s="43"/>
      <c r="AN49" s="43"/>
      <c r="AO49" s="43"/>
      <c r="AP49" s="31"/>
      <c r="AQ49" s="31"/>
      <c r="AR49" s="34"/>
    </row>
    <row r="50" spans="2:44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2:44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2:44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2:44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2:4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2:44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2:44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2:44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2:44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2:44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2:44" s="1" customFormat="1" ht="13.2">
      <c r="B60" s="30"/>
      <c r="C60" s="31"/>
      <c r="D60" s="44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4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4" t="s">
        <v>51</v>
      </c>
      <c r="AI60" s="33"/>
      <c r="AJ60" s="33"/>
      <c r="AK60" s="33"/>
      <c r="AL60" s="33"/>
      <c r="AM60" s="44" t="s">
        <v>52</v>
      </c>
      <c r="AN60" s="33"/>
      <c r="AO60" s="33"/>
      <c r="AP60" s="31"/>
      <c r="AQ60" s="31"/>
      <c r="AR60" s="34"/>
    </row>
    <row r="61" spans="2:44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2:44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2:44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2:44" s="1" customFormat="1" ht="13.2">
      <c r="B64" s="30"/>
      <c r="C64" s="31"/>
      <c r="D64" s="42" t="s">
        <v>53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54</v>
      </c>
      <c r="AI64" s="43"/>
      <c r="AJ64" s="43"/>
      <c r="AK64" s="43"/>
      <c r="AL64" s="43"/>
      <c r="AM64" s="43"/>
      <c r="AN64" s="43"/>
      <c r="AO64" s="43"/>
      <c r="AP64" s="31"/>
      <c r="AQ64" s="31"/>
      <c r="AR64" s="34"/>
    </row>
    <row r="65" spans="2:44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2:44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2:44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2:44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2:44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2:44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2:44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2:44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2:44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2:4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2:44" s="1" customFormat="1" ht="13.2">
      <c r="B75" s="30"/>
      <c r="C75" s="31"/>
      <c r="D75" s="44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4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4" t="s">
        <v>51</v>
      </c>
      <c r="AI75" s="33"/>
      <c r="AJ75" s="33"/>
      <c r="AK75" s="33"/>
      <c r="AL75" s="33"/>
      <c r="AM75" s="44" t="s">
        <v>52</v>
      </c>
      <c r="AN75" s="33"/>
      <c r="AO75" s="33"/>
      <c r="AP75" s="31"/>
      <c r="AQ75" s="31"/>
      <c r="AR75" s="34"/>
    </row>
    <row r="76" spans="2:44" s="1" customFormat="1"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4"/>
    </row>
    <row r="77" spans="2:44" s="1" customFormat="1" ht="6.9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4"/>
    </row>
    <row r="81" spans="1:91" s="1" customFormat="1" ht="6.9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4"/>
    </row>
    <row r="82" spans="1:91" s="1" customFormat="1" ht="24.9" customHeight="1">
      <c r="B82" s="30"/>
      <c r="C82" s="19" t="s">
        <v>55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4"/>
    </row>
    <row r="83" spans="1:91" s="1" customFormat="1" ht="6.9" customHeight="1">
      <c r="B83" s="30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4"/>
    </row>
    <row r="84" spans="1:91" s="3" customFormat="1" ht="12" customHeight="1">
      <c r="B84" s="49"/>
      <c r="C84" s="25" t="s">
        <v>13</v>
      </c>
      <c r="D84" s="50"/>
      <c r="E84" s="50"/>
      <c r="F84" s="50"/>
      <c r="G84" s="50"/>
      <c r="H84" s="50"/>
      <c r="I84" s="50"/>
      <c r="J84" s="50"/>
      <c r="K84" s="50"/>
      <c r="L84" s="50" t="str">
        <f>K5</f>
        <v>2019/0047</v>
      </c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1"/>
    </row>
    <row r="85" spans="1:91" s="4" customFormat="1" ht="36.9" customHeight="1">
      <c r="B85" s="52"/>
      <c r="C85" s="53" t="s">
        <v>16</v>
      </c>
      <c r="D85" s="54"/>
      <c r="E85" s="54"/>
      <c r="F85" s="54"/>
      <c r="G85" s="54"/>
      <c r="H85" s="54"/>
      <c r="I85" s="54"/>
      <c r="J85" s="54"/>
      <c r="K85" s="54"/>
      <c r="L85" s="240" t="str">
        <f>K6</f>
        <v>Rekonstrukce stávající kotelny v objektu Dětského domova Kašperské Hory</v>
      </c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54"/>
      <c r="AQ85" s="54"/>
      <c r="AR85" s="55"/>
    </row>
    <row r="86" spans="1:91" s="1" customFormat="1" ht="6.9" customHeight="1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4"/>
    </row>
    <row r="87" spans="1:91" s="1" customFormat="1" ht="12" customHeight="1">
      <c r="B87" s="30"/>
      <c r="C87" s="25" t="s">
        <v>20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Kašperské Hory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5" t="s">
        <v>22</v>
      </c>
      <c r="AJ87" s="31"/>
      <c r="AK87" s="31"/>
      <c r="AL87" s="31"/>
      <c r="AM87" s="242" t="str">
        <f>IF(AN8= "","",AN8)</f>
        <v>17. 5. 2019</v>
      </c>
      <c r="AN87" s="242"/>
      <c r="AO87" s="31"/>
      <c r="AP87" s="31"/>
      <c r="AQ87" s="31"/>
      <c r="AR87" s="34"/>
    </row>
    <row r="88" spans="1:91" s="1" customFormat="1" ht="6.9" customHeight="1"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4"/>
    </row>
    <row r="89" spans="1:91" s="1" customFormat="1" ht="15.15" customHeight="1">
      <c r="B89" s="30"/>
      <c r="C89" s="25" t="s">
        <v>24</v>
      </c>
      <c r="D89" s="31"/>
      <c r="E89" s="31"/>
      <c r="F89" s="31"/>
      <c r="G89" s="31"/>
      <c r="H89" s="31"/>
      <c r="I89" s="31"/>
      <c r="J89" s="31"/>
      <c r="K89" s="31"/>
      <c r="L89" s="50" t="str">
        <f>IF(E11= "","",E11)</f>
        <v xml:space="preserve">Dětský domov Kašperské Hory, Náměstí 146, 341 92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5" t="s">
        <v>30</v>
      </c>
      <c r="AJ89" s="31"/>
      <c r="AK89" s="31"/>
      <c r="AL89" s="31"/>
      <c r="AM89" s="238" t="str">
        <f>IF(E17="","",E17)</f>
        <v xml:space="preserve"> </v>
      </c>
      <c r="AN89" s="239"/>
      <c r="AO89" s="239"/>
      <c r="AP89" s="239"/>
      <c r="AQ89" s="31"/>
      <c r="AR89" s="34"/>
      <c r="AS89" s="232" t="s">
        <v>56</v>
      </c>
      <c r="AT89" s="233"/>
      <c r="AU89" s="58"/>
      <c r="AV89" s="58"/>
      <c r="AW89" s="58"/>
      <c r="AX89" s="58"/>
      <c r="AY89" s="58"/>
      <c r="AZ89" s="58"/>
      <c r="BA89" s="58"/>
      <c r="BB89" s="58"/>
      <c r="BC89" s="58"/>
      <c r="BD89" s="59"/>
    </row>
    <row r="90" spans="1:91" s="1" customFormat="1" ht="15.15" customHeight="1">
      <c r="B90" s="30"/>
      <c r="C90" s="25" t="s">
        <v>28</v>
      </c>
      <c r="D90" s="31"/>
      <c r="E90" s="31"/>
      <c r="F90" s="31"/>
      <c r="G90" s="31"/>
      <c r="H90" s="31"/>
      <c r="I90" s="31"/>
      <c r="J90" s="31"/>
      <c r="K90" s="31"/>
      <c r="L90" s="50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5" t="s">
        <v>33</v>
      </c>
      <c r="AJ90" s="31"/>
      <c r="AK90" s="31"/>
      <c r="AL90" s="31"/>
      <c r="AM90" s="238" t="str">
        <f>IF(E20="","",E20)</f>
        <v>Jan Štětka</v>
      </c>
      <c r="AN90" s="239"/>
      <c r="AO90" s="239"/>
      <c r="AP90" s="239"/>
      <c r="AQ90" s="31"/>
      <c r="AR90" s="34"/>
      <c r="AS90" s="234"/>
      <c r="AT90" s="235"/>
      <c r="AU90" s="60"/>
      <c r="AV90" s="60"/>
      <c r="AW90" s="60"/>
      <c r="AX90" s="60"/>
      <c r="AY90" s="60"/>
      <c r="AZ90" s="60"/>
      <c r="BA90" s="60"/>
      <c r="BB90" s="60"/>
      <c r="BC90" s="60"/>
      <c r="BD90" s="61"/>
    </row>
    <row r="91" spans="1:91" s="1" customFormat="1" ht="10.8" customHeight="1">
      <c r="B91" s="30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4"/>
      <c r="AS91" s="236"/>
      <c r="AT91" s="237"/>
      <c r="AU91" s="62"/>
      <c r="AV91" s="62"/>
      <c r="AW91" s="62"/>
      <c r="AX91" s="62"/>
      <c r="AY91" s="62"/>
      <c r="AZ91" s="62"/>
      <c r="BA91" s="62"/>
      <c r="BB91" s="62"/>
      <c r="BC91" s="62"/>
      <c r="BD91" s="63"/>
    </row>
    <row r="92" spans="1:91" s="1" customFormat="1" ht="29.25" customHeight="1">
      <c r="B92" s="30"/>
      <c r="C92" s="226" t="s">
        <v>57</v>
      </c>
      <c r="D92" s="221"/>
      <c r="E92" s="221"/>
      <c r="F92" s="221"/>
      <c r="G92" s="221"/>
      <c r="H92" s="64"/>
      <c r="I92" s="222" t="s">
        <v>58</v>
      </c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0" t="s">
        <v>59</v>
      </c>
      <c r="AH92" s="221"/>
      <c r="AI92" s="221"/>
      <c r="AJ92" s="221"/>
      <c r="AK92" s="221"/>
      <c r="AL92" s="221"/>
      <c r="AM92" s="221"/>
      <c r="AN92" s="222" t="s">
        <v>60</v>
      </c>
      <c r="AO92" s="221"/>
      <c r="AP92" s="223"/>
      <c r="AQ92" s="65" t="s">
        <v>61</v>
      </c>
      <c r="AR92" s="34"/>
      <c r="AS92" s="66" t="s">
        <v>62</v>
      </c>
      <c r="AT92" s="67" t="s">
        <v>63</v>
      </c>
      <c r="AU92" s="67" t="s">
        <v>64</v>
      </c>
      <c r="AV92" s="67" t="s">
        <v>65</v>
      </c>
      <c r="AW92" s="67" t="s">
        <v>66</v>
      </c>
      <c r="AX92" s="67" t="s">
        <v>67</v>
      </c>
      <c r="AY92" s="67" t="s">
        <v>68</v>
      </c>
      <c r="AZ92" s="67" t="s">
        <v>69</v>
      </c>
      <c r="BA92" s="67" t="s">
        <v>70</v>
      </c>
      <c r="BB92" s="67" t="s">
        <v>71</v>
      </c>
      <c r="BC92" s="67" t="s">
        <v>72</v>
      </c>
      <c r="BD92" s="68" t="s">
        <v>73</v>
      </c>
    </row>
    <row r="93" spans="1:91" s="1" customFormat="1" ht="10.8" customHeight="1"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4"/>
      <c r="AS93" s="69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1"/>
    </row>
    <row r="94" spans="1:91" s="5" customFormat="1" ht="32.4" customHeight="1">
      <c r="B94" s="72"/>
      <c r="C94" s="73" t="s">
        <v>74</v>
      </c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218">
        <f>ROUND(SUM(AG95:AG96),2)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76" t="s">
        <v>1</v>
      </c>
      <c r="AR94" s="77"/>
      <c r="AS94" s="78">
        <f>ROUND(SUM(AS95:AS96),2)</f>
        <v>0</v>
      </c>
      <c r="AT94" s="79">
        <f>ROUND(SUM(AV94:AW94),2)</f>
        <v>0</v>
      </c>
      <c r="AU94" s="80">
        <f>ROUND(SUM(AU95:AU96),5)</f>
        <v>0</v>
      </c>
      <c r="AV94" s="79">
        <f>ROUND(AZ94*L29,2)</f>
        <v>0</v>
      </c>
      <c r="AW94" s="79">
        <f>ROUND(BA94*L30,2)</f>
        <v>0</v>
      </c>
      <c r="AX94" s="79">
        <f>ROUND(BB94*L29,2)</f>
        <v>0</v>
      </c>
      <c r="AY94" s="79">
        <f>ROUND(BC94*L30,2)</f>
        <v>0</v>
      </c>
      <c r="AZ94" s="79">
        <f>ROUND(SUM(AZ95:AZ96),2)</f>
        <v>0</v>
      </c>
      <c r="BA94" s="79">
        <f>ROUND(SUM(BA95:BA96),2)</f>
        <v>0</v>
      </c>
      <c r="BB94" s="79">
        <f>ROUND(SUM(BB95:BB96),2)</f>
        <v>0</v>
      </c>
      <c r="BC94" s="79">
        <f>ROUND(SUM(BC95:BC96),2)</f>
        <v>0</v>
      </c>
      <c r="BD94" s="81">
        <f>ROUND(SUM(BD95:BD96),2)</f>
        <v>0</v>
      </c>
      <c r="BS94" s="82" t="s">
        <v>75</v>
      </c>
      <c r="BT94" s="82" t="s">
        <v>76</v>
      </c>
      <c r="BU94" s="83" t="s">
        <v>77</v>
      </c>
      <c r="BV94" s="82" t="s">
        <v>78</v>
      </c>
      <c r="BW94" s="82" t="s">
        <v>5</v>
      </c>
      <c r="BX94" s="82" t="s">
        <v>79</v>
      </c>
      <c r="CL94" s="82" t="s">
        <v>1</v>
      </c>
    </row>
    <row r="95" spans="1:91" s="6" customFormat="1" ht="27" customHeight="1">
      <c r="A95" s="84" t="s">
        <v>80</v>
      </c>
      <c r="B95" s="85"/>
      <c r="C95" s="86"/>
      <c r="D95" s="217" t="s">
        <v>81</v>
      </c>
      <c r="E95" s="217"/>
      <c r="F95" s="217"/>
      <c r="G95" s="217"/>
      <c r="H95" s="217"/>
      <c r="I95" s="87"/>
      <c r="J95" s="217" t="s">
        <v>82</v>
      </c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15">
        <f>'2019-0047a - Vytápění'!J30</f>
        <v>0</v>
      </c>
      <c r="AH95" s="216"/>
      <c r="AI95" s="216"/>
      <c r="AJ95" s="216"/>
      <c r="AK95" s="216"/>
      <c r="AL95" s="216"/>
      <c r="AM95" s="216"/>
      <c r="AN95" s="215">
        <f>SUM(AG95,AT95)</f>
        <v>0</v>
      </c>
      <c r="AO95" s="216"/>
      <c r="AP95" s="216"/>
      <c r="AQ95" s="88" t="s">
        <v>83</v>
      </c>
      <c r="AR95" s="89"/>
      <c r="AS95" s="90">
        <v>0</v>
      </c>
      <c r="AT95" s="91">
        <f>ROUND(SUM(AV95:AW95),2)</f>
        <v>0</v>
      </c>
      <c r="AU95" s="92">
        <f>'2019-0047a - Vytápění'!P125</f>
        <v>0</v>
      </c>
      <c r="AV95" s="91">
        <f>'2019-0047a - Vytápění'!J33</f>
        <v>0</v>
      </c>
      <c r="AW95" s="91">
        <f>'2019-0047a - Vytápění'!J34</f>
        <v>0</v>
      </c>
      <c r="AX95" s="91">
        <f>'2019-0047a - Vytápění'!J35</f>
        <v>0</v>
      </c>
      <c r="AY95" s="91">
        <f>'2019-0047a - Vytápění'!J36</f>
        <v>0</v>
      </c>
      <c r="AZ95" s="91">
        <f>'2019-0047a - Vytápění'!F33</f>
        <v>0</v>
      </c>
      <c r="BA95" s="91">
        <f>'2019-0047a - Vytápění'!F34</f>
        <v>0</v>
      </c>
      <c r="BB95" s="91">
        <f>'2019-0047a - Vytápění'!F35</f>
        <v>0</v>
      </c>
      <c r="BC95" s="91">
        <f>'2019-0047a - Vytápění'!F36</f>
        <v>0</v>
      </c>
      <c r="BD95" s="93">
        <f>'2019-0047a - Vytápění'!F37</f>
        <v>0</v>
      </c>
      <c r="BT95" s="94" t="s">
        <v>84</v>
      </c>
      <c r="BV95" s="94" t="s">
        <v>78</v>
      </c>
      <c r="BW95" s="94" t="s">
        <v>85</v>
      </c>
      <c r="BX95" s="94" t="s">
        <v>5</v>
      </c>
      <c r="CL95" s="94" t="s">
        <v>1</v>
      </c>
      <c r="CM95" s="94" t="s">
        <v>84</v>
      </c>
    </row>
    <row r="96" spans="1:91" s="6" customFormat="1" ht="27" customHeight="1">
      <c r="A96" s="84" t="s">
        <v>80</v>
      </c>
      <c r="B96" s="85"/>
      <c r="C96" s="86"/>
      <c r="D96" s="217" t="s">
        <v>86</v>
      </c>
      <c r="E96" s="217"/>
      <c r="F96" s="217"/>
      <c r="G96" s="217"/>
      <c r="H96" s="217"/>
      <c r="I96" s="87"/>
      <c r="J96" s="217" t="s">
        <v>87</v>
      </c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  <c r="V96" s="217"/>
      <c r="W96" s="217"/>
      <c r="X96" s="217"/>
      <c r="Y96" s="217"/>
      <c r="Z96" s="217"/>
      <c r="AA96" s="217"/>
      <c r="AB96" s="217"/>
      <c r="AC96" s="217"/>
      <c r="AD96" s="217"/>
      <c r="AE96" s="217"/>
      <c r="AF96" s="217"/>
      <c r="AG96" s="215">
        <f>'2019-0047b - MaR'!J30</f>
        <v>0</v>
      </c>
      <c r="AH96" s="216"/>
      <c r="AI96" s="216"/>
      <c r="AJ96" s="216"/>
      <c r="AK96" s="216"/>
      <c r="AL96" s="216"/>
      <c r="AM96" s="216"/>
      <c r="AN96" s="215">
        <f>SUM(AG96,AT96)</f>
        <v>0</v>
      </c>
      <c r="AO96" s="216"/>
      <c r="AP96" s="216"/>
      <c r="AQ96" s="88" t="s">
        <v>83</v>
      </c>
      <c r="AR96" s="89"/>
      <c r="AS96" s="95">
        <v>0</v>
      </c>
      <c r="AT96" s="96">
        <f>ROUND(SUM(AV96:AW96),2)</f>
        <v>0</v>
      </c>
      <c r="AU96" s="97">
        <f>'2019-0047b - MaR'!P121</f>
        <v>0</v>
      </c>
      <c r="AV96" s="96">
        <f>'2019-0047b - MaR'!J33</f>
        <v>0</v>
      </c>
      <c r="AW96" s="96">
        <f>'2019-0047b - MaR'!J34</f>
        <v>0</v>
      </c>
      <c r="AX96" s="96">
        <f>'2019-0047b - MaR'!J35</f>
        <v>0</v>
      </c>
      <c r="AY96" s="96">
        <f>'2019-0047b - MaR'!J36</f>
        <v>0</v>
      </c>
      <c r="AZ96" s="96">
        <f>'2019-0047b - MaR'!F33</f>
        <v>0</v>
      </c>
      <c r="BA96" s="96">
        <f>'2019-0047b - MaR'!F34</f>
        <v>0</v>
      </c>
      <c r="BB96" s="96">
        <f>'2019-0047b - MaR'!F35</f>
        <v>0</v>
      </c>
      <c r="BC96" s="96">
        <f>'2019-0047b - MaR'!F36</f>
        <v>0</v>
      </c>
      <c r="BD96" s="98">
        <f>'2019-0047b - MaR'!F37</f>
        <v>0</v>
      </c>
      <c r="BT96" s="94" t="s">
        <v>84</v>
      </c>
      <c r="BV96" s="94" t="s">
        <v>78</v>
      </c>
      <c r="BW96" s="94" t="s">
        <v>88</v>
      </c>
      <c r="BX96" s="94" t="s">
        <v>5</v>
      </c>
      <c r="CL96" s="94" t="s">
        <v>1</v>
      </c>
      <c r="CM96" s="94" t="s">
        <v>84</v>
      </c>
    </row>
    <row r="97" spans="2:44" s="1" customFormat="1" ht="30" customHeight="1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4"/>
    </row>
    <row r="98" spans="2:44" s="1" customFormat="1" ht="6.9" customHeight="1">
      <c r="B98" s="45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34"/>
    </row>
  </sheetData>
  <sheetProtection algorithmName="SHA-512" hashValue="0Ne7VktBoFQcdc0m+PEUWu7zVhi/nbEKy+YyRFIPfSXm4nPB0mOWRaeK2Qqx/PSvSuetAj5dhEJS9GGTWh7hfg==" saltValue="Qe3AEnIM5EwTHvPaDEKN83YvwMQtk7FoHXLw3KE+/Hym0VVwXkYg+Kke1PskDGpDaCQcN/KH4FsjHZ0toC2cDg==" spinCount="100000" sheet="1" objects="1" scenarios="1" formatColumns="0" formatRows="0"/>
  <mergeCells count="46"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</mergeCells>
  <hyperlinks>
    <hyperlink ref="A95" location="'2019-0047a - Vytápění'!C2" display="/"/>
    <hyperlink ref="A96" location="'2019-0047b - MaR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3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99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3" t="s">
        <v>85</v>
      </c>
    </row>
    <row r="3" spans="2:46" ht="6.9" hidden="1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6"/>
      <c r="AT3" s="13" t="s">
        <v>84</v>
      </c>
    </row>
    <row r="4" spans="2:46" ht="24.9" hidden="1" customHeight="1">
      <c r="B4" s="16"/>
      <c r="D4" s="103" t="s">
        <v>89</v>
      </c>
      <c r="L4" s="16"/>
      <c r="M4" s="10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105" t="s">
        <v>16</v>
      </c>
      <c r="L6" s="16"/>
    </row>
    <row r="7" spans="2:46" ht="16.5" hidden="1" customHeight="1">
      <c r="B7" s="16"/>
      <c r="E7" s="259" t="str">
        <f>'Rekapitulace stavby'!K6</f>
        <v>Rekonstrukce stávající kotelny v objektu Dětského domova Kašperské Hory</v>
      </c>
      <c r="F7" s="260"/>
      <c r="G7" s="260"/>
      <c r="H7" s="260"/>
      <c r="L7" s="16"/>
    </row>
    <row r="8" spans="2:46" s="1" customFormat="1" ht="12" hidden="1" customHeight="1">
      <c r="B8" s="34"/>
      <c r="D8" s="105" t="s">
        <v>90</v>
      </c>
      <c r="I8" s="106"/>
      <c r="L8" s="34"/>
    </row>
    <row r="9" spans="2:46" s="1" customFormat="1" ht="36.9" hidden="1" customHeight="1">
      <c r="B9" s="34"/>
      <c r="E9" s="261" t="s">
        <v>91</v>
      </c>
      <c r="F9" s="262"/>
      <c r="G9" s="262"/>
      <c r="H9" s="262"/>
      <c r="I9" s="106"/>
      <c r="L9" s="34"/>
    </row>
    <row r="10" spans="2:46" s="1" customFormat="1" hidden="1">
      <c r="B10" s="34"/>
      <c r="I10" s="106"/>
      <c r="L10" s="34"/>
    </row>
    <row r="11" spans="2:46" s="1" customFormat="1" ht="12" hidden="1" customHeight="1">
      <c r="B11" s="34"/>
      <c r="D11" s="105" t="s">
        <v>18</v>
      </c>
      <c r="F11" s="107" t="s">
        <v>1</v>
      </c>
      <c r="I11" s="108" t="s">
        <v>19</v>
      </c>
      <c r="J11" s="107" t="s">
        <v>1</v>
      </c>
      <c r="L11" s="34"/>
    </row>
    <row r="12" spans="2:46" s="1" customFormat="1" ht="12" hidden="1" customHeight="1">
      <c r="B12" s="34"/>
      <c r="D12" s="105" t="s">
        <v>20</v>
      </c>
      <c r="F12" s="107" t="s">
        <v>21</v>
      </c>
      <c r="I12" s="108" t="s">
        <v>22</v>
      </c>
      <c r="J12" s="109" t="str">
        <f>'Rekapitulace stavby'!AN8</f>
        <v>17. 5. 2019</v>
      </c>
      <c r="L12" s="34"/>
    </row>
    <row r="13" spans="2:46" s="1" customFormat="1" ht="10.8" hidden="1" customHeight="1">
      <c r="B13" s="34"/>
      <c r="I13" s="106"/>
      <c r="L13" s="34"/>
    </row>
    <row r="14" spans="2:46" s="1" customFormat="1" ht="12" hidden="1" customHeight="1">
      <c r="B14" s="34"/>
      <c r="D14" s="105" t="s">
        <v>24</v>
      </c>
      <c r="I14" s="108" t="s">
        <v>25</v>
      </c>
      <c r="J14" s="107" t="s">
        <v>1</v>
      </c>
      <c r="L14" s="34"/>
    </row>
    <row r="15" spans="2:46" s="1" customFormat="1" ht="18" hidden="1" customHeight="1">
      <c r="B15" s="34"/>
      <c r="E15" s="107" t="s">
        <v>92</v>
      </c>
      <c r="I15" s="108" t="s">
        <v>27</v>
      </c>
      <c r="J15" s="107" t="s">
        <v>1</v>
      </c>
      <c r="L15" s="34"/>
    </row>
    <row r="16" spans="2:46" s="1" customFormat="1" ht="6.9" hidden="1" customHeight="1">
      <c r="B16" s="34"/>
      <c r="I16" s="106"/>
      <c r="L16" s="34"/>
    </row>
    <row r="17" spans="2:12" s="1" customFormat="1" ht="12" hidden="1" customHeight="1">
      <c r="B17" s="34"/>
      <c r="D17" s="105" t="s">
        <v>28</v>
      </c>
      <c r="I17" s="108" t="s">
        <v>25</v>
      </c>
      <c r="J17" s="26" t="str">
        <f>'Rekapitulace stavby'!AN13</f>
        <v>Vyplň údaj</v>
      </c>
      <c r="L17" s="34"/>
    </row>
    <row r="18" spans="2:12" s="1" customFormat="1" ht="18" hidden="1" customHeight="1">
      <c r="B18" s="34"/>
      <c r="E18" s="263" t="str">
        <f>'Rekapitulace stavby'!E14</f>
        <v>Vyplň údaj</v>
      </c>
      <c r="F18" s="264"/>
      <c r="G18" s="264"/>
      <c r="H18" s="264"/>
      <c r="I18" s="108" t="s">
        <v>27</v>
      </c>
      <c r="J18" s="26" t="str">
        <f>'Rekapitulace stavby'!AN14</f>
        <v>Vyplň údaj</v>
      </c>
      <c r="L18" s="34"/>
    </row>
    <row r="19" spans="2:12" s="1" customFormat="1" ht="6.9" hidden="1" customHeight="1">
      <c r="B19" s="34"/>
      <c r="I19" s="106"/>
      <c r="L19" s="34"/>
    </row>
    <row r="20" spans="2:12" s="1" customFormat="1" ht="12" hidden="1" customHeight="1">
      <c r="B20" s="34"/>
      <c r="D20" s="105" t="s">
        <v>30</v>
      </c>
      <c r="I20" s="108" t="s">
        <v>25</v>
      </c>
      <c r="J20" s="107" t="str">
        <f>IF('Rekapitulace stavby'!AN16="","",'Rekapitulace stavby'!AN16)</f>
        <v/>
      </c>
      <c r="L20" s="34"/>
    </row>
    <row r="21" spans="2:12" s="1" customFormat="1" ht="18" hidden="1" customHeight="1">
      <c r="B21" s="34"/>
      <c r="E21" s="107" t="str">
        <f>IF('Rekapitulace stavby'!E17="","",'Rekapitulace stavby'!E17)</f>
        <v xml:space="preserve"> </v>
      </c>
      <c r="I21" s="108" t="s">
        <v>27</v>
      </c>
      <c r="J21" s="107" t="str">
        <f>IF('Rekapitulace stavby'!AN17="","",'Rekapitulace stavby'!AN17)</f>
        <v/>
      </c>
      <c r="L21" s="34"/>
    </row>
    <row r="22" spans="2:12" s="1" customFormat="1" ht="6.9" hidden="1" customHeight="1">
      <c r="B22" s="34"/>
      <c r="I22" s="106"/>
      <c r="L22" s="34"/>
    </row>
    <row r="23" spans="2:12" s="1" customFormat="1" ht="12" hidden="1" customHeight="1">
      <c r="B23" s="34"/>
      <c r="D23" s="105" t="s">
        <v>33</v>
      </c>
      <c r="I23" s="108" t="s">
        <v>25</v>
      </c>
      <c r="J23" s="107" t="s">
        <v>1</v>
      </c>
      <c r="L23" s="34"/>
    </row>
    <row r="24" spans="2:12" s="1" customFormat="1" ht="18" hidden="1" customHeight="1">
      <c r="B24" s="34"/>
      <c r="E24" s="107" t="s">
        <v>34</v>
      </c>
      <c r="I24" s="108" t="s">
        <v>27</v>
      </c>
      <c r="J24" s="107" t="s">
        <v>1</v>
      </c>
      <c r="L24" s="34"/>
    </row>
    <row r="25" spans="2:12" s="1" customFormat="1" ht="6.9" hidden="1" customHeight="1">
      <c r="B25" s="34"/>
      <c r="I25" s="106"/>
      <c r="L25" s="34"/>
    </row>
    <row r="26" spans="2:12" s="1" customFormat="1" ht="12" hidden="1" customHeight="1">
      <c r="B26" s="34"/>
      <c r="D26" s="105" t="s">
        <v>35</v>
      </c>
      <c r="I26" s="106"/>
      <c r="L26" s="34"/>
    </row>
    <row r="27" spans="2:12" s="7" customFormat="1" ht="16.5" hidden="1" customHeight="1">
      <c r="B27" s="110"/>
      <c r="E27" s="265" t="s">
        <v>1</v>
      </c>
      <c r="F27" s="265"/>
      <c r="G27" s="265"/>
      <c r="H27" s="265"/>
      <c r="I27" s="111"/>
      <c r="L27" s="110"/>
    </row>
    <row r="28" spans="2:12" s="1" customFormat="1" ht="6.9" hidden="1" customHeight="1">
      <c r="B28" s="34"/>
      <c r="I28" s="106"/>
      <c r="L28" s="34"/>
    </row>
    <row r="29" spans="2:12" s="1" customFormat="1" ht="6.9" hidden="1" customHeight="1">
      <c r="B29" s="34"/>
      <c r="D29" s="58"/>
      <c r="E29" s="58"/>
      <c r="F29" s="58"/>
      <c r="G29" s="58"/>
      <c r="H29" s="58"/>
      <c r="I29" s="112"/>
      <c r="J29" s="58"/>
      <c r="K29" s="58"/>
      <c r="L29" s="34"/>
    </row>
    <row r="30" spans="2:12" s="1" customFormat="1" ht="25.35" hidden="1" customHeight="1">
      <c r="B30" s="34"/>
      <c r="D30" s="113" t="s">
        <v>36</v>
      </c>
      <c r="I30" s="106"/>
      <c r="J30" s="114">
        <f>ROUND(J125, 2)</f>
        <v>0</v>
      </c>
      <c r="L30" s="34"/>
    </row>
    <row r="31" spans="2:12" s="1" customFormat="1" ht="6.9" hidden="1" customHeight="1">
      <c r="B31" s="34"/>
      <c r="D31" s="58"/>
      <c r="E31" s="58"/>
      <c r="F31" s="58"/>
      <c r="G31" s="58"/>
      <c r="H31" s="58"/>
      <c r="I31" s="112"/>
      <c r="J31" s="58"/>
      <c r="K31" s="58"/>
      <c r="L31" s="34"/>
    </row>
    <row r="32" spans="2:12" s="1" customFormat="1" ht="14.4" hidden="1" customHeight="1">
      <c r="B32" s="34"/>
      <c r="F32" s="115" t="s">
        <v>38</v>
      </c>
      <c r="I32" s="116" t="s">
        <v>37</v>
      </c>
      <c r="J32" s="115" t="s">
        <v>39</v>
      </c>
      <c r="L32" s="34"/>
    </row>
    <row r="33" spans="2:12" s="1" customFormat="1" ht="14.4" hidden="1" customHeight="1">
      <c r="B33" s="34"/>
      <c r="D33" s="117" t="s">
        <v>40</v>
      </c>
      <c r="E33" s="105" t="s">
        <v>41</v>
      </c>
      <c r="F33" s="118">
        <f>ROUND((SUM(BE125:BE282)),  2)</f>
        <v>0</v>
      </c>
      <c r="I33" s="119">
        <v>0.21</v>
      </c>
      <c r="J33" s="118">
        <f>ROUND(((SUM(BE125:BE282))*I33),  2)</f>
        <v>0</v>
      </c>
      <c r="L33" s="34"/>
    </row>
    <row r="34" spans="2:12" s="1" customFormat="1" ht="14.4" hidden="1" customHeight="1">
      <c r="B34" s="34"/>
      <c r="E34" s="105" t="s">
        <v>42</v>
      </c>
      <c r="F34" s="118">
        <f>ROUND((SUM(BF125:BF282)),  2)</f>
        <v>0</v>
      </c>
      <c r="I34" s="119">
        <v>0.15</v>
      </c>
      <c r="J34" s="118">
        <f>ROUND(((SUM(BF125:BF282))*I34),  2)</f>
        <v>0</v>
      </c>
      <c r="L34" s="34"/>
    </row>
    <row r="35" spans="2:12" s="1" customFormat="1" ht="14.4" hidden="1" customHeight="1">
      <c r="B35" s="34"/>
      <c r="E35" s="105" t="s">
        <v>43</v>
      </c>
      <c r="F35" s="118">
        <f>ROUND((SUM(BG125:BG282)),  2)</f>
        <v>0</v>
      </c>
      <c r="I35" s="119">
        <v>0.21</v>
      </c>
      <c r="J35" s="118">
        <f>0</f>
        <v>0</v>
      </c>
      <c r="L35" s="34"/>
    </row>
    <row r="36" spans="2:12" s="1" customFormat="1" ht="14.4" hidden="1" customHeight="1">
      <c r="B36" s="34"/>
      <c r="E36" s="105" t="s">
        <v>44</v>
      </c>
      <c r="F36" s="118">
        <f>ROUND((SUM(BH125:BH282)),  2)</f>
        <v>0</v>
      </c>
      <c r="I36" s="119">
        <v>0.15</v>
      </c>
      <c r="J36" s="118">
        <f>0</f>
        <v>0</v>
      </c>
      <c r="L36" s="34"/>
    </row>
    <row r="37" spans="2:12" s="1" customFormat="1" ht="14.4" hidden="1" customHeight="1">
      <c r="B37" s="34"/>
      <c r="E37" s="105" t="s">
        <v>45</v>
      </c>
      <c r="F37" s="118">
        <f>ROUND((SUM(BI125:BI282)),  2)</f>
        <v>0</v>
      </c>
      <c r="I37" s="119">
        <v>0</v>
      </c>
      <c r="J37" s="118">
        <f>0</f>
        <v>0</v>
      </c>
      <c r="L37" s="34"/>
    </row>
    <row r="38" spans="2:12" s="1" customFormat="1" ht="6.9" hidden="1" customHeight="1">
      <c r="B38" s="34"/>
      <c r="I38" s="106"/>
      <c r="L38" s="34"/>
    </row>
    <row r="39" spans="2:12" s="1" customFormat="1" ht="25.35" hidden="1" customHeight="1">
      <c r="B39" s="34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5"/>
      <c r="J39" s="126">
        <f>SUM(J30:J37)</f>
        <v>0</v>
      </c>
      <c r="K39" s="127"/>
      <c r="L39" s="34"/>
    </row>
    <row r="40" spans="2:12" s="1" customFormat="1" ht="14.4" hidden="1" customHeight="1">
      <c r="B40" s="34"/>
      <c r="I40" s="106"/>
      <c r="L40" s="34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34"/>
      <c r="D50" s="128" t="s">
        <v>49</v>
      </c>
      <c r="E50" s="129"/>
      <c r="F50" s="129"/>
      <c r="G50" s="128" t="s">
        <v>50</v>
      </c>
      <c r="H50" s="129"/>
      <c r="I50" s="130"/>
      <c r="J50" s="129"/>
      <c r="K50" s="129"/>
      <c r="L50" s="34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34"/>
      <c r="D61" s="131" t="s">
        <v>51</v>
      </c>
      <c r="E61" s="132"/>
      <c r="F61" s="133" t="s">
        <v>52</v>
      </c>
      <c r="G61" s="131" t="s">
        <v>51</v>
      </c>
      <c r="H61" s="132"/>
      <c r="I61" s="134"/>
      <c r="J61" s="135" t="s">
        <v>52</v>
      </c>
      <c r="K61" s="132"/>
      <c r="L61" s="34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34"/>
      <c r="D65" s="128" t="s">
        <v>53</v>
      </c>
      <c r="E65" s="129"/>
      <c r="F65" s="129"/>
      <c r="G65" s="128" t="s">
        <v>54</v>
      </c>
      <c r="H65" s="129"/>
      <c r="I65" s="130"/>
      <c r="J65" s="129"/>
      <c r="K65" s="129"/>
      <c r="L65" s="34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34"/>
      <c r="D76" s="131" t="s">
        <v>51</v>
      </c>
      <c r="E76" s="132"/>
      <c r="F76" s="133" t="s">
        <v>52</v>
      </c>
      <c r="G76" s="131" t="s">
        <v>51</v>
      </c>
      <c r="H76" s="132"/>
      <c r="I76" s="134"/>
      <c r="J76" s="135" t="s">
        <v>52</v>
      </c>
      <c r="K76" s="132"/>
      <c r="L76" s="34"/>
    </row>
    <row r="77" spans="2:12" s="1" customFormat="1" ht="14.4" hidden="1" customHeight="1">
      <c r="B77" s="136"/>
      <c r="C77" s="137"/>
      <c r="D77" s="137"/>
      <c r="E77" s="137"/>
      <c r="F77" s="137"/>
      <c r="G77" s="137"/>
      <c r="H77" s="137"/>
      <c r="I77" s="138"/>
      <c r="J77" s="137"/>
      <c r="K77" s="137"/>
      <c r="L77" s="34"/>
    </row>
    <row r="78" spans="2:12" hidden="1"/>
    <row r="79" spans="2:12" hidden="1"/>
    <row r="80" spans="2:12" hidden="1"/>
    <row r="81" spans="2:47" s="1" customFormat="1" ht="6.9" hidden="1" customHeight="1">
      <c r="B81" s="139"/>
      <c r="C81" s="140"/>
      <c r="D81" s="140"/>
      <c r="E81" s="140"/>
      <c r="F81" s="140"/>
      <c r="G81" s="140"/>
      <c r="H81" s="140"/>
      <c r="I81" s="141"/>
      <c r="J81" s="140"/>
      <c r="K81" s="140"/>
      <c r="L81" s="34"/>
    </row>
    <row r="82" spans="2:47" s="1" customFormat="1" ht="24.9" hidden="1" customHeight="1">
      <c r="B82" s="30"/>
      <c r="C82" s="19" t="s">
        <v>93</v>
      </c>
      <c r="D82" s="31"/>
      <c r="E82" s="31"/>
      <c r="F82" s="31"/>
      <c r="G82" s="31"/>
      <c r="H82" s="31"/>
      <c r="I82" s="106"/>
      <c r="J82" s="31"/>
      <c r="K82" s="31"/>
      <c r="L82" s="34"/>
    </row>
    <row r="83" spans="2:47" s="1" customFormat="1" ht="6.9" hidden="1" customHeight="1">
      <c r="B83" s="30"/>
      <c r="C83" s="31"/>
      <c r="D83" s="31"/>
      <c r="E83" s="31"/>
      <c r="F83" s="31"/>
      <c r="G83" s="31"/>
      <c r="H83" s="31"/>
      <c r="I83" s="106"/>
      <c r="J83" s="31"/>
      <c r="K83" s="31"/>
      <c r="L83" s="34"/>
    </row>
    <row r="84" spans="2:47" s="1" customFormat="1" ht="12" hidden="1" customHeight="1">
      <c r="B84" s="30"/>
      <c r="C84" s="25" t="s">
        <v>16</v>
      </c>
      <c r="D84" s="31"/>
      <c r="E84" s="31"/>
      <c r="F84" s="31"/>
      <c r="G84" s="31"/>
      <c r="H84" s="31"/>
      <c r="I84" s="106"/>
      <c r="J84" s="31"/>
      <c r="K84" s="31"/>
      <c r="L84" s="34"/>
    </row>
    <row r="85" spans="2:47" s="1" customFormat="1" ht="16.5" hidden="1" customHeight="1">
      <c r="B85" s="30"/>
      <c r="C85" s="31"/>
      <c r="D85" s="31"/>
      <c r="E85" s="257" t="str">
        <f>E7</f>
        <v>Rekonstrukce stávající kotelny v objektu Dětského domova Kašperské Hory</v>
      </c>
      <c r="F85" s="258"/>
      <c r="G85" s="258"/>
      <c r="H85" s="258"/>
      <c r="I85" s="106"/>
      <c r="J85" s="31"/>
      <c r="K85" s="31"/>
      <c r="L85" s="34"/>
    </row>
    <row r="86" spans="2:47" s="1" customFormat="1" ht="12" hidden="1" customHeight="1">
      <c r="B86" s="30"/>
      <c r="C86" s="25" t="s">
        <v>90</v>
      </c>
      <c r="D86" s="31"/>
      <c r="E86" s="31"/>
      <c r="F86" s="31"/>
      <c r="G86" s="31"/>
      <c r="H86" s="31"/>
      <c r="I86" s="106"/>
      <c r="J86" s="31"/>
      <c r="K86" s="31"/>
      <c r="L86" s="34"/>
    </row>
    <row r="87" spans="2:47" s="1" customFormat="1" ht="16.5" hidden="1" customHeight="1">
      <c r="B87" s="30"/>
      <c r="C87" s="31"/>
      <c r="D87" s="31"/>
      <c r="E87" s="240" t="str">
        <f>E9</f>
        <v>2019/0047a - Vytápění</v>
      </c>
      <c r="F87" s="256"/>
      <c r="G87" s="256"/>
      <c r="H87" s="256"/>
      <c r="I87" s="106"/>
      <c r="J87" s="31"/>
      <c r="K87" s="31"/>
      <c r="L87" s="34"/>
    </row>
    <row r="88" spans="2:47" s="1" customFormat="1" ht="6.9" hidden="1" customHeight="1">
      <c r="B88" s="30"/>
      <c r="C88" s="31"/>
      <c r="D88" s="31"/>
      <c r="E88" s="31"/>
      <c r="F88" s="31"/>
      <c r="G88" s="31"/>
      <c r="H88" s="31"/>
      <c r="I88" s="106"/>
      <c r="J88" s="31"/>
      <c r="K88" s="31"/>
      <c r="L88" s="34"/>
    </row>
    <row r="89" spans="2:47" s="1" customFormat="1" ht="12" hidden="1" customHeight="1">
      <c r="B89" s="30"/>
      <c r="C89" s="25" t="s">
        <v>20</v>
      </c>
      <c r="D89" s="31"/>
      <c r="E89" s="31"/>
      <c r="F89" s="23" t="str">
        <f>F12</f>
        <v>Kašperské Hory</v>
      </c>
      <c r="G89" s="31"/>
      <c r="H89" s="31"/>
      <c r="I89" s="108" t="s">
        <v>22</v>
      </c>
      <c r="J89" s="57" t="str">
        <f>IF(J12="","",J12)</f>
        <v>17. 5. 2019</v>
      </c>
      <c r="K89" s="31"/>
      <c r="L89" s="34"/>
    </row>
    <row r="90" spans="2:47" s="1" customFormat="1" ht="6.9" hidden="1" customHeight="1">
      <c r="B90" s="30"/>
      <c r="C90" s="31"/>
      <c r="D90" s="31"/>
      <c r="E90" s="31"/>
      <c r="F90" s="31"/>
      <c r="G90" s="31"/>
      <c r="H90" s="31"/>
      <c r="I90" s="106"/>
      <c r="J90" s="31"/>
      <c r="K90" s="31"/>
      <c r="L90" s="34"/>
    </row>
    <row r="91" spans="2:47" s="1" customFormat="1" ht="15.15" hidden="1" customHeight="1">
      <c r="B91" s="30"/>
      <c r="C91" s="25" t="s">
        <v>24</v>
      </c>
      <c r="D91" s="31"/>
      <c r="E91" s="31"/>
      <c r="F91" s="23" t="str">
        <f>E15</f>
        <v>Dětský domov Kašperské Hory, Náměstí 146, 341 92 K</v>
      </c>
      <c r="G91" s="31"/>
      <c r="H91" s="31"/>
      <c r="I91" s="108" t="s">
        <v>30</v>
      </c>
      <c r="J91" s="28" t="str">
        <f>E21</f>
        <v xml:space="preserve"> </v>
      </c>
      <c r="K91" s="31"/>
      <c r="L91" s="34"/>
    </row>
    <row r="92" spans="2:47" s="1" customFormat="1" ht="15.15" hidden="1" customHeight="1">
      <c r="B92" s="30"/>
      <c r="C92" s="25" t="s">
        <v>28</v>
      </c>
      <c r="D92" s="31"/>
      <c r="E92" s="31"/>
      <c r="F92" s="23" t="str">
        <f>IF(E18="","",E18)</f>
        <v>Vyplň údaj</v>
      </c>
      <c r="G92" s="31"/>
      <c r="H92" s="31"/>
      <c r="I92" s="108" t="s">
        <v>33</v>
      </c>
      <c r="J92" s="28" t="str">
        <f>E24</f>
        <v>Jan Štětka</v>
      </c>
      <c r="K92" s="31"/>
      <c r="L92" s="34"/>
    </row>
    <row r="93" spans="2:47" s="1" customFormat="1" ht="10.35" hidden="1" customHeight="1">
      <c r="B93" s="30"/>
      <c r="C93" s="31"/>
      <c r="D93" s="31"/>
      <c r="E93" s="31"/>
      <c r="F93" s="31"/>
      <c r="G93" s="31"/>
      <c r="H93" s="31"/>
      <c r="I93" s="106"/>
      <c r="J93" s="31"/>
      <c r="K93" s="31"/>
      <c r="L93" s="34"/>
    </row>
    <row r="94" spans="2:47" s="1" customFormat="1" ht="29.25" hidden="1" customHeight="1">
      <c r="B94" s="30"/>
      <c r="C94" s="142" t="s">
        <v>94</v>
      </c>
      <c r="D94" s="143"/>
      <c r="E94" s="143"/>
      <c r="F94" s="143"/>
      <c r="G94" s="143"/>
      <c r="H94" s="143"/>
      <c r="I94" s="144"/>
      <c r="J94" s="145" t="s">
        <v>95</v>
      </c>
      <c r="K94" s="143"/>
      <c r="L94" s="34"/>
    </row>
    <row r="95" spans="2:47" s="1" customFormat="1" ht="10.35" hidden="1" customHeight="1">
      <c r="B95" s="30"/>
      <c r="C95" s="31"/>
      <c r="D95" s="31"/>
      <c r="E95" s="31"/>
      <c r="F95" s="31"/>
      <c r="G95" s="31"/>
      <c r="H95" s="31"/>
      <c r="I95" s="106"/>
      <c r="J95" s="31"/>
      <c r="K95" s="31"/>
      <c r="L95" s="34"/>
    </row>
    <row r="96" spans="2:47" s="1" customFormat="1" ht="22.8" hidden="1" customHeight="1">
      <c r="B96" s="30"/>
      <c r="C96" s="146" t="s">
        <v>96</v>
      </c>
      <c r="D96" s="31"/>
      <c r="E96" s="31"/>
      <c r="F96" s="31"/>
      <c r="G96" s="31"/>
      <c r="H96" s="31"/>
      <c r="I96" s="106"/>
      <c r="J96" s="75">
        <f>J125</f>
        <v>0</v>
      </c>
      <c r="K96" s="31"/>
      <c r="L96" s="34"/>
      <c r="AU96" s="13" t="s">
        <v>97</v>
      </c>
    </row>
    <row r="97" spans="2:12" s="8" customFormat="1" ht="24.9" hidden="1" customHeight="1">
      <c r="B97" s="147"/>
      <c r="C97" s="148"/>
      <c r="D97" s="149" t="s">
        <v>98</v>
      </c>
      <c r="E97" s="150"/>
      <c r="F97" s="150"/>
      <c r="G97" s="150"/>
      <c r="H97" s="150"/>
      <c r="I97" s="151"/>
      <c r="J97" s="152">
        <f>J126</f>
        <v>0</v>
      </c>
      <c r="K97" s="148"/>
      <c r="L97" s="153"/>
    </row>
    <row r="98" spans="2:12" s="9" customFormat="1" ht="19.95" hidden="1" customHeight="1">
      <c r="B98" s="154"/>
      <c r="C98" s="155"/>
      <c r="D98" s="156" t="s">
        <v>99</v>
      </c>
      <c r="E98" s="157"/>
      <c r="F98" s="157"/>
      <c r="G98" s="157"/>
      <c r="H98" s="157"/>
      <c r="I98" s="158"/>
      <c r="J98" s="159">
        <f>J127</f>
        <v>0</v>
      </c>
      <c r="K98" s="155"/>
      <c r="L98" s="160"/>
    </row>
    <row r="99" spans="2:12" s="9" customFormat="1" ht="19.95" hidden="1" customHeight="1">
      <c r="B99" s="154"/>
      <c r="C99" s="155"/>
      <c r="D99" s="156" t="s">
        <v>100</v>
      </c>
      <c r="E99" s="157"/>
      <c r="F99" s="157"/>
      <c r="G99" s="157"/>
      <c r="H99" s="157"/>
      <c r="I99" s="158"/>
      <c r="J99" s="159">
        <f>J150</f>
        <v>0</v>
      </c>
      <c r="K99" s="155"/>
      <c r="L99" s="160"/>
    </row>
    <row r="100" spans="2:12" s="9" customFormat="1" ht="19.95" hidden="1" customHeight="1">
      <c r="B100" s="154"/>
      <c r="C100" s="155"/>
      <c r="D100" s="156" t="s">
        <v>101</v>
      </c>
      <c r="E100" s="157"/>
      <c r="F100" s="157"/>
      <c r="G100" s="157"/>
      <c r="H100" s="157"/>
      <c r="I100" s="158"/>
      <c r="J100" s="159">
        <f>J168</f>
        <v>0</v>
      </c>
      <c r="K100" s="155"/>
      <c r="L100" s="160"/>
    </row>
    <row r="101" spans="2:12" s="9" customFormat="1" ht="19.95" hidden="1" customHeight="1">
      <c r="B101" s="154"/>
      <c r="C101" s="155"/>
      <c r="D101" s="156" t="s">
        <v>102</v>
      </c>
      <c r="E101" s="157"/>
      <c r="F101" s="157"/>
      <c r="G101" s="157"/>
      <c r="H101" s="157"/>
      <c r="I101" s="158"/>
      <c r="J101" s="159">
        <f>J182</f>
        <v>0</v>
      </c>
      <c r="K101" s="155"/>
      <c r="L101" s="160"/>
    </row>
    <row r="102" spans="2:12" s="9" customFormat="1" ht="19.95" hidden="1" customHeight="1">
      <c r="B102" s="154"/>
      <c r="C102" s="155"/>
      <c r="D102" s="156" t="s">
        <v>103</v>
      </c>
      <c r="E102" s="157"/>
      <c r="F102" s="157"/>
      <c r="G102" s="157"/>
      <c r="H102" s="157"/>
      <c r="I102" s="158"/>
      <c r="J102" s="159">
        <f>J200</f>
        <v>0</v>
      </c>
      <c r="K102" s="155"/>
      <c r="L102" s="160"/>
    </row>
    <row r="103" spans="2:12" s="9" customFormat="1" ht="19.95" hidden="1" customHeight="1">
      <c r="B103" s="154"/>
      <c r="C103" s="155"/>
      <c r="D103" s="156" t="s">
        <v>104</v>
      </c>
      <c r="E103" s="157"/>
      <c r="F103" s="157"/>
      <c r="G103" s="157"/>
      <c r="H103" s="157"/>
      <c r="I103" s="158"/>
      <c r="J103" s="159">
        <f>J209</f>
        <v>0</v>
      </c>
      <c r="K103" s="155"/>
      <c r="L103" s="160"/>
    </row>
    <row r="104" spans="2:12" s="9" customFormat="1" ht="19.95" hidden="1" customHeight="1">
      <c r="B104" s="154"/>
      <c r="C104" s="155"/>
      <c r="D104" s="156" t="s">
        <v>105</v>
      </c>
      <c r="E104" s="157"/>
      <c r="F104" s="157"/>
      <c r="G104" s="157"/>
      <c r="H104" s="157"/>
      <c r="I104" s="158"/>
      <c r="J104" s="159">
        <f>J251</f>
        <v>0</v>
      </c>
      <c r="K104" s="155"/>
      <c r="L104" s="160"/>
    </row>
    <row r="105" spans="2:12" s="9" customFormat="1" ht="19.95" hidden="1" customHeight="1">
      <c r="B105" s="154"/>
      <c r="C105" s="155"/>
      <c r="D105" s="156" t="s">
        <v>106</v>
      </c>
      <c r="E105" s="157"/>
      <c r="F105" s="157"/>
      <c r="G105" s="157"/>
      <c r="H105" s="157"/>
      <c r="I105" s="158"/>
      <c r="J105" s="159">
        <f>J265</f>
        <v>0</v>
      </c>
      <c r="K105" s="155"/>
      <c r="L105" s="160"/>
    </row>
    <row r="106" spans="2:12" s="1" customFormat="1" ht="21.75" hidden="1" customHeight="1">
      <c r="B106" s="30"/>
      <c r="C106" s="31"/>
      <c r="D106" s="31"/>
      <c r="E106" s="31"/>
      <c r="F106" s="31"/>
      <c r="G106" s="31"/>
      <c r="H106" s="31"/>
      <c r="I106" s="106"/>
      <c r="J106" s="31"/>
      <c r="K106" s="31"/>
      <c r="L106" s="34"/>
    </row>
    <row r="107" spans="2:12" s="1" customFormat="1" ht="6.9" hidden="1" customHeight="1">
      <c r="B107" s="45"/>
      <c r="C107" s="46"/>
      <c r="D107" s="46"/>
      <c r="E107" s="46"/>
      <c r="F107" s="46"/>
      <c r="G107" s="46"/>
      <c r="H107" s="46"/>
      <c r="I107" s="138"/>
      <c r="J107" s="46"/>
      <c r="K107" s="46"/>
      <c r="L107" s="34"/>
    </row>
    <row r="108" spans="2:12" hidden="1"/>
    <row r="109" spans="2:12" hidden="1"/>
    <row r="110" spans="2:12" hidden="1"/>
    <row r="111" spans="2:12" s="1" customFormat="1" ht="6.9" customHeight="1">
      <c r="B111" s="47"/>
      <c r="C111" s="48"/>
      <c r="D111" s="48"/>
      <c r="E111" s="48"/>
      <c r="F111" s="48"/>
      <c r="G111" s="48"/>
      <c r="H111" s="48"/>
      <c r="I111" s="141"/>
      <c r="J111" s="48"/>
      <c r="K111" s="48"/>
      <c r="L111" s="34"/>
    </row>
    <row r="112" spans="2:12" s="1" customFormat="1" ht="24.9" customHeight="1">
      <c r="B112" s="30"/>
      <c r="C112" s="19" t="s">
        <v>107</v>
      </c>
      <c r="D112" s="31"/>
      <c r="E112" s="31"/>
      <c r="F112" s="31"/>
      <c r="G112" s="31"/>
      <c r="H112" s="31"/>
      <c r="I112" s="106"/>
      <c r="J112" s="31"/>
      <c r="K112" s="31"/>
      <c r="L112" s="34"/>
    </row>
    <row r="113" spans="2:65" s="1" customFormat="1" ht="6.9" customHeight="1">
      <c r="B113" s="30"/>
      <c r="C113" s="31"/>
      <c r="D113" s="31"/>
      <c r="E113" s="31"/>
      <c r="F113" s="31"/>
      <c r="G113" s="31"/>
      <c r="H113" s="31"/>
      <c r="I113" s="106"/>
      <c r="J113" s="31"/>
      <c r="K113" s="31"/>
      <c r="L113" s="34"/>
    </row>
    <row r="114" spans="2:65" s="1" customFormat="1" ht="12" customHeight="1">
      <c r="B114" s="30"/>
      <c r="C114" s="25" t="s">
        <v>16</v>
      </c>
      <c r="D114" s="31"/>
      <c r="E114" s="31"/>
      <c r="F114" s="31"/>
      <c r="G114" s="31"/>
      <c r="H114" s="31"/>
      <c r="I114" s="106"/>
      <c r="J114" s="31"/>
      <c r="K114" s="31"/>
      <c r="L114" s="34"/>
    </row>
    <row r="115" spans="2:65" s="1" customFormat="1" ht="16.5" customHeight="1">
      <c r="B115" s="30"/>
      <c r="C115" s="31"/>
      <c r="D115" s="31"/>
      <c r="E115" s="257" t="str">
        <f>E7</f>
        <v>Rekonstrukce stávající kotelny v objektu Dětského domova Kašperské Hory</v>
      </c>
      <c r="F115" s="258"/>
      <c r="G115" s="258"/>
      <c r="H115" s="258"/>
      <c r="I115" s="106"/>
      <c r="J115" s="31"/>
      <c r="K115" s="31"/>
      <c r="L115" s="34"/>
    </row>
    <row r="116" spans="2:65" s="1" customFormat="1" ht="12" customHeight="1">
      <c r="B116" s="30"/>
      <c r="C116" s="25" t="s">
        <v>90</v>
      </c>
      <c r="D116" s="31"/>
      <c r="E116" s="31"/>
      <c r="F116" s="31"/>
      <c r="G116" s="31"/>
      <c r="H116" s="31"/>
      <c r="I116" s="106"/>
      <c r="J116" s="31"/>
      <c r="K116" s="31"/>
      <c r="L116" s="34"/>
    </row>
    <row r="117" spans="2:65" s="1" customFormat="1" ht="16.5" customHeight="1">
      <c r="B117" s="30"/>
      <c r="C117" s="31"/>
      <c r="D117" s="31"/>
      <c r="E117" s="240" t="str">
        <f>E9</f>
        <v>2019/0047a - Vytápění</v>
      </c>
      <c r="F117" s="256"/>
      <c r="G117" s="256"/>
      <c r="H117" s="256"/>
      <c r="I117" s="106"/>
      <c r="J117" s="31"/>
      <c r="K117" s="31"/>
      <c r="L117" s="34"/>
    </row>
    <row r="118" spans="2:65" s="1" customFormat="1" ht="6.9" customHeight="1">
      <c r="B118" s="30"/>
      <c r="C118" s="31"/>
      <c r="D118" s="31"/>
      <c r="E118" s="31"/>
      <c r="F118" s="31"/>
      <c r="G118" s="31"/>
      <c r="H118" s="31"/>
      <c r="I118" s="106"/>
      <c r="J118" s="31"/>
      <c r="K118" s="31"/>
      <c r="L118" s="34"/>
    </row>
    <row r="119" spans="2:65" s="1" customFormat="1" ht="12" customHeight="1">
      <c r="B119" s="30"/>
      <c r="C119" s="25" t="s">
        <v>20</v>
      </c>
      <c r="D119" s="31"/>
      <c r="E119" s="31"/>
      <c r="F119" s="23" t="str">
        <f>F12</f>
        <v>Kašperské Hory</v>
      </c>
      <c r="G119" s="31"/>
      <c r="H119" s="31"/>
      <c r="I119" s="108" t="s">
        <v>22</v>
      </c>
      <c r="J119" s="57" t="str">
        <f>IF(J12="","",J12)</f>
        <v>17. 5. 2019</v>
      </c>
      <c r="K119" s="31"/>
      <c r="L119" s="34"/>
    </row>
    <row r="120" spans="2:65" s="1" customFormat="1" ht="6.9" customHeight="1">
      <c r="B120" s="30"/>
      <c r="C120" s="31"/>
      <c r="D120" s="31"/>
      <c r="E120" s="31"/>
      <c r="F120" s="31"/>
      <c r="G120" s="31"/>
      <c r="H120" s="31"/>
      <c r="I120" s="106"/>
      <c r="J120" s="31"/>
      <c r="K120" s="31"/>
      <c r="L120" s="34"/>
    </row>
    <row r="121" spans="2:65" s="1" customFormat="1" ht="15.15" customHeight="1">
      <c r="B121" s="30"/>
      <c r="C121" s="25" t="s">
        <v>24</v>
      </c>
      <c r="D121" s="31"/>
      <c r="E121" s="31"/>
      <c r="F121" s="23" t="str">
        <f>E15</f>
        <v>Dětský domov Kašperské Hory, Náměstí 146, 341 92 K</v>
      </c>
      <c r="G121" s="31"/>
      <c r="H121" s="31"/>
      <c r="I121" s="108" t="s">
        <v>30</v>
      </c>
      <c r="J121" s="28" t="str">
        <f>E21</f>
        <v xml:space="preserve"> </v>
      </c>
      <c r="K121" s="31"/>
      <c r="L121" s="34"/>
    </row>
    <row r="122" spans="2:65" s="1" customFormat="1" ht="15.15" customHeight="1">
      <c r="B122" s="30"/>
      <c r="C122" s="25" t="s">
        <v>28</v>
      </c>
      <c r="D122" s="31"/>
      <c r="E122" s="31"/>
      <c r="F122" s="23" t="str">
        <f>IF(E18="","",E18)</f>
        <v>Vyplň údaj</v>
      </c>
      <c r="G122" s="31"/>
      <c r="H122" s="31"/>
      <c r="I122" s="108" t="s">
        <v>33</v>
      </c>
      <c r="J122" s="28" t="str">
        <f>E24</f>
        <v>Jan Štětka</v>
      </c>
      <c r="K122" s="31"/>
      <c r="L122" s="34"/>
    </row>
    <row r="123" spans="2:65" s="1" customFormat="1" ht="10.35" customHeight="1">
      <c r="B123" s="30"/>
      <c r="C123" s="31"/>
      <c r="D123" s="31"/>
      <c r="E123" s="31"/>
      <c r="F123" s="31"/>
      <c r="G123" s="31"/>
      <c r="H123" s="31"/>
      <c r="I123" s="106"/>
      <c r="J123" s="31"/>
      <c r="K123" s="31"/>
      <c r="L123" s="34"/>
    </row>
    <row r="124" spans="2:65" s="10" customFormat="1" ht="29.25" customHeight="1">
      <c r="B124" s="161"/>
      <c r="C124" s="162" t="s">
        <v>108</v>
      </c>
      <c r="D124" s="163" t="s">
        <v>61</v>
      </c>
      <c r="E124" s="163" t="s">
        <v>57</v>
      </c>
      <c r="F124" s="163" t="s">
        <v>58</v>
      </c>
      <c r="G124" s="163" t="s">
        <v>109</v>
      </c>
      <c r="H124" s="163" t="s">
        <v>110</v>
      </c>
      <c r="I124" s="164" t="s">
        <v>111</v>
      </c>
      <c r="J124" s="163" t="s">
        <v>95</v>
      </c>
      <c r="K124" s="165" t="s">
        <v>112</v>
      </c>
      <c r="L124" s="166"/>
      <c r="M124" s="66" t="s">
        <v>1</v>
      </c>
      <c r="N124" s="67" t="s">
        <v>40</v>
      </c>
      <c r="O124" s="67" t="s">
        <v>113</v>
      </c>
      <c r="P124" s="67" t="s">
        <v>114</v>
      </c>
      <c r="Q124" s="67" t="s">
        <v>115</v>
      </c>
      <c r="R124" s="67" t="s">
        <v>116</v>
      </c>
      <c r="S124" s="67" t="s">
        <v>117</v>
      </c>
      <c r="T124" s="68" t="s">
        <v>118</v>
      </c>
    </row>
    <row r="125" spans="2:65" s="1" customFormat="1" ht="22.8" customHeight="1">
      <c r="B125" s="30"/>
      <c r="C125" s="73" t="s">
        <v>119</v>
      </c>
      <c r="D125" s="31"/>
      <c r="E125" s="31"/>
      <c r="F125" s="31"/>
      <c r="G125" s="31"/>
      <c r="H125" s="31"/>
      <c r="I125" s="106"/>
      <c r="J125" s="167">
        <f>BK125</f>
        <v>0</v>
      </c>
      <c r="K125" s="31"/>
      <c r="L125" s="34"/>
      <c r="M125" s="69"/>
      <c r="N125" s="70"/>
      <c r="O125" s="70"/>
      <c r="P125" s="168">
        <f>P126</f>
        <v>0</v>
      </c>
      <c r="Q125" s="70"/>
      <c r="R125" s="168">
        <f>R126</f>
        <v>2.2189000000000001</v>
      </c>
      <c r="S125" s="70"/>
      <c r="T125" s="169">
        <f>T126</f>
        <v>5.0049299999999999</v>
      </c>
      <c r="AT125" s="13" t="s">
        <v>75</v>
      </c>
      <c r="AU125" s="13" t="s">
        <v>97</v>
      </c>
      <c r="BK125" s="170">
        <f>BK126</f>
        <v>0</v>
      </c>
    </row>
    <row r="126" spans="2:65" s="11" customFormat="1" ht="25.95" customHeight="1">
      <c r="B126" s="171"/>
      <c r="C126" s="172"/>
      <c r="D126" s="173" t="s">
        <v>75</v>
      </c>
      <c r="E126" s="174" t="s">
        <v>120</v>
      </c>
      <c r="F126" s="174" t="s">
        <v>121</v>
      </c>
      <c r="G126" s="172"/>
      <c r="H126" s="172"/>
      <c r="I126" s="175"/>
      <c r="J126" s="176">
        <f>BK126</f>
        <v>0</v>
      </c>
      <c r="K126" s="172"/>
      <c r="L126" s="177"/>
      <c r="M126" s="178"/>
      <c r="N126" s="179"/>
      <c r="O126" s="179"/>
      <c r="P126" s="180">
        <f>P127+P150+P168+P182+P200+P209+P251+P265</f>
        <v>0</v>
      </c>
      <c r="Q126" s="179"/>
      <c r="R126" s="180">
        <f>R127+R150+R168+R182+R200+R209+R251+R265</f>
        <v>2.2189000000000001</v>
      </c>
      <c r="S126" s="179"/>
      <c r="T126" s="181">
        <f>T127+T150+T168+T182+T200+T209+T251+T265</f>
        <v>5.0049299999999999</v>
      </c>
      <c r="AR126" s="182" t="s">
        <v>122</v>
      </c>
      <c r="AT126" s="183" t="s">
        <v>75</v>
      </c>
      <c r="AU126" s="183" t="s">
        <v>76</v>
      </c>
      <c r="AY126" s="182" t="s">
        <v>123</v>
      </c>
      <c r="BK126" s="184">
        <f>BK127+BK150+BK168+BK182+BK200+BK209+BK251+BK265</f>
        <v>0</v>
      </c>
    </row>
    <row r="127" spans="2:65" s="11" customFormat="1" ht="22.8" customHeight="1">
      <c r="B127" s="171"/>
      <c r="C127" s="172"/>
      <c r="D127" s="173" t="s">
        <v>75</v>
      </c>
      <c r="E127" s="185" t="s">
        <v>124</v>
      </c>
      <c r="F127" s="185" t="s">
        <v>125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SUM(P128:P149)</f>
        <v>0</v>
      </c>
      <c r="Q127" s="179"/>
      <c r="R127" s="180">
        <f>SUM(R128:R149)</f>
        <v>0.16487999999999997</v>
      </c>
      <c r="S127" s="179"/>
      <c r="T127" s="181">
        <f>SUM(T128:T149)</f>
        <v>0</v>
      </c>
      <c r="AR127" s="182" t="s">
        <v>122</v>
      </c>
      <c r="AT127" s="183" t="s">
        <v>75</v>
      </c>
      <c r="AU127" s="183" t="s">
        <v>84</v>
      </c>
      <c r="AY127" s="182" t="s">
        <v>123</v>
      </c>
      <c r="BK127" s="184">
        <f>SUM(BK128:BK149)</f>
        <v>0</v>
      </c>
    </row>
    <row r="128" spans="2:65" s="1" customFormat="1" ht="24" customHeight="1">
      <c r="B128" s="30"/>
      <c r="C128" s="187" t="s">
        <v>84</v>
      </c>
      <c r="D128" s="187" t="s">
        <v>126</v>
      </c>
      <c r="E128" s="188" t="s">
        <v>127</v>
      </c>
      <c r="F128" s="189" t="s">
        <v>128</v>
      </c>
      <c r="G128" s="190" t="s">
        <v>129</v>
      </c>
      <c r="H128" s="191">
        <v>147</v>
      </c>
      <c r="I128" s="192"/>
      <c r="J128" s="193">
        <f t="shared" ref="J128:J149" si="0">ROUND(I128*H128,2)</f>
        <v>0</v>
      </c>
      <c r="K128" s="189" t="s">
        <v>130</v>
      </c>
      <c r="L128" s="34"/>
      <c r="M128" s="194" t="s">
        <v>1</v>
      </c>
      <c r="N128" s="195" t="s">
        <v>42</v>
      </c>
      <c r="O128" s="62"/>
      <c r="P128" s="196">
        <f t="shared" ref="P128:P149" si="1">O128*H128</f>
        <v>0</v>
      </c>
      <c r="Q128" s="196">
        <v>9.0000000000000006E-5</v>
      </c>
      <c r="R128" s="196">
        <f t="shared" ref="R128:R149" si="2">Q128*H128</f>
        <v>1.323E-2</v>
      </c>
      <c r="S128" s="196">
        <v>0</v>
      </c>
      <c r="T128" s="197">
        <f t="shared" ref="T128:T149" si="3">S128*H128</f>
        <v>0</v>
      </c>
      <c r="AR128" s="198" t="s">
        <v>131</v>
      </c>
      <c r="AT128" s="198" t="s">
        <v>126</v>
      </c>
      <c r="AU128" s="198" t="s">
        <v>122</v>
      </c>
      <c r="AY128" s="13" t="s">
        <v>123</v>
      </c>
      <c r="BE128" s="199">
        <f t="shared" ref="BE128:BE149" si="4">IF(N128="základní",J128,0)</f>
        <v>0</v>
      </c>
      <c r="BF128" s="199">
        <f t="shared" ref="BF128:BF149" si="5">IF(N128="snížená",J128,0)</f>
        <v>0</v>
      </c>
      <c r="BG128" s="199">
        <f t="shared" ref="BG128:BG149" si="6">IF(N128="zákl. přenesená",J128,0)</f>
        <v>0</v>
      </c>
      <c r="BH128" s="199">
        <f t="shared" ref="BH128:BH149" si="7">IF(N128="sníž. přenesená",J128,0)</f>
        <v>0</v>
      </c>
      <c r="BI128" s="199">
        <f t="shared" ref="BI128:BI149" si="8">IF(N128="nulová",J128,0)</f>
        <v>0</v>
      </c>
      <c r="BJ128" s="13" t="s">
        <v>122</v>
      </c>
      <c r="BK128" s="199">
        <f t="shared" ref="BK128:BK149" si="9">ROUND(I128*H128,2)</f>
        <v>0</v>
      </c>
      <c r="BL128" s="13" t="s">
        <v>131</v>
      </c>
      <c r="BM128" s="198" t="s">
        <v>132</v>
      </c>
    </row>
    <row r="129" spans="2:65" s="1" customFormat="1" ht="24" customHeight="1">
      <c r="B129" s="30"/>
      <c r="C129" s="200" t="s">
        <v>122</v>
      </c>
      <c r="D129" s="200" t="s">
        <v>133</v>
      </c>
      <c r="E129" s="201" t="s">
        <v>134</v>
      </c>
      <c r="F129" s="202" t="s">
        <v>135</v>
      </c>
      <c r="G129" s="203" t="s">
        <v>129</v>
      </c>
      <c r="H129" s="204">
        <v>2</v>
      </c>
      <c r="I129" s="205"/>
      <c r="J129" s="206">
        <f t="shared" si="0"/>
        <v>0</v>
      </c>
      <c r="K129" s="202" t="s">
        <v>130</v>
      </c>
      <c r="L129" s="207"/>
      <c r="M129" s="208" t="s">
        <v>1</v>
      </c>
      <c r="N129" s="209" t="s">
        <v>42</v>
      </c>
      <c r="O129" s="62"/>
      <c r="P129" s="196">
        <f t="shared" si="1"/>
        <v>0</v>
      </c>
      <c r="Q129" s="196">
        <v>2.3000000000000001E-4</v>
      </c>
      <c r="R129" s="196">
        <f t="shared" si="2"/>
        <v>4.6000000000000001E-4</v>
      </c>
      <c r="S129" s="196">
        <v>0</v>
      </c>
      <c r="T129" s="197">
        <f t="shared" si="3"/>
        <v>0</v>
      </c>
      <c r="AR129" s="198" t="s">
        <v>136</v>
      </c>
      <c r="AT129" s="198" t="s">
        <v>133</v>
      </c>
      <c r="AU129" s="198" t="s">
        <v>122</v>
      </c>
      <c r="AY129" s="13" t="s">
        <v>123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3" t="s">
        <v>122</v>
      </c>
      <c r="BK129" s="199">
        <f t="shared" si="9"/>
        <v>0</v>
      </c>
      <c r="BL129" s="13" t="s">
        <v>131</v>
      </c>
      <c r="BM129" s="198" t="s">
        <v>137</v>
      </c>
    </row>
    <row r="130" spans="2:65" s="1" customFormat="1" ht="24" customHeight="1">
      <c r="B130" s="30"/>
      <c r="C130" s="200" t="s">
        <v>138</v>
      </c>
      <c r="D130" s="200" t="s">
        <v>133</v>
      </c>
      <c r="E130" s="201" t="s">
        <v>139</v>
      </c>
      <c r="F130" s="202" t="s">
        <v>140</v>
      </c>
      <c r="G130" s="203" t="s">
        <v>129</v>
      </c>
      <c r="H130" s="204">
        <v>21</v>
      </c>
      <c r="I130" s="205"/>
      <c r="J130" s="206">
        <f t="shared" si="0"/>
        <v>0</v>
      </c>
      <c r="K130" s="202" t="s">
        <v>130</v>
      </c>
      <c r="L130" s="207"/>
      <c r="M130" s="208" t="s">
        <v>1</v>
      </c>
      <c r="N130" s="209" t="s">
        <v>42</v>
      </c>
      <c r="O130" s="62"/>
      <c r="P130" s="196">
        <f t="shared" si="1"/>
        <v>0</v>
      </c>
      <c r="Q130" s="196">
        <v>5.9000000000000003E-4</v>
      </c>
      <c r="R130" s="196">
        <f t="shared" si="2"/>
        <v>1.239E-2</v>
      </c>
      <c r="S130" s="196">
        <v>0</v>
      </c>
      <c r="T130" s="197">
        <f t="shared" si="3"/>
        <v>0</v>
      </c>
      <c r="AR130" s="198" t="s">
        <v>136</v>
      </c>
      <c r="AT130" s="198" t="s">
        <v>133</v>
      </c>
      <c r="AU130" s="198" t="s">
        <v>122</v>
      </c>
      <c r="AY130" s="13" t="s">
        <v>123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3" t="s">
        <v>122</v>
      </c>
      <c r="BK130" s="199">
        <f t="shared" si="9"/>
        <v>0</v>
      </c>
      <c r="BL130" s="13" t="s">
        <v>131</v>
      </c>
      <c r="BM130" s="198" t="s">
        <v>141</v>
      </c>
    </row>
    <row r="131" spans="2:65" s="1" customFormat="1" ht="24" customHeight="1">
      <c r="B131" s="30"/>
      <c r="C131" s="200" t="s">
        <v>142</v>
      </c>
      <c r="D131" s="200" t="s">
        <v>133</v>
      </c>
      <c r="E131" s="201" t="s">
        <v>143</v>
      </c>
      <c r="F131" s="202" t="s">
        <v>144</v>
      </c>
      <c r="G131" s="203" t="s">
        <v>129</v>
      </c>
      <c r="H131" s="204">
        <v>37</v>
      </c>
      <c r="I131" s="205"/>
      <c r="J131" s="206">
        <f t="shared" si="0"/>
        <v>0</v>
      </c>
      <c r="K131" s="202" t="s">
        <v>130</v>
      </c>
      <c r="L131" s="207"/>
      <c r="M131" s="208" t="s">
        <v>1</v>
      </c>
      <c r="N131" s="209" t="s">
        <v>42</v>
      </c>
      <c r="O131" s="62"/>
      <c r="P131" s="196">
        <f t="shared" si="1"/>
        <v>0</v>
      </c>
      <c r="Q131" s="196">
        <v>6.4999999999999997E-4</v>
      </c>
      <c r="R131" s="196">
        <f t="shared" si="2"/>
        <v>2.4049999999999998E-2</v>
      </c>
      <c r="S131" s="196">
        <v>0</v>
      </c>
      <c r="T131" s="197">
        <f t="shared" si="3"/>
        <v>0</v>
      </c>
      <c r="AR131" s="198" t="s">
        <v>136</v>
      </c>
      <c r="AT131" s="198" t="s">
        <v>133</v>
      </c>
      <c r="AU131" s="198" t="s">
        <v>122</v>
      </c>
      <c r="AY131" s="13" t="s">
        <v>123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3" t="s">
        <v>122</v>
      </c>
      <c r="BK131" s="199">
        <f t="shared" si="9"/>
        <v>0</v>
      </c>
      <c r="BL131" s="13" t="s">
        <v>131</v>
      </c>
      <c r="BM131" s="198" t="s">
        <v>145</v>
      </c>
    </row>
    <row r="132" spans="2:65" s="1" customFormat="1" ht="24" customHeight="1">
      <c r="B132" s="30"/>
      <c r="C132" s="200" t="s">
        <v>146</v>
      </c>
      <c r="D132" s="200" t="s">
        <v>133</v>
      </c>
      <c r="E132" s="201" t="s">
        <v>147</v>
      </c>
      <c r="F132" s="202" t="s">
        <v>148</v>
      </c>
      <c r="G132" s="203" t="s">
        <v>129</v>
      </c>
      <c r="H132" s="204">
        <v>21</v>
      </c>
      <c r="I132" s="205"/>
      <c r="J132" s="206">
        <f t="shared" si="0"/>
        <v>0</v>
      </c>
      <c r="K132" s="202" t="s">
        <v>130</v>
      </c>
      <c r="L132" s="207"/>
      <c r="M132" s="208" t="s">
        <v>1</v>
      </c>
      <c r="N132" s="209" t="s">
        <v>42</v>
      </c>
      <c r="O132" s="62"/>
      <c r="P132" s="196">
        <f t="shared" si="1"/>
        <v>0</v>
      </c>
      <c r="Q132" s="196">
        <v>7.2000000000000005E-4</v>
      </c>
      <c r="R132" s="196">
        <f t="shared" si="2"/>
        <v>1.5120000000000001E-2</v>
      </c>
      <c r="S132" s="196">
        <v>0</v>
      </c>
      <c r="T132" s="197">
        <f t="shared" si="3"/>
        <v>0</v>
      </c>
      <c r="AR132" s="198" t="s">
        <v>136</v>
      </c>
      <c r="AT132" s="198" t="s">
        <v>133</v>
      </c>
      <c r="AU132" s="198" t="s">
        <v>122</v>
      </c>
      <c r="AY132" s="13" t="s">
        <v>123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3" t="s">
        <v>122</v>
      </c>
      <c r="BK132" s="199">
        <f t="shared" si="9"/>
        <v>0</v>
      </c>
      <c r="BL132" s="13" t="s">
        <v>131</v>
      </c>
      <c r="BM132" s="198" t="s">
        <v>149</v>
      </c>
    </row>
    <row r="133" spans="2:65" s="1" customFormat="1" ht="24" customHeight="1">
      <c r="B133" s="30"/>
      <c r="C133" s="200" t="s">
        <v>150</v>
      </c>
      <c r="D133" s="200" t="s">
        <v>133</v>
      </c>
      <c r="E133" s="201" t="s">
        <v>151</v>
      </c>
      <c r="F133" s="202" t="s">
        <v>152</v>
      </c>
      <c r="G133" s="203" t="s">
        <v>129</v>
      </c>
      <c r="H133" s="204">
        <v>14</v>
      </c>
      <c r="I133" s="205"/>
      <c r="J133" s="206">
        <f t="shared" si="0"/>
        <v>0</v>
      </c>
      <c r="K133" s="202" t="s">
        <v>130</v>
      </c>
      <c r="L133" s="207"/>
      <c r="M133" s="208" t="s">
        <v>1</v>
      </c>
      <c r="N133" s="209" t="s">
        <v>42</v>
      </c>
      <c r="O133" s="62"/>
      <c r="P133" s="196">
        <f t="shared" si="1"/>
        <v>0</v>
      </c>
      <c r="Q133" s="196">
        <v>8.3000000000000001E-4</v>
      </c>
      <c r="R133" s="196">
        <f t="shared" si="2"/>
        <v>1.162E-2</v>
      </c>
      <c r="S133" s="196">
        <v>0</v>
      </c>
      <c r="T133" s="197">
        <f t="shared" si="3"/>
        <v>0</v>
      </c>
      <c r="AR133" s="198" t="s">
        <v>136</v>
      </c>
      <c r="AT133" s="198" t="s">
        <v>133</v>
      </c>
      <c r="AU133" s="198" t="s">
        <v>122</v>
      </c>
      <c r="AY133" s="13" t="s">
        <v>123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3" t="s">
        <v>122</v>
      </c>
      <c r="BK133" s="199">
        <f t="shared" si="9"/>
        <v>0</v>
      </c>
      <c r="BL133" s="13" t="s">
        <v>131</v>
      </c>
      <c r="BM133" s="198" t="s">
        <v>153</v>
      </c>
    </row>
    <row r="134" spans="2:65" s="1" customFormat="1" ht="24" customHeight="1">
      <c r="B134" s="30"/>
      <c r="C134" s="200" t="s">
        <v>154</v>
      </c>
      <c r="D134" s="200" t="s">
        <v>133</v>
      </c>
      <c r="E134" s="201" t="s">
        <v>155</v>
      </c>
      <c r="F134" s="202" t="s">
        <v>156</v>
      </c>
      <c r="G134" s="203" t="s">
        <v>129</v>
      </c>
      <c r="H134" s="204">
        <v>52</v>
      </c>
      <c r="I134" s="205"/>
      <c r="J134" s="206">
        <f t="shared" si="0"/>
        <v>0</v>
      </c>
      <c r="K134" s="202" t="s">
        <v>130</v>
      </c>
      <c r="L134" s="207"/>
      <c r="M134" s="208" t="s">
        <v>1</v>
      </c>
      <c r="N134" s="209" t="s">
        <v>42</v>
      </c>
      <c r="O134" s="62"/>
      <c r="P134" s="196">
        <f t="shared" si="1"/>
        <v>0</v>
      </c>
      <c r="Q134" s="196">
        <v>1.39E-3</v>
      </c>
      <c r="R134" s="196">
        <f t="shared" si="2"/>
        <v>7.2279999999999997E-2</v>
      </c>
      <c r="S134" s="196">
        <v>0</v>
      </c>
      <c r="T134" s="197">
        <f t="shared" si="3"/>
        <v>0</v>
      </c>
      <c r="AR134" s="198" t="s">
        <v>136</v>
      </c>
      <c r="AT134" s="198" t="s">
        <v>133</v>
      </c>
      <c r="AU134" s="198" t="s">
        <v>122</v>
      </c>
      <c r="AY134" s="13" t="s">
        <v>123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3" t="s">
        <v>122</v>
      </c>
      <c r="BK134" s="199">
        <f t="shared" si="9"/>
        <v>0</v>
      </c>
      <c r="BL134" s="13" t="s">
        <v>131</v>
      </c>
      <c r="BM134" s="198" t="s">
        <v>157</v>
      </c>
    </row>
    <row r="135" spans="2:65" s="1" customFormat="1" ht="24" customHeight="1">
      <c r="B135" s="30"/>
      <c r="C135" s="187" t="s">
        <v>158</v>
      </c>
      <c r="D135" s="187" t="s">
        <v>126</v>
      </c>
      <c r="E135" s="188" t="s">
        <v>159</v>
      </c>
      <c r="F135" s="189" t="s">
        <v>160</v>
      </c>
      <c r="G135" s="190" t="s">
        <v>129</v>
      </c>
      <c r="H135" s="191">
        <v>100</v>
      </c>
      <c r="I135" s="192"/>
      <c r="J135" s="193">
        <f t="shared" si="0"/>
        <v>0</v>
      </c>
      <c r="K135" s="189" t="s">
        <v>1</v>
      </c>
      <c r="L135" s="34"/>
      <c r="M135" s="194" t="s">
        <v>1</v>
      </c>
      <c r="N135" s="195" t="s">
        <v>42</v>
      </c>
      <c r="O135" s="6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AR135" s="198" t="s">
        <v>131</v>
      </c>
      <c r="AT135" s="198" t="s">
        <v>126</v>
      </c>
      <c r="AU135" s="198" t="s">
        <v>122</v>
      </c>
      <c r="AY135" s="13" t="s">
        <v>123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3" t="s">
        <v>122</v>
      </c>
      <c r="BK135" s="199">
        <f t="shared" si="9"/>
        <v>0</v>
      </c>
      <c r="BL135" s="13" t="s">
        <v>131</v>
      </c>
      <c r="BM135" s="198" t="s">
        <v>161</v>
      </c>
    </row>
    <row r="136" spans="2:65" s="1" customFormat="1" ht="24" customHeight="1">
      <c r="B136" s="30"/>
      <c r="C136" s="200" t="s">
        <v>162</v>
      </c>
      <c r="D136" s="200" t="s">
        <v>133</v>
      </c>
      <c r="E136" s="201" t="s">
        <v>163</v>
      </c>
      <c r="F136" s="202" t="s">
        <v>164</v>
      </c>
      <c r="G136" s="203" t="s">
        <v>129</v>
      </c>
      <c r="H136" s="204">
        <v>16</v>
      </c>
      <c r="I136" s="205"/>
      <c r="J136" s="206">
        <f t="shared" si="0"/>
        <v>0</v>
      </c>
      <c r="K136" s="202" t="s">
        <v>130</v>
      </c>
      <c r="L136" s="207"/>
      <c r="M136" s="208" t="s">
        <v>1</v>
      </c>
      <c r="N136" s="209" t="s">
        <v>42</v>
      </c>
      <c r="O136" s="62"/>
      <c r="P136" s="196">
        <f t="shared" si="1"/>
        <v>0</v>
      </c>
      <c r="Q136" s="196">
        <v>8.0000000000000007E-5</v>
      </c>
      <c r="R136" s="196">
        <f t="shared" si="2"/>
        <v>1.2800000000000001E-3</v>
      </c>
      <c r="S136" s="196">
        <v>0</v>
      </c>
      <c r="T136" s="197">
        <f t="shared" si="3"/>
        <v>0</v>
      </c>
      <c r="AR136" s="198" t="s">
        <v>136</v>
      </c>
      <c r="AT136" s="198" t="s">
        <v>133</v>
      </c>
      <c r="AU136" s="198" t="s">
        <v>122</v>
      </c>
      <c r="AY136" s="13" t="s">
        <v>123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3" t="s">
        <v>122</v>
      </c>
      <c r="BK136" s="199">
        <f t="shared" si="9"/>
        <v>0</v>
      </c>
      <c r="BL136" s="13" t="s">
        <v>131</v>
      </c>
      <c r="BM136" s="198" t="s">
        <v>165</v>
      </c>
    </row>
    <row r="137" spans="2:65" s="1" customFormat="1" ht="24" customHeight="1">
      <c r="B137" s="30"/>
      <c r="C137" s="200" t="s">
        <v>166</v>
      </c>
      <c r="D137" s="200" t="s">
        <v>133</v>
      </c>
      <c r="E137" s="201" t="s">
        <v>167</v>
      </c>
      <c r="F137" s="202" t="s">
        <v>168</v>
      </c>
      <c r="G137" s="203" t="s">
        <v>129</v>
      </c>
      <c r="H137" s="204">
        <v>16</v>
      </c>
      <c r="I137" s="205"/>
      <c r="J137" s="206">
        <f t="shared" si="0"/>
        <v>0</v>
      </c>
      <c r="K137" s="202" t="s">
        <v>130</v>
      </c>
      <c r="L137" s="207"/>
      <c r="M137" s="208" t="s">
        <v>1</v>
      </c>
      <c r="N137" s="209" t="s">
        <v>42</v>
      </c>
      <c r="O137" s="62"/>
      <c r="P137" s="196">
        <f t="shared" si="1"/>
        <v>0</v>
      </c>
      <c r="Q137" s="196">
        <v>9.0000000000000006E-5</v>
      </c>
      <c r="R137" s="196">
        <f t="shared" si="2"/>
        <v>1.4400000000000001E-3</v>
      </c>
      <c r="S137" s="196">
        <v>0</v>
      </c>
      <c r="T137" s="197">
        <f t="shared" si="3"/>
        <v>0</v>
      </c>
      <c r="AR137" s="198" t="s">
        <v>136</v>
      </c>
      <c r="AT137" s="198" t="s">
        <v>133</v>
      </c>
      <c r="AU137" s="198" t="s">
        <v>122</v>
      </c>
      <c r="AY137" s="13" t="s">
        <v>123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3" t="s">
        <v>122</v>
      </c>
      <c r="BK137" s="199">
        <f t="shared" si="9"/>
        <v>0</v>
      </c>
      <c r="BL137" s="13" t="s">
        <v>131</v>
      </c>
      <c r="BM137" s="198" t="s">
        <v>169</v>
      </c>
    </row>
    <row r="138" spans="2:65" s="1" customFormat="1" ht="24" customHeight="1">
      <c r="B138" s="30"/>
      <c r="C138" s="200" t="s">
        <v>170</v>
      </c>
      <c r="D138" s="200" t="s">
        <v>133</v>
      </c>
      <c r="E138" s="201" t="s">
        <v>171</v>
      </c>
      <c r="F138" s="202" t="s">
        <v>172</v>
      </c>
      <c r="G138" s="203" t="s">
        <v>129</v>
      </c>
      <c r="H138" s="204">
        <v>13</v>
      </c>
      <c r="I138" s="205"/>
      <c r="J138" s="206">
        <f t="shared" si="0"/>
        <v>0</v>
      </c>
      <c r="K138" s="202" t="s">
        <v>1</v>
      </c>
      <c r="L138" s="207"/>
      <c r="M138" s="208" t="s">
        <v>1</v>
      </c>
      <c r="N138" s="209" t="s">
        <v>42</v>
      </c>
      <c r="O138" s="62"/>
      <c r="P138" s="196">
        <f t="shared" si="1"/>
        <v>0</v>
      </c>
      <c r="Q138" s="196">
        <v>1.3999999999999999E-4</v>
      </c>
      <c r="R138" s="196">
        <f t="shared" si="2"/>
        <v>1.8199999999999998E-3</v>
      </c>
      <c r="S138" s="196">
        <v>0</v>
      </c>
      <c r="T138" s="197">
        <f t="shared" si="3"/>
        <v>0</v>
      </c>
      <c r="AR138" s="198" t="s">
        <v>136</v>
      </c>
      <c r="AT138" s="198" t="s">
        <v>133</v>
      </c>
      <c r="AU138" s="198" t="s">
        <v>122</v>
      </c>
      <c r="AY138" s="13" t="s">
        <v>123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3" t="s">
        <v>122</v>
      </c>
      <c r="BK138" s="199">
        <f t="shared" si="9"/>
        <v>0</v>
      </c>
      <c r="BL138" s="13" t="s">
        <v>131</v>
      </c>
      <c r="BM138" s="198" t="s">
        <v>173</v>
      </c>
    </row>
    <row r="139" spans="2:65" s="1" customFormat="1" ht="24" customHeight="1">
      <c r="B139" s="30"/>
      <c r="C139" s="200" t="s">
        <v>174</v>
      </c>
      <c r="D139" s="200" t="s">
        <v>133</v>
      </c>
      <c r="E139" s="201" t="s">
        <v>175</v>
      </c>
      <c r="F139" s="202" t="s">
        <v>176</v>
      </c>
      <c r="G139" s="203" t="s">
        <v>129</v>
      </c>
      <c r="H139" s="204">
        <v>13</v>
      </c>
      <c r="I139" s="205"/>
      <c r="J139" s="206">
        <f t="shared" si="0"/>
        <v>0</v>
      </c>
      <c r="K139" s="202" t="s">
        <v>130</v>
      </c>
      <c r="L139" s="207"/>
      <c r="M139" s="208" t="s">
        <v>1</v>
      </c>
      <c r="N139" s="209" t="s">
        <v>42</v>
      </c>
      <c r="O139" s="62"/>
      <c r="P139" s="196">
        <f t="shared" si="1"/>
        <v>0</v>
      </c>
      <c r="Q139" s="196">
        <v>2.4000000000000001E-4</v>
      </c>
      <c r="R139" s="196">
        <f t="shared" si="2"/>
        <v>3.1199999999999999E-3</v>
      </c>
      <c r="S139" s="196">
        <v>0</v>
      </c>
      <c r="T139" s="197">
        <f t="shared" si="3"/>
        <v>0</v>
      </c>
      <c r="AR139" s="198" t="s">
        <v>136</v>
      </c>
      <c r="AT139" s="198" t="s">
        <v>133</v>
      </c>
      <c r="AU139" s="198" t="s">
        <v>122</v>
      </c>
      <c r="AY139" s="13" t="s">
        <v>123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3" t="s">
        <v>122</v>
      </c>
      <c r="BK139" s="199">
        <f t="shared" si="9"/>
        <v>0</v>
      </c>
      <c r="BL139" s="13" t="s">
        <v>131</v>
      </c>
      <c r="BM139" s="198" t="s">
        <v>177</v>
      </c>
    </row>
    <row r="140" spans="2:65" s="1" customFormat="1" ht="24" customHeight="1">
      <c r="B140" s="30"/>
      <c r="C140" s="200" t="s">
        <v>178</v>
      </c>
      <c r="D140" s="200" t="s">
        <v>133</v>
      </c>
      <c r="E140" s="201" t="s">
        <v>179</v>
      </c>
      <c r="F140" s="202" t="s">
        <v>180</v>
      </c>
      <c r="G140" s="203" t="s">
        <v>129</v>
      </c>
      <c r="H140" s="204">
        <v>9</v>
      </c>
      <c r="I140" s="205"/>
      <c r="J140" s="206">
        <f t="shared" si="0"/>
        <v>0</v>
      </c>
      <c r="K140" s="202" t="s">
        <v>130</v>
      </c>
      <c r="L140" s="207"/>
      <c r="M140" s="208" t="s">
        <v>1</v>
      </c>
      <c r="N140" s="209" t="s">
        <v>42</v>
      </c>
      <c r="O140" s="62"/>
      <c r="P140" s="196">
        <f t="shared" si="1"/>
        <v>0</v>
      </c>
      <c r="Q140" s="196">
        <v>1.4999999999999999E-4</v>
      </c>
      <c r="R140" s="196">
        <f t="shared" si="2"/>
        <v>1.3499999999999999E-3</v>
      </c>
      <c r="S140" s="196">
        <v>0</v>
      </c>
      <c r="T140" s="197">
        <f t="shared" si="3"/>
        <v>0</v>
      </c>
      <c r="AR140" s="198" t="s">
        <v>136</v>
      </c>
      <c r="AT140" s="198" t="s">
        <v>133</v>
      </c>
      <c r="AU140" s="198" t="s">
        <v>122</v>
      </c>
      <c r="AY140" s="13" t="s">
        <v>123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3" t="s">
        <v>122</v>
      </c>
      <c r="BK140" s="199">
        <f t="shared" si="9"/>
        <v>0</v>
      </c>
      <c r="BL140" s="13" t="s">
        <v>131</v>
      </c>
      <c r="BM140" s="198" t="s">
        <v>181</v>
      </c>
    </row>
    <row r="141" spans="2:65" s="1" customFormat="1" ht="24" customHeight="1">
      <c r="B141" s="30"/>
      <c r="C141" s="200" t="s">
        <v>182</v>
      </c>
      <c r="D141" s="200" t="s">
        <v>133</v>
      </c>
      <c r="E141" s="201" t="s">
        <v>183</v>
      </c>
      <c r="F141" s="202" t="s">
        <v>184</v>
      </c>
      <c r="G141" s="203" t="s">
        <v>129</v>
      </c>
      <c r="H141" s="204">
        <v>9</v>
      </c>
      <c r="I141" s="205"/>
      <c r="J141" s="206">
        <f t="shared" si="0"/>
        <v>0</v>
      </c>
      <c r="K141" s="202" t="s">
        <v>130</v>
      </c>
      <c r="L141" s="207"/>
      <c r="M141" s="208" t="s">
        <v>1</v>
      </c>
      <c r="N141" s="209" t="s">
        <v>42</v>
      </c>
      <c r="O141" s="62"/>
      <c r="P141" s="196">
        <f t="shared" si="1"/>
        <v>0</v>
      </c>
      <c r="Q141" s="196">
        <v>2.7999999999999998E-4</v>
      </c>
      <c r="R141" s="196">
        <f t="shared" si="2"/>
        <v>2.5199999999999997E-3</v>
      </c>
      <c r="S141" s="196">
        <v>0</v>
      </c>
      <c r="T141" s="197">
        <f t="shared" si="3"/>
        <v>0</v>
      </c>
      <c r="AR141" s="198" t="s">
        <v>136</v>
      </c>
      <c r="AT141" s="198" t="s">
        <v>133</v>
      </c>
      <c r="AU141" s="198" t="s">
        <v>122</v>
      </c>
      <c r="AY141" s="13" t="s">
        <v>123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3" t="s">
        <v>122</v>
      </c>
      <c r="BK141" s="199">
        <f t="shared" si="9"/>
        <v>0</v>
      </c>
      <c r="BL141" s="13" t="s">
        <v>131</v>
      </c>
      <c r="BM141" s="198" t="s">
        <v>185</v>
      </c>
    </row>
    <row r="142" spans="2:65" s="1" customFormat="1" ht="24" customHeight="1">
      <c r="B142" s="30"/>
      <c r="C142" s="200" t="s">
        <v>8</v>
      </c>
      <c r="D142" s="200" t="s">
        <v>133</v>
      </c>
      <c r="E142" s="201" t="s">
        <v>186</v>
      </c>
      <c r="F142" s="202" t="s">
        <v>187</v>
      </c>
      <c r="G142" s="203" t="s">
        <v>129</v>
      </c>
      <c r="H142" s="204">
        <v>12</v>
      </c>
      <c r="I142" s="205"/>
      <c r="J142" s="206">
        <f t="shared" si="0"/>
        <v>0</v>
      </c>
      <c r="K142" s="202" t="s">
        <v>130</v>
      </c>
      <c r="L142" s="207"/>
      <c r="M142" s="208" t="s">
        <v>1</v>
      </c>
      <c r="N142" s="209" t="s">
        <v>42</v>
      </c>
      <c r="O142" s="62"/>
      <c r="P142" s="196">
        <f t="shared" si="1"/>
        <v>0</v>
      </c>
      <c r="Q142" s="196">
        <v>1.3999999999999999E-4</v>
      </c>
      <c r="R142" s="196">
        <f t="shared" si="2"/>
        <v>1.6799999999999999E-3</v>
      </c>
      <c r="S142" s="196">
        <v>0</v>
      </c>
      <c r="T142" s="197">
        <f t="shared" si="3"/>
        <v>0</v>
      </c>
      <c r="AR142" s="198" t="s">
        <v>136</v>
      </c>
      <c r="AT142" s="198" t="s">
        <v>133</v>
      </c>
      <c r="AU142" s="198" t="s">
        <v>122</v>
      </c>
      <c r="AY142" s="13" t="s">
        <v>123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3" t="s">
        <v>122</v>
      </c>
      <c r="BK142" s="199">
        <f t="shared" si="9"/>
        <v>0</v>
      </c>
      <c r="BL142" s="13" t="s">
        <v>131</v>
      </c>
      <c r="BM142" s="198" t="s">
        <v>188</v>
      </c>
    </row>
    <row r="143" spans="2:65" s="1" customFormat="1" ht="24" customHeight="1">
      <c r="B143" s="30"/>
      <c r="C143" s="200" t="s">
        <v>131</v>
      </c>
      <c r="D143" s="200" t="s">
        <v>133</v>
      </c>
      <c r="E143" s="201" t="s">
        <v>189</v>
      </c>
      <c r="F143" s="202" t="s">
        <v>190</v>
      </c>
      <c r="G143" s="203" t="s">
        <v>129</v>
      </c>
      <c r="H143" s="204">
        <v>12</v>
      </c>
      <c r="I143" s="205"/>
      <c r="J143" s="206">
        <f t="shared" si="0"/>
        <v>0</v>
      </c>
      <c r="K143" s="202" t="s">
        <v>130</v>
      </c>
      <c r="L143" s="207"/>
      <c r="M143" s="208" t="s">
        <v>1</v>
      </c>
      <c r="N143" s="209" t="s">
        <v>42</v>
      </c>
      <c r="O143" s="62"/>
      <c r="P143" s="196">
        <f t="shared" si="1"/>
        <v>0</v>
      </c>
      <c r="Q143" s="196">
        <v>2.1000000000000001E-4</v>
      </c>
      <c r="R143" s="196">
        <f t="shared" si="2"/>
        <v>2.5200000000000001E-3</v>
      </c>
      <c r="S143" s="196">
        <v>0</v>
      </c>
      <c r="T143" s="197">
        <f t="shared" si="3"/>
        <v>0</v>
      </c>
      <c r="AR143" s="198" t="s">
        <v>136</v>
      </c>
      <c r="AT143" s="198" t="s">
        <v>133</v>
      </c>
      <c r="AU143" s="198" t="s">
        <v>122</v>
      </c>
      <c r="AY143" s="13" t="s">
        <v>123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3" t="s">
        <v>122</v>
      </c>
      <c r="BK143" s="199">
        <f t="shared" si="9"/>
        <v>0</v>
      </c>
      <c r="BL143" s="13" t="s">
        <v>131</v>
      </c>
      <c r="BM143" s="198" t="s">
        <v>191</v>
      </c>
    </row>
    <row r="144" spans="2:65" s="1" customFormat="1" ht="24" customHeight="1">
      <c r="B144" s="30"/>
      <c r="C144" s="187" t="s">
        <v>192</v>
      </c>
      <c r="D144" s="187" t="s">
        <v>126</v>
      </c>
      <c r="E144" s="188" t="s">
        <v>193</v>
      </c>
      <c r="F144" s="189" t="s">
        <v>160</v>
      </c>
      <c r="G144" s="190" t="s">
        <v>129</v>
      </c>
      <c r="H144" s="191">
        <v>41</v>
      </c>
      <c r="I144" s="192"/>
      <c r="J144" s="193">
        <f t="shared" si="0"/>
        <v>0</v>
      </c>
      <c r="K144" s="189" t="s">
        <v>1</v>
      </c>
      <c r="L144" s="34"/>
      <c r="M144" s="194" t="s">
        <v>1</v>
      </c>
      <c r="N144" s="195" t="s">
        <v>42</v>
      </c>
      <c r="O144" s="62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AR144" s="198" t="s">
        <v>131</v>
      </c>
      <c r="AT144" s="198" t="s">
        <v>126</v>
      </c>
      <c r="AU144" s="198" t="s">
        <v>122</v>
      </c>
      <c r="AY144" s="13" t="s">
        <v>123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3" t="s">
        <v>122</v>
      </c>
      <c r="BK144" s="199">
        <f t="shared" si="9"/>
        <v>0</v>
      </c>
      <c r="BL144" s="13" t="s">
        <v>131</v>
      </c>
      <c r="BM144" s="198" t="s">
        <v>194</v>
      </c>
    </row>
    <row r="145" spans="2:65" s="1" customFormat="1" ht="16.5" customHeight="1">
      <c r="B145" s="30"/>
      <c r="C145" s="187" t="s">
        <v>195</v>
      </c>
      <c r="D145" s="187" t="s">
        <v>126</v>
      </c>
      <c r="E145" s="188" t="s">
        <v>196</v>
      </c>
      <c r="F145" s="189" t="s">
        <v>197</v>
      </c>
      <c r="G145" s="190" t="s">
        <v>129</v>
      </c>
      <c r="H145" s="191">
        <v>13</v>
      </c>
      <c r="I145" s="192"/>
      <c r="J145" s="193">
        <f t="shared" si="0"/>
        <v>0</v>
      </c>
      <c r="K145" s="189" t="s">
        <v>1</v>
      </c>
      <c r="L145" s="34"/>
      <c r="M145" s="194" t="s">
        <v>1</v>
      </c>
      <c r="N145" s="195" t="s">
        <v>42</v>
      </c>
      <c r="O145" s="62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AR145" s="198" t="s">
        <v>131</v>
      </c>
      <c r="AT145" s="198" t="s">
        <v>126</v>
      </c>
      <c r="AU145" s="198" t="s">
        <v>122</v>
      </c>
      <c r="AY145" s="13" t="s">
        <v>123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3" t="s">
        <v>122</v>
      </c>
      <c r="BK145" s="199">
        <f t="shared" si="9"/>
        <v>0</v>
      </c>
      <c r="BL145" s="13" t="s">
        <v>131</v>
      </c>
      <c r="BM145" s="198" t="s">
        <v>198</v>
      </c>
    </row>
    <row r="146" spans="2:65" s="1" customFormat="1" ht="16.5" customHeight="1">
      <c r="B146" s="30"/>
      <c r="C146" s="187" t="s">
        <v>199</v>
      </c>
      <c r="D146" s="187" t="s">
        <v>126</v>
      </c>
      <c r="E146" s="188" t="s">
        <v>200</v>
      </c>
      <c r="F146" s="189" t="s">
        <v>201</v>
      </c>
      <c r="G146" s="190" t="s">
        <v>202</v>
      </c>
      <c r="H146" s="191">
        <v>9</v>
      </c>
      <c r="I146" s="192"/>
      <c r="J146" s="193">
        <f t="shared" si="0"/>
        <v>0</v>
      </c>
      <c r="K146" s="189" t="s">
        <v>1</v>
      </c>
      <c r="L146" s="34"/>
      <c r="M146" s="194" t="s">
        <v>1</v>
      </c>
      <c r="N146" s="195" t="s">
        <v>42</v>
      </c>
      <c r="O146" s="62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AR146" s="198" t="s">
        <v>131</v>
      </c>
      <c r="AT146" s="198" t="s">
        <v>126</v>
      </c>
      <c r="AU146" s="198" t="s">
        <v>122</v>
      </c>
      <c r="AY146" s="13" t="s">
        <v>123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3" t="s">
        <v>122</v>
      </c>
      <c r="BK146" s="199">
        <f t="shared" si="9"/>
        <v>0</v>
      </c>
      <c r="BL146" s="13" t="s">
        <v>131</v>
      </c>
      <c r="BM146" s="198" t="s">
        <v>203</v>
      </c>
    </row>
    <row r="147" spans="2:65" s="1" customFormat="1" ht="16.5" customHeight="1">
      <c r="B147" s="30"/>
      <c r="C147" s="187" t="s">
        <v>204</v>
      </c>
      <c r="D147" s="187" t="s">
        <v>126</v>
      </c>
      <c r="E147" s="188" t="s">
        <v>205</v>
      </c>
      <c r="F147" s="189" t="s">
        <v>206</v>
      </c>
      <c r="G147" s="190" t="s">
        <v>129</v>
      </c>
      <c r="H147" s="191">
        <v>7</v>
      </c>
      <c r="I147" s="192"/>
      <c r="J147" s="193">
        <f t="shared" si="0"/>
        <v>0</v>
      </c>
      <c r="K147" s="189" t="s">
        <v>1</v>
      </c>
      <c r="L147" s="34"/>
      <c r="M147" s="194" t="s">
        <v>1</v>
      </c>
      <c r="N147" s="195" t="s">
        <v>42</v>
      </c>
      <c r="O147" s="62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AR147" s="198" t="s">
        <v>131</v>
      </c>
      <c r="AT147" s="198" t="s">
        <v>126</v>
      </c>
      <c r="AU147" s="198" t="s">
        <v>122</v>
      </c>
      <c r="AY147" s="13" t="s">
        <v>123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3" t="s">
        <v>122</v>
      </c>
      <c r="BK147" s="199">
        <f t="shared" si="9"/>
        <v>0</v>
      </c>
      <c r="BL147" s="13" t="s">
        <v>131</v>
      </c>
      <c r="BM147" s="198" t="s">
        <v>207</v>
      </c>
    </row>
    <row r="148" spans="2:65" s="1" customFormat="1" ht="16.5" customHeight="1">
      <c r="B148" s="30"/>
      <c r="C148" s="187" t="s">
        <v>7</v>
      </c>
      <c r="D148" s="187" t="s">
        <v>126</v>
      </c>
      <c r="E148" s="188" t="s">
        <v>208</v>
      </c>
      <c r="F148" s="189" t="s">
        <v>209</v>
      </c>
      <c r="G148" s="190" t="s">
        <v>129</v>
      </c>
      <c r="H148" s="191">
        <v>12</v>
      </c>
      <c r="I148" s="192"/>
      <c r="J148" s="193">
        <f t="shared" si="0"/>
        <v>0</v>
      </c>
      <c r="K148" s="189" t="s">
        <v>1</v>
      </c>
      <c r="L148" s="34"/>
      <c r="M148" s="194" t="s">
        <v>1</v>
      </c>
      <c r="N148" s="195" t="s">
        <v>42</v>
      </c>
      <c r="O148" s="62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AR148" s="198" t="s">
        <v>210</v>
      </c>
      <c r="AT148" s="198" t="s">
        <v>126</v>
      </c>
      <c r="AU148" s="198" t="s">
        <v>122</v>
      </c>
      <c r="AY148" s="13" t="s">
        <v>123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3" t="s">
        <v>122</v>
      </c>
      <c r="BK148" s="199">
        <f t="shared" si="9"/>
        <v>0</v>
      </c>
      <c r="BL148" s="13" t="s">
        <v>210</v>
      </c>
      <c r="BM148" s="198" t="s">
        <v>211</v>
      </c>
    </row>
    <row r="149" spans="2:65" s="1" customFormat="1" ht="24" customHeight="1">
      <c r="B149" s="30"/>
      <c r="C149" s="187" t="s">
        <v>212</v>
      </c>
      <c r="D149" s="187" t="s">
        <v>126</v>
      </c>
      <c r="E149" s="188" t="s">
        <v>213</v>
      </c>
      <c r="F149" s="189" t="s">
        <v>214</v>
      </c>
      <c r="G149" s="190" t="s">
        <v>215</v>
      </c>
      <c r="H149" s="191">
        <v>0.16500000000000001</v>
      </c>
      <c r="I149" s="192"/>
      <c r="J149" s="193">
        <f t="shared" si="0"/>
        <v>0</v>
      </c>
      <c r="K149" s="189" t="s">
        <v>130</v>
      </c>
      <c r="L149" s="34"/>
      <c r="M149" s="194" t="s">
        <v>1</v>
      </c>
      <c r="N149" s="195" t="s">
        <v>42</v>
      </c>
      <c r="O149" s="62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AR149" s="198" t="s">
        <v>131</v>
      </c>
      <c r="AT149" s="198" t="s">
        <v>126</v>
      </c>
      <c r="AU149" s="198" t="s">
        <v>122</v>
      </c>
      <c r="AY149" s="13" t="s">
        <v>123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3" t="s">
        <v>122</v>
      </c>
      <c r="BK149" s="199">
        <f t="shared" si="9"/>
        <v>0</v>
      </c>
      <c r="BL149" s="13" t="s">
        <v>131</v>
      </c>
      <c r="BM149" s="198" t="s">
        <v>216</v>
      </c>
    </row>
    <row r="150" spans="2:65" s="11" customFormat="1" ht="22.8" customHeight="1">
      <c r="B150" s="171"/>
      <c r="C150" s="172"/>
      <c r="D150" s="173" t="s">
        <v>75</v>
      </c>
      <c r="E150" s="185" t="s">
        <v>217</v>
      </c>
      <c r="F150" s="185" t="s">
        <v>218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SUM(P151:P167)</f>
        <v>0</v>
      </c>
      <c r="Q150" s="179"/>
      <c r="R150" s="180">
        <f>SUM(R151:R167)</f>
        <v>0.21256999999999998</v>
      </c>
      <c r="S150" s="179"/>
      <c r="T150" s="181">
        <f>SUM(T151:T167)</f>
        <v>0</v>
      </c>
      <c r="AR150" s="182" t="s">
        <v>122</v>
      </c>
      <c r="AT150" s="183" t="s">
        <v>75</v>
      </c>
      <c r="AU150" s="183" t="s">
        <v>84</v>
      </c>
      <c r="AY150" s="182" t="s">
        <v>123</v>
      </c>
      <c r="BK150" s="184">
        <f>SUM(BK151:BK167)</f>
        <v>0</v>
      </c>
    </row>
    <row r="151" spans="2:65" s="1" customFormat="1" ht="24" customHeight="1">
      <c r="B151" s="30"/>
      <c r="C151" s="187" t="s">
        <v>219</v>
      </c>
      <c r="D151" s="187" t="s">
        <v>126</v>
      </c>
      <c r="E151" s="188" t="s">
        <v>220</v>
      </c>
      <c r="F151" s="189" t="s">
        <v>221</v>
      </c>
      <c r="G151" s="190" t="s">
        <v>222</v>
      </c>
      <c r="H151" s="191">
        <v>1</v>
      </c>
      <c r="I151" s="192"/>
      <c r="J151" s="193">
        <f t="shared" ref="J151:J167" si="10">ROUND(I151*H151,2)</f>
        <v>0</v>
      </c>
      <c r="K151" s="189" t="s">
        <v>1</v>
      </c>
      <c r="L151" s="34"/>
      <c r="M151" s="194" t="s">
        <v>1</v>
      </c>
      <c r="N151" s="195" t="s">
        <v>42</v>
      </c>
      <c r="O151" s="62"/>
      <c r="P151" s="196">
        <f t="shared" ref="P151:P167" si="11">O151*H151</f>
        <v>0</v>
      </c>
      <c r="Q151" s="196">
        <v>0</v>
      </c>
      <c r="R151" s="196">
        <f t="shared" ref="R151:R167" si="12">Q151*H151</f>
        <v>0</v>
      </c>
      <c r="S151" s="196">
        <v>0</v>
      </c>
      <c r="T151" s="197">
        <f t="shared" ref="T151:T167" si="13">S151*H151</f>
        <v>0</v>
      </c>
      <c r="AR151" s="198" t="s">
        <v>131</v>
      </c>
      <c r="AT151" s="198" t="s">
        <v>126</v>
      </c>
      <c r="AU151" s="198" t="s">
        <v>122</v>
      </c>
      <c r="AY151" s="13" t="s">
        <v>123</v>
      </c>
      <c r="BE151" s="199">
        <f t="shared" ref="BE151:BE167" si="14">IF(N151="základní",J151,0)</f>
        <v>0</v>
      </c>
      <c r="BF151" s="199">
        <f t="shared" ref="BF151:BF167" si="15">IF(N151="snížená",J151,0)</f>
        <v>0</v>
      </c>
      <c r="BG151" s="199">
        <f t="shared" ref="BG151:BG167" si="16">IF(N151="zákl. přenesená",J151,0)</f>
        <v>0</v>
      </c>
      <c r="BH151" s="199">
        <f t="shared" ref="BH151:BH167" si="17">IF(N151="sníž. přenesená",J151,0)</f>
        <v>0</v>
      </c>
      <c r="BI151" s="199">
        <f t="shared" ref="BI151:BI167" si="18">IF(N151="nulová",J151,0)</f>
        <v>0</v>
      </c>
      <c r="BJ151" s="13" t="s">
        <v>122</v>
      </c>
      <c r="BK151" s="199">
        <f t="shared" ref="BK151:BK167" si="19">ROUND(I151*H151,2)</f>
        <v>0</v>
      </c>
      <c r="BL151" s="13" t="s">
        <v>131</v>
      </c>
      <c r="BM151" s="198" t="s">
        <v>223</v>
      </c>
    </row>
    <row r="152" spans="2:65" s="1" customFormat="1" ht="24" customHeight="1">
      <c r="B152" s="30"/>
      <c r="C152" s="187" t="s">
        <v>224</v>
      </c>
      <c r="D152" s="187" t="s">
        <v>126</v>
      </c>
      <c r="E152" s="188" t="s">
        <v>225</v>
      </c>
      <c r="F152" s="189" t="s">
        <v>226</v>
      </c>
      <c r="G152" s="190" t="s">
        <v>129</v>
      </c>
      <c r="H152" s="191">
        <v>29</v>
      </c>
      <c r="I152" s="192"/>
      <c r="J152" s="193">
        <f t="shared" si="10"/>
        <v>0</v>
      </c>
      <c r="K152" s="189" t="s">
        <v>130</v>
      </c>
      <c r="L152" s="34"/>
      <c r="M152" s="194" t="s">
        <v>1</v>
      </c>
      <c r="N152" s="195" t="s">
        <v>42</v>
      </c>
      <c r="O152" s="62"/>
      <c r="P152" s="196">
        <f t="shared" si="11"/>
        <v>0</v>
      </c>
      <c r="Q152" s="196">
        <v>6.6E-4</v>
      </c>
      <c r="R152" s="196">
        <f t="shared" si="12"/>
        <v>1.9140000000000001E-2</v>
      </c>
      <c r="S152" s="196">
        <v>0</v>
      </c>
      <c r="T152" s="197">
        <f t="shared" si="13"/>
        <v>0</v>
      </c>
      <c r="AR152" s="198" t="s">
        <v>131</v>
      </c>
      <c r="AT152" s="198" t="s">
        <v>126</v>
      </c>
      <c r="AU152" s="198" t="s">
        <v>122</v>
      </c>
      <c r="AY152" s="13" t="s">
        <v>123</v>
      </c>
      <c r="BE152" s="199">
        <f t="shared" si="14"/>
        <v>0</v>
      </c>
      <c r="BF152" s="199">
        <f t="shared" si="15"/>
        <v>0</v>
      </c>
      <c r="BG152" s="199">
        <f t="shared" si="16"/>
        <v>0</v>
      </c>
      <c r="BH152" s="199">
        <f t="shared" si="17"/>
        <v>0</v>
      </c>
      <c r="BI152" s="199">
        <f t="shared" si="18"/>
        <v>0</v>
      </c>
      <c r="BJ152" s="13" t="s">
        <v>122</v>
      </c>
      <c r="BK152" s="199">
        <f t="shared" si="19"/>
        <v>0</v>
      </c>
      <c r="BL152" s="13" t="s">
        <v>131</v>
      </c>
      <c r="BM152" s="198" t="s">
        <v>227</v>
      </c>
    </row>
    <row r="153" spans="2:65" s="1" customFormat="1" ht="24" customHeight="1">
      <c r="B153" s="30"/>
      <c r="C153" s="187" t="s">
        <v>228</v>
      </c>
      <c r="D153" s="187" t="s">
        <v>126</v>
      </c>
      <c r="E153" s="188" t="s">
        <v>229</v>
      </c>
      <c r="F153" s="189" t="s">
        <v>230</v>
      </c>
      <c r="G153" s="190" t="s">
        <v>129</v>
      </c>
      <c r="H153" s="191">
        <v>9</v>
      </c>
      <c r="I153" s="192"/>
      <c r="J153" s="193">
        <f t="shared" si="10"/>
        <v>0</v>
      </c>
      <c r="K153" s="189" t="s">
        <v>130</v>
      </c>
      <c r="L153" s="34"/>
      <c r="M153" s="194" t="s">
        <v>1</v>
      </c>
      <c r="N153" s="195" t="s">
        <v>42</v>
      </c>
      <c r="O153" s="62"/>
      <c r="P153" s="196">
        <f t="shared" si="11"/>
        <v>0</v>
      </c>
      <c r="Q153" s="196">
        <v>9.1E-4</v>
      </c>
      <c r="R153" s="196">
        <f t="shared" si="12"/>
        <v>8.1899999999999994E-3</v>
      </c>
      <c r="S153" s="196">
        <v>0</v>
      </c>
      <c r="T153" s="197">
        <f t="shared" si="13"/>
        <v>0</v>
      </c>
      <c r="AR153" s="198" t="s">
        <v>131</v>
      </c>
      <c r="AT153" s="198" t="s">
        <v>126</v>
      </c>
      <c r="AU153" s="198" t="s">
        <v>122</v>
      </c>
      <c r="AY153" s="13" t="s">
        <v>123</v>
      </c>
      <c r="BE153" s="199">
        <f t="shared" si="14"/>
        <v>0</v>
      </c>
      <c r="BF153" s="199">
        <f t="shared" si="15"/>
        <v>0</v>
      </c>
      <c r="BG153" s="199">
        <f t="shared" si="16"/>
        <v>0</v>
      </c>
      <c r="BH153" s="199">
        <f t="shared" si="17"/>
        <v>0</v>
      </c>
      <c r="BI153" s="199">
        <f t="shared" si="18"/>
        <v>0</v>
      </c>
      <c r="BJ153" s="13" t="s">
        <v>122</v>
      </c>
      <c r="BK153" s="199">
        <f t="shared" si="19"/>
        <v>0</v>
      </c>
      <c r="BL153" s="13" t="s">
        <v>131</v>
      </c>
      <c r="BM153" s="198" t="s">
        <v>231</v>
      </c>
    </row>
    <row r="154" spans="2:65" s="1" customFormat="1" ht="24" customHeight="1">
      <c r="B154" s="30"/>
      <c r="C154" s="187" t="s">
        <v>232</v>
      </c>
      <c r="D154" s="187" t="s">
        <v>126</v>
      </c>
      <c r="E154" s="188" t="s">
        <v>233</v>
      </c>
      <c r="F154" s="189" t="s">
        <v>234</v>
      </c>
      <c r="G154" s="190" t="s">
        <v>129</v>
      </c>
      <c r="H154" s="191">
        <v>8</v>
      </c>
      <c r="I154" s="192"/>
      <c r="J154" s="193">
        <f t="shared" si="10"/>
        <v>0</v>
      </c>
      <c r="K154" s="189" t="s">
        <v>130</v>
      </c>
      <c r="L154" s="34"/>
      <c r="M154" s="194" t="s">
        <v>1</v>
      </c>
      <c r="N154" s="195" t="s">
        <v>42</v>
      </c>
      <c r="O154" s="62"/>
      <c r="P154" s="196">
        <f t="shared" si="11"/>
        <v>0</v>
      </c>
      <c r="Q154" s="196">
        <v>1.1900000000000001E-3</v>
      </c>
      <c r="R154" s="196">
        <f t="shared" si="12"/>
        <v>9.5200000000000007E-3</v>
      </c>
      <c r="S154" s="196">
        <v>0</v>
      </c>
      <c r="T154" s="197">
        <f t="shared" si="13"/>
        <v>0</v>
      </c>
      <c r="AR154" s="198" t="s">
        <v>131</v>
      </c>
      <c r="AT154" s="198" t="s">
        <v>126</v>
      </c>
      <c r="AU154" s="198" t="s">
        <v>122</v>
      </c>
      <c r="AY154" s="13" t="s">
        <v>123</v>
      </c>
      <c r="BE154" s="199">
        <f t="shared" si="14"/>
        <v>0</v>
      </c>
      <c r="BF154" s="199">
        <f t="shared" si="15"/>
        <v>0</v>
      </c>
      <c r="BG154" s="199">
        <f t="shared" si="16"/>
        <v>0</v>
      </c>
      <c r="BH154" s="199">
        <f t="shared" si="17"/>
        <v>0</v>
      </c>
      <c r="BI154" s="199">
        <f t="shared" si="18"/>
        <v>0</v>
      </c>
      <c r="BJ154" s="13" t="s">
        <v>122</v>
      </c>
      <c r="BK154" s="199">
        <f t="shared" si="19"/>
        <v>0</v>
      </c>
      <c r="BL154" s="13" t="s">
        <v>131</v>
      </c>
      <c r="BM154" s="198" t="s">
        <v>235</v>
      </c>
    </row>
    <row r="155" spans="2:65" s="1" customFormat="1" ht="24" customHeight="1">
      <c r="B155" s="30"/>
      <c r="C155" s="187" t="s">
        <v>236</v>
      </c>
      <c r="D155" s="187" t="s">
        <v>126</v>
      </c>
      <c r="E155" s="188" t="s">
        <v>237</v>
      </c>
      <c r="F155" s="189" t="s">
        <v>238</v>
      </c>
      <c r="G155" s="190" t="s">
        <v>129</v>
      </c>
      <c r="H155" s="191">
        <v>16</v>
      </c>
      <c r="I155" s="192"/>
      <c r="J155" s="193">
        <f t="shared" si="10"/>
        <v>0</v>
      </c>
      <c r="K155" s="189" t="s">
        <v>130</v>
      </c>
      <c r="L155" s="34"/>
      <c r="M155" s="194" t="s">
        <v>1</v>
      </c>
      <c r="N155" s="195" t="s">
        <v>42</v>
      </c>
      <c r="O155" s="62"/>
      <c r="P155" s="196">
        <f t="shared" si="11"/>
        <v>0</v>
      </c>
      <c r="Q155" s="196">
        <v>2.5200000000000001E-3</v>
      </c>
      <c r="R155" s="196">
        <f t="shared" si="12"/>
        <v>4.0320000000000002E-2</v>
      </c>
      <c r="S155" s="196">
        <v>0</v>
      </c>
      <c r="T155" s="197">
        <f t="shared" si="13"/>
        <v>0</v>
      </c>
      <c r="AR155" s="198" t="s">
        <v>131</v>
      </c>
      <c r="AT155" s="198" t="s">
        <v>126</v>
      </c>
      <c r="AU155" s="198" t="s">
        <v>122</v>
      </c>
      <c r="AY155" s="13" t="s">
        <v>123</v>
      </c>
      <c r="BE155" s="199">
        <f t="shared" si="14"/>
        <v>0</v>
      </c>
      <c r="BF155" s="199">
        <f t="shared" si="15"/>
        <v>0</v>
      </c>
      <c r="BG155" s="199">
        <f t="shared" si="16"/>
        <v>0</v>
      </c>
      <c r="BH155" s="199">
        <f t="shared" si="17"/>
        <v>0</v>
      </c>
      <c r="BI155" s="199">
        <f t="shared" si="18"/>
        <v>0</v>
      </c>
      <c r="BJ155" s="13" t="s">
        <v>122</v>
      </c>
      <c r="BK155" s="199">
        <f t="shared" si="19"/>
        <v>0</v>
      </c>
      <c r="BL155" s="13" t="s">
        <v>131</v>
      </c>
      <c r="BM155" s="198" t="s">
        <v>239</v>
      </c>
    </row>
    <row r="156" spans="2:65" s="1" customFormat="1" ht="24" customHeight="1">
      <c r="B156" s="30"/>
      <c r="C156" s="187" t="s">
        <v>240</v>
      </c>
      <c r="D156" s="187" t="s">
        <v>126</v>
      </c>
      <c r="E156" s="188" t="s">
        <v>241</v>
      </c>
      <c r="F156" s="189" t="s">
        <v>242</v>
      </c>
      <c r="G156" s="190" t="s">
        <v>129</v>
      </c>
      <c r="H156" s="191">
        <v>25</v>
      </c>
      <c r="I156" s="192"/>
      <c r="J156" s="193">
        <f t="shared" si="10"/>
        <v>0</v>
      </c>
      <c r="K156" s="189" t="s">
        <v>130</v>
      </c>
      <c r="L156" s="34"/>
      <c r="M156" s="194" t="s">
        <v>1</v>
      </c>
      <c r="N156" s="195" t="s">
        <v>42</v>
      </c>
      <c r="O156" s="62"/>
      <c r="P156" s="196">
        <f t="shared" si="11"/>
        <v>0</v>
      </c>
      <c r="Q156" s="196">
        <v>3.5000000000000001E-3</v>
      </c>
      <c r="R156" s="196">
        <f t="shared" si="12"/>
        <v>8.7500000000000008E-2</v>
      </c>
      <c r="S156" s="196">
        <v>0</v>
      </c>
      <c r="T156" s="197">
        <f t="shared" si="13"/>
        <v>0</v>
      </c>
      <c r="AR156" s="198" t="s">
        <v>131</v>
      </c>
      <c r="AT156" s="198" t="s">
        <v>126</v>
      </c>
      <c r="AU156" s="198" t="s">
        <v>122</v>
      </c>
      <c r="AY156" s="13" t="s">
        <v>123</v>
      </c>
      <c r="BE156" s="199">
        <f t="shared" si="14"/>
        <v>0</v>
      </c>
      <c r="BF156" s="199">
        <f t="shared" si="15"/>
        <v>0</v>
      </c>
      <c r="BG156" s="199">
        <f t="shared" si="16"/>
        <v>0</v>
      </c>
      <c r="BH156" s="199">
        <f t="shared" si="17"/>
        <v>0</v>
      </c>
      <c r="BI156" s="199">
        <f t="shared" si="18"/>
        <v>0</v>
      </c>
      <c r="BJ156" s="13" t="s">
        <v>122</v>
      </c>
      <c r="BK156" s="199">
        <f t="shared" si="19"/>
        <v>0</v>
      </c>
      <c r="BL156" s="13" t="s">
        <v>131</v>
      </c>
      <c r="BM156" s="198" t="s">
        <v>243</v>
      </c>
    </row>
    <row r="157" spans="2:65" s="1" customFormat="1" ht="24" customHeight="1">
      <c r="B157" s="30"/>
      <c r="C157" s="187" t="s">
        <v>244</v>
      </c>
      <c r="D157" s="187" t="s">
        <v>126</v>
      </c>
      <c r="E157" s="188" t="s">
        <v>245</v>
      </c>
      <c r="F157" s="189" t="s">
        <v>246</v>
      </c>
      <c r="G157" s="190" t="s">
        <v>129</v>
      </c>
      <c r="H157" s="191">
        <v>91</v>
      </c>
      <c r="I157" s="192"/>
      <c r="J157" s="193">
        <f t="shared" si="10"/>
        <v>0</v>
      </c>
      <c r="K157" s="189" t="s">
        <v>130</v>
      </c>
      <c r="L157" s="34"/>
      <c r="M157" s="194" t="s">
        <v>1</v>
      </c>
      <c r="N157" s="195" t="s">
        <v>42</v>
      </c>
      <c r="O157" s="62"/>
      <c r="P157" s="196">
        <f t="shared" si="11"/>
        <v>0</v>
      </c>
      <c r="Q157" s="196">
        <v>4.0000000000000002E-4</v>
      </c>
      <c r="R157" s="196">
        <f t="shared" si="12"/>
        <v>3.6400000000000002E-2</v>
      </c>
      <c r="S157" s="196">
        <v>0</v>
      </c>
      <c r="T157" s="197">
        <f t="shared" si="13"/>
        <v>0</v>
      </c>
      <c r="AR157" s="198" t="s">
        <v>131</v>
      </c>
      <c r="AT157" s="198" t="s">
        <v>126</v>
      </c>
      <c r="AU157" s="198" t="s">
        <v>122</v>
      </c>
      <c r="AY157" s="13" t="s">
        <v>123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3" t="s">
        <v>122</v>
      </c>
      <c r="BK157" s="199">
        <f t="shared" si="19"/>
        <v>0</v>
      </c>
      <c r="BL157" s="13" t="s">
        <v>131</v>
      </c>
      <c r="BM157" s="198" t="s">
        <v>247</v>
      </c>
    </row>
    <row r="158" spans="2:65" s="1" customFormat="1" ht="16.5" customHeight="1">
      <c r="B158" s="30"/>
      <c r="C158" s="187" t="s">
        <v>248</v>
      </c>
      <c r="D158" s="187" t="s">
        <v>126</v>
      </c>
      <c r="E158" s="188" t="s">
        <v>249</v>
      </c>
      <c r="F158" s="189" t="s">
        <v>250</v>
      </c>
      <c r="G158" s="190" t="s">
        <v>129</v>
      </c>
      <c r="H158" s="191">
        <v>91</v>
      </c>
      <c r="I158" s="192"/>
      <c r="J158" s="193">
        <f t="shared" si="10"/>
        <v>0</v>
      </c>
      <c r="K158" s="189" t="s">
        <v>130</v>
      </c>
      <c r="L158" s="34"/>
      <c r="M158" s="194" t="s">
        <v>1</v>
      </c>
      <c r="N158" s="195" t="s">
        <v>42</v>
      </c>
      <c r="O158" s="62"/>
      <c r="P158" s="196">
        <f t="shared" si="11"/>
        <v>0</v>
      </c>
      <c r="Q158" s="196">
        <v>1.0000000000000001E-5</v>
      </c>
      <c r="R158" s="196">
        <f t="shared" si="12"/>
        <v>9.1000000000000011E-4</v>
      </c>
      <c r="S158" s="196">
        <v>0</v>
      </c>
      <c r="T158" s="197">
        <f t="shared" si="13"/>
        <v>0</v>
      </c>
      <c r="AR158" s="198" t="s">
        <v>131</v>
      </c>
      <c r="AT158" s="198" t="s">
        <v>126</v>
      </c>
      <c r="AU158" s="198" t="s">
        <v>122</v>
      </c>
      <c r="AY158" s="13" t="s">
        <v>123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3" t="s">
        <v>122</v>
      </c>
      <c r="BK158" s="199">
        <f t="shared" si="19"/>
        <v>0</v>
      </c>
      <c r="BL158" s="13" t="s">
        <v>131</v>
      </c>
      <c r="BM158" s="198" t="s">
        <v>251</v>
      </c>
    </row>
    <row r="159" spans="2:65" s="1" customFormat="1" ht="24" customHeight="1">
      <c r="B159" s="30"/>
      <c r="C159" s="187" t="s">
        <v>252</v>
      </c>
      <c r="D159" s="187" t="s">
        <v>126</v>
      </c>
      <c r="E159" s="188" t="s">
        <v>253</v>
      </c>
      <c r="F159" s="189" t="s">
        <v>254</v>
      </c>
      <c r="G159" s="190" t="s">
        <v>255</v>
      </c>
      <c r="H159" s="191">
        <v>1</v>
      </c>
      <c r="I159" s="192"/>
      <c r="J159" s="193">
        <f t="shared" si="10"/>
        <v>0</v>
      </c>
      <c r="K159" s="189" t="s">
        <v>130</v>
      </c>
      <c r="L159" s="34"/>
      <c r="M159" s="194" t="s">
        <v>1</v>
      </c>
      <c r="N159" s="195" t="s">
        <v>42</v>
      </c>
      <c r="O159" s="62"/>
      <c r="P159" s="196">
        <f t="shared" si="11"/>
        <v>0</v>
      </c>
      <c r="Q159" s="196">
        <v>3.2799999999999999E-3</v>
      </c>
      <c r="R159" s="196">
        <f t="shared" si="12"/>
        <v>3.2799999999999999E-3</v>
      </c>
      <c r="S159" s="196">
        <v>0</v>
      </c>
      <c r="T159" s="197">
        <f t="shared" si="13"/>
        <v>0</v>
      </c>
      <c r="AR159" s="198" t="s">
        <v>131</v>
      </c>
      <c r="AT159" s="198" t="s">
        <v>126</v>
      </c>
      <c r="AU159" s="198" t="s">
        <v>122</v>
      </c>
      <c r="AY159" s="13" t="s">
        <v>123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3" t="s">
        <v>122</v>
      </c>
      <c r="BK159" s="199">
        <f t="shared" si="19"/>
        <v>0</v>
      </c>
      <c r="BL159" s="13" t="s">
        <v>131</v>
      </c>
      <c r="BM159" s="198" t="s">
        <v>256</v>
      </c>
    </row>
    <row r="160" spans="2:65" s="1" customFormat="1" ht="24" customHeight="1">
      <c r="B160" s="30"/>
      <c r="C160" s="187" t="s">
        <v>136</v>
      </c>
      <c r="D160" s="187" t="s">
        <v>126</v>
      </c>
      <c r="E160" s="188" t="s">
        <v>257</v>
      </c>
      <c r="F160" s="189" t="s">
        <v>258</v>
      </c>
      <c r="G160" s="190" t="s">
        <v>222</v>
      </c>
      <c r="H160" s="191">
        <v>3</v>
      </c>
      <c r="I160" s="192"/>
      <c r="J160" s="193">
        <f t="shared" si="10"/>
        <v>0</v>
      </c>
      <c r="K160" s="189" t="s">
        <v>130</v>
      </c>
      <c r="L160" s="34"/>
      <c r="M160" s="194" t="s">
        <v>1</v>
      </c>
      <c r="N160" s="195" t="s">
        <v>42</v>
      </c>
      <c r="O160" s="62"/>
      <c r="P160" s="196">
        <f t="shared" si="11"/>
        <v>0</v>
      </c>
      <c r="Q160" s="196">
        <v>2.2000000000000001E-4</v>
      </c>
      <c r="R160" s="196">
        <f t="shared" si="12"/>
        <v>6.6E-4</v>
      </c>
      <c r="S160" s="196">
        <v>0</v>
      </c>
      <c r="T160" s="197">
        <f t="shared" si="13"/>
        <v>0</v>
      </c>
      <c r="AR160" s="198" t="s">
        <v>131</v>
      </c>
      <c r="AT160" s="198" t="s">
        <v>126</v>
      </c>
      <c r="AU160" s="198" t="s">
        <v>122</v>
      </c>
      <c r="AY160" s="13" t="s">
        <v>123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3" t="s">
        <v>122</v>
      </c>
      <c r="BK160" s="199">
        <f t="shared" si="19"/>
        <v>0</v>
      </c>
      <c r="BL160" s="13" t="s">
        <v>131</v>
      </c>
      <c r="BM160" s="198" t="s">
        <v>259</v>
      </c>
    </row>
    <row r="161" spans="2:65" s="1" customFormat="1" ht="24" customHeight="1">
      <c r="B161" s="30"/>
      <c r="C161" s="187" t="s">
        <v>260</v>
      </c>
      <c r="D161" s="187" t="s">
        <v>126</v>
      </c>
      <c r="E161" s="188" t="s">
        <v>261</v>
      </c>
      <c r="F161" s="189" t="s">
        <v>262</v>
      </c>
      <c r="G161" s="190" t="s">
        <v>222</v>
      </c>
      <c r="H161" s="191">
        <v>2</v>
      </c>
      <c r="I161" s="192"/>
      <c r="J161" s="193">
        <f t="shared" si="10"/>
        <v>0</v>
      </c>
      <c r="K161" s="189" t="s">
        <v>130</v>
      </c>
      <c r="L161" s="34"/>
      <c r="M161" s="194" t="s">
        <v>1</v>
      </c>
      <c r="N161" s="195" t="s">
        <v>42</v>
      </c>
      <c r="O161" s="62"/>
      <c r="P161" s="196">
        <f t="shared" si="11"/>
        <v>0</v>
      </c>
      <c r="Q161" s="196">
        <v>3.6000000000000002E-4</v>
      </c>
      <c r="R161" s="196">
        <f t="shared" si="12"/>
        <v>7.2000000000000005E-4</v>
      </c>
      <c r="S161" s="196">
        <v>0</v>
      </c>
      <c r="T161" s="197">
        <f t="shared" si="13"/>
        <v>0</v>
      </c>
      <c r="AR161" s="198" t="s">
        <v>131</v>
      </c>
      <c r="AT161" s="198" t="s">
        <v>126</v>
      </c>
      <c r="AU161" s="198" t="s">
        <v>122</v>
      </c>
      <c r="AY161" s="13" t="s">
        <v>123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3" t="s">
        <v>122</v>
      </c>
      <c r="BK161" s="199">
        <f t="shared" si="19"/>
        <v>0</v>
      </c>
      <c r="BL161" s="13" t="s">
        <v>131</v>
      </c>
      <c r="BM161" s="198" t="s">
        <v>263</v>
      </c>
    </row>
    <row r="162" spans="2:65" s="1" customFormat="1" ht="16.5" customHeight="1">
      <c r="B162" s="30"/>
      <c r="C162" s="187" t="s">
        <v>264</v>
      </c>
      <c r="D162" s="187" t="s">
        <v>126</v>
      </c>
      <c r="E162" s="188" t="s">
        <v>265</v>
      </c>
      <c r="F162" s="189" t="s">
        <v>266</v>
      </c>
      <c r="G162" s="190" t="s">
        <v>222</v>
      </c>
      <c r="H162" s="191">
        <v>2</v>
      </c>
      <c r="I162" s="192"/>
      <c r="J162" s="193">
        <f t="shared" si="10"/>
        <v>0</v>
      </c>
      <c r="K162" s="189" t="s">
        <v>130</v>
      </c>
      <c r="L162" s="34"/>
      <c r="M162" s="194" t="s">
        <v>1</v>
      </c>
      <c r="N162" s="195" t="s">
        <v>42</v>
      </c>
      <c r="O162" s="62"/>
      <c r="P162" s="196">
        <f t="shared" si="11"/>
        <v>0</v>
      </c>
      <c r="Q162" s="196">
        <v>4.0999999999999999E-4</v>
      </c>
      <c r="R162" s="196">
        <f t="shared" si="12"/>
        <v>8.1999999999999998E-4</v>
      </c>
      <c r="S162" s="196">
        <v>0</v>
      </c>
      <c r="T162" s="197">
        <f t="shared" si="13"/>
        <v>0</v>
      </c>
      <c r="AR162" s="198" t="s">
        <v>131</v>
      </c>
      <c r="AT162" s="198" t="s">
        <v>126</v>
      </c>
      <c r="AU162" s="198" t="s">
        <v>122</v>
      </c>
      <c r="AY162" s="13" t="s">
        <v>123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3" t="s">
        <v>122</v>
      </c>
      <c r="BK162" s="199">
        <f t="shared" si="19"/>
        <v>0</v>
      </c>
      <c r="BL162" s="13" t="s">
        <v>131</v>
      </c>
      <c r="BM162" s="198" t="s">
        <v>267</v>
      </c>
    </row>
    <row r="163" spans="2:65" s="1" customFormat="1" ht="16.5" customHeight="1">
      <c r="B163" s="30"/>
      <c r="C163" s="187" t="s">
        <v>268</v>
      </c>
      <c r="D163" s="187" t="s">
        <v>126</v>
      </c>
      <c r="E163" s="188" t="s">
        <v>269</v>
      </c>
      <c r="F163" s="189" t="s">
        <v>270</v>
      </c>
      <c r="G163" s="190" t="s">
        <v>222</v>
      </c>
      <c r="H163" s="191">
        <v>2</v>
      </c>
      <c r="I163" s="192"/>
      <c r="J163" s="193">
        <f t="shared" si="10"/>
        <v>0</v>
      </c>
      <c r="K163" s="189" t="s">
        <v>130</v>
      </c>
      <c r="L163" s="34"/>
      <c r="M163" s="194" t="s">
        <v>1</v>
      </c>
      <c r="N163" s="195" t="s">
        <v>42</v>
      </c>
      <c r="O163" s="62"/>
      <c r="P163" s="196">
        <f t="shared" si="11"/>
        <v>0</v>
      </c>
      <c r="Q163" s="196">
        <v>5.0000000000000001E-4</v>
      </c>
      <c r="R163" s="196">
        <f t="shared" si="12"/>
        <v>1E-3</v>
      </c>
      <c r="S163" s="196">
        <v>0</v>
      </c>
      <c r="T163" s="197">
        <f t="shared" si="13"/>
        <v>0</v>
      </c>
      <c r="AR163" s="198" t="s">
        <v>131</v>
      </c>
      <c r="AT163" s="198" t="s">
        <v>126</v>
      </c>
      <c r="AU163" s="198" t="s">
        <v>122</v>
      </c>
      <c r="AY163" s="13" t="s">
        <v>123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3" t="s">
        <v>122</v>
      </c>
      <c r="BK163" s="199">
        <f t="shared" si="19"/>
        <v>0</v>
      </c>
      <c r="BL163" s="13" t="s">
        <v>131</v>
      </c>
      <c r="BM163" s="198" t="s">
        <v>271</v>
      </c>
    </row>
    <row r="164" spans="2:65" s="1" customFormat="1" ht="16.5" customHeight="1">
      <c r="B164" s="30"/>
      <c r="C164" s="187" t="s">
        <v>272</v>
      </c>
      <c r="D164" s="187" t="s">
        <v>126</v>
      </c>
      <c r="E164" s="188" t="s">
        <v>273</v>
      </c>
      <c r="F164" s="189" t="s">
        <v>274</v>
      </c>
      <c r="G164" s="190" t="s">
        <v>222</v>
      </c>
      <c r="H164" s="191">
        <v>4</v>
      </c>
      <c r="I164" s="192"/>
      <c r="J164" s="193">
        <f t="shared" si="10"/>
        <v>0</v>
      </c>
      <c r="K164" s="189" t="s">
        <v>130</v>
      </c>
      <c r="L164" s="34"/>
      <c r="M164" s="194" t="s">
        <v>1</v>
      </c>
      <c r="N164" s="195" t="s">
        <v>42</v>
      </c>
      <c r="O164" s="62"/>
      <c r="P164" s="196">
        <f t="shared" si="11"/>
        <v>0</v>
      </c>
      <c r="Q164" s="196">
        <v>6.9999999999999999E-4</v>
      </c>
      <c r="R164" s="196">
        <f t="shared" si="12"/>
        <v>2.8E-3</v>
      </c>
      <c r="S164" s="196">
        <v>0</v>
      </c>
      <c r="T164" s="197">
        <f t="shared" si="13"/>
        <v>0</v>
      </c>
      <c r="AR164" s="198" t="s">
        <v>131</v>
      </c>
      <c r="AT164" s="198" t="s">
        <v>126</v>
      </c>
      <c r="AU164" s="198" t="s">
        <v>122</v>
      </c>
      <c r="AY164" s="13" t="s">
        <v>123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3" t="s">
        <v>122</v>
      </c>
      <c r="BK164" s="199">
        <f t="shared" si="19"/>
        <v>0</v>
      </c>
      <c r="BL164" s="13" t="s">
        <v>131</v>
      </c>
      <c r="BM164" s="198" t="s">
        <v>275</v>
      </c>
    </row>
    <row r="165" spans="2:65" s="1" customFormat="1" ht="16.5" customHeight="1">
      <c r="B165" s="30"/>
      <c r="C165" s="187" t="s">
        <v>276</v>
      </c>
      <c r="D165" s="187" t="s">
        <v>126</v>
      </c>
      <c r="E165" s="188" t="s">
        <v>277</v>
      </c>
      <c r="F165" s="189" t="s">
        <v>278</v>
      </c>
      <c r="G165" s="190" t="s">
        <v>222</v>
      </c>
      <c r="H165" s="191">
        <v>1</v>
      </c>
      <c r="I165" s="192"/>
      <c r="J165" s="193">
        <f t="shared" si="10"/>
        <v>0</v>
      </c>
      <c r="K165" s="189" t="s">
        <v>130</v>
      </c>
      <c r="L165" s="34"/>
      <c r="M165" s="194" t="s">
        <v>1</v>
      </c>
      <c r="N165" s="195" t="s">
        <v>42</v>
      </c>
      <c r="O165" s="62"/>
      <c r="P165" s="196">
        <f t="shared" si="11"/>
        <v>0</v>
      </c>
      <c r="Q165" s="196">
        <v>1.07E-3</v>
      </c>
      <c r="R165" s="196">
        <f t="shared" si="12"/>
        <v>1.07E-3</v>
      </c>
      <c r="S165" s="196">
        <v>0</v>
      </c>
      <c r="T165" s="197">
        <f t="shared" si="13"/>
        <v>0</v>
      </c>
      <c r="AR165" s="198" t="s">
        <v>131</v>
      </c>
      <c r="AT165" s="198" t="s">
        <v>126</v>
      </c>
      <c r="AU165" s="198" t="s">
        <v>122</v>
      </c>
      <c r="AY165" s="13" t="s">
        <v>123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3" t="s">
        <v>122</v>
      </c>
      <c r="BK165" s="199">
        <f t="shared" si="19"/>
        <v>0</v>
      </c>
      <c r="BL165" s="13" t="s">
        <v>131</v>
      </c>
      <c r="BM165" s="198" t="s">
        <v>279</v>
      </c>
    </row>
    <row r="166" spans="2:65" s="1" customFormat="1" ht="24" customHeight="1">
      <c r="B166" s="30"/>
      <c r="C166" s="187" t="s">
        <v>280</v>
      </c>
      <c r="D166" s="187" t="s">
        <v>126</v>
      </c>
      <c r="E166" s="188" t="s">
        <v>281</v>
      </c>
      <c r="F166" s="189" t="s">
        <v>282</v>
      </c>
      <c r="G166" s="190" t="s">
        <v>222</v>
      </c>
      <c r="H166" s="191">
        <v>1</v>
      </c>
      <c r="I166" s="192"/>
      <c r="J166" s="193">
        <f t="shared" si="10"/>
        <v>0</v>
      </c>
      <c r="K166" s="189" t="s">
        <v>130</v>
      </c>
      <c r="L166" s="34"/>
      <c r="M166" s="194" t="s">
        <v>1</v>
      </c>
      <c r="N166" s="195" t="s">
        <v>42</v>
      </c>
      <c r="O166" s="62"/>
      <c r="P166" s="196">
        <f t="shared" si="11"/>
        <v>0</v>
      </c>
      <c r="Q166" s="196">
        <v>2.4000000000000001E-4</v>
      </c>
      <c r="R166" s="196">
        <f t="shared" si="12"/>
        <v>2.4000000000000001E-4</v>
      </c>
      <c r="S166" s="196">
        <v>0</v>
      </c>
      <c r="T166" s="197">
        <f t="shared" si="13"/>
        <v>0</v>
      </c>
      <c r="AR166" s="198" t="s">
        <v>131</v>
      </c>
      <c r="AT166" s="198" t="s">
        <v>126</v>
      </c>
      <c r="AU166" s="198" t="s">
        <v>122</v>
      </c>
      <c r="AY166" s="13" t="s">
        <v>123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3" t="s">
        <v>122</v>
      </c>
      <c r="BK166" s="199">
        <f t="shared" si="19"/>
        <v>0</v>
      </c>
      <c r="BL166" s="13" t="s">
        <v>131</v>
      </c>
      <c r="BM166" s="198" t="s">
        <v>283</v>
      </c>
    </row>
    <row r="167" spans="2:65" s="1" customFormat="1" ht="24" customHeight="1">
      <c r="B167" s="30"/>
      <c r="C167" s="187" t="s">
        <v>284</v>
      </c>
      <c r="D167" s="187" t="s">
        <v>126</v>
      </c>
      <c r="E167" s="188" t="s">
        <v>285</v>
      </c>
      <c r="F167" s="189" t="s">
        <v>286</v>
      </c>
      <c r="G167" s="190" t="s">
        <v>215</v>
      </c>
      <c r="H167" s="191">
        <v>0.21299999999999999</v>
      </c>
      <c r="I167" s="192"/>
      <c r="J167" s="193">
        <f t="shared" si="10"/>
        <v>0</v>
      </c>
      <c r="K167" s="189" t="s">
        <v>130</v>
      </c>
      <c r="L167" s="34"/>
      <c r="M167" s="194" t="s">
        <v>1</v>
      </c>
      <c r="N167" s="195" t="s">
        <v>42</v>
      </c>
      <c r="O167" s="6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AR167" s="198" t="s">
        <v>131</v>
      </c>
      <c r="AT167" s="198" t="s">
        <v>126</v>
      </c>
      <c r="AU167" s="198" t="s">
        <v>122</v>
      </c>
      <c r="AY167" s="13" t="s">
        <v>123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3" t="s">
        <v>122</v>
      </c>
      <c r="BK167" s="199">
        <f t="shared" si="19"/>
        <v>0</v>
      </c>
      <c r="BL167" s="13" t="s">
        <v>131</v>
      </c>
      <c r="BM167" s="198" t="s">
        <v>287</v>
      </c>
    </row>
    <row r="168" spans="2:65" s="11" customFormat="1" ht="22.8" customHeight="1">
      <c r="B168" s="171"/>
      <c r="C168" s="172"/>
      <c r="D168" s="173" t="s">
        <v>75</v>
      </c>
      <c r="E168" s="185" t="s">
        <v>288</v>
      </c>
      <c r="F168" s="185" t="s">
        <v>289</v>
      </c>
      <c r="G168" s="172"/>
      <c r="H168" s="172"/>
      <c r="I168" s="175"/>
      <c r="J168" s="186">
        <f>BK168</f>
        <v>0</v>
      </c>
      <c r="K168" s="172"/>
      <c r="L168" s="177"/>
      <c r="M168" s="178"/>
      <c r="N168" s="179"/>
      <c r="O168" s="179"/>
      <c r="P168" s="180">
        <f>SUM(P169:P181)</f>
        <v>0</v>
      </c>
      <c r="Q168" s="179"/>
      <c r="R168" s="180">
        <f>SUM(R169:R181)</f>
        <v>1.6579999999999998E-2</v>
      </c>
      <c r="S168" s="179"/>
      <c r="T168" s="181">
        <f>SUM(T169:T181)</f>
        <v>4.3495299999999997</v>
      </c>
      <c r="AR168" s="182" t="s">
        <v>122</v>
      </c>
      <c r="AT168" s="183" t="s">
        <v>75</v>
      </c>
      <c r="AU168" s="183" t="s">
        <v>84</v>
      </c>
      <c r="AY168" s="182" t="s">
        <v>123</v>
      </c>
      <c r="BK168" s="184">
        <f>SUM(BK169:BK181)</f>
        <v>0</v>
      </c>
    </row>
    <row r="169" spans="2:65" s="1" customFormat="1" ht="16.5" customHeight="1">
      <c r="B169" s="30"/>
      <c r="C169" s="187" t="s">
        <v>290</v>
      </c>
      <c r="D169" s="187" t="s">
        <v>126</v>
      </c>
      <c r="E169" s="188" t="s">
        <v>291</v>
      </c>
      <c r="F169" s="189" t="s">
        <v>292</v>
      </c>
      <c r="G169" s="190" t="s">
        <v>222</v>
      </c>
      <c r="H169" s="191">
        <v>1</v>
      </c>
      <c r="I169" s="192"/>
      <c r="J169" s="193">
        <f t="shared" ref="J169:J181" si="20">ROUND(I169*H169,2)</f>
        <v>0</v>
      </c>
      <c r="K169" s="189" t="s">
        <v>130</v>
      </c>
      <c r="L169" s="34"/>
      <c r="M169" s="194" t="s">
        <v>1</v>
      </c>
      <c r="N169" s="195" t="s">
        <v>42</v>
      </c>
      <c r="O169" s="62"/>
      <c r="P169" s="196">
        <f t="shared" ref="P169:P181" si="21">O169*H169</f>
        <v>0</v>
      </c>
      <c r="Q169" s="196">
        <v>6.9999999999999999E-4</v>
      </c>
      <c r="R169" s="196">
        <f t="shared" ref="R169:R181" si="22">Q169*H169</f>
        <v>6.9999999999999999E-4</v>
      </c>
      <c r="S169" s="196">
        <v>2.85</v>
      </c>
      <c r="T169" s="197">
        <f t="shared" ref="T169:T181" si="23">S169*H169</f>
        <v>2.85</v>
      </c>
      <c r="AR169" s="198" t="s">
        <v>131</v>
      </c>
      <c r="AT169" s="198" t="s">
        <v>126</v>
      </c>
      <c r="AU169" s="198" t="s">
        <v>122</v>
      </c>
      <c r="AY169" s="13" t="s">
        <v>123</v>
      </c>
      <c r="BE169" s="199">
        <f t="shared" ref="BE169:BE181" si="24">IF(N169="základní",J169,0)</f>
        <v>0</v>
      </c>
      <c r="BF169" s="199">
        <f t="shared" ref="BF169:BF181" si="25">IF(N169="snížená",J169,0)</f>
        <v>0</v>
      </c>
      <c r="BG169" s="199">
        <f t="shared" ref="BG169:BG181" si="26">IF(N169="zákl. přenesená",J169,0)</f>
        <v>0</v>
      </c>
      <c r="BH169" s="199">
        <f t="shared" ref="BH169:BH181" si="27">IF(N169="sníž. přenesená",J169,0)</f>
        <v>0</v>
      </c>
      <c r="BI169" s="199">
        <f t="shared" ref="BI169:BI181" si="28">IF(N169="nulová",J169,0)</f>
        <v>0</v>
      </c>
      <c r="BJ169" s="13" t="s">
        <v>122</v>
      </c>
      <c r="BK169" s="199">
        <f t="shared" ref="BK169:BK181" si="29">ROUND(I169*H169,2)</f>
        <v>0</v>
      </c>
      <c r="BL169" s="13" t="s">
        <v>131</v>
      </c>
      <c r="BM169" s="198" t="s">
        <v>293</v>
      </c>
    </row>
    <row r="170" spans="2:65" s="1" customFormat="1" ht="24" customHeight="1">
      <c r="B170" s="30"/>
      <c r="C170" s="187" t="s">
        <v>294</v>
      </c>
      <c r="D170" s="187" t="s">
        <v>126</v>
      </c>
      <c r="E170" s="188" t="s">
        <v>295</v>
      </c>
      <c r="F170" s="189" t="s">
        <v>296</v>
      </c>
      <c r="G170" s="190" t="s">
        <v>222</v>
      </c>
      <c r="H170" s="191">
        <v>2</v>
      </c>
      <c r="I170" s="192"/>
      <c r="J170" s="193">
        <f t="shared" si="20"/>
        <v>0</v>
      </c>
      <c r="K170" s="189" t="s">
        <v>130</v>
      </c>
      <c r="L170" s="34"/>
      <c r="M170" s="194" t="s">
        <v>1</v>
      </c>
      <c r="N170" s="195" t="s">
        <v>42</v>
      </c>
      <c r="O170" s="62"/>
      <c r="P170" s="196">
        <f t="shared" si="21"/>
        <v>0</v>
      </c>
      <c r="Q170" s="196">
        <v>0</v>
      </c>
      <c r="R170" s="196">
        <f t="shared" si="22"/>
        <v>0</v>
      </c>
      <c r="S170" s="196">
        <v>0</v>
      </c>
      <c r="T170" s="197">
        <f t="shared" si="23"/>
        <v>0</v>
      </c>
      <c r="AR170" s="198" t="s">
        <v>131</v>
      </c>
      <c r="AT170" s="198" t="s">
        <v>126</v>
      </c>
      <c r="AU170" s="198" t="s">
        <v>122</v>
      </c>
      <c r="AY170" s="13" t="s">
        <v>123</v>
      </c>
      <c r="BE170" s="199">
        <f t="shared" si="24"/>
        <v>0</v>
      </c>
      <c r="BF170" s="199">
        <f t="shared" si="25"/>
        <v>0</v>
      </c>
      <c r="BG170" s="199">
        <f t="shared" si="26"/>
        <v>0</v>
      </c>
      <c r="BH170" s="199">
        <f t="shared" si="27"/>
        <v>0</v>
      </c>
      <c r="BI170" s="199">
        <f t="shared" si="28"/>
        <v>0</v>
      </c>
      <c r="BJ170" s="13" t="s">
        <v>122</v>
      </c>
      <c r="BK170" s="199">
        <f t="shared" si="29"/>
        <v>0</v>
      </c>
      <c r="BL170" s="13" t="s">
        <v>131</v>
      </c>
      <c r="BM170" s="198" t="s">
        <v>297</v>
      </c>
    </row>
    <row r="171" spans="2:65" s="1" customFormat="1" ht="24" customHeight="1">
      <c r="B171" s="30"/>
      <c r="C171" s="187" t="s">
        <v>298</v>
      </c>
      <c r="D171" s="187" t="s">
        <v>126</v>
      </c>
      <c r="E171" s="188" t="s">
        <v>299</v>
      </c>
      <c r="F171" s="189" t="s">
        <v>300</v>
      </c>
      <c r="G171" s="190" t="s">
        <v>222</v>
      </c>
      <c r="H171" s="191">
        <v>2</v>
      </c>
      <c r="I171" s="192"/>
      <c r="J171" s="193">
        <f t="shared" si="20"/>
        <v>0</v>
      </c>
      <c r="K171" s="189" t="s">
        <v>130</v>
      </c>
      <c r="L171" s="34"/>
      <c r="M171" s="194" t="s">
        <v>1</v>
      </c>
      <c r="N171" s="195" t="s">
        <v>42</v>
      </c>
      <c r="O171" s="62"/>
      <c r="P171" s="196">
        <f t="shared" si="21"/>
        <v>0</v>
      </c>
      <c r="Q171" s="196">
        <v>0</v>
      </c>
      <c r="R171" s="196">
        <f t="shared" si="22"/>
        <v>0</v>
      </c>
      <c r="S171" s="196">
        <v>0</v>
      </c>
      <c r="T171" s="197">
        <f t="shared" si="23"/>
        <v>0</v>
      </c>
      <c r="AR171" s="198" t="s">
        <v>131</v>
      </c>
      <c r="AT171" s="198" t="s">
        <v>126</v>
      </c>
      <c r="AU171" s="198" t="s">
        <v>122</v>
      </c>
      <c r="AY171" s="13" t="s">
        <v>123</v>
      </c>
      <c r="BE171" s="199">
        <f t="shared" si="24"/>
        <v>0</v>
      </c>
      <c r="BF171" s="199">
        <f t="shared" si="25"/>
        <v>0</v>
      </c>
      <c r="BG171" s="199">
        <f t="shared" si="26"/>
        <v>0</v>
      </c>
      <c r="BH171" s="199">
        <f t="shared" si="27"/>
        <v>0</v>
      </c>
      <c r="BI171" s="199">
        <f t="shared" si="28"/>
        <v>0</v>
      </c>
      <c r="BJ171" s="13" t="s">
        <v>122</v>
      </c>
      <c r="BK171" s="199">
        <f t="shared" si="29"/>
        <v>0</v>
      </c>
      <c r="BL171" s="13" t="s">
        <v>131</v>
      </c>
      <c r="BM171" s="198" t="s">
        <v>301</v>
      </c>
    </row>
    <row r="172" spans="2:65" s="1" customFormat="1" ht="16.5" customHeight="1">
      <c r="B172" s="30"/>
      <c r="C172" s="187" t="s">
        <v>302</v>
      </c>
      <c r="D172" s="187" t="s">
        <v>126</v>
      </c>
      <c r="E172" s="188" t="s">
        <v>303</v>
      </c>
      <c r="F172" s="189" t="s">
        <v>304</v>
      </c>
      <c r="G172" s="190" t="s">
        <v>222</v>
      </c>
      <c r="H172" s="191">
        <v>2</v>
      </c>
      <c r="I172" s="192"/>
      <c r="J172" s="193">
        <f t="shared" si="20"/>
        <v>0</v>
      </c>
      <c r="K172" s="189" t="s">
        <v>130</v>
      </c>
      <c r="L172" s="34"/>
      <c r="M172" s="194" t="s">
        <v>1</v>
      </c>
      <c r="N172" s="195" t="s">
        <v>42</v>
      </c>
      <c r="O172" s="62"/>
      <c r="P172" s="196">
        <f t="shared" si="21"/>
        <v>0</v>
      </c>
      <c r="Q172" s="196">
        <v>4.9399999999999999E-3</v>
      </c>
      <c r="R172" s="196">
        <f t="shared" si="22"/>
        <v>9.8799999999999999E-3</v>
      </c>
      <c r="S172" s="196">
        <v>0</v>
      </c>
      <c r="T172" s="197">
        <f t="shared" si="23"/>
        <v>0</v>
      </c>
      <c r="AR172" s="198" t="s">
        <v>131</v>
      </c>
      <c r="AT172" s="198" t="s">
        <v>126</v>
      </c>
      <c r="AU172" s="198" t="s">
        <v>122</v>
      </c>
      <c r="AY172" s="13" t="s">
        <v>123</v>
      </c>
      <c r="BE172" s="199">
        <f t="shared" si="24"/>
        <v>0</v>
      </c>
      <c r="BF172" s="199">
        <f t="shared" si="25"/>
        <v>0</v>
      </c>
      <c r="BG172" s="199">
        <f t="shared" si="26"/>
        <v>0</v>
      </c>
      <c r="BH172" s="199">
        <f t="shared" si="27"/>
        <v>0</v>
      </c>
      <c r="BI172" s="199">
        <f t="shared" si="28"/>
        <v>0</v>
      </c>
      <c r="BJ172" s="13" t="s">
        <v>122</v>
      </c>
      <c r="BK172" s="199">
        <f t="shared" si="29"/>
        <v>0</v>
      </c>
      <c r="BL172" s="13" t="s">
        <v>131</v>
      </c>
      <c r="BM172" s="198" t="s">
        <v>305</v>
      </c>
    </row>
    <row r="173" spans="2:65" s="1" customFormat="1" ht="16.5" customHeight="1">
      <c r="B173" s="30"/>
      <c r="C173" s="187" t="s">
        <v>306</v>
      </c>
      <c r="D173" s="187" t="s">
        <v>126</v>
      </c>
      <c r="E173" s="188" t="s">
        <v>307</v>
      </c>
      <c r="F173" s="189" t="s">
        <v>308</v>
      </c>
      <c r="G173" s="190" t="s">
        <v>222</v>
      </c>
      <c r="H173" s="191">
        <v>1</v>
      </c>
      <c r="I173" s="192"/>
      <c r="J173" s="193">
        <f t="shared" si="20"/>
        <v>0</v>
      </c>
      <c r="K173" s="189" t="s">
        <v>130</v>
      </c>
      <c r="L173" s="34"/>
      <c r="M173" s="194" t="s">
        <v>1</v>
      </c>
      <c r="N173" s="195" t="s">
        <v>42</v>
      </c>
      <c r="O173" s="62"/>
      <c r="P173" s="196">
        <f t="shared" si="21"/>
        <v>0</v>
      </c>
      <c r="Q173" s="196">
        <v>6.9999999999999994E-5</v>
      </c>
      <c r="R173" s="196">
        <f t="shared" si="22"/>
        <v>6.9999999999999994E-5</v>
      </c>
      <c r="S173" s="196">
        <v>2.1999999999999999E-2</v>
      </c>
      <c r="T173" s="197">
        <f t="shared" si="23"/>
        <v>2.1999999999999999E-2</v>
      </c>
      <c r="AR173" s="198" t="s">
        <v>131</v>
      </c>
      <c r="AT173" s="198" t="s">
        <v>126</v>
      </c>
      <c r="AU173" s="198" t="s">
        <v>122</v>
      </c>
      <c r="AY173" s="13" t="s">
        <v>123</v>
      </c>
      <c r="BE173" s="199">
        <f t="shared" si="24"/>
        <v>0</v>
      </c>
      <c r="BF173" s="199">
        <f t="shared" si="25"/>
        <v>0</v>
      </c>
      <c r="BG173" s="199">
        <f t="shared" si="26"/>
        <v>0</v>
      </c>
      <c r="BH173" s="199">
        <f t="shared" si="27"/>
        <v>0</v>
      </c>
      <c r="BI173" s="199">
        <f t="shared" si="28"/>
        <v>0</v>
      </c>
      <c r="BJ173" s="13" t="s">
        <v>122</v>
      </c>
      <c r="BK173" s="199">
        <f t="shared" si="29"/>
        <v>0</v>
      </c>
      <c r="BL173" s="13" t="s">
        <v>131</v>
      </c>
      <c r="BM173" s="198" t="s">
        <v>309</v>
      </c>
    </row>
    <row r="174" spans="2:65" s="1" customFormat="1" ht="16.5" customHeight="1">
      <c r="B174" s="30"/>
      <c r="C174" s="187" t="s">
        <v>310</v>
      </c>
      <c r="D174" s="187" t="s">
        <v>126</v>
      </c>
      <c r="E174" s="188" t="s">
        <v>311</v>
      </c>
      <c r="F174" s="189" t="s">
        <v>312</v>
      </c>
      <c r="G174" s="190" t="s">
        <v>222</v>
      </c>
      <c r="H174" s="191">
        <v>2</v>
      </c>
      <c r="I174" s="192"/>
      <c r="J174" s="193">
        <f t="shared" si="20"/>
        <v>0</v>
      </c>
      <c r="K174" s="189" t="s">
        <v>130</v>
      </c>
      <c r="L174" s="34"/>
      <c r="M174" s="194" t="s">
        <v>1</v>
      </c>
      <c r="N174" s="195" t="s">
        <v>42</v>
      </c>
      <c r="O174" s="62"/>
      <c r="P174" s="196">
        <f t="shared" si="21"/>
        <v>0</v>
      </c>
      <c r="Q174" s="196">
        <v>1.0000000000000001E-5</v>
      </c>
      <c r="R174" s="196">
        <f t="shared" si="22"/>
        <v>2.0000000000000002E-5</v>
      </c>
      <c r="S174" s="196">
        <v>2.8000000000000001E-2</v>
      </c>
      <c r="T174" s="197">
        <f t="shared" si="23"/>
        <v>5.6000000000000001E-2</v>
      </c>
      <c r="AR174" s="198" t="s">
        <v>131</v>
      </c>
      <c r="AT174" s="198" t="s">
        <v>126</v>
      </c>
      <c r="AU174" s="198" t="s">
        <v>122</v>
      </c>
      <c r="AY174" s="13" t="s">
        <v>123</v>
      </c>
      <c r="BE174" s="199">
        <f t="shared" si="24"/>
        <v>0</v>
      </c>
      <c r="BF174" s="199">
        <f t="shared" si="25"/>
        <v>0</v>
      </c>
      <c r="BG174" s="199">
        <f t="shared" si="26"/>
        <v>0</v>
      </c>
      <c r="BH174" s="199">
        <f t="shared" si="27"/>
        <v>0</v>
      </c>
      <c r="BI174" s="199">
        <f t="shared" si="28"/>
        <v>0</v>
      </c>
      <c r="BJ174" s="13" t="s">
        <v>122</v>
      </c>
      <c r="BK174" s="199">
        <f t="shared" si="29"/>
        <v>0</v>
      </c>
      <c r="BL174" s="13" t="s">
        <v>131</v>
      </c>
      <c r="BM174" s="198" t="s">
        <v>313</v>
      </c>
    </row>
    <row r="175" spans="2:65" s="1" customFormat="1" ht="16.5" customHeight="1">
      <c r="B175" s="30"/>
      <c r="C175" s="187" t="s">
        <v>314</v>
      </c>
      <c r="D175" s="187" t="s">
        <v>126</v>
      </c>
      <c r="E175" s="188" t="s">
        <v>315</v>
      </c>
      <c r="F175" s="189" t="s">
        <v>316</v>
      </c>
      <c r="G175" s="190" t="s">
        <v>129</v>
      </c>
      <c r="H175" s="191">
        <v>4</v>
      </c>
      <c r="I175" s="192"/>
      <c r="J175" s="193">
        <f t="shared" si="20"/>
        <v>0</v>
      </c>
      <c r="K175" s="189" t="s">
        <v>130</v>
      </c>
      <c r="L175" s="34"/>
      <c r="M175" s="194" t="s">
        <v>1</v>
      </c>
      <c r="N175" s="195" t="s">
        <v>42</v>
      </c>
      <c r="O175" s="62"/>
      <c r="P175" s="196">
        <f t="shared" si="21"/>
        <v>0</v>
      </c>
      <c r="Q175" s="196">
        <v>2.0000000000000002E-5</v>
      </c>
      <c r="R175" s="196">
        <f t="shared" si="22"/>
        <v>8.0000000000000007E-5</v>
      </c>
      <c r="S175" s="196">
        <v>1E-3</v>
      </c>
      <c r="T175" s="197">
        <f t="shared" si="23"/>
        <v>4.0000000000000001E-3</v>
      </c>
      <c r="AR175" s="198" t="s">
        <v>131</v>
      </c>
      <c r="AT175" s="198" t="s">
        <v>126</v>
      </c>
      <c r="AU175" s="198" t="s">
        <v>122</v>
      </c>
      <c r="AY175" s="13" t="s">
        <v>123</v>
      </c>
      <c r="BE175" s="199">
        <f t="shared" si="24"/>
        <v>0</v>
      </c>
      <c r="BF175" s="199">
        <f t="shared" si="25"/>
        <v>0</v>
      </c>
      <c r="BG175" s="199">
        <f t="shared" si="26"/>
        <v>0</v>
      </c>
      <c r="BH175" s="199">
        <f t="shared" si="27"/>
        <v>0</v>
      </c>
      <c r="BI175" s="199">
        <f t="shared" si="28"/>
        <v>0</v>
      </c>
      <c r="BJ175" s="13" t="s">
        <v>122</v>
      </c>
      <c r="BK175" s="199">
        <f t="shared" si="29"/>
        <v>0</v>
      </c>
      <c r="BL175" s="13" t="s">
        <v>131</v>
      </c>
      <c r="BM175" s="198" t="s">
        <v>317</v>
      </c>
    </row>
    <row r="176" spans="2:65" s="1" customFormat="1" ht="16.5" customHeight="1">
      <c r="B176" s="30"/>
      <c r="C176" s="187" t="s">
        <v>318</v>
      </c>
      <c r="D176" s="187" t="s">
        <v>126</v>
      </c>
      <c r="E176" s="188" t="s">
        <v>319</v>
      </c>
      <c r="F176" s="189" t="s">
        <v>320</v>
      </c>
      <c r="G176" s="190" t="s">
        <v>129</v>
      </c>
      <c r="H176" s="191">
        <v>37</v>
      </c>
      <c r="I176" s="192"/>
      <c r="J176" s="193">
        <f t="shared" si="20"/>
        <v>0</v>
      </c>
      <c r="K176" s="189" t="s">
        <v>130</v>
      </c>
      <c r="L176" s="34"/>
      <c r="M176" s="194" t="s">
        <v>1</v>
      </c>
      <c r="N176" s="195" t="s">
        <v>42</v>
      </c>
      <c r="O176" s="62"/>
      <c r="P176" s="196">
        <f t="shared" si="21"/>
        <v>0</v>
      </c>
      <c r="Q176" s="196">
        <v>2.0000000000000002E-5</v>
      </c>
      <c r="R176" s="196">
        <f t="shared" si="22"/>
        <v>7.400000000000001E-4</v>
      </c>
      <c r="S176" s="196">
        <v>3.2000000000000002E-3</v>
      </c>
      <c r="T176" s="197">
        <f t="shared" si="23"/>
        <v>0.11840000000000001</v>
      </c>
      <c r="AR176" s="198" t="s">
        <v>131</v>
      </c>
      <c r="AT176" s="198" t="s">
        <v>126</v>
      </c>
      <c r="AU176" s="198" t="s">
        <v>122</v>
      </c>
      <c r="AY176" s="13" t="s">
        <v>123</v>
      </c>
      <c r="BE176" s="199">
        <f t="shared" si="24"/>
        <v>0</v>
      </c>
      <c r="BF176" s="199">
        <f t="shared" si="25"/>
        <v>0</v>
      </c>
      <c r="BG176" s="199">
        <f t="shared" si="26"/>
        <v>0</v>
      </c>
      <c r="BH176" s="199">
        <f t="shared" si="27"/>
        <v>0</v>
      </c>
      <c r="BI176" s="199">
        <f t="shared" si="28"/>
        <v>0</v>
      </c>
      <c r="BJ176" s="13" t="s">
        <v>122</v>
      </c>
      <c r="BK176" s="199">
        <f t="shared" si="29"/>
        <v>0</v>
      </c>
      <c r="BL176" s="13" t="s">
        <v>131</v>
      </c>
      <c r="BM176" s="198" t="s">
        <v>321</v>
      </c>
    </row>
    <row r="177" spans="2:65" s="1" customFormat="1" ht="16.5" customHeight="1">
      <c r="B177" s="30"/>
      <c r="C177" s="187" t="s">
        <v>322</v>
      </c>
      <c r="D177" s="187" t="s">
        <v>126</v>
      </c>
      <c r="E177" s="188" t="s">
        <v>323</v>
      </c>
      <c r="F177" s="189" t="s">
        <v>324</v>
      </c>
      <c r="G177" s="190" t="s">
        <v>129</v>
      </c>
      <c r="H177" s="191">
        <v>41</v>
      </c>
      <c r="I177" s="192"/>
      <c r="J177" s="193">
        <f t="shared" si="20"/>
        <v>0</v>
      </c>
      <c r="K177" s="189" t="s">
        <v>130</v>
      </c>
      <c r="L177" s="34"/>
      <c r="M177" s="194" t="s">
        <v>1</v>
      </c>
      <c r="N177" s="195" t="s">
        <v>42</v>
      </c>
      <c r="O177" s="62"/>
      <c r="P177" s="196">
        <f t="shared" si="21"/>
        <v>0</v>
      </c>
      <c r="Q177" s="196">
        <v>5.0000000000000002E-5</v>
      </c>
      <c r="R177" s="196">
        <f t="shared" si="22"/>
        <v>2.0500000000000002E-3</v>
      </c>
      <c r="S177" s="196">
        <v>5.3200000000000001E-3</v>
      </c>
      <c r="T177" s="197">
        <f t="shared" si="23"/>
        <v>0.21812000000000001</v>
      </c>
      <c r="AR177" s="198" t="s">
        <v>131</v>
      </c>
      <c r="AT177" s="198" t="s">
        <v>126</v>
      </c>
      <c r="AU177" s="198" t="s">
        <v>122</v>
      </c>
      <c r="AY177" s="13" t="s">
        <v>123</v>
      </c>
      <c r="BE177" s="199">
        <f t="shared" si="24"/>
        <v>0</v>
      </c>
      <c r="BF177" s="199">
        <f t="shared" si="25"/>
        <v>0</v>
      </c>
      <c r="BG177" s="199">
        <f t="shared" si="26"/>
        <v>0</v>
      </c>
      <c r="BH177" s="199">
        <f t="shared" si="27"/>
        <v>0</v>
      </c>
      <c r="BI177" s="199">
        <f t="shared" si="28"/>
        <v>0</v>
      </c>
      <c r="BJ177" s="13" t="s">
        <v>122</v>
      </c>
      <c r="BK177" s="199">
        <f t="shared" si="29"/>
        <v>0</v>
      </c>
      <c r="BL177" s="13" t="s">
        <v>131</v>
      </c>
      <c r="BM177" s="198" t="s">
        <v>325</v>
      </c>
    </row>
    <row r="178" spans="2:65" s="1" customFormat="1" ht="16.5" customHeight="1">
      <c r="B178" s="30"/>
      <c r="C178" s="187" t="s">
        <v>326</v>
      </c>
      <c r="D178" s="187" t="s">
        <v>126</v>
      </c>
      <c r="E178" s="188" t="s">
        <v>327</v>
      </c>
      <c r="F178" s="189" t="s">
        <v>328</v>
      </c>
      <c r="G178" s="190" t="s">
        <v>129</v>
      </c>
      <c r="H178" s="191">
        <v>29</v>
      </c>
      <c r="I178" s="192"/>
      <c r="J178" s="193">
        <f t="shared" si="20"/>
        <v>0</v>
      </c>
      <c r="K178" s="189" t="s">
        <v>130</v>
      </c>
      <c r="L178" s="34"/>
      <c r="M178" s="194" t="s">
        <v>1</v>
      </c>
      <c r="N178" s="195" t="s">
        <v>42</v>
      </c>
      <c r="O178" s="62"/>
      <c r="P178" s="196">
        <f t="shared" si="21"/>
        <v>0</v>
      </c>
      <c r="Q178" s="196">
        <v>6.0000000000000002E-5</v>
      </c>
      <c r="R178" s="196">
        <f t="shared" si="22"/>
        <v>1.74E-3</v>
      </c>
      <c r="S178" s="196">
        <v>8.4100000000000008E-3</v>
      </c>
      <c r="T178" s="197">
        <f t="shared" si="23"/>
        <v>0.24389000000000002</v>
      </c>
      <c r="AR178" s="198" t="s">
        <v>131</v>
      </c>
      <c r="AT178" s="198" t="s">
        <v>126</v>
      </c>
      <c r="AU178" s="198" t="s">
        <v>122</v>
      </c>
      <c r="AY178" s="13" t="s">
        <v>123</v>
      </c>
      <c r="BE178" s="199">
        <f t="shared" si="24"/>
        <v>0</v>
      </c>
      <c r="BF178" s="199">
        <f t="shared" si="25"/>
        <v>0</v>
      </c>
      <c r="BG178" s="199">
        <f t="shared" si="26"/>
        <v>0</v>
      </c>
      <c r="BH178" s="199">
        <f t="shared" si="27"/>
        <v>0</v>
      </c>
      <c r="BI178" s="199">
        <f t="shared" si="28"/>
        <v>0</v>
      </c>
      <c r="BJ178" s="13" t="s">
        <v>122</v>
      </c>
      <c r="BK178" s="199">
        <f t="shared" si="29"/>
        <v>0</v>
      </c>
      <c r="BL178" s="13" t="s">
        <v>131</v>
      </c>
      <c r="BM178" s="198" t="s">
        <v>329</v>
      </c>
    </row>
    <row r="179" spans="2:65" s="1" customFormat="1" ht="16.5" customHeight="1">
      <c r="B179" s="30"/>
      <c r="C179" s="187" t="s">
        <v>330</v>
      </c>
      <c r="D179" s="187" t="s">
        <v>126</v>
      </c>
      <c r="E179" s="188" t="s">
        <v>331</v>
      </c>
      <c r="F179" s="189" t="s">
        <v>332</v>
      </c>
      <c r="G179" s="190" t="s">
        <v>129</v>
      </c>
      <c r="H179" s="191">
        <v>13</v>
      </c>
      <c r="I179" s="192"/>
      <c r="J179" s="193">
        <f t="shared" si="20"/>
        <v>0</v>
      </c>
      <c r="K179" s="189" t="s">
        <v>130</v>
      </c>
      <c r="L179" s="34"/>
      <c r="M179" s="194" t="s">
        <v>1</v>
      </c>
      <c r="N179" s="195" t="s">
        <v>42</v>
      </c>
      <c r="O179" s="62"/>
      <c r="P179" s="196">
        <f t="shared" si="21"/>
        <v>0</v>
      </c>
      <c r="Q179" s="196">
        <v>1E-4</v>
      </c>
      <c r="R179" s="196">
        <f t="shared" si="22"/>
        <v>1.3000000000000002E-3</v>
      </c>
      <c r="S179" s="196">
        <v>1.384E-2</v>
      </c>
      <c r="T179" s="197">
        <f t="shared" si="23"/>
        <v>0.17992</v>
      </c>
      <c r="AR179" s="198" t="s">
        <v>131</v>
      </c>
      <c r="AT179" s="198" t="s">
        <v>126</v>
      </c>
      <c r="AU179" s="198" t="s">
        <v>122</v>
      </c>
      <c r="AY179" s="13" t="s">
        <v>123</v>
      </c>
      <c r="BE179" s="199">
        <f t="shared" si="24"/>
        <v>0</v>
      </c>
      <c r="BF179" s="199">
        <f t="shared" si="25"/>
        <v>0</v>
      </c>
      <c r="BG179" s="199">
        <f t="shared" si="26"/>
        <v>0</v>
      </c>
      <c r="BH179" s="199">
        <f t="shared" si="27"/>
        <v>0</v>
      </c>
      <c r="BI179" s="199">
        <f t="shared" si="28"/>
        <v>0</v>
      </c>
      <c r="BJ179" s="13" t="s">
        <v>122</v>
      </c>
      <c r="BK179" s="199">
        <f t="shared" si="29"/>
        <v>0</v>
      </c>
      <c r="BL179" s="13" t="s">
        <v>131</v>
      </c>
      <c r="BM179" s="198" t="s">
        <v>333</v>
      </c>
    </row>
    <row r="180" spans="2:65" s="1" customFormat="1" ht="24" customHeight="1">
      <c r="B180" s="30"/>
      <c r="C180" s="187" t="s">
        <v>334</v>
      </c>
      <c r="D180" s="187" t="s">
        <v>126</v>
      </c>
      <c r="E180" s="188" t="s">
        <v>335</v>
      </c>
      <c r="F180" s="189" t="s">
        <v>336</v>
      </c>
      <c r="G180" s="190" t="s">
        <v>129</v>
      </c>
      <c r="H180" s="191">
        <v>124</v>
      </c>
      <c r="I180" s="192"/>
      <c r="J180" s="193">
        <f t="shared" si="20"/>
        <v>0</v>
      </c>
      <c r="K180" s="189" t="s">
        <v>130</v>
      </c>
      <c r="L180" s="34"/>
      <c r="M180" s="194" t="s">
        <v>1</v>
      </c>
      <c r="N180" s="195" t="s">
        <v>42</v>
      </c>
      <c r="O180" s="62"/>
      <c r="P180" s="196">
        <f t="shared" si="21"/>
        <v>0</v>
      </c>
      <c r="Q180" s="196">
        <v>0</v>
      </c>
      <c r="R180" s="196">
        <f t="shared" si="22"/>
        <v>0</v>
      </c>
      <c r="S180" s="196">
        <v>5.3E-3</v>
      </c>
      <c r="T180" s="197">
        <f t="shared" si="23"/>
        <v>0.65720000000000001</v>
      </c>
      <c r="AR180" s="198" t="s">
        <v>131</v>
      </c>
      <c r="AT180" s="198" t="s">
        <v>126</v>
      </c>
      <c r="AU180" s="198" t="s">
        <v>122</v>
      </c>
      <c r="AY180" s="13" t="s">
        <v>123</v>
      </c>
      <c r="BE180" s="199">
        <f t="shared" si="24"/>
        <v>0</v>
      </c>
      <c r="BF180" s="199">
        <f t="shared" si="25"/>
        <v>0</v>
      </c>
      <c r="BG180" s="199">
        <f t="shared" si="26"/>
        <v>0</v>
      </c>
      <c r="BH180" s="199">
        <f t="shared" si="27"/>
        <v>0</v>
      </c>
      <c r="BI180" s="199">
        <f t="shared" si="28"/>
        <v>0</v>
      </c>
      <c r="BJ180" s="13" t="s">
        <v>122</v>
      </c>
      <c r="BK180" s="199">
        <f t="shared" si="29"/>
        <v>0</v>
      </c>
      <c r="BL180" s="13" t="s">
        <v>131</v>
      </c>
      <c r="BM180" s="198" t="s">
        <v>337</v>
      </c>
    </row>
    <row r="181" spans="2:65" s="1" customFormat="1" ht="24" customHeight="1">
      <c r="B181" s="30"/>
      <c r="C181" s="187" t="s">
        <v>338</v>
      </c>
      <c r="D181" s="187" t="s">
        <v>126</v>
      </c>
      <c r="E181" s="188" t="s">
        <v>339</v>
      </c>
      <c r="F181" s="189" t="s">
        <v>340</v>
      </c>
      <c r="G181" s="190" t="s">
        <v>215</v>
      </c>
      <c r="H181" s="191">
        <v>3.7</v>
      </c>
      <c r="I181" s="192"/>
      <c r="J181" s="193">
        <f t="shared" si="20"/>
        <v>0</v>
      </c>
      <c r="K181" s="189" t="s">
        <v>130</v>
      </c>
      <c r="L181" s="34"/>
      <c r="M181" s="194" t="s">
        <v>1</v>
      </c>
      <c r="N181" s="195" t="s">
        <v>42</v>
      </c>
      <c r="O181" s="62"/>
      <c r="P181" s="196">
        <f t="shared" si="21"/>
        <v>0</v>
      </c>
      <c r="Q181" s="196">
        <v>0</v>
      </c>
      <c r="R181" s="196">
        <f t="shared" si="22"/>
        <v>0</v>
      </c>
      <c r="S181" s="196">
        <v>0</v>
      </c>
      <c r="T181" s="197">
        <f t="shared" si="23"/>
        <v>0</v>
      </c>
      <c r="AR181" s="198" t="s">
        <v>131</v>
      </c>
      <c r="AT181" s="198" t="s">
        <v>126</v>
      </c>
      <c r="AU181" s="198" t="s">
        <v>122</v>
      </c>
      <c r="AY181" s="13" t="s">
        <v>123</v>
      </c>
      <c r="BE181" s="199">
        <f t="shared" si="24"/>
        <v>0</v>
      </c>
      <c r="BF181" s="199">
        <f t="shared" si="25"/>
        <v>0</v>
      </c>
      <c r="BG181" s="199">
        <f t="shared" si="26"/>
        <v>0</v>
      </c>
      <c r="BH181" s="199">
        <f t="shared" si="27"/>
        <v>0</v>
      </c>
      <c r="BI181" s="199">
        <f t="shared" si="28"/>
        <v>0</v>
      </c>
      <c r="BJ181" s="13" t="s">
        <v>122</v>
      </c>
      <c r="BK181" s="199">
        <f t="shared" si="29"/>
        <v>0</v>
      </c>
      <c r="BL181" s="13" t="s">
        <v>131</v>
      </c>
      <c r="BM181" s="198" t="s">
        <v>341</v>
      </c>
    </row>
    <row r="182" spans="2:65" s="11" customFormat="1" ht="22.8" customHeight="1">
      <c r="B182" s="171"/>
      <c r="C182" s="172"/>
      <c r="D182" s="173" t="s">
        <v>75</v>
      </c>
      <c r="E182" s="185" t="s">
        <v>342</v>
      </c>
      <c r="F182" s="185" t="s">
        <v>343</v>
      </c>
      <c r="G182" s="172"/>
      <c r="H182" s="172"/>
      <c r="I182" s="175"/>
      <c r="J182" s="186">
        <f>BK182</f>
        <v>0</v>
      </c>
      <c r="K182" s="172"/>
      <c r="L182" s="177"/>
      <c r="M182" s="178"/>
      <c r="N182" s="179"/>
      <c r="O182" s="179"/>
      <c r="P182" s="180">
        <f>SUM(P183:P199)</f>
        <v>0</v>
      </c>
      <c r="Q182" s="179"/>
      <c r="R182" s="180">
        <f>SUM(R183:R199)</f>
        <v>0.84153000000000011</v>
      </c>
      <c r="S182" s="179"/>
      <c r="T182" s="181">
        <f>SUM(T183:T199)</f>
        <v>0</v>
      </c>
      <c r="AR182" s="182" t="s">
        <v>122</v>
      </c>
      <c r="AT182" s="183" t="s">
        <v>75</v>
      </c>
      <c r="AU182" s="183" t="s">
        <v>84</v>
      </c>
      <c r="AY182" s="182" t="s">
        <v>123</v>
      </c>
      <c r="BK182" s="184">
        <f>SUM(BK183:BK199)</f>
        <v>0</v>
      </c>
    </row>
    <row r="183" spans="2:65" s="1" customFormat="1" ht="36" customHeight="1">
      <c r="B183" s="30"/>
      <c r="C183" s="187" t="s">
        <v>344</v>
      </c>
      <c r="D183" s="187" t="s">
        <v>126</v>
      </c>
      <c r="E183" s="188" t="s">
        <v>345</v>
      </c>
      <c r="F183" s="189" t="s">
        <v>346</v>
      </c>
      <c r="G183" s="190" t="s">
        <v>222</v>
      </c>
      <c r="H183" s="191">
        <v>1</v>
      </c>
      <c r="I183" s="192"/>
      <c r="J183" s="193">
        <f t="shared" ref="J183:J199" si="30">ROUND(I183*H183,2)</f>
        <v>0</v>
      </c>
      <c r="K183" s="189" t="s">
        <v>1</v>
      </c>
      <c r="L183" s="34"/>
      <c r="M183" s="194" t="s">
        <v>1</v>
      </c>
      <c r="N183" s="195" t="s">
        <v>42</v>
      </c>
      <c r="O183" s="62"/>
      <c r="P183" s="196">
        <f t="shared" ref="P183:P199" si="31">O183*H183</f>
        <v>0</v>
      </c>
      <c r="Q183" s="196">
        <v>0</v>
      </c>
      <c r="R183" s="196">
        <f t="shared" ref="R183:R199" si="32">Q183*H183</f>
        <v>0</v>
      </c>
      <c r="S183" s="196">
        <v>0</v>
      </c>
      <c r="T183" s="197">
        <f t="shared" ref="T183:T199" si="33">S183*H183</f>
        <v>0</v>
      </c>
      <c r="AR183" s="198" t="s">
        <v>131</v>
      </c>
      <c r="AT183" s="198" t="s">
        <v>126</v>
      </c>
      <c r="AU183" s="198" t="s">
        <v>122</v>
      </c>
      <c r="AY183" s="13" t="s">
        <v>123</v>
      </c>
      <c r="BE183" s="199">
        <f t="shared" ref="BE183:BE199" si="34">IF(N183="základní",J183,0)</f>
        <v>0</v>
      </c>
      <c r="BF183" s="199">
        <f t="shared" ref="BF183:BF199" si="35">IF(N183="snížená",J183,0)</f>
        <v>0</v>
      </c>
      <c r="BG183" s="199">
        <f t="shared" ref="BG183:BG199" si="36">IF(N183="zákl. přenesená",J183,0)</f>
        <v>0</v>
      </c>
      <c r="BH183" s="199">
        <f t="shared" ref="BH183:BH199" si="37">IF(N183="sníž. přenesená",J183,0)</f>
        <v>0</v>
      </c>
      <c r="BI183" s="199">
        <f t="shared" ref="BI183:BI199" si="38">IF(N183="nulová",J183,0)</f>
        <v>0</v>
      </c>
      <c r="BJ183" s="13" t="s">
        <v>122</v>
      </c>
      <c r="BK183" s="199">
        <f t="shared" ref="BK183:BK199" si="39">ROUND(I183*H183,2)</f>
        <v>0</v>
      </c>
      <c r="BL183" s="13" t="s">
        <v>131</v>
      </c>
      <c r="BM183" s="198" t="s">
        <v>347</v>
      </c>
    </row>
    <row r="184" spans="2:65" s="1" customFormat="1" ht="16.5" customHeight="1">
      <c r="B184" s="30"/>
      <c r="C184" s="187" t="s">
        <v>348</v>
      </c>
      <c r="D184" s="187" t="s">
        <v>126</v>
      </c>
      <c r="E184" s="188" t="s">
        <v>349</v>
      </c>
      <c r="F184" s="189" t="s">
        <v>350</v>
      </c>
      <c r="G184" s="190" t="s">
        <v>222</v>
      </c>
      <c r="H184" s="191">
        <v>1</v>
      </c>
      <c r="I184" s="192"/>
      <c r="J184" s="193">
        <f t="shared" si="30"/>
        <v>0</v>
      </c>
      <c r="K184" s="189" t="s">
        <v>1</v>
      </c>
      <c r="L184" s="34"/>
      <c r="M184" s="194" t="s">
        <v>1</v>
      </c>
      <c r="N184" s="195" t="s">
        <v>42</v>
      </c>
      <c r="O184" s="62"/>
      <c r="P184" s="196">
        <f t="shared" si="31"/>
        <v>0</v>
      </c>
      <c r="Q184" s="196">
        <v>0</v>
      </c>
      <c r="R184" s="196">
        <f t="shared" si="32"/>
        <v>0</v>
      </c>
      <c r="S184" s="196">
        <v>0</v>
      </c>
      <c r="T184" s="197">
        <f t="shared" si="33"/>
        <v>0</v>
      </c>
      <c r="AR184" s="198" t="s">
        <v>131</v>
      </c>
      <c r="AT184" s="198" t="s">
        <v>126</v>
      </c>
      <c r="AU184" s="198" t="s">
        <v>122</v>
      </c>
      <c r="AY184" s="13" t="s">
        <v>123</v>
      </c>
      <c r="BE184" s="199">
        <f t="shared" si="34"/>
        <v>0</v>
      </c>
      <c r="BF184" s="199">
        <f t="shared" si="35"/>
        <v>0</v>
      </c>
      <c r="BG184" s="199">
        <f t="shared" si="36"/>
        <v>0</v>
      </c>
      <c r="BH184" s="199">
        <f t="shared" si="37"/>
        <v>0</v>
      </c>
      <c r="BI184" s="199">
        <f t="shared" si="38"/>
        <v>0</v>
      </c>
      <c r="BJ184" s="13" t="s">
        <v>122</v>
      </c>
      <c r="BK184" s="199">
        <f t="shared" si="39"/>
        <v>0</v>
      </c>
      <c r="BL184" s="13" t="s">
        <v>131</v>
      </c>
      <c r="BM184" s="198" t="s">
        <v>351</v>
      </c>
    </row>
    <row r="185" spans="2:65" s="1" customFormat="1" ht="16.5" customHeight="1">
      <c r="B185" s="30"/>
      <c r="C185" s="187" t="s">
        <v>352</v>
      </c>
      <c r="D185" s="187" t="s">
        <v>126</v>
      </c>
      <c r="E185" s="188" t="s">
        <v>353</v>
      </c>
      <c r="F185" s="189" t="s">
        <v>354</v>
      </c>
      <c r="G185" s="190" t="s">
        <v>222</v>
      </c>
      <c r="H185" s="191">
        <v>2</v>
      </c>
      <c r="I185" s="192"/>
      <c r="J185" s="193">
        <f t="shared" si="30"/>
        <v>0</v>
      </c>
      <c r="K185" s="189" t="s">
        <v>1</v>
      </c>
      <c r="L185" s="34"/>
      <c r="M185" s="194" t="s">
        <v>1</v>
      </c>
      <c r="N185" s="195" t="s">
        <v>42</v>
      </c>
      <c r="O185" s="62"/>
      <c r="P185" s="196">
        <f t="shared" si="31"/>
        <v>0</v>
      </c>
      <c r="Q185" s="196">
        <v>4.6940000000000003E-2</v>
      </c>
      <c r="R185" s="196">
        <f t="shared" si="32"/>
        <v>9.3880000000000005E-2</v>
      </c>
      <c r="S185" s="196">
        <v>0</v>
      </c>
      <c r="T185" s="197">
        <f t="shared" si="33"/>
        <v>0</v>
      </c>
      <c r="AR185" s="198" t="s">
        <v>131</v>
      </c>
      <c r="AT185" s="198" t="s">
        <v>126</v>
      </c>
      <c r="AU185" s="198" t="s">
        <v>122</v>
      </c>
      <c r="AY185" s="13" t="s">
        <v>123</v>
      </c>
      <c r="BE185" s="199">
        <f t="shared" si="34"/>
        <v>0</v>
      </c>
      <c r="BF185" s="199">
        <f t="shared" si="35"/>
        <v>0</v>
      </c>
      <c r="BG185" s="199">
        <f t="shared" si="36"/>
        <v>0</v>
      </c>
      <c r="BH185" s="199">
        <f t="shared" si="37"/>
        <v>0</v>
      </c>
      <c r="BI185" s="199">
        <f t="shared" si="38"/>
        <v>0</v>
      </c>
      <c r="BJ185" s="13" t="s">
        <v>122</v>
      </c>
      <c r="BK185" s="199">
        <f t="shared" si="39"/>
        <v>0</v>
      </c>
      <c r="BL185" s="13" t="s">
        <v>131</v>
      </c>
      <c r="BM185" s="198" t="s">
        <v>355</v>
      </c>
    </row>
    <row r="186" spans="2:65" s="1" customFormat="1" ht="24" customHeight="1">
      <c r="B186" s="30"/>
      <c r="C186" s="187" t="s">
        <v>356</v>
      </c>
      <c r="D186" s="187" t="s">
        <v>126</v>
      </c>
      <c r="E186" s="188" t="s">
        <v>357</v>
      </c>
      <c r="F186" s="189" t="s">
        <v>358</v>
      </c>
      <c r="G186" s="190" t="s">
        <v>222</v>
      </c>
      <c r="H186" s="191">
        <v>1</v>
      </c>
      <c r="I186" s="192"/>
      <c r="J186" s="193">
        <f t="shared" si="30"/>
        <v>0</v>
      </c>
      <c r="K186" s="189" t="s">
        <v>130</v>
      </c>
      <c r="L186" s="34"/>
      <c r="M186" s="194" t="s">
        <v>1</v>
      </c>
      <c r="N186" s="195" t="s">
        <v>42</v>
      </c>
      <c r="O186" s="62"/>
      <c r="P186" s="196">
        <f t="shared" si="31"/>
        <v>0</v>
      </c>
      <c r="Q186" s="196">
        <v>5.441E-2</v>
      </c>
      <c r="R186" s="196">
        <f t="shared" si="32"/>
        <v>5.441E-2</v>
      </c>
      <c r="S186" s="196">
        <v>0</v>
      </c>
      <c r="T186" s="197">
        <f t="shared" si="33"/>
        <v>0</v>
      </c>
      <c r="AR186" s="198" t="s">
        <v>131</v>
      </c>
      <c r="AT186" s="198" t="s">
        <v>126</v>
      </c>
      <c r="AU186" s="198" t="s">
        <v>122</v>
      </c>
      <c r="AY186" s="13" t="s">
        <v>123</v>
      </c>
      <c r="BE186" s="199">
        <f t="shared" si="34"/>
        <v>0</v>
      </c>
      <c r="BF186" s="199">
        <f t="shared" si="35"/>
        <v>0</v>
      </c>
      <c r="BG186" s="199">
        <f t="shared" si="36"/>
        <v>0</v>
      </c>
      <c r="BH186" s="199">
        <f t="shared" si="37"/>
        <v>0</v>
      </c>
      <c r="BI186" s="199">
        <f t="shared" si="38"/>
        <v>0</v>
      </c>
      <c r="BJ186" s="13" t="s">
        <v>122</v>
      </c>
      <c r="BK186" s="199">
        <f t="shared" si="39"/>
        <v>0</v>
      </c>
      <c r="BL186" s="13" t="s">
        <v>131</v>
      </c>
      <c r="BM186" s="198" t="s">
        <v>359</v>
      </c>
    </row>
    <row r="187" spans="2:65" s="1" customFormat="1" ht="24" customHeight="1">
      <c r="B187" s="30"/>
      <c r="C187" s="187" t="s">
        <v>360</v>
      </c>
      <c r="D187" s="187" t="s">
        <v>126</v>
      </c>
      <c r="E187" s="188" t="s">
        <v>361</v>
      </c>
      <c r="F187" s="189" t="s">
        <v>362</v>
      </c>
      <c r="G187" s="190" t="s">
        <v>222</v>
      </c>
      <c r="H187" s="191">
        <v>2</v>
      </c>
      <c r="I187" s="192"/>
      <c r="J187" s="193">
        <f t="shared" si="30"/>
        <v>0</v>
      </c>
      <c r="K187" s="189" t="s">
        <v>130</v>
      </c>
      <c r="L187" s="34"/>
      <c r="M187" s="194" t="s">
        <v>1</v>
      </c>
      <c r="N187" s="195" t="s">
        <v>42</v>
      </c>
      <c r="O187" s="62"/>
      <c r="P187" s="196">
        <f t="shared" si="31"/>
        <v>0</v>
      </c>
      <c r="Q187" s="196">
        <v>0.28669</v>
      </c>
      <c r="R187" s="196">
        <f t="shared" si="32"/>
        <v>0.57338</v>
      </c>
      <c r="S187" s="196">
        <v>0</v>
      </c>
      <c r="T187" s="197">
        <f t="shared" si="33"/>
        <v>0</v>
      </c>
      <c r="AR187" s="198" t="s">
        <v>131</v>
      </c>
      <c r="AT187" s="198" t="s">
        <v>126</v>
      </c>
      <c r="AU187" s="198" t="s">
        <v>122</v>
      </c>
      <c r="AY187" s="13" t="s">
        <v>123</v>
      </c>
      <c r="BE187" s="199">
        <f t="shared" si="34"/>
        <v>0</v>
      </c>
      <c r="BF187" s="199">
        <f t="shared" si="35"/>
        <v>0</v>
      </c>
      <c r="BG187" s="199">
        <f t="shared" si="36"/>
        <v>0</v>
      </c>
      <c r="BH187" s="199">
        <f t="shared" si="37"/>
        <v>0</v>
      </c>
      <c r="BI187" s="199">
        <f t="shared" si="38"/>
        <v>0</v>
      </c>
      <c r="BJ187" s="13" t="s">
        <v>122</v>
      </c>
      <c r="BK187" s="199">
        <f t="shared" si="39"/>
        <v>0</v>
      </c>
      <c r="BL187" s="13" t="s">
        <v>131</v>
      </c>
      <c r="BM187" s="198" t="s">
        <v>363</v>
      </c>
    </row>
    <row r="188" spans="2:65" s="1" customFormat="1" ht="24" customHeight="1">
      <c r="B188" s="30"/>
      <c r="C188" s="187" t="s">
        <v>364</v>
      </c>
      <c r="D188" s="187" t="s">
        <v>126</v>
      </c>
      <c r="E188" s="188" t="s">
        <v>365</v>
      </c>
      <c r="F188" s="189" t="s">
        <v>366</v>
      </c>
      <c r="G188" s="190" t="s">
        <v>222</v>
      </c>
      <c r="H188" s="191">
        <v>2</v>
      </c>
      <c r="I188" s="192"/>
      <c r="J188" s="193">
        <f t="shared" si="30"/>
        <v>0</v>
      </c>
      <c r="K188" s="189" t="s">
        <v>130</v>
      </c>
      <c r="L188" s="34"/>
      <c r="M188" s="194" t="s">
        <v>1</v>
      </c>
      <c r="N188" s="195" t="s">
        <v>42</v>
      </c>
      <c r="O188" s="62"/>
      <c r="P188" s="196">
        <f t="shared" si="31"/>
        <v>0</v>
      </c>
      <c r="Q188" s="196">
        <v>4.3E-3</v>
      </c>
      <c r="R188" s="196">
        <f t="shared" si="32"/>
        <v>8.6E-3</v>
      </c>
      <c r="S188" s="196">
        <v>0</v>
      </c>
      <c r="T188" s="197">
        <f t="shared" si="33"/>
        <v>0</v>
      </c>
      <c r="AR188" s="198" t="s">
        <v>131</v>
      </c>
      <c r="AT188" s="198" t="s">
        <v>126</v>
      </c>
      <c r="AU188" s="198" t="s">
        <v>122</v>
      </c>
      <c r="AY188" s="13" t="s">
        <v>123</v>
      </c>
      <c r="BE188" s="199">
        <f t="shared" si="34"/>
        <v>0</v>
      </c>
      <c r="BF188" s="199">
        <f t="shared" si="35"/>
        <v>0</v>
      </c>
      <c r="BG188" s="199">
        <f t="shared" si="36"/>
        <v>0</v>
      </c>
      <c r="BH188" s="199">
        <f t="shared" si="37"/>
        <v>0</v>
      </c>
      <c r="BI188" s="199">
        <f t="shared" si="38"/>
        <v>0</v>
      </c>
      <c r="BJ188" s="13" t="s">
        <v>122</v>
      </c>
      <c r="BK188" s="199">
        <f t="shared" si="39"/>
        <v>0</v>
      </c>
      <c r="BL188" s="13" t="s">
        <v>131</v>
      </c>
      <c r="BM188" s="198" t="s">
        <v>367</v>
      </c>
    </row>
    <row r="189" spans="2:65" s="1" customFormat="1" ht="16.5" customHeight="1">
      <c r="B189" s="30"/>
      <c r="C189" s="187" t="s">
        <v>368</v>
      </c>
      <c r="D189" s="187" t="s">
        <v>126</v>
      </c>
      <c r="E189" s="188" t="s">
        <v>369</v>
      </c>
      <c r="F189" s="189" t="s">
        <v>370</v>
      </c>
      <c r="G189" s="190" t="s">
        <v>222</v>
      </c>
      <c r="H189" s="191">
        <v>2</v>
      </c>
      <c r="I189" s="192"/>
      <c r="J189" s="193">
        <f t="shared" si="30"/>
        <v>0</v>
      </c>
      <c r="K189" s="189" t="s">
        <v>130</v>
      </c>
      <c r="L189" s="34"/>
      <c r="M189" s="194" t="s">
        <v>1</v>
      </c>
      <c r="N189" s="195" t="s">
        <v>42</v>
      </c>
      <c r="O189" s="62"/>
      <c r="P189" s="196">
        <f t="shared" si="31"/>
        <v>0</v>
      </c>
      <c r="Q189" s="196">
        <v>4.1200000000000004E-3</v>
      </c>
      <c r="R189" s="196">
        <f t="shared" si="32"/>
        <v>8.2400000000000008E-3</v>
      </c>
      <c r="S189" s="196">
        <v>0</v>
      </c>
      <c r="T189" s="197">
        <f t="shared" si="33"/>
        <v>0</v>
      </c>
      <c r="AR189" s="198" t="s">
        <v>131</v>
      </c>
      <c r="AT189" s="198" t="s">
        <v>126</v>
      </c>
      <c r="AU189" s="198" t="s">
        <v>122</v>
      </c>
      <c r="AY189" s="13" t="s">
        <v>123</v>
      </c>
      <c r="BE189" s="199">
        <f t="shared" si="34"/>
        <v>0</v>
      </c>
      <c r="BF189" s="199">
        <f t="shared" si="35"/>
        <v>0</v>
      </c>
      <c r="BG189" s="199">
        <f t="shared" si="36"/>
        <v>0</v>
      </c>
      <c r="BH189" s="199">
        <f t="shared" si="37"/>
        <v>0</v>
      </c>
      <c r="BI189" s="199">
        <f t="shared" si="38"/>
        <v>0</v>
      </c>
      <c r="BJ189" s="13" t="s">
        <v>122</v>
      </c>
      <c r="BK189" s="199">
        <f t="shared" si="39"/>
        <v>0</v>
      </c>
      <c r="BL189" s="13" t="s">
        <v>131</v>
      </c>
      <c r="BM189" s="198" t="s">
        <v>371</v>
      </c>
    </row>
    <row r="190" spans="2:65" s="1" customFormat="1" ht="24" customHeight="1">
      <c r="B190" s="30"/>
      <c r="C190" s="187" t="s">
        <v>372</v>
      </c>
      <c r="D190" s="187" t="s">
        <v>126</v>
      </c>
      <c r="E190" s="188" t="s">
        <v>373</v>
      </c>
      <c r="F190" s="189" t="s">
        <v>374</v>
      </c>
      <c r="G190" s="190" t="s">
        <v>222</v>
      </c>
      <c r="H190" s="191">
        <v>1</v>
      </c>
      <c r="I190" s="192"/>
      <c r="J190" s="193">
        <f t="shared" si="30"/>
        <v>0</v>
      </c>
      <c r="K190" s="189" t="s">
        <v>130</v>
      </c>
      <c r="L190" s="34"/>
      <c r="M190" s="194" t="s">
        <v>1</v>
      </c>
      <c r="N190" s="195" t="s">
        <v>42</v>
      </c>
      <c r="O190" s="62"/>
      <c r="P190" s="196">
        <f t="shared" si="31"/>
        <v>0</v>
      </c>
      <c r="Q190" s="196">
        <v>1.2070000000000001E-2</v>
      </c>
      <c r="R190" s="196">
        <f t="shared" si="32"/>
        <v>1.2070000000000001E-2</v>
      </c>
      <c r="S190" s="196">
        <v>0</v>
      </c>
      <c r="T190" s="197">
        <f t="shared" si="33"/>
        <v>0</v>
      </c>
      <c r="AR190" s="198" t="s">
        <v>131</v>
      </c>
      <c r="AT190" s="198" t="s">
        <v>126</v>
      </c>
      <c r="AU190" s="198" t="s">
        <v>122</v>
      </c>
      <c r="AY190" s="13" t="s">
        <v>123</v>
      </c>
      <c r="BE190" s="199">
        <f t="shared" si="34"/>
        <v>0</v>
      </c>
      <c r="BF190" s="199">
        <f t="shared" si="35"/>
        <v>0</v>
      </c>
      <c r="BG190" s="199">
        <f t="shared" si="36"/>
        <v>0</v>
      </c>
      <c r="BH190" s="199">
        <f t="shared" si="37"/>
        <v>0</v>
      </c>
      <c r="BI190" s="199">
        <f t="shared" si="38"/>
        <v>0</v>
      </c>
      <c r="BJ190" s="13" t="s">
        <v>122</v>
      </c>
      <c r="BK190" s="199">
        <f t="shared" si="39"/>
        <v>0</v>
      </c>
      <c r="BL190" s="13" t="s">
        <v>131</v>
      </c>
      <c r="BM190" s="198" t="s">
        <v>375</v>
      </c>
    </row>
    <row r="191" spans="2:65" s="1" customFormat="1" ht="24" customHeight="1">
      <c r="B191" s="30"/>
      <c r="C191" s="187" t="s">
        <v>376</v>
      </c>
      <c r="D191" s="187" t="s">
        <v>126</v>
      </c>
      <c r="E191" s="188" t="s">
        <v>377</v>
      </c>
      <c r="F191" s="189" t="s">
        <v>378</v>
      </c>
      <c r="G191" s="190" t="s">
        <v>222</v>
      </c>
      <c r="H191" s="191">
        <v>2</v>
      </c>
      <c r="I191" s="192"/>
      <c r="J191" s="193">
        <f t="shared" si="30"/>
        <v>0</v>
      </c>
      <c r="K191" s="189" t="s">
        <v>130</v>
      </c>
      <c r="L191" s="34"/>
      <c r="M191" s="194" t="s">
        <v>1</v>
      </c>
      <c r="N191" s="195" t="s">
        <v>42</v>
      </c>
      <c r="O191" s="62"/>
      <c r="P191" s="196">
        <f t="shared" si="31"/>
        <v>0</v>
      </c>
      <c r="Q191" s="196">
        <v>7.6000000000000004E-4</v>
      </c>
      <c r="R191" s="196">
        <f t="shared" si="32"/>
        <v>1.5200000000000001E-3</v>
      </c>
      <c r="S191" s="196">
        <v>0</v>
      </c>
      <c r="T191" s="197">
        <f t="shared" si="33"/>
        <v>0</v>
      </c>
      <c r="AR191" s="198" t="s">
        <v>131</v>
      </c>
      <c r="AT191" s="198" t="s">
        <v>126</v>
      </c>
      <c r="AU191" s="198" t="s">
        <v>122</v>
      </c>
      <c r="AY191" s="13" t="s">
        <v>123</v>
      </c>
      <c r="BE191" s="199">
        <f t="shared" si="34"/>
        <v>0</v>
      </c>
      <c r="BF191" s="199">
        <f t="shared" si="35"/>
        <v>0</v>
      </c>
      <c r="BG191" s="199">
        <f t="shared" si="36"/>
        <v>0</v>
      </c>
      <c r="BH191" s="199">
        <f t="shared" si="37"/>
        <v>0</v>
      </c>
      <c r="BI191" s="199">
        <f t="shared" si="38"/>
        <v>0</v>
      </c>
      <c r="BJ191" s="13" t="s">
        <v>122</v>
      </c>
      <c r="BK191" s="199">
        <f t="shared" si="39"/>
        <v>0</v>
      </c>
      <c r="BL191" s="13" t="s">
        <v>131</v>
      </c>
      <c r="BM191" s="198" t="s">
        <v>379</v>
      </c>
    </row>
    <row r="192" spans="2:65" s="1" customFormat="1" ht="24" customHeight="1">
      <c r="B192" s="30"/>
      <c r="C192" s="187" t="s">
        <v>380</v>
      </c>
      <c r="D192" s="187" t="s">
        <v>126</v>
      </c>
      <c r="E192" s="188" t="s">
        <v>381</v>
      </c>
      <c r="F192" s="189" t="s">
        <v>382</v>
      </c>
      <c r="G192" s="190" t="s">
        <v>222</v>
      </c>
      <c r="H192" s="191">
        <v>1</v>
      </c>
      <c r="I192" s="192"/>
      <c r="J192" s="193">
        <f t="shared" si="30"/>
        <v>0</v>
      </c>
      <c r="K192" s="189" t="s">
        <v>130</v>
      </c>
      <c r="L192" s="34"/>
      <c r="M192" s="194" t="s">
        <v>1</v>
      </c>
      <c r="N192" s="195" t="s">
        <v>42</v>
      </c>
      <c r="O192" s="62"/>
      <c r="P192" s="196">
        <f t="shared" si="31"/>
        <v>0</v>
      </c>
      <c r="Q192" s="196">
        <v>5.5109999999999999E-2</v>
      </c>
      <c r="R192" s="196">
        <f t="shared" si="32"/>
        <v>5.5109999999999999E-2</v>
      </c>
      <c r="S192" s="196">
        <v>0</v>
      </c>
      <c r="T192" s="197">
        <f t="shared" si="33"/>
        <v>0</v>
      </c>
      <c r="AR192" s="198" t="s">
        <v>131</v>
      </c>
      <c r="AT192" s="198" t="s">
        <v>126</v>
      </c>
      <c r="AU192" s="198" t="s">
        <v>122</v>
      </c>
      <c r="AY192" s="13" t="s">
        <v>123</v>
      </c>
      <c r="BE192" s="199">
        <f t="shared" si="34"/>
        <v>0</v>
      </c>
      <c r="BF192" s="199">
        <f t="shared" si="35"/>
        <v>0</v>
      </c>
      <c r="BG192" s="199">
        <f t="shared" si="36"/>
        <v>0</v>
      </c>
      <c r="BH192" s="199">
        <f t="shared" si="37"/>
        <v>0</v>
      </c>
      <c r="BI192" s="199">
        <f t="shared" si="38"/>
        <v>0</v>
      </c>
      <c r="BJ192" s="13" t="s">
        <v>122</v>
      </c>
      <c r="BK192" s="199">
        <f t="shared" si="39"/>
        <v>0</v>
      </c>
      <c r="BL192" s="13" t="s">
        <v>131</v>
      </c>
      <c r="BM192" s="198" t="s">
        <v>383</v>
      </c>
    </row>
    <row r="193" spans="2:65" s="1" customFormat="1" ht="24" customHeight="1">
      <c r="B193" s="30"/>
      <c r="C193" s="187" t="s">
        <v>384</v>
      </c>
      <c r="D193" s="187" t="s">
        <v>126</v>
      </c>
      <c r="E193" s="188" t="s">
        <v>385</v>
      </c>
      <c r="F193" s="189" t="s">
        <v>386</v>
      </c>
      <c r="G193" s="190" t="s">
        <v>222</v>
      </c>
      <c r="H193" s="191">
        <v>1</v>
      </c>
      <c r="I193" s="192"/>
      <c r="J193" s="193">
        <f t="shared" si="30"/>
        <v>0</v>
      </c>
      <c r="K193" s="189" t="s">
        <v>130</v>
      </c>
      <c r="L193" s="34"/>
      <c r="M193" s="194" t="s">
        <v>1</v>
      </c>
      <c r="N193" s="195" t="s">
        <v>42</v>
      </c>
      <c r="O193" s="62"/>
      <c r="P193" s="196">
        <f t="shared" si="31"/>
        <v>0</v>
      </c>
      <c r="Q193" s="196">
        <v>6.0800000000000003E-3</v>
      </c>
      <c r="R193" s="196">
        <f t="shared" si="32"/>
        <v>6.0800000000000003E-3</v>
      </c>
      <c r="S193" s="196">
        <v>0</v>
      </c>
      <c r="T193" s="197">
        <f t="shared" si="33"/>
        <v>0</v>
      </c>
      <c r="AR193" s="198" t="s">
        <v>131</v>
      </c>
      <c r="AT193" s="198" t="s">
        <v>126</v>
      </c>
      <c r="AU193" s="198" t="s">
        <v>122</v>
      </c>
      <c r="AY193" s="13" t="s">
        <v>123</v>
      </c>
      <c r="BE193" s="199">
        <f t="shared" si="34"/>
        <v>0</v>
      </c>
      <c r="BF193" s="199">
        <f t="shared" si="35"/>
        <v>0</v>
      </c>
      <c r="BG193" s="199">
        <f t="shared" si="36"/>
        <v>0</v>
      </c>
      <c r="BH193" s="199">
        <f t="shared" si="37"/>
        <v>0</v>
      </c>
      <c r="BI193" s="199">
        <f t="shared" si="38"/>
        <v>0</v>
      </c>
      <c r="BJ193" s="13" t="s">
        <v>122</v>
      </c>
      <c r="BK193" s="199">
        <f t="shared" si="39"/>
        <v>0</v>
      </c>
      <c r="BL193" s="13" t="s">
        <v>131</v>
      </c>
      <c r="BM193" s="198" t="s">
        <v>387</v>
      </c>
    </row>
    <row r="194" spans="2:65" s="1" customFormat="1" ht="24" customHeight="1">
      <c r="B194" s="30"/>
      <c r="C194" s="187" t="s">
        <v>388</v>
      </c>
      <c r="D194" s="187" t="s">
        <v>126</v>
      </c>
      <c r="E194" s="188" t="s">
        <v>389</v>
      </c>
      <c r="F194" s="189" t="s">
        <v>390</v>
      </c>
      <c r="G194" s="190" t="s">
        <v>222</v>
      </c>
      <c r="H194" s="191">
        <v>1</v>
      </c>
      <c r="I194" s="192"/>
      <c r="J194" s="193">
        <f t="shared" si="30"/>
        <v>0</v>
      </c>
      <c r="K194" s="189" t="s">
        <v>130</v>
      </c>
      <c r="L194" s="34"/>
      <c r="M194" s="194" t="s">
        <v>1</v>
      </c>
      <c r="N194" s="195" t="s">
        <v>42</v>
      </c>
      <c r="O194" s="62"/>
      <c r="P194" s="196">
        <f t="shared" si="31"/>
        <v>0</v>
      </c>
      <c r="Q194" s="196">
        <v>6.0800000000000003E-3</v>
      </c>
      <c r="R194" s="196">
        <f t="shared" si="32"/>
        <v>6.0800000000000003E-3</v>
      </c>
      <c r="S194" s="196">
        <v>0</v>
      </c>
      <c r="T194" s="197">
        <f t="shared" si="33"/>
        <v>0</v>
      </c>
      <c r="AR194" s="198" t="s">
        <v>131</v>
      </c>
      <c r="AT194" s="198" t="s">
        <v>126</v>
      </c>
      <c r="AU194" s="198" t="s">
        <v>122</v>
      </c>
      <c r="AY194" s="13" t="s">
        <v>123</v>
      </c>
      <c r="BE194" s="199">
        <f t="shared" si="34"/>
        <v>0</v>
      </c>
      <c r="BF194" s="199">
        <f t="shared" si="35"/>
        <v>0</v>
      </c>
      <c r="BG194" s="199">
        <f t="shared" si="36"/>
        <v>0</v>
      </c>
      <c r="BH194" s="199">
        <f t="shared" si="37"/>
        <v>0</v>
      </c>
      <c r="BI194" s="199">
        <f t="shared" si="38"/>
        <v>0</v>
      </c>
      <c r="BJ194" s="13" t="s">
        <v>122</v>
      </c>
      <c r="BK194" s="199">
        <f t="shared" si="39"/>
        <v>0</v>
      </c>
      <c r="BL194" s="13" t="s">
        <v>131</v>
      </c>
      <c r="BM194" s="198" t="s">
        <v>391</v>
      </c>
    </row>
    <row r="195" spans="2:65" s="1" customFormat="1" ht="24" customHeight="1">
      <c r="B195" s="30"/>
      <c r="C195" s="187" t="s">
        <v>392</v>
      </c>
      <c r="D195" s="187" t="s">
        <v>126</v>
      </c>
      <c r="E195" s="188" t="s">
        <v>393</v>
      </c>
      <c r="F195" s="189" t="s">
        <v>394</v>
      </c>
      <c r="G195" s="190" t="s">
        <v>222</v>
      </c>
      <c r="H195" s="191">
        <v>1</v>
      </c>
      <c r="I195" s="192"/>
      <c r="J195" s="193">
        <f t="shared" si="30"/>
        <v>0</v>
      </c>
      <c r="K195" s="189" t="s">
        <v>130</v>
      </c>
      <c r="L195" s="34"/>
      <c r="M195" s="194" t="s">
        <v>1</v>
      </c>
      <c r="N195" s="195" t="s">
        <v>42</v>
      </c>
      <c r="O195" s="62"/>
      <c r="P195" s="196">
        <f t="shared" si="31"/>
        <v>0</v>
      </c>
      <c r="Q195" s="196">
        <v>5.5799999999999999E-3</v>
      </c>
      <c r="R195" s="196">
        <f t="shared" si="32"/>
        <v>5.5799999999999999E-3</v>
      </c>
      <c r="S195" s="196">
        <v>0</v>
      </c>
      <c r="T195" s="197">
        <f t="shared" si="33"/>
        <v>0</v>
      </c>
      <c r="AR195" s="198" t="s">
        <v>131</v>
      </c>
      <c r="AT195" s="198" t="s">
        <v>126</v>
      </c>
      <c r="AU195" s="198" t="s">
        <v>122</v>
      </c>
      <c r="AY195" s="13" t="s">
        <v>123</v>
      </c>
      <c r="BE195" s="199">
        <f t="shared" si="34"/>
        <v>0</v>
      </c>
      <c r="BF195" s="199">
        <f t="shared" si="35"/>
        <v>0</v>
      </c>
      <c r="BG195" s="199">
        <f t="shared" si="36"/>
        <v>0</v>
      </c>
      <c r="BH195" s="199">
        <f t="shared" si="37"/>
        <v>0</v>
      </c>
      <c r="BI195" s="199">
        <f t="shared" si="38"/>
        <v>0</v>
      </c>
      <c r="BJ195" s="13" t="s">
        <v>122</v>
      </c>
      <c r="BK195" s="199">
        <f t="shared" si="39"/>
        <v>0</v>
      </c>
      <c r="BL195" s="13" t="s">
        <v>131</v>
      </c>
      <c r="BM195" s="198" t="s">
        <v>395</v>
      </c>
    </row>
    <row r="196" spans="2:65" s="1" customFormat="1" ht="24" customHeight="1">
      <c r="B196" s="30"/>
      <c r="C196" s="187" t="s">
        <v>396</v>
      </c>
      <c r="D196" s="187" t="s">
        <v>126</v>
      </c>
      <c r="E196" s="188" t="s">
        <v>397</v>
      </c>
      <c r="F196" s="189" t="s">
        <v>398</v>
      </c>
      <c r="G196" s="190" t="s">
        <v>222</v>
      </c>
      <c r="H196" s="191">
        <v>2</v>
      </c>
      <c r="I196" s="192"/>
      <c r="J196" s="193">
        <f t="shared" si="30"/>
        <v>0</v>
      </c>
      <c r="K196" s="189" t="s">
        <v>130</v>
      </c>
      <c r="L196" s="34"/>
      <c r="M196" s="194" t="s">
        <v>1</v>
      </c>
      <c r="N196" s="195" t="s">
        <v>42</v>
      </c>
      <c r="O196" s="62"/>
      <c r="P196" s="196">
        <f t="shared" si="31"/>
        <v>0</v>
      </c>
      <c r="Q196" s="196">
        <v>6.0800000000000003E-3</v>
      </c>
      <c r="R196" s="196">
        <f t="shared" si="32"/>
        <v>1.2160000000000001E-2</v>
      </c>
      <c r="S196" s="196">
        <v>0</v>
      </c>
      <c r="T196" s="197">
        <f t="shared" si="33"/>
        <v>0</v>
      </c>
      <c r="AR196" s="198" t="s">
        <v>131</v>
      </c>
      <c r="AT196" s="198" t="s">
        <v>126</v>
      </c>
      <c r="AU196" s="198" t="s">
        <v>122</v>
      </c>
      <c r="AY196" s="13" t="s">
        <v>123</v>
      </c>
      <c r="BE196" s="199">
        <f t="shared" si="34"/>
        <v>0</v>
      </c>
      <c r="BF196" s="199">
        <f t="shared" si="35"/>
        <v>0</v>
      </c>
      <c r="BG196" s="199">
        <f t="shared" si="36"/>
        <v>0</v>
      </c>
      <c r="BH196" s="199">
        <f t="shared" si="37"/>
        <v>0</v>
      </c>
      <c r="BI196" s="199">
        <f t="shared" si="38"/>
        <v>0</v>
      </c>
      <c r="BJ196" s="13" t="s">
        <v>122</v>
      </c>
      <c r="BK196" s="199">
        <f t="shared" si="39"/>
        <v>0</v>
      </c>
      <c r="BL196" s="13" t="s">
        <v>131</v>
      </c>
      <c r="BM196" s="198" t="s">
        <v>399</v>
      </c>
    </row>
    <row r="197" spans="2:65" s="1" customFormat="1" ht="24" customHeight="1">
      <c r="B197" s="30"/>
      <c r="C197" s="187" t="s">
        <v>400</v>
      </c>
      <c r="D197" s="187" t="s">
        <v>126</v>
      </c>
      <c r="E197" s="188" t="s">
        <v>401</v>
      </c>
      <c r="F197" s="189" t="s">
        <v>402</v>
      </c>
      <c r="G197" s="190" t="s">
        <v>255</v>
      </c>
      <c r="H197" s="191">
        <v>3</v>
      </c>
      <c r="I197" s="192"/>
      <c r="J197" s="193">
        <f t="shared" si="30"/>
        <v>0</v>
      </c>
      <c r="K197" s="189" t="s">
        <v>130</v>
      </c>
      <c r="L197" s="34"/>
      <c r="M197" s="194" t="s">
        <v>1</v>
      </c>
      <c r="N197" s="195" t="s">
        <v>42</v>
      </c>
      <c r="O197" s="62"/>
      <c r="P197" s="196">
        <f t="shared" si="31"/>
        <v>0</v>
      </c>
      <c r="Q197" s="196">
        <v>6.8000000000000005E-4</v>
      </c>
      <c r="R197" s="196">
        <f t="shared" si="32"/>
        <v>2.0400000000000001E-3</v>
      </c>
      <c r="S197" s="196">
        <v>0</v>
      </c>
      <c r="T197" s="197">
        <f t="shared" si="33"/>
        <v>0</v>
      </c>
      <c r="AR197" s="198" t="s">
        <v>131</v>
      </c>
      <c r="AT197" s="198" t="s">
        <v>126</v>
      </c>
      <c r="AU197" s="198" t="s">
        <v>122</v>
      </c>
      <c r="AY197" s="13" t="s">
        <v>123</v>
      </c>
      <c r="BE197" s="199">
        <f t="shared" si="34"/>
        <v>0</v>
      </c>
      <c r="BF197" s="199">
        <f t="shared" si="35"/>
        <v>0</v>
      </c>
      <c r="BG197" s="199">
        <f t="shared" si="36"/>
        <v>0</v>
      </c>
      <c r="BH197" s="199">
        <f t="shared" si="37"/>
        <v>0</v>
      </c>
      <c r="BI197" s="199">
        <f t="shared" si="38"/>
        <v>0</v>
      </c>
      <c r="BJ197" s="13" t="s">
        <v>122</v>
      </c>
      <c r="BK197" s="199">
        <f t="shared" si="39"/>
        <v>0</v>
      </c>
      <c r="BL197" s="13" t="s">
        <v>131</v>
      </c>
      <c r="BM197" s="198" t="s">
        <v>403</v>
      </c>
    </row>
    <row r="198" spans="2:65" s="1" customFormat="1" ht="24" customHeight="1">
      <c r="B198" s="30"/>
      <c r="C198" s="187" t="s">
        <v>404</v>
      </c>
      <c r="D198" s="187" t="s">
        <v>126</v>
      </c>
      <c r="E198" s="188" t="s">
        <v>405</v>
      </c>
      <c r="F198" s="189" t="s">
        <v>406</v>
      </c>
      <c r="G198" s="190" t="s">
        <v>255</v>
      </c>
      <c r="H198" s="191">
        <v>2</v>
      </c>
      <c r="I198" s="192"/>
      <c r="J198" s="193">
        <f t="shared" si="30"/>
        <v>0</v>
      </c>
      <c r="K198" s="189" t="s">
        <v>130</v>
      </c>
      <c r="L198" s="34"/>
      <c r="M198" s="194" t="s">
        <v>1</v>
      </c>
      <c r="N198" s="195" t="s">
        <v>42</v>
      </c>
      <c r="O198" s="62"/>
      <c r="P198" s="196">
        <f t="shared" si="31"/>
        <v>0</v>
      </c>
      <c r="Q198" s="196">
        <v>1.1900000000000001E-3</v>
      </c>
      <c r="R198" s="196">
        <f t="shared" si="32"/>
        <v>2.3800000000000002E-3</v>
      </c>
      <c r="S198" s="196">
        <v>0</v>
      </c>
      <c r="T198" s="197">
        <f t="shared" si="33"/>
        <v>0</v>
      </c>
      <c r="AR198" s="198" t="s">
        <v>131</v>
      </c>
      <c r="AT198" s="198" t="s">
        <v>126</v>
      </c>
      <c r="AU198" s="198" t="s">
        <v>122</v>
      </c>
      <c r="AY198" s="13" t="s">
        <v>123</v>
      </c>
      <c r="BE198" s="199">
        <f t="shared" si="34"/>
        <v>0</v>
      </c>
      <c r="BF198" s="199">
        <f t="shared" si="35"/>
        <v>0</v>
      </c>
      <c r="BG198" s="199">
        <f t="shared" si="36"/>
        <v>0</v>
      </c>
      <c r="BH198" s="199">
        <f t="shared" si="37"/>
        <v>0</v>
      </c>
      <c r="BI198" s="199">
        <f t="shared" si="38"/>
        <v>0</v>
      </c>
      <c r="BJ198" s="13" t="s">
        <v>122</v>
      </c>
      <c r="BK198" s="199">
        <f t="shared" si="39"/>
        <v>0</v>
      </c>
      <c r="BL198" s="13" t="s">
        <v>131</v>
      </c>
      <c r="BM198" s="198" t="s">
        <v>407</v>
      </c>
    </row>
    <row r="199" spans="2:65" s="1" customFormat="1" ht="16.5" customHeight="1">
      <c r="B199" s="30"/>
      <c r="C199" s="187" t="s">
        <v>408</v>
      </c>
      <c r="D199" s="187" t="s">
        <v>126</v>
      </c>
      <c r="E199" s="188" t="s">
        <v>409</v>
      </c>
      <c r="F199" s="189" t="s">
        <v>410</v>
      </c>
      <c r="G199" s="190" t="s">
        <v>215</v>
      </c>
      <c r="H199" s="191">
        <v>0.84199999999999997</v>
      </c>
      <c r="I199" s="192"/>
      <c r="J199" s="193">
        <f t="shared" si="30"/>
        <v>0</v>
      </c>
      <c r="K199" s="189" t="s">
        <v>130</v>
      </c>
      <c r="L199" s="34"/>
      <c r="M199" s="194" t="s">
        <v>1</v>
      </c>
      <c r="N199" s="195" t="s">
        <v>42</v>
      </c>
      <c r="O199" s="62"/>
      <c r="P199" s="196">
        <f t="shared" si="31"/>
        <v>0</v>
      </c>
      <c r="Q199" s="196">
        <v>0</v>
      </c>
      <c r="R199" s="196">
        <f t="shared" si="32"/>
        <v>0</v>
      </c>
      <c r="S199" s="196">
        <v>0</v>
      </c>
      <c r="T199" s="197">
        <f t="shared" si="33"/>
        <v>0</v>
      </c>
      <c r="AR199" s="198" t="s">
        <v>131</v>
      </c>
      <c r="AT199" s="198" t="s">
        <v>126</v>
      </c>
      <c r="AU199" s="198" t="s">
        <v>122</v>
      </c>
      <c r="AY199" s="13" t="s">
        <v>123</v>
      </c>
      <c r="BE199" s="199">
        <f t="shared" si="34"/>
        <v>0</v>
      </c>
      <c r="BF199" s="199">
        <f t="shared" si="35"/>
        <v>0</v>
      </c>
      <c r="BG199" s="199">
        <f t="shared" si="36"/>
        <v>0</v>
      </c>
      <c r="BH199" s="199">
        <f t="shared" si="37"/>
        <v>0</v>
      </c>
      <c r="BI199" s="199">
        <f t="shared" si="38"/>
        <v>0</v>
      </c>
      <c r="BJ199" s="13" t="s">
        <v>122</v>
      </c>
      <c r="BK199" s="199">
        <f t="shared" si="39"/>
        <v>0</v>
      </c>
      <c r="BL199" s="13" t="s">
        <v>131</v>
      </c>
      <c r="BM199" s="198" t="s">
        <v>411</v>
      </c>
    </row>
    <row r="200" spans="2:65" s="11" customFormat="1" ht="22.8" customHeight="1">
      <c r="B200" s="171"/>
      <c r="C200" s="172"/>
      <c r="D200" s="173" t="s">
        <v>75</v>
      </c>
      <c r="E200" s="185" t="s">
        <v>412</v>
      </c>
      <c r="F200" s="185" t="s">
        <v>413</v>
      </c>
      <c r="G200" s="172"/>
      <c r="H200" s="172"/>
      <c r="I200" s="175"/>
      <c r="J200" s="186">
        <f>BK200</f>
        <v>0</v>
      </c>
      <c r="K200" s="172"/>
      <c r="L200" s="177"/>
      <c r="M200" s="178"/>
      <c r="N200" s="179"/>
      <c r="O200" s="179"/>
      <c r="P200" s="180">
        <f>SUM(P201:P208)</f>
        <v>0</v>
      </c>
      <c r="Q200" s="179"/>
      <c r="R200" s="180">
        <f>SUM(R201:R208)</f>
        <v>0.51792000000000005</v>
      </c>
      <c r="S200" s="179"/>
      <c r="T200" s="181">
        <f>SUM(T201:T208)</f>
        <v>0</v>
      </c>
      <c r="AR200" s="182" t="s">
        <v>122</v>
      </c>
      <c r="AT200" s="183" t="s">
        <v>75</v>
      </c>
      <c r="AU200" s="183" t="s">
        <v>84</v>
      </c>
      <c r="AY200" s="182" t="s">
        <v>123</v>
      </c>
      <c r="BK200" s="184">
        <f>SUM(BK201:BK208)</f>
        <v>0</v>
      </c>
    </row>
    <row r="201" spans="2:65" s="1" customFormat="1" ht="24" customHeight="1">
      <c r="B201" s="30"/>
      <c r="C201" s="187" t="s">
        <v>414</v>
      </c>
      <c r="D201" s="187" t="s">
        <v>126</v>
      </c>
      <c r="E201" s="188" t="s">
        <v>415</v>
      </c>
      <c r="F201" s="189" t="s">
        <v>416</v>
      </c>
      <c r="G201" s="190" t="s">
        <v>129</v>
      </c>
      <c r="H201" s="191">
        <v>52</v>
      </c>
      <c r="I201" s="192"/>
      <c r="J201" s="193">
        <f t="shared" ref="J201:J208" si="40">ROUND(I201*H201,2)</f>
        <v>0</v>
      </c>
      <c r="K201" s="189" t="s">
        <v>130</v>
      </c>
      <c r="L201" s="34"/>
      <c r="M201" s="194" t="s">
        <v>1</v>
      </c>
      <c r="N201" s="195" t="s">
        <v>42</v>
      </c>
      <c r="O201" s="62"/>
      <c r="P201" s="196">
        <f t="shared" ref="P201:P208" si="41">O201*H201</f>
        <v>0</v>
      </c>
      <c r="Q201" s="196">
        <v>6.3400000000000001E-3</v>
      </c>
      <c r="R201" s="196">
        <f t="shared" ref="R201:R208" si="42">Q201*H201</f>
        <v>0.32968000000000003</v>
      </c>
      <c r="S201" s="196">
        <v>0</v>
      </c>
      <c r="T201" s="197">
        <f t="shared" ref="T201:T208" si="43">S201*H201</f>
        <v>0</v>
      </c>
      <c r="AR201" s="198" t="s">
        <v>131</v>
      </c>
      <c r="AT201" s="198" t="s">
        <v>126</v>
      </c>
      <c r="AU201" s="198" t="s">
        <v>122</v>
      </c>
      <c r="AY201" s="13" t="s">
        <v>123</v>
      </c>
      <c r="BE201" s="199">
        <f t="shared" ref="BE201:BE208" si="44">IF(N201="základní",J201,0)</f>
        <v>0</v>
      </c>
      <c r="BF201" s="199">
        <f t="shared" ref="BF201:BF208" si="45">IF(N201="snížená",J201,0)</f>
        <v>0</v>
      </c>
      <c r="BG201" s="199">
        <f t="shared" ref="BG201:BG208" si="46">IF(N201="zákl. přenesená",J201,0)</f>
        <v>0</v>
      </c>
      <c r="BH201" s="199">
        <f t="shared" ref="BH201:BH208" si="47">IF(N201="sníž. přenesená",J201,0)</f>
        <v>0</v>
      </c>
      <c r="BI201" s="199">
        <f t="shared" ref="BI201:BI208" si="48">IF(N201="nulová",J201,0)</f>
        <v>0</v>
      </c>
      <c r="BJ201" s="13" t="s">
        <v>122</v>
      </c>
      <c r="BK201" s="199">
        <f t="shared" ref="BK201:BK208" si="49">ROUND(I201*H201,2)</f>
        <v>0</v>
      </c>
      <c r="BL201" s="13" t="s">
        <v>131</v>
      </c>
      <c r="BM201" s="198" t="s">
        <v>417</v>
      </c>
    </row>
    <row r="202" spans="2:65" s="1" customFormat="1" ht="24" customHeight="1">
      <c r="B202" s="30"/>
      <c r="C202" s="187" t="s">
        <v>418</v>
      </c>
      <c r="D202" s="187" t="s">
        <v>126</v>
      </c>
      <c r="E202" s="188" t="s">
        <v>419</v>
      </c>
      <c r="F202" s="189" t="s">
        <v>420</v>
      </c>
      <c r="G202" s="190" t="s">
        <v>129</v>
      </c>
      <c r="H202" s="191">
        <v>2</v>
      </c>
      <c r="I202" s="192"/>
      <c r="J202" s="193">
        <f t="shared" si="40"/>
        <v>0</v>
      </c>
      <c r="K202" s="189" t="s">
        <v>130</v>
      </c>
      <c r="L202" s="34"/>
      <c r="M202" s="194" t="s">
        <v>1</v>
      </c>
      <c r="N202" s="195" t="s">
        <v>42</v>
      </c>
      <c r="O202" s="62"/>
      <c r="P202" s="196">
        <f t="shared" si="41"/>
        <v>0</v>
      </c>
      <c r="Q202" s="196">
        <v>5.9999999999999995E-4</v>
      </c>
      <c r="R202" s="196">
        <f t="shared" si="42"/>
        <v>1.1999999999999999E-3</v>
      </c>
      <c r="S202" s="196">
        <v>0</v>
      </c>
      <c r="T202" s="197">
        <f t="shared" si="43"/>
        <v>0</v>
      </c>
      <c r="AR202" s="198" t="s">
        <v>131</v>
      </c>
      <c r="AT202" s="198" t="s">
        <v>126</v>
      </c>
      <c r="AU202" s="198" t="s">
        <v>122</v>
      </c>
      <c r="AY202" s="13" t="s">
        <v>123</v>
      </c>
      <c r="BE202" s="199">
        <f t="shared" si="44"/>
        <v>0</v>
      </c>
      <c r="BF202" s="199">
        <f t="shared" si="45"/>
        <v>0</v>
      </c>
      <c r="BG202" s="199">
        <f t="shared" si="46"/>
        <v>0</v>
      </c>
      <c r="BH202" s="199">
        <f t="shared" si="47"/>
        <v>0</v>
      </c>
      <c r="BI202" s="199">
        <f t="shared" si="48"/>
        <v>0</v>
      </c>
      <c r="BJ202" s="13" t="s">
        <v>122</v>
      </c>
      <c r="BK202" s="199">
        <f t="shared" si="49"/>
        <v>0</v>
      </c>
      <c r="BL202" s="13" t="s">
        <v>131</v>
      </c>
      <c r="BM202" s="198" t="s">
        <v>421</v>
      </c>
    </row>
    <row r="203" spans="2:65" s="1" customFormat="1" ht="24" customHeight="1">
      <c r="B203" s="30"/>
      <c r="C203" s="187" t="s">
        <v>422</v>
      </c>
      <c r="D203" s="187" t="s">
        <v>126</v>
      </c>
      <c r="E203" s="188" t="s">
        <v>423</v>
      </c>
      <c r="F203" s="189" t="s">
        <v>424</v>
      </c>
      <c r="G203" s="190" t="s">
        <v>129</v>
      </c>
      <c r="H203" s="191">
        <v>21</v>
      </c>
      <c r="I203" s="192"/>
      <c r="J203" s="193">
        <f t="shared" si="40"/>
        <v>0</v>
      </c>
      <c r="K203" s="189" t="s">
        <v>130</v>
      </c>
      <c r="L203" s="34"/>
      <c r="M203" s="194" t="s">
        <v>1</v>
      </c>
      <c r="N203" s="195" t="s">
        <v>42</v>
      </c>
      <c r="O203" s="62"/>
      <c r="P203" s="196">
        <f t="shared" si="41"/>
        <v>0</v>
      </c>
      <c r="Q203" s="196">
        <v>1.1800000000000001E-3</v>
      </c>
      <c r="R203" s="196">
        <f t="shared" si="42"/>
        <v>2.478E-2</v>
      </c>
      <c r="S203" s="196">
        <v>0</v>
      </c>
      <c r="T203" s="197">
        <f t="shared" si="43"/>
        <v>0</v>
      </c>
      <c r="AR203" s="198" t="s">
        <v>131</v>
      </c>
      <c r="AT203" s="198" t="s">
        <v>126</v>
      </c>
      <c r="AU203" s="198" t="s">
        <v>122</v>
      </c>
      <c r="AY203" s="13" t="s">
        <v>123</v>
      </c>
      <c r="BE203" s="199">
        <f t="shared" si="44"/>
        <v>0</v>
      </c>
      <c r="BF203" s="199">
        <f t="shared" si="45"/>
        <v>0</v>
      </c>
      <c r="BG203" s="199">
        <f t="shared" si="46"/>
        <v>0</v>
      </c>
      <c r="BH203" s="199">
        <f t="shared" si="47"/>
        <v>0</v>
      </c>
      <c r="BI203" s="199">
        <f t="shared" si="48"/>
        <v>0</v>
      </c>
      <c r="BJ203" s="13" t="s">
        <v>122</v>
      </c>
      <c r="BK203" s="199">
        <f t="shared" si="49"/>
        <v>0</v>
      </c>
      <c r="BL203" s="13" t="s">
        <v>131</v>
      </c>
      <c r="BM203" s="198" t="s">
        <v>425</v>
      </c>
    </row>
    <row r="204" spans="2:65" s="1" customFormat="1" ht="24" customHeight="1">
      <c r="B204" s="30"/>
      <c r="C204" s="187" t="s">
        <v>426</v>
      </c>
      <c r="D204" s="187" t="s">
        <v>126</v>
      </c>
      <c r="E204" s="188" t="s">
        <v>427</v>
      </c>
      <c r="F204" s="189" t="s">
        <v>428</v>
      </c>
      <c r="G204" s="190" t="s">
        <v>129</v>
      </c>
      <c r="H204" s="191">
        <v>37</v>
      </c>
      <c r="I204" s="192"/>
      <c r="J204" s="193">
        <f t="shared" si="40"/>
        <v>0</v>
      </c>
      <c r="K204" s="189" t="s">
        <v>130</v>
      </c>
      <c r="L204" s="34"/>
      <c r="M204" s="194" t="s">
        <v>1</v>
      </c>
      <c r="N204" s="195" t="s">
        <v>42</v>
      </c>
      <c r="O204" s="62"/>
      <c r="P204" s="196">
        <f t="shared" si="41"/>
        <v>0</v>
      </c>
      <c r="Q204" s="196">
        <v>1.5E-3</v>
      </c>
      <c r="R204" s="196">
        <f t="shared" si="42"/>
        <v>5.5500000000000001E-2</v>
      </c>
      <c r="S204" s="196">
        <v>0</v>
      </c>
      <c r="T204" s="197">
        <f t="shared" si="43"/>
        <v>0</v>
      </c>
      <c r="AR204" s="198" t="s">
        <v>131</v>
      </c>
      <c r="AT204" s="198" t="s">
        <v>126</v>
      </c>
      <c r="AU204" s="198" t="s">
        <v>122</v>
      </c>
      <c r="AY204" s="13" t="s">
        <v>123</v>
      </c>
      <c r="BE204" s="199">
        <f t="shared" si="44"/>
        <v>0</v>
      </c>
      <c r="BF204" s="199">
        <f t="shared" si="45"/>
        <v>0</v>
      </c>
      <c r="BG204" s="199">
        <f t="shared" si="46"/>
        <v>0</v>
      </c>
      <c r="BH204" s="199">
        <f t="shared" si="47"/>
        <v>0</v>
      </c>
      <c r="BI204" s="199">
        <f t="shared" si="48"/>
        <v>0</v>
      </c>
      <c r="BJ204" s="13" t="s">
        <v>122</v>
      </c>
      <c r="BK204" s="199">
        <f t="shared" si="49"/>
        <v>0</v>
      </c>
      <c r="BL204" s="13" t="s">
        <v>131</v>
      </c>
      <c r="BM204" s="198" t="s">
        <v>429</v>
      </c>
    </row>
    <row r="205" spans="2:65" s="1" customFormat="1" ht="24" customHeight="1">
      <c r="B205" s="30"/>
      <c r="C205" s="187" t="s">
        <v>430</v>
      </c>
      <c r="D205" s="187" t="s">
        <v>126</v>
      </c>
      <c r="E205" s="188" t="s">
        <v>431</v>
      </c>
      <c r="F205" s="189" t="s">
        <v>432</v>
      </c>
      <c r="G205" s="190" t="s">
        <v>129</v>
      </c>
      <c r="H205" s="191">
        <v>21</v>
      </c>
      <c r="I205" s="192"/>
      <c r="J205" s="193">
        <f t="shared" si="40"/>
        <v>0</v>
      </c>
      <c r="K205" s="189" t="s">
        <v>130</v>
      </c>
      <c r="L205" s="34"/>
      <c r="M205" s="194" t="s">
        <v>1</v>
      </c>
      <c r="N205" s="195" t="s">
        <v>42</v>
      </c>
      <c r="O205" s="62"/>
      <c r="P205" s="196">
        <f t="shared" si="41"/>
        <v>0</v>
      </c>
      <c r="Q205" s="196">
        <v>1.9400000000000001E-3</v>
      </c>
      <c r="R205" s="196">
        <f t="shared" si="42"/>
        <v>4.0740000000000005E-2</v>
      </c>
      <c r="S205" s="196">
        <v>0</v>
      </c>
      <c r="T205" s="197">
        <f t="shared" si="43"/>
        <v>0</v>
      </c>
      <c r="AR205" s="198" t="s">
        <v>131</v>
      </c>
      <c r="AT205" s="198" t="s">
        <v>126</v>
      </c>
      <c r="AU205" s="198" t="s">
        <v>122</v>
      </c>
      <c r="AY205" s="13" t="s">
        <v>123</v>
      </c>
      <c r="BE205" s="199">
        <f t="shared" si="44"/>
        <v>0</v>
      </c>
      <c r="BF205" s="199">
        <f t="shared" si="45"/>
        <v>0</v>
      </c>
      <c r="BG205" s="199">
        <f t="shared" si="46"/>
        <v>0</v>
      </c>
      <c r="BH205" s="199">
        <f t="shared" si="47"/>
        <v>0</v>
      </c>
      <c r="BI205" s="199">
        <f t="shared" si="48"/>
        <v>0</v>
      </c>
      <c r="BJ205" s="13" t="s">
        <v>122</v>
      </c>
      <c r="BK205" s="199">
        <f t="shared" si="49"/>
        <v>0</v>
      </c>
      <c r="BL205" s="13" t="s">
        <v>131</v>
      </c>
      <c r="BM205" s="198" t="s">
        <v>433</v>
      </c>
    </row>
    <row r="206" spans="2:65" s="1" customFormat="1" ht="24" customHeight="1">
      <c r="B206" s="30"/>
      <c r="C206" s="187" t="s">
        <v>434</v>
      </c>
      <c r="D206" s="187" t="s">
        <v>126</v>
      </c>
      <c r="E206" s="188" t="s">
        <v>435</v>
      </c>
      <c r="F206" s="189" t="s">
        <v>436</v>
      </c>
      <c r="G206" s="190" t="s">
        <v>129</v>
      </c>
      <c r="H206" s="191">
        <v>14</v>
      </c>
      <c r="I206" s="192"/>
      <c r="J206" s="193">
        <f t="shared" si="40"/>
        <v>0</v>
      </c>
      <c r="K206" s="189" t="s">
        <v>130</v>
      </c>
      <c r="L206" s="34"/>
      <c r="M206" s="194" t="s">
        <v>1</v>
      </c>
      <c r="N206" s="195" t="s">
        <v>42</v>
      </c>
      <c r="O206" s="62"/>
      <c r="P206" s="196">
        <f t="shared" si="41"/>
        <v>0</v>
      </c>
      <c r="Q206" s="196">
        <v>2.6199999999999999E-3</v>
      </c>
      <c r="R206" s="196">
        <f t="shared" si="42"/>
        <v>3.6679999999999997E-2</v>
      </c>
      <c r="S206" s="196">
        <v>0</v>
      </c>
      <c r="T206" s="197">
        <f t="shared" si="43"/>
        <v>0</v>
      </c>
      <c r="AR206" s="198" t="s">
        <v>131</v>
      </c>
      <c r="AT206" s="198" t="s">
        <v>126</v>
      </c>
      <c r="AU206" s="198" t="s">
        <v>122</v>
      </c>
      <c r="AY206" s="13" t="s">
        <v>123</v>
      </c>
      <c r="BE206" s="199">
        <f t="shared" si="44"/>
        <v>0</v>
      </c>
      <c r="BF206" s="199">
        <f t="shared" si="45"/>
        <v>0</v>
      </c>
      <c r="BG206" s="199">
        <f t="shared" si="46"/>
        <v>0</v>
      </c>
      <c r="BH206" s="199">
        <f t="shared" si="47"/>
        <v>0</v>
      </c>
      <c r="BI206" s="199">
        <f t="shared" si="48"/>
        <v>0</v>
      </c>
      <c r="BJ206" s="13" t="s">
        <v>122</v>
      </c>
      <c r="BK206" s="199">
        <f t="shared" si="49"/>
        <v>0</v>
      </c>
      <c r="BL206" s="13" t="s">
        <v>131</v>
      </c>
      <c r="BM206" s="198" t="s">
        <v>437</v>
      </c>
    </row>
    <row r="207" spans="2:65" s="1" customFormat="1" ht="16.5" customHeight="1">
      <c r="B207" s="30"/>
      <c r="C207" s="187" t="s">
        <v>438</v>
      </c>
      <c r="D207" s="187" t="s">
        <v>126</v>
      </c>
      <c r="E207" s="188" t="s">
        <v>439</v>
      </c>
      <c r="F207" s="189" t="s">
        <v>440</v>
      </c>
      <c r="G207" s="190" t="s">
        <v>222</v>
      </c>
      <c r="H207" s="191">
        <v>18</v>
      </c>
      <c r="I207" s="192"/>
      <c r="J207" s="193">
        <f t="shared" si="40"/>
        <v>0</v>
      </c>
      <c r="K207" s="189" t="s">
        <v>130</v>
      </c>
      <c r="L207" s="34"/>
      <c r="M207" s="194" t="s">
        <v>1</v>
      </c>
      <c r="N207" s="195" t="s">
        <v>42</v>
      </c>
      <c r="O207" s="62"/>
      <c r="P207" s="196">
        <f t="shared" si="41"/>
        <v>0</v>
      </c>
      <c r="Q207" s="196">
        <v>1.6299999999999999E-3</v>
      </c>
      <c r="R207" s="196">
        <f t="shared" si="42"/>
        <v>2.9339999999999998E-2</v>
      </c>
      <c r="S207" s="196">
        <v>0</v>
      </c>
      <c r="T207" s="197">
        <f t="shared" si="43"/>
        <v>0</v>
      </c>
      <c r="AR207" s="198" t="s">
        <v>131</v>
      </c>
      <c r="AT207" s="198" t="s">
        <v>126</v>
      </c>
      <c r="AU207" s="198" t="s">
        <v>122</v>
      </c>
      <c r="AY207" s="13" t="s">
        <v>123</v>
      </c>
      <c r="BE207" s="199">
        <f t="shared" si="44"/>
        <v>0</v>
      </c>
      <c r="BF207" s="199">
        <f t="shared" si="45"/>
        <v>0</v>
      </c>
      <c r="BG207" s="199">
        <f t="shared" si="46"/>
        <v>0</v>
      </c>
      <c r="BH207" s="199">
        <f t="shared" si="47"/>
        <v>0</v>
      </c>
      <c r="BI207" s="199">
        <f t="shared" si="48"/>
        <v>0</v>
      </c>
      <c r="BJ207" s="13" t="s">
        <v>122</v>
      </c>
      <c r="BK207" s="199">
        <f t="shared" si="49"/>
        <v>0</v>
      </c>
      <c r="BL207" s="13" t="s">
        <v>131</v>
      </c>
      <c r="BM207" s="198" t="s">
        <v>441</v>
      </c>
    </row>
    <row r="208" spans="2:65" s="1" customFormat="1" ht="24" customHeight="1">
      <c r="B208" s="30"/>
      <c r="C208" s="187" t="s">
        <v>442</v>
      </c>
      <c r="D208" s="187" t="s">
        <v>126</v>
      </c>
      <c r="E208" s="188" t="s">
        <v>443</v>
      </c>
      <c r="F208" s="189" t="s">
        <v>444</v>
      </c>
      <c r="G208" s="190" t="s">
        <v>215</v>
      </c>
      <c r="H208" s="191">
        <v>0.51800000000000002</v>
      </c>
      <c r="I208" s="192"/>
      <c r="J208" s="193">
        <f t="shared" si="40"/>
        <v>0</v>
      </c>
      <c r="K208" s="189" t="s">
        <v>130</v>
      </c>
      <c r="L208" s="34"/>
      <c r="M208" s="194" t="s">
        <v>1</v>
      </c>
      <c r="N208" s="195" t="s">
        <v>42</v>
      </c>
      <c r="O208" s="62"/>
      <c r="P208" s="196">
        <f t="shared" si="41"/>
        <v>0</v>
      </c>
      <c r="Q208" s="196">
        <v>0</v>
      </c>
      <c r="R208" s="196">
        <f t="shared" si="42"/>
        <v>0</v>
      </c>
      <c r="S208" s="196">
        <v>0</v>
      </c>
      <c r="T208" s="197">
        <f t="shared" si="43"/>
        <v>0</v>
      </c>
      <c r="AR208" s="198" t="s">
        <v>131</v>
      </c>
      <c r="AT208" s="198" t="s">
        <v>126</v>
      </c>
      <c r="AU208" s="198" t="s">
        <v>122</v>
      </c>
      <c r="AY208" s="13" t="s">
        <v>123</v>
      </c>
      <c r="BE208" s="199">
        <f t="shared" si="44"/>
        <v>0</v>
      </c>
      <c r="BF208" s="199">
        <f t="shared" si="45"/>
        <v>0</v>
      </c>
      <c r="BG208" s="199">
        <f t="shared" si="46"/>
        <v>0</v>
      </c>
      <c r="BH208" s="199">
        <f t="shared" si="47"/>
        <v>0</v>
      </c>
      <c r="BI208" s="199">
        <f t="shared" si="48"/>
        <v>0</v>
      </c>
      <c r="BJ208" s="13" t="s">
        <v>122</v>
      </c>
      <c r="BK208" s="199">
        <f t="shared" si="49"/>
        <v>0</v>
      </c>
      <c r="BL208" s="13" t="s">
        <v>131</v>
      </c>
      <c r="BM208" s="198" t="s">
        <v>445</v>
      </c>
    </row>
    <row r="209" spans="2:65" s="11" customFormat="1" ht="22.8" customHeight="1">
      <c r="B209" s="171"/>
      <c r="C209" s="172"/>
      <c r="D209" s="173" t="s">
        <v>75</v>
      </c>
      <c r="E209" s="185" t="s">
        <v>446</v>
      </c>
      <c r="F209" s="185" t="s">
        <v>447</v>
      </c>
      <c r="G209" s="172"/>
      <c r="H209" s="172"/>
      <c r="I209" s="175"/>
      <c r="J209" s="186">
        <f>BK209</f>
        <v>0</v>
      </c>
      <c r="K209" s="172"/>
      <c r="L209" s="177"/>
      <c r="M209" s="178"/>
      <c r="N209" s="179"/>
      <c r="O209" s="179"/>
      <c r="P209" s="180">
        <f>SUM(P210:P250)</f>
        <v>0</v>
      </c>
      <c r="Q209" s="179"/>
      <c r="R209" s="180">
        <f>SUM(R210:R250)</f>
        <v>0.46541999999999989</v>
      </c>
      <c r="S209" s="179"/>
      <c r="T209" s="181">
        <f>SUM(T210:T250)</f>
        <v>0.65539999999999998</v>
      </c>
      <c r="AR209" s="182" t="s">
        <v>122</v>
      </c>
      <c r="AT209" s="183" t="s">
        <v>75</v>
      </c>
      <c r="AU209" s="183" t="s">
        <v>84</v>
      </c>
      <c r="AY209" s="182" t="s">
        <v>123</v>
      </c>
      <c r="BK209" s="184">
        <f>SUM(BK210:BK250)</f>
        <v>0</v>
      </c>
    </row>
    <row r="210" spans="2:65" s="1" customFormat="1" ht="16.5" customHeight="1">
      <c r="B210" s="30"/>
      <c r="C210" s="187" t="s">
        <v>448</v>
      </c>
      <c r="D210" s="187" t="s">
        <v>126</v>
      </c>
      <c r="E210" s="188" t="s">
        <v>449</v>
      </c>
      <c r="F210" s="189" t="s">
        <v>450</v>
      </c>
      <c r="G210" s="190" t="s">
        <v>222</v>
      </c>
      <c r="H210" s="191">
        <v>4</v>
      </c>
      <c r="I210" s="192"/>
      <c r="J210" s="193">
        <f t="shared" ref="J210:J250" si="50">ROUND(I210*H210,2)</f>
        <v>0</v>
      </c>
      <c r="K210" s="189" t="s">
        <v>1</v>
      </c>
      <c r="L210" s="34"/>
      <c r="M210" s="194" t="s">
        <v>1</v>
      </c>
      <c r="N210" s="195" t="s">
        <v>42</v>
      </c>
      <c r="O210" s="62"/>
      <c r="P210" s="196">
        <f t="shared" ref="P210:P250" si="51">O210*H210</f>
        <v>0</v>
      </c>
      <c r="Q210" s="196">
        <v>0</v>
      </c>
      <c r="R210" s="196">
        <f t="shared" ref="R210:R250" si="52">Q210*H210</f>
        <v>0</v>
      </c>
      <c r="S210" s="196">
        <v>0</v>
      </c>
      <c r="T210" s="197">
        <f t="shared" ref="T210:T250" si="53">S210*H210</f>
        <v>0</v>
      </c>
      <c r="AR210" s="198" t="s">
        <v>131</v>
      </c>
      <c r="AT210" s="198" t="s">
        <v>126</v>
      </c>
      <c r="AU210" s="198" t="s">
        <v>122</v>
      </c>
      <c r="AY210" s="13" t="s">
        <v>123</v>
      </c>
      <c r="BE210" s="199">
        <f t="shared" ref="BE210:BE250" si="54">IF(N210="základní",J210,0)</f>
        <v>0</v>
      </c>
      <c r="BF210" s="199">
        <f t="shared" ref="BF210:BF250" si="55">IF(N210="snížená",J210,0)</f>
        <v>0</v>
      </c>
      <c r="BG210" s="199">
        <f t="shared" ref="BG210:BG250" si="56">IF(N210="zákl. přenesená",J210,0)</f>
        <v>0</v>
      </c>
      <c r="BH210" s="199">
        <f t="shared" ref="BH210:BH250" si="57">IF(N210="sníž. přenesená",J210,0)</f>
        <v>0</v>
      </c>
      <c r="BI210" s="199">
        <f t="shared" ref="BI210:BI250" si="58">IF(N210="nulová",J210,0)</f>
        <v>0</v>
      </c>
      <c r="BJ210" s="13" t="s">
        <v>122</v>
      </c>
      <c r="BK210" s="199">
        <f t="shared" ref="BK210:BK250" si="59">ROUND(I210*H210,2)</f>
        <v>0</v>
      </c>
      <c r="BL210" s="13" t="s">
        <v>131</v>
      </c>
      <c r="BM210" s="198" t="s">
        <v>451</v>
      </c>
    </row>
    <row r="211" spans="2:65" s="1" customFormat="1" ht="16.5" customHeight="1">
      <c r="B211" s="30"/>
      <c r="C211" s="187" t="s">
        <v>452</v>
      </c>
      <c r="D211" s="187" t="s">
        <v>126</v>
      </c>
      <c r="E211" s="188" t="s">
        <v>453</v>
      </c>
      <c r="F211" s="189" t="s">
        <v>454</v>
      </c>
      <c r="G211" s="190" t="s">
        <v>222</v>
      </c>
      <c r="H211" s="191">
        <v>2</v>
      </c>
      <c r="I211" s="192"/>
      <c r="J211" s="193">
        <f t="shared" si="50"/>
        <v>0</v>
      </c>
      <c r="K211" s="189" t="s">
        <v>1</v>
      </c>
      <c r="L211" s="34"/>
      <c r="M211" s="194" t="s">
        <v>1</v>
      </c>
      <c r="N211" s="195" t="s">
        <v>42</v>
      </c>
      <c r="O211" s="62"/>
      <c r="P211" s="196">
        <f t="shared" si="51"/>
        <v>0</v>
      </c>
      <c r="Q211" s="196">
        <v>0</v>
      </c>
      <c r="R211" s="196">
        <f t="shared" si="52"/>
        <v>0</v>
      </c>
      <c r="S211" s="196">
        <v>0</v>
      </c>
      <c r="T211" s="197">
        <f t="shared" si="53"/>
        <v>0</v>
      </c>
      <c r="AR211" s="198" t="s">
        <v>131</v>
      </c>
      <c r="AT211" s="198" t="s">
        <v>126</v>
      </c>
      <c r="AU211" s="198" t="s">
        <v>122</v>
      </c>
      <c r="AY211" s="13" t="s">
        <v>123</v>
      </c>
      <c r="BE211" s="199">
        <f t="shared" si="54"/>
        <v>0</v>
      </c>
      <c r="BF211" s="199">
        <f t="shared" si="55"/>
        <v>0</v>
      </c>
      <c r="BG211" s="199">
        <f t="shared" si="56"/>
        <v>0</v>
      </c>
      <c r="BH211" s="199">
        <f t="shared" si="57"/>
        <v>0</v>
      </c>
      <c r="BI211" s="199">
        <f t="shared" si="58"/>
        <v>0</v>
      </c>
      <c r="BJ211" s="13" t="s">
        <v>122</v>
      </c>
      <c r="BK211" s="199">
        <f t="shared" si="59"/>
        <v>0</v>
      </c>
      <c r="BL211" s="13" t="s">
        <v>131</v>
      </c>
      <c r="BM211" s="198" t="s">
        <v>455</v>
      </c>
    </row>
    <row r="212" spans="2:65" s="1" customFormat="1" ht="16.5" customHeight="1">
      <c r="B212" s="30"/>
      <c r="C212" s="187" t="s">
        <v>456</v>
      </c>
      <c r="D212" s="187" t="s">
        <v>126</v>
      </c>
      <c r="E212" s="188" t="s">
        <v>457</v>
      </c>
      <c r="F212" s="189" t="s">
        <v>458</v>
      </c>
      <c r="G212" s="190" t="s">
        <v>222</v>
      </c>
      <c r="H212" s="191">
        <v>2</v>
      </c>
      <c r="I212" s="192"/>
      <c r="J212" s="193">
        <f t="shared" si="50"/>
        <v>0</v>
      </c>
      <c r="K212" s="189" t="s">
        <v>1</v>
      </c>
      <c r="L212" s="34"/>
      <c r="M212" s="194" t="s">
        <v>1</v>
      </c>
      <c r="N212" s="195" t="s">
        <v>42</v>
      </c>
      <c r="O212" s="62"/>
      <c r="P212" s="196">
        <f t="shared" si="51"/>
        <v>0</v>
      </c>
      <c r="Q212" s="196">
        <v>0</v>
      </c>
      <c r="R212" s="196">
        <f t="shared" si="52"/>
        <v>0</v>
      </c>
      <c r="S212" s="196">
        <v>0</v>
      </c>
      <c r="T212" s="197">
        <f t="shared" si="53"/>
        <v>0</v>
      </c>
      <c r="AR212" s="198" t="s">
        <v>131</v>
      </c>
      <c r="AT212" s="198" t="s">
        <v>126</v>
      </c>
      <c r="AU212" s="198" t="s">
        <v>122</v>
      </c>
      <c r="AY212" s="13" t="s">
        <v>123</v>
      </c>
      <c r="BE212" s="199">
        <f t="shared" si="54"/>
        <v>0</v>
      </c>
      <c r="BF212" s="199">
        <f t="shared" si="55"/>
        <v>0</v>
      </c>
      <c r="BG212" s="199">
        <f t="shared" si="56"/>
        <v>0</v>
      </c>
      <c r="BH212" s="199">
        <f t="shared" si="57"/>
        <v>0</v>
      </c>
      <c r="BI212" s="199">
        <f t="shared" si="58"/>
        <v>0</v>
      </c>
      <c r="BJ212" s="13" t="s">
        <v>122</v>
      </c>
      <c r="BK212" s="199">
        <f t="shared" si="59"/>
        <v>0</v>
      </c>
      <c r="BL212" s="13" t="s">
        <v>131</v>
      </c>
      <c r="BM212" s="198" t="s">
        <v>459</v>
      </c>
    </row>
    <row r="213" spans="2:65" s="1" customFormat="1" ht="24" customHeight="1">
      <c r="B213" s="30"/>
      <c r="C213" s="187" t="s">
        <v>460</v>
      </c>
      <c r="D213" s="187" t="s">
        <v>126</v>
      </c>
      <c r="E213" s="188" t="s">
        <v>461</v>
      </c>
      <c r="F213" s="189" t="s">
        <v>462</v>
      </c>
      <c r="G213" s="190" t="s">
        <v>222</v>
      </c>
      <c r="H213" s="191">
        <v>10</v>
      </c>
      <c r="I213" s="192"/>
      <c r="J213" s="193">
        <f t="shared" si="50"/>
        <v>0</v>
      </c>
      <c r="K213" s="189" t="s">
        <v>130</v>
      </c>
      <c r="L213" s="34"/>
      <c r="M213" s="194" t="s">
        <v>1</v>
      </c>
      <c r="N213" s="195" t="s">
        <v>42</v>
      </c>
      <c r="O213" s="62"/>
      <c r="P213" s="196">
        <f t="shared" si="51"/>
        <v>0</v>
      </c>
      <c r="Q213" s="196">
        <v>2.0000000000000002E-5</v>
      </c>
      <c r="R213" s="196">
        <f t="shared" si="52"/>
        <v>2.0000000000000001E-4</v>
      </c>
      <c r="S213" s="196">
        <v>3.9E-2</v>
      </c>
      <c r="T213" s="197">
        <f t="shared" si="53"/>
        <v>0.39</v>
      </c>
      <c r="AR213" s="198" t="s">
        <v>131</v>
      </c>
      <c r="AT213" s="198" t="s">
        <v>126</v>
      </c>
      <c r="AU213" s="198" t="s">
        <v>122</v>
      </c>
      <c r="AY213" s="13" t="s">
        <v>123</v>
      </c>
      <c r="BE213" s="199">
        <f t="shared" si="54"/>
        <v>0</v>
      </c>
      <c r="BF213" s="199">
        <f t="shared" si="55"/>
        <v>0</v>
      </c>
      <c r="BG213" s="199">
        <f t="shared" si="56"/>
        <v>0</v>
      </c>
      <c r="BH213" s="199">
        <f t="shared" si="57"/>
        <v>0</v>
      </c>
      <c r="BI213" s="199">
        <f t="shared" si="58"/>
        <v>0</v>
      </c>
      <c r="BJ213" s="13" t="s">
        <v>122</v>
      </c>
      <c r="BK213" s="199">
        <f t="shared" si="59"/>
        <v>0</v>
      </c>
      <c r="BL213" s="13" t="s">
        <v>131</v>
      </c>
      <c r="BM213" s="198" t="s">
        <v>463</v>
      </c>
    </row>
    <row r="214" spans="2:65" s="1" customFormat="1" ht="24" customHeight="1">
      <c r="B214" s="30"/>
      <c r="C214" s="187" t="s">
        <v>464</v>
      </c>
      <c r="D214" s="187" t="s">
        <v>126</v>
      </c>
      <c r="E214" s="188" t="s">
        <v>465</v>
      </c>
      <c r="F214" s="189" t="s">
        <v>466</v>
      </c>
      <c r="G214" s="190" t="s">
        <v>222</v>
      </c>
      <c r="H214" s="191">
        <v>2</v>
      </c>
      <c r="I214" s="192"/>
      <c r="J214" s="193">
        <f t="shared" si="50"/>
        <v>0</v>
      </c>
      <c r="K214" s="189" t="s">
        <v>130</v>
      </c>
      <c r="L214" s="34"/>
      <c r="M214" s="194" t="s">
        <v>1</v>
      </c>
      <c r="N214" s="195" t="s">
        <v>42</v>
      </c>
      <c r="O214" s="62"/>
      <c r="P214" s="196">
        <f t="shared" si="51"/>
        <v>0</v>
      </c>
      <c r="Q214" s="196">
        <v>2.0000000000000002E-5</v>
      </c>
      <c r="R214" s="196">
        <f t="shared" si="52"/>
        <v>4.0000000000000003E-5</v>
      </c>
      <c r="S214" s="196">
        <v>8.3000000000000004E-2</v>
      </c>
      <c r="T214" s="197">
        <f t="shared" si="53"/>
        <v>0.16600000000000001</v>
      </c>
      <c r="AR214" s="198" t="s">
        <v>131</v>
      </c>
      <c r="AT214" s="198" t="s">
        <v>126</v>
      </c>
      <c r="AU214" s="198" t="s">
        <v>122</v>
      </c>
      <c r="AY214" s="13" t="s">
        <v>123</v>
      </c>
      <c r="BE214" s="199">
        <f t="shared" si="54"/>
        <v>0</v>
      </c>
      <c r="BF214" s="199">
        <f t="shared" si="55"/>
        <v>0</v>
      </c>
      <c r="BG214" s="199">
        <f t="shared" si="56"/>
        <v>0</v>
      </c>
      <c r="BH214" s="199">
        <f t="shared" si="57"/>
        <v>0</v>
      </c>
      <c r="BI214" s="199">
        <f t="shared" si="58"/>
        <v>0</v>
      </c>
      <c r="BJ214" s="13" t="s">
        <v>122</v>
      </c>
      <c r="BK214" s="199">
        <f t="shared" si="59"/>
        <v>0</v>
      </c>
      <c r="BL214" s="13" t="s">
        <v>131</v>
      </c>
      <c r="BM214" s="198" t="s">
        <v>467</v>
      </c>
    </row>
    <row r="215" spans="2:65" s="1" customFormat="1" ht="24" customHeight="1">
      <c r="B215" s="30"/>
      <c r="C215" s="187" t="s">
        <v>468</v>
      </c>
      <c r="D215" s="187" t="s">
        <v>126</v>
      </c>
      <c r="E215" s="188" t="s">
        <v>469</v>
      </c>
      <c r="F215" s="189" t="s">
        <v>470</v>
      </c>
      <c r="G215" s="190" t="s">
        <v>255</v>
      </c>
      <c r="H215" s="191">
        <v>20</v>
      </c>
      <c r="I215" s="192"/>
      <c r="J215" s="193">
        <f t="shared" si="50"/>
        <v>0</v>
      </c>
      <c r="K215" s="189" t="s">
        <v>130</v>
      </c>
      <c r="L215" s="34"/>
      <c r="M215" s="194" t="s">
        <v>1</v>
      </c>
      <c r="N215" s="195" t="s">
        <v>42</v>
      </c>
      <c r="O215" s="62"/>
      <c r="P215" s="196">
        <f t="shared" si="51"/>
        <v>0</v>
      </c>
      <c r="Q215" s="196">
        <v>4.8900000000000002E-3</v>
      </c>
      <c r="R215" s="196">
        <f t="shared" si="52"/>
        <v>9.7799999999999998E-2</v>
      </c>
      <c r="S215" s="196">
        <v>0</v>
      </c>
      <c r="T215" s="197">
        <f t="shared" si="53"/>
        <v>0</v>
      </c>
      <c r="AR215" s="198" t="s">
        <v>131</v>
      </c>
      <c r="AT215" s="198" t="s">
        <v>126</v>
      </c>
      <c r="AU215" s="198" t="s">
        <v>122</v>
      </c>
      <c r="AY215" s="13" t="s">
        <v>123</v>
      </c>
      <c r="BE215" s="199">
        <f t="shared" si="54"/>
        <v>0</v>
      </c>
      <c r="BF215" s="199">
        <f t="shared" si="55"/>
        <v>0</v>
      </c>
      <c r="BG215" s="199">
        <f t="shared" si="56"/>
        <v>0</v>
      </c>
      <c r="BH215" s="199">
        <f t="shared" si="57"/>
        <v>0</v>
      </c>
      <c r="BI215" s="199">
        <f t="shared" si="58"/>
        <v>0</v>
      </c>
      <c r="BJ215" s="13" t="s">
        <v>122</v>
      </c>
      <c r="BK215" s="199">
        <f t="shared" si="59"/>
        <v>0</v>
      </c>
      <c r="BL215" s="13" t="s">
        <v>131</v>
      </c>
      <c r="BM215" s="198" t="s">
        <v>471</v>
      </c>
    </row>
    <row r="216" spans="2:65" s="1" customFormat="1" ht="24" customHeight="1">
      <c r="B216" s="30"/>
      <c r="C216" s="187" t="s">
        <v>472</v>
      </c>
      <c r="D216" s="187" t="s">
        <v>126</v>
      </c>
      <c r="E216" s="188" t="s">
        <v>473</v>
      </c>
      <c r="F216" s="189" t="s">
        <v>474</v>
      </c>
      <c r="G216" s="190" t="s">
        <v>222</v>
      </c>
      <c r="H216" s="191">
        <v>4</v>
      </c>
      <c r="I216" s="192"/>
      <c r="J216" s="193">
        <f t="shared" si="50"/>
        <v>0</v>
      </c>
      <c r="K216" s="189" t="s">
        <v>130</v>
      </c>
      <c r="L216" s="34"/>
      <c r="M216" s="194" t="s">
        <v>1</v>
      </c>
      <c r="N216" s="195" t="s">
        <v>42</v>
      </c>
      <c r="O216" s="62"/>
      <c r="P216" s="196">
        <f t="shared" si="51"/>
        <v>0</v>
      </c>
      <c r="Q216" s="196">
        <v>2.5250000000000002E-2</v>
      </c>
      <c r="R216" s="196">
        <f t="shared" si="52"/>
        <v>0.10100000000000001</v>
      </c>
      <c r="S216" s="196">
        <v>0</v>
      </c>
      <c r="T216" s="197">
        <f t="shared" si="53"/>
        <v>0</v>
      </c>
      <c r="AR216" s="198" t="s">
        <v>131</v>
      </c>
      <c r="AT216" s="198" t="s">
        <v>126</v>
      </c>
      <c r="AU216" s="198" t="s">
        <v>122</v>
      </c>
      <c r="AY216" s="13" t="s">
        <v>123</v>
      </c>
      <c r="BE216" s="199">
        <f t="shared" si="54"/>
        <v>0</v>
      </c>
      <c r="BF216" s="199">
        <f t="shared" si="55"/>
        <v>0</v>
      </c>
      <c r="BG216" s="199">
        <f t="shared" si="56"/>
        <v>0</v>
      </c>
      <c r="BH216" s="199">
        <f t="shared" si="57"/>
        <v>0</v>
      </c>
      <c r="BI216" s="199">
        <f t="shared" si="58"/>
        <v>0</v>
      </c>
      <c r="BJ216" s="13" t="s">
        <v>122</v>
      </c>
      <c r="BK216" s="199">
        <f t="shared" si="59"/>
        <v>0</v>
      </c>
      <c r="BL216" s="13" t="s">
        <v>131</v>
      </c>
      <c r="BM216" s="198" t="s">
        <v>475</v>
      </c>
    </row>
    <row r="217" spans="2:65" s="1" customFormat="1" ht="24" customHeight="1">
      <c r="B217" s="30"/>
      <c r="C217" s="187" t="s">
        <v>476</v>
      </c>
      <c r="D217" s="187" t="s">
        <v>126</v>
      </c>
      <c r="E217" s="188" t="s">
        <v>477</v>
      </c>
      <c r="F217" s="189" t="s">
        <v>478</v>
      </c>
      <c r="G217" s="190" t="s">
        <v>222</v>
      </c>
      <c r="H217" s="191">
        <v>1</v>
      </c>
      <c r="I217" s="192"/>
      <c r="J217" s="193">
        <f t="shared" si="50"/>
        <v>0</v>
      </c>
      <c r="K217" s="189" t="s">
        <v>130</v>
      </c>
      <c r="L217" s="34"/>
      <c r="M217" s="194" t="s">
        <v>1</v>
      </c>
      <c r="N217" s="195" t="s">
        <v>42</v>
      </c>
      <c r="O217" s="62"/>
      <c r="P217" s="196">
        <f t="shared" si="51"/>
        <v>0</v>
      </c>
      <c r="Q217" s="196">
        <v>1.6930000000000001E-2</v>
      </c>
      <c r="R217" s="196">
        <f t="shared" si="52"/>
        <v>1.6930000000000001E-2</v>
      </c>
      <c r="S217" s="196">
        <v>0</v>
      </c>
      <c r="T217" s="197">
        <f t="shared" si="53"/>
        <v>0</v>
      </c>
      <c r="AR217" s="198" t="s">
        <v>131</v>
      </c>
      <c r="AT217" s="198" t="s">
        <v>126</v>
      </c>
      <c r="AU217" s="198" t="s">
        <v>122</v>
      </c>
      <c r="AY217" s="13" t="s">
        <v>123</v>
      </c>
      <c r="BE217" s="199">
        <f t="shared" si="54"/>
        <v>0</v>
      </c>
      <c r="BF217" s="199">
        <f t="shared" si="55"/>
        <v>0</v>
      </c>
      <c r="BG217" s="199">
        <f t="shared" si="56"/>
        <v>0</v>
      </c>
      <c r="BH217" s="199">
        <f t="shared" si="57"/>
        <v>0</v>
      </c>
      <c r="BI217" s="199">
        <f t="shared" si="58"/>
        <v>0</v>
      </c>
      <c r="BJ217" s="13" t="s">
        <v>122</v>
      </c>
      <c r="BK217" s="199">
        <f t="shared" si="59"/>
        <v>0</v>
      </c>
      <c r="BL217" s="13" t="s">
        <v>131</v>
      </c>
      <c r="BM217" s="198" t="s">
        <v>479</v>
      </c>
    </row>
    <row r="218" spans="2:65" s="1" customFormat="1" ht="24" customHeight="1">
      <c r="B218" s="30"/>
      <c r="C218" s="187" t="s">
        <v>480</v>
      </c>
      <c r="D218" s="187" t="s">
        <v>126</v>
      </c>
      <c r="E218" s="188" t="s">
        <v>481</v>
      </c>
      <c r="F218" s="189" t="s">
        <v>482</v>
      </c>
      <c r="G218" s="190" t="s">
        <v>222</v>
      </c>
      <c r="H218" s="191">
        <v>13</v>
      </c>
      <c r="I218" s="192"/>
      <c r="J218" s="193">
        <f t="shared" si="50"/>
        <v>0</v>
      </c>
      <c r="K218" s="189" t="s">
        <v>130</v>
      </c>
      <c r="L218" s="34"/>
      <c r="M218" s="194" t="s">
        <v>1</v>
      </c>
      <c r="N218" s="195" t="s">
        <v>42</v>
      </c>
      <c r="O218" s="62"/>
      <c r="P218" s="196">
        <f t="shared" si="51"/>
        <v>0</v>
      </c>
      <c r="Q218" s="196">
        <v>1.191E-2</v>
      </c>
      <c r="R218" s="196">
        <f t="shared" si="52"/>
        <v>0.15483</v>
      </c>
      <c r="S218" s="196">
        <v>0</v>
      </c>
      <c r="T218" s="197">
        <f t="shared" si="53"/>
        <v>0</v>
      </c>
      <c r="AR218" s="198" t="s">
        <v>131</v>
      </c>
      <c r="AT218" s="198" t="s">
        <v>126</v>
      </c>
      <c r="AU218" s="198" t="s">
        <v>122</v>
      </c>
      <c r="AY218" s="13" t="s">
        <v>123</v>
      </c>
      <c r="BE218" s="199">
        <f t="shared" si="54"/>
        <v>0</v>
      </c>
      <c r="BF218" s="199">
        <f t="shared" si="55"/>
        <v>0</v>
      </c>
      <c r="BG218" s="199">
        <f t="shared" si="56"/>
        <v>0</v>
      </c>
      <c r="BH218" s="199">
        <f t="shared" si="57"/>
        <v>0</v>
      </c>
      <c r="BI218" s="199">
        <f t="shared" si="58"/>
        <v>0</v>
      </c>
      <c r="BJ218" s="13" t="s">
        <v>122</v>
      </c>
      <c r="BK218" s="199">
        <f t="shared" si="59"/>
        <v>0</v>
      </c>
      <c r="BL218" s="13" t="s">
        <v>131</v>
      </c>
      <c r="BM218" s="198" t="s">
        <v>483</v>
      </c>
    </row>
    <row r="219" spans="2:65" s="1" customFormat="1" ht="24" customHeight="1">
      <c r="B219" s="30"/>
      <c r="C219" s="187" t="s">
        <v>484</v>
      </c>
      <c r="D219" s="187" t="s">
        <v>126</v>
      </c>
      <c r="E219" s="188" t="s">
        <v>485</v>
      </c>
      <c r="F219" s="189" t="s">
        <v>486</v>
      </c>
      <c r="G219" s="190" t="s">
        <v>222</v>
      </c>
      <c r="H219" s="191">
        <v>2</v>
      </c>
      <c r="I219" s="192"/>
      <c r="J219" s="193">
        <f t="shared" si="50"/>
        <v>0</v>
      </c>
      <c r="K219" s="189" t="s">
        <v>1</v>
      </c>
      <c r="L219" s="34"/>
      <c r="M219" s="194" t="s">
        <v>1</v>
      </c>
      <c r="N219" s="195" t="s">
        <v>42</v>
      </c>
      <c r="O219" s="62"/>
      <c r="P219" s="196">
        <f t="shared" si="51"/>
        <v>0</v>
      </c>
      <c r="Q219" s="196">
        <v>1.191E-2</v>
      </c>
      <c r="R219" s="196">
        <f t="shared" si="52"/>
        <v>2.3820000000000001E-2</v>
      </c>
      <c r="S219" s="196">
        <v>0</v>
      </c>
      <c r="T219" s="197">
        <f t="shared" si="53"/>
        <v>0</v>
      </c>
      <c r="AR219" s="198" t="s">
        <v>131</v>
      </c>
      <c r="AT219" s="198" t="s">
        <v>126</v>
      </c>
      <c r="AU219" s="198" t="s">
        <v>122</v>
      </c>
      <c r="AY219" s="13" t="s">
        <v>123</v>
      </c>
      <c r="BE219" s="199">
        <f t="shared" si="54"/>
        <v>0</v>
      </c>
      <c r="BF219" s="199">
        <f t="shared" si="55"/>
        <v>0</v>
      </c>
      <c r="BG219" s="199">
        <f t="shared" si="56"/>
        <v>0</v>
      </c>
      <c r="BH219" s="199">
        <f t="shared" si="57"/>
        <v>0</v>
      </c>
      <c r="BI219" s="199">
        <f t="shared" si="58"/>
        <v>0</v>
      </c>
      <c r="BJ219" s="13" t="s">
        <v>122</v>
      </c>
      <c r="BK219" s="199">
        <f t="shared" si="59"/>
        <v>0</v>
      </c>
      <c r="BL219" s="13" t="s">
        <v>131</v>
      </c>
      <c r="BM219" s="198" t="s">
        <v>487</v>
      </c>
    </row>
    <row r="220" spans="2:65" s="1" customFormat="1" ht="16.5" customHeight="1">
      <c r="B220" s="30"/>
      <c r="C220" s="187" t="s">
        <v>488</v>
      </c>
      <c r="D220" s="187" t="s">
        <v>126</v>
      </c>
      <c r="E220" s="188" t="s">
        <v>489</v>
      </c>
      <c r="F220" s="189" t="s">
        <v>490</v>
      </c>
      <c r="G220" s="190" t="s">
        <v>222</v>
      </c>
      <c r="H220" s="191">
        <v>20</v>
      </c>
      <c r="I220" s="192"/>
      <c r="J220" s="193">
        <f t="shared" si="50"/>
        <v>0</v>
      </c>
      <c r="K220" s="189" t="s">
        <v>130</v>
      </c>
      <c r="L220" s="34"/>
      <c r="M220" s="194" t="s">
        <v>1</v>
      </c>
      <c r="N220" s="195" t="s">
        <v>42</v>
      </c>
      <c r="O220" s="62"/>
      <c r="P220" s="196">
        <f t="shared" si="51"/>
        <v>0</v>
      </c>
      <c r="Q220" s="196">
        <v>1.6000000000000001E-4</v>
      </c>
      <c r="R220" s="196">
        <f t="shared" si="52"/>
        <v>3.2000000000000002E-3</v>
      </c>
      <c r="S220" s="196">
        <v>4.9699999999999996E-3</v>
      </c>
      <c r="T220" s="197">
        <f t="shared" si="53"/>
        <v>9.9399999999999988E-2</v>
      </c>
      <c r="AR220" s="198" t="s">
        <v>131</v>
      </c>
      <c r="AT220" s="198" t="s">
        <v>126</v>
      </c>
      <c r="AU220" s="198" t="s">
        <v>122</v>
      </c>
      <c r="AY220" s="13" t="s">
        <v>123</v>
      </c>
      <c r="BE220" s="199">
        <f t="shared" si="54"/>
        <v>0</v>
      </c>
      <c r="BF220" s="199">
        <f t="shared" si="55"/>
        <v>0</v>
      </c>
      <c r="BG220" s="199">
        <f t="shared" si="56"/>
        <v>0</v>
      </c>
      <c r="BH220" s="199">
        <f t="shared" si="57"/>
        <v>0</v>
      </c>
      <c r="BI220" s="199">
        <f t="shared" si="58"/>
        <v>0</v>
      </c>
      <c r="BJ220" s="13" t="s">
        <v>122</v>
      </c>
      <c r="BK220" s="199">
        <f t="shared" si="59"/>
        <v>0</v>
      </c>
      <c r="BL220" s="13" t="s">
        <v>131</v>
      </c>
      <c r="BM220" s="198" t="s">
        <v>491</v>
      </c>
    </row>
    <row r="221" spans="2:65" s="1" customFormat="1" ht="16.5" customHeight="1">
      <c r="B221" s="30"/>
      <c r="C221" s="187" t="s">
        <v>492</v>
      </c>
      <c r="D221" s="187" t="s">
        <v>126</v>
      </c>
      <c r="E221" s="188" t="s">
        <v>493</v>
      </c>
      <c r="F221" s="189" t="s">
        <v>494</v>
      </c>
      <c r="G221" s="190" t="s">
        <v>222</v>
      </c>
      <c r="H221" s="191">
        <v>28</v>
      </c>
      <c r="I221" s="192"/>
      <c r="J221" s="193">
        <f t="shared" si="50"/>
        <v>0</v>
      </c>
      <c r="K221" s="189" t="s">
        <v>130</v>
      </c>
      <c r="L221" s="34"/>
      <c r="M221" s="194" t="s">
        <v>1</v>
      </c>
      <c r="N221" s="195" t="s">
        <v>42</v>
      </c>
      <c r="O221" s="62"/>
      <c r="P221" s="196">
        <f t="shared" si="51"/>
        <v>0</v>
      </c>
      <c r="Q221" s="196">
        <v>3.0000000000000001E-5</v>
      </c>
      <c r="R221" s="196">
        <f t="shared" si="52"/>
        <v>8.4000000000000003E-4</v>
      </c>
      <c r="S221" s="196">
        <v>0</v>
      </c>
      <c r="T221" s="197">
        <f t="shared" si="53"/>
        <v>0</v>
      </c>
      <c r="AR221" s="198" t="s">
        <v>131</v>
      </c>
      <c r="AT221" s="198" t="s">
        <v>126</v>
      </c>
      <c r="AU221" s="198" t="s">
        <v>122</v>
      </c>
      <c r="AY221" s="13" t="s">
        <v>123</v>
      </c>
      <c r="BE221" s="199">
        <f t="shared" si="54"/>
        <v>0</v>
      </c>
      <c r="BF221" s="199">
        <f t="shared" si="55"/>
        <v>0</v>
      </c>
      <c r="BG221" s="199">
        <f t="shared" si="56"/>
        <v>0</v>
      </c>
      <c r="BH221" s="199">
        <f t="shared" si="57"/>
        <v>0</v>
      </c>
      <c r="BI221" s="199">
        <f t="shared" si="58"/>
        <v>0</v>
      </c>
      <c r="BJ221" s="13" t="s">
        <v>122</v>
      </c>
      <c r="BK221" s="199">
        <f t="shared" si="59"/>
        <v>0</v>
      </c>
      <c r="BL221" s="13" t="s">
        <v>131</v>
      </c>
      <c r="BM221" s="198" t="s">
        <v>495</v>
      </c>
    </row>
    <row r="222" spans="2:65" s="1" customFormat="1" ht="16.5" customHeight="1">
      <c r="B222" s="30"/>
      <c r="C222" s="187" t="s">
        <v>496</v>
      </c>
      <c r="D222" s="187" t="s">
        <v>126</v>
      </c>
      <c r="E222" s="188" t="s">
        <v>497</v>
      </c>
      <c r="F222" s="189" t="s">
        <v>498</v>
      </c>
      <c r="G222" s="190" t="s">
        <v>222</v>
      </c>
      <c r="H222" s="191">
        <v>12</v>
      </c>
      <c r="I222" s="192"/>
      <c r="J222" s="193">
        <f t="shared" si="50"/>
        <v>0</v>
      </c>
      <c r="K222" s="189" t="s">
        <v>130</v>
      </c>
      <c r="L222" s="34"/>
      <c r="M222" s="194" t="s">
        <v>1</v>
      </c>
      <c r="N222" s="195" t="s">
        <v>42</v>
      </c>
      <c r="O222" s="62"/>
      <c r="P222" s="196">
        <f t="shared" si="51"/>
        <v>0</v>
      </c>
      <c r="Q222" s="196">
        <v>3.0000000000000001E-5</v>
      </c>
      <c r="R222" s="196">
        <f t="shared" si="52"/>
        <v>3.6000000000000002E-4</v>
      </c>
      <c r="S222" s="196">
        <v>0</v>
      </c>
      <c r="T222" s="197">
        <f t="shared" si="53"/>
        <v>0</v>
      </c>
      <c r="AR222" s="198" t="s">
        <v>131</v>
      </c>
      <c r="AT222" s="198" t="s">
        <v>126</v>
      </c>
      <c r="AU222" s="198" t="s">
        <v>122</v>
      </c>
      <c r="AY222" s="13" t="s">
        <v>123</v>
      </c>
      <c r="BE222" s="199">
        <f t="shared" si="54"/>
        <v>0</v>
      </c>
      <c r="BF222" s="199">
        <f t="shared" si="55"/>
        <v>0</v>
      </c>
      <c r="BG222" s="199">
        <f t="shared" si="56"/>
        <v>0</v>
      </c>
      <c r="BH222" s="199">
        <f t="shared" si="57"/>
        <v>0</v>
      </c>
      <c r="BI222" s="199">
        <f t="shared" si="58"/>
        <v>0</v>
      </c>
      <c r="BJ222" s="13" t="s">
        <v>122</v>
      </c>
      <c r="BK222" s="199">
        <f t="shared" si="59"/>
        <v>0</v>
      </c>
      <c r="BL222" s="13" t="s">
        <v>131</v>
      </c>
      <c r="BM222" s="198" t="s">
        <v>499</v>
      </c>
    </row>
    <row r="223" spans="2:65" s="1" customFormat="1" ht="16.5" customHeight="1">
      <c r="B223" s="30"/>
      <c r="C223" s="187" t="s">
        <v>500</v>
      </c>
      <c r="D223" s="187" t="s">
        <v>126</v>
      </c>
      <c r="E223" s="188" t="s">
        <v>501</v>
      </c>
      <c r="F223" s="189" t="s">
        <v>502</v>
      </c>
      <c r="G223" s="190" t="s">
        <v>222</v>
      </c>
      <c r="H223" s="191">
        <v>4</v>
      </c>
      <c r="I223" s="192"/>
      <c r="J223" s="193">
        <f t="shared" si="50"/>
        <v>0</v>
      </c>
      <c r="K223" s="189" t="s">
        <v>130</v>
      </c>
      <c r="L223" s="34"/>
      <c r="M223" s="194" t="s">
        <v>1</v>
      </c>
      <c r="N223" s="195" t="s">
        <v>42</v>
      </c>
      <c r="O223" s="62"/>
      <c r="P223" s="196">
        <f t="shared" si="51"/>
        <v>0</v>
      </c>
      <c r="Q223" s="196">
        <v>8.0000000000000007E-5</v>
      </c>
      <c r="R223" s="196">
        <f t="shared" si="52"/>
        <v>3.2000000000000003E-4</v>
      </c>
      <c r="S223" s="196">
        <v>0</v>
      </c>
      <c r="T223" s="197">
        <f t="shared" si="53"/>
        <v>0</v>
      </c>
      <c r="AR223" s="198" t="s">
        <v>131</v>
      </c>
      <c r="AT223" s="198" t="s">
        <v>126</v>
      </c>
      <c r="AU223" s="198" t="s">
        <v>122</v>
      </c>
      <c r="AY223" s="13" t="s">
        <v>123</v>
      </c>
      <c r="BE223" s="199">
        <f t="shared" si="54"/>
        <v>0</v>
      </c>
      <c r="BF223" s="199">
        <f t="shared" si="55"/>
        <v>0</v>
      </c>
      <c r="BG223" s="199">
        <f t="shared" si="56"/>
        <v>0</v>
      </c>
      <c r="BH223" s="199">
        <f t="shared" si="57"/>
        <v>0</v>
      </c>
      <c r="BI223" s="199">
        <f t="shared" si="58"/>
        <v>0</v>
      </c>
      <c r="BJ223" s="13" t="s">
        <v>122</v>
      </c>
      <c r="BK223" s="199">
        <f t="shared" si="59"/>
        <v>0</v>
      </c>
      <c r="BL223" s="13" t="s">
        <v>131</v>
      </c>
      <c r="BM223" s="198" t="s">
        <v>503</v>
      </c>
    </row>
    <row r="224" spans="2:65" s="1" customFormat="1" ht="16.5" customHeight="1">
      <c r="B224" s="30"/>
      <c r="C224" s="187" t="s">
        <v>504</v>
      </c>
      <c r="D224" s="187" t="s">
        <v>126</v>
      </c>
      <c r="E224" s="188" t="s">
        <v>505</v>
      </c>
      <c r="F224" s="189" t="s">
        <v>506</v>
      </c>
      <c r="G224" s="190" t="s">
        <v>222</v>
      </c>
      <c r="H224" s="191">
        <v>1</v>
      </c>
      <c r="I224" s="192"/>
      <c r="J224" s="193">
        <f t="shared" si="50"/>
        <v>0</v>
      </c>
      <c r="K224" s="189" t="s">
        <v>130</v>
      </c>
      <c r="L224" s="34"/>
      <c r="M224" s="194" t="s">
        <v>1</v>
      </c>
      <c r="N224" s="195" t="s">
        <v>42</v>
      </c>
      <c r="O224" s="62"/>
      <c r="P224" s="196">
        <f t="shared" si="51"/>
        <v>0</v>
      </c>
      <c r="Q224" s="196">
        <v>1.3999999999999999E-4</v>
      </c>
      <c r="R224" s="196">
        <f t="shared" si="52"/>
        <v>1.3999999999999999E-4</v>
      </c>
      <c r="S224" s="196">
        <v>0</v>
      </c>
      <c r="T224" s="197">
        <f t="shared" si="53"/>
        <v>0</v>
      </c>
      <c r="AR224" s="198" t="s">
        <v>131</v>
      </c>
      <c r="AT224" s="198" t="s">
        <v>126</v>
      </c>
      <c r="AU224" s="198" t="s">
        <v>122</v>
      </c>
      <c r="AY224" s="13" t="s">
        <v>123</v>
      </c>
      <c r="BE224" s="199">
        <f t="shared" si="54"/>
        <v>0</v>
      </c>
      <c r="BF224" s="199">
        <f t="shared" si="55"/>
        <v>0</v>
      </c>
      <c r="BG224" s="199">
        <f t="shared" si="56"/>
        <v>0</v>
      </c>
      <c r="BH224" s="199">
        <f t="shared" si="57"/>
        <v>0</v>
      </c>
      <c r="BI224" s="199">
        <f t="shared" si="58"/>
        <v>0</v>
      </c>
      <c r="BJ224" s="13" t="s">
        <v>122</v>
      </c>
      <c r="BK224" s="199">
        <f t="shared" si="59"/>
        <v>0</v>
      </c>
      <c r="BL224" s="13" t="s">
        <v>131</v>
      </c>
      <c r="BM224" s="198" t="s">
        <v>507</v>
      </c>
    </row>
    <row r="225" spans="2:65" s="1" customFormat="1" ht="16.5" customHeight="1">
      <c r="B225" s="30"/>
      <c r="C225" s="187" t="s">
        <v>508</v>
      </c>
      <c r="D225" s="187" t="s">
        <v>126</v>
      </c>
      <c r="E225" s="188" t="s">
        <v>509</v>
      </c>
      <c r="F225" s="189" t="s">
        <v>510</v>
      </c>
      <c r="G225" s="190" t="s">
        <v>222</v>
      </c>
      <c r="H225" s="191">
        <v>10</v>
      </c>
      <c r="I225" s="192"/>
      <c r="J225" s="193">
        <f t="shared" si="50"/>
        <v>0</v>
      </c>
      <c r="K225" s="189" t="s">
        <v>130</v>
      </c>
      <c r="L225" s="34"/>
      <c r="M225" s="194" t="s">
        <v>1</v>
      </c>
      <c r="N225" s="195" t="s">
        <v>42</v>
      </c>
      <c r="O225" s="62"/>
      <c r="P225" s="196">
        <f t="shared" si="51"/>
        <v>0</v>
      </c>
      <c r="Q225" s="196">
        <v>2.1000000000000001E-4</v>
      </c>
      <c r="R225" s="196">
        <f t="shared" si="52"/>
        <v>2.1000000000000003E-3</v>
      </c>
      <c r="S225" s="196">
        <v>0</v>
      </c>
      <c r="T225" s="197">
        <f t="shared" si="53"/>
        <v>0</v>
      </c>
      <c r="AR225" s="198" t="s">
        <v>131</v>
      </c>
      <c r="AT225" s="198" t="s">
        <v>126</v>
      </c>
      <c r="AU225" s="198" t="s">
        <v>122</v>
      </c>
      <c r="AY225" s="13" t="s">
        <v>123</v>
      </c>
      <c r="BE225" s="199">
        <f t="shared" si="54"/>
        <v>0</v>
      </c>
      <c r="BF225" s="199">
        <f t="shared" si="55"/>
        <v>0</v>
      </c>
      <c r="BG225" s="199">
        <f t="shared" si="56"/>
        <v>0</v>
      </c>
      <c r="BH225" s="199">
        <f t="shared" si="57"/>
        <v>0</v>
      </c>
      <c r="BI225" s="199">
        <f t="shared" si="58"/>
        <v>0</v>
      </c>
      <c r="BJ225" s="13" t="s">
        <v>122</v>
      </c>
      <c r="BK225" s="199">
        <f t="shared" si="59"/>
        <v>0</v>
      </c>
      <c r="BL225" s="13" t="s">
        <v>131</v>
      </c>
      <c r="BM225" s="198" t="s">
        <v>511</v>
      </c>
    </row>
    <row r="226" spans="2:65" s="1" customFormat="1" ht="16.5" customHeight="1">
      <c r="B226" s="30"/>
      <c r="C226" s="187" t="s">
        <v>512</v>
      </c>
      <c r="D226" s="187" t="s">
        <v>126</v>
      </c>
      <c r="E226" s="188" t="s">
        <v>513</v>
      </c>
      <c r="F226" s="189" t="s">
        <v>514</v>
      </c>
      <c r="G226" s="190" t="s">
        <v>222</v>
      </c>
      <c r="H226" s="191">
        <v>4</v>
      </c>
      <c r="I226" s="192"/>
      <c r="J226" s="193">
        <f t="shared" si="50"/>
        <v>0</v>
      </c>
      <c r="K226" s="189" t="s">
        <v>130</v>
      </c>
      <c r="L226" s="34"/>
      <c r="M226" s="194" t="s">
        <v>1</v>
      </c>
      <c r="N226" s="195" t="s">
        <v>42</v>
      </c>
      <c r="O226" s="62"/>
      <c r="P226" s="196">
        <f t="shared" si="51"/>
        <v>0</v>
      </c>
      <c r="Q226" s="196">
        <v>2.4000000000000001E-4</v>
      </c>
      <c r="R226" s="196">
        <f t="shared" si="52"/>
        <v>9.6000000000000002E-4</v>
      </c>
      <c r="S226" s="196">
        <v>0</v>
      </c>
      <c r="T226" s="197">
        <f t="shared" si="53"/>
        <v>0</v>
      </c>
      <c r="AR226" s="198" t="s">
        <v>131</v>
      </c>
      <c r="AT226" s="198" t="s">
        <v>126</v>
      </c>
      <c r="AU226" s="198" t="s">
        <v>122</v>
      </c>
      <c r="AY226" s="13" t="s">
        <v>123</v>
      </c>
      <c r="BE226" s="199">
        <f t="shared" si="54"/>
        <v>0</v>
      </c>
      <c r="BF226" s="199">
        <f t="shared" si="55"/>
        <v>0</v>
      </c>
      <c r="BG226" s="199">
        <f t="shared" si="56"/>
        <v>0</v>
      </c>
      <c r="BH226" s="199">
        <f t="shared" si="57"/>
        <v>0</v>
      </c>
      <c r="BI226" s="199">
        <f t="shared" si="58"/>
        <v>0</v>
      </c>
      <c r="BJ226" s="13" t="s">
        <v>122</v>
      </c>
      <c r="BK226" s="199">
        <f t="shared" si="59"/>
        <v>0</v>
      </c>
      <c r="BL226" s="13" t="s">
        <v>131</v>
      </c>
      <c r="BM226" s="198" t="s">
        <v>515</v>
      </c>
    </row>
    <row r="227" spans="2:65" s="1" customFormat="1" ht="16.5" customHeight="1">
      <c r="B227" s="30"/>
      <c r="C227" s="187" t="s">
        <v>516</v>
      </c>
      <c r="D227" s="187" t="s">
        <v>126</v>
      </c>
      <c r="E227" s="188" t="s">
        <v>517</v>
      </c>
      <c r="F227" s="189" t="s">
        <v>518</v>
      </c>
      <c r="G227" s="190" t="s">
        <v>222</v>
      </c>
      <c r="H227" s="191">
        <v>5</v>
      </c>
      <c r="I227" s="192"/>
      <c r="J227" s="193">
        <f t="shared" si="50"/>
        <v>0</v>
      </c>
      <c r="K227" s="189" t="s">
        <v>130</v>
      </c>
      <c r="L227" s="34"/>
      <c r="M227" s="194" t="s">
        <v>1</v>
      </c>
      <c r="N227" s="195" t="s">
        <v>42</v>
      </c>
      <c r="O227" s="62"/>
      <c r="P227" s="196">
        <f t="shared" si="51"/>
        <v>0</v>
      </c>
      <c r="Q227" s="196">
        <v>3.3E-4</v>
      </c>
      <c r="R227" s="196">
        <f t="shared" si="52"/>
        <v>1.65E-3</v>
      </c>
      <c r="S227" s="196">
        <v>0</v>
      </c>
      <c r="T227" s="197">
        <f t="shared" si="53"/>
        <v>0</v>
      </c>
      <c r="AR227" s="198" t="s">
        <v>131</v>
      </c>
      <c r="AT227" s="198" t="s">
        <v>126</v>
      </c>
      <c r="AU227" s="198" t="s">
        <v>122</v>
      </c>
      <c r="AY227" s="13" t="s">
        <v>123</v>
      </c>
      <c r="BE227" s="199">
        <f t="shared" si="54"/>
        <v>0</v>
      </c>
      <c r="BF227" s="199">
        <f t="shared" si="55"/>
        <v>0</v>
      </c>
      <c r="BG227" s="199">
        <f t="shared" si="56"/>
        <v>0</v>
      </c>
      <c r="BH227" s="199">
        <f t="shared" si="57"/>
        <v>0</v>
      </c>
      <c r="BI227" s="199">
        <f t="shared" si="58"/>
        <v>0</v>
      </c>
      <c r="BJ227" s="13" t="s">
        <v>122</v>
      </c>
      <c r="BK227" s="199">
        <f t="shared" si="59"/>
        <v>0</v>
      </c>
      <c r="BL227" s="13" t="s">
        <v>131</v>
      </c>
      <c r="BM227" s="198" t="s">
        <v>519</v>
      </c>
    </row>
    <row r="228" spans="2:65" s="1" customFormat="1" ht="16.5" customHeight="1">
      <c r="B228" s="30"/>
      <c r="C228" s="187" t="s">
        <v>520</v>
      </c>
      <c r="D228" s="187" t="s">
        <v>126</v>
      </c>
      <c r="E228" s="188" t="s">
        <v>521</v>
      </c>
      <c r="F228" s="189" t="s">
        <v>522</v>
      </c>
      <c r="G228" s="190" t="s">
        <v>222</v>
      </c>
      <c r="H228" s="191">
        <v>18</v>
      </c>
      <c r="I228" s="192"/>
      <c r="J228" s="193">
        <f t="shared" si="50"/>
        <v>0</v>
      </c>
      <c r="K228" s="189" t="s">
        <v>130</v>
      </c>
      <c r="L228" s="34"/>
      <c r="M228" s="194" t="s">
        <v>1</v>
      </c>
      <c r="N228" s="195" t="s">
        <v>42</v>
      </c>
      <c r="O228" s="62"/>
      <c r="P228" s="196">
        <f t="shared" si="51"/>
        <v>0</v>
      </c>
      <c r="Q228" s="196">
        <v>2.3000000000000001E-4</v>
      </c>
      <c r="R228" s="196">
        <f t="shared" si="52"/>
        <v>4.1400000000000005E-3</v>
      </c>
      <c r="S228" s="196">
        <v>0</v>
      </c>
      <c r="T228" s="197">
        <f t="shared" si="53"/>
        <v>0</v>
      </c>
      <c r="AR228" s="198" t="s">
        <v>131</v>
      </c>
      <c r="AT228" s="198" t="s">
        <v>126</v>
      </c>
      <c r="AU228" s="198" t="s">
        <v>122</v>
      </c>
      <c r="AY228" s="13" t="s">
        <v>123</v>
      </c>
      <c r="BE228" s="199">
        <f t="shared" si="54"/>
        <v>0</v>
      </c>
      <c r="BF228" s="199">
        <f t="shared" si="55"/>
        <v>0</v>
      </c>
      <c r="BG228" s="199">
        <f t="shared" si="56"/>
        <v>0</v>
      </c>
      <c r="BH228" s="199">
        <f t="shared" si="57"/>
        <v>0</v>
      </c>
      <c r="BI228" s="199">
        <f t="shared" si="58"/>
        <v>0</v>
      </c>
      <c r="BJ228" s="13" t="s">
        <v>122</v>
      </c>
      <c r="BK228" s="199">
        <f t="shared" si="59"/>
        <v>0</v>
      </c>
      <c r="BL228" s="13" t="s">
        <v>131</v>
      </c>
      <c r="BM228" s="198" t="s">
        <v>523</v>
      </c>
    </row>
    <row r="229" spans="2:65" s="1" customFormat="1" ht="16.5" customHeight="1">
      <c r="B229" s="30"/>
      <c r="C229" s="187" t="s">
        <v>524</v>
      </c>
      <c r="D229" s="187" t="s">
        <v>126</v>
      </c>
      <c r="E229" s="188" t="s">
        <v>525</v>
      </c>
      <c r="F229" s="189" t="s">
        <v>526</v>
      </c>
      <c r="G229" s="190" t="s">
        <v>222</v>
      </c>
      <c r="H229" s="191">
        <v>2</v>
      </c>
      <c r="I229" s="192"/>
      <c r="J229" s="193">
        <f t="shared" si="50"/>
        <v>0</v>
      </c>
      <c r="K229" s="189" t="s">
        <v>130</v>
      </c>
      <c r="L229" s="34"/>
      <c r="M229" s="194" t="s">
        <v>1</v>
      </c>
      <c r="N229" s="195" t="s">
        <v>42</v>
      </c>
      <c r="O229" s="62"/>
      <c r="P229" s="196">
        <f t="shared" si="51"/>
        <v>0</v>
      </c>
      <c r="Q229" s="196">
        <v>3.8000000000000002E-4</v>
      </c>
      <c r="R229" s="196">
        <f t="shared" si="52"/>
        <v>7.6000000000000004E-4</v>
      </c>
      <c r="S229" s="196">
        <v>0</v>
      </c>
      <c r="T229" s="197">
        <f t="shared" si="53"/>
        <v>0</v>
      </c>
      <c r="AR229" s="198" t="s">
        <v>131</v>
      </c>
      <c r="AT229" s="198" t="s">
        <v>126</v>
      </c>
      <c r="AU229" s="198" t="s">
        <v>122</v>
      </c>
      <c r="AY229" s="13" t="s">
        <v>123</v>
      </c>
      <c r="BE229" s="199">
        <f t="shared" si="54"/>
        <v>0</v>
      </c>
      <c r="BF229" s="199">
        <f t="shared" si="55"/>
        <v>0</v>
      </c>
      <c r="BG229" s="199">
        <f t="shared" si="56"/>
        <v>0</v>
      </c>
      <c r="BH229" s="199">
        <f t="shared" si="57"/>
        <v>0</v>
      </c>
      <c r="BI229" s="199">
        <f t="shared" si="58"/>
        <v>0</v>
      </c>
      <c r="BJ229" s="13" t="s">
        <v>122</v>
      </c>
      <c r="BK229" s="199">
        <f t="shared" si="59"/>
        <v>0</v>
      </c>
      <c r="BL229" s="13" t="s">
        <v>131</v>
      </c>
      <c r="BM229" s="198" t="s">
        <v>527</v>
      </c>
    </row>
    <row r="230" spans="2:65" s="1" customFormat="1" ht="16.5" customHeight="1">
      <c r="B230" s="30"/>
      <c r="C230" s="187" t="s">
        <v>528</v>
      </c>
      <c r="D230" s="187" t="s">
        <v>126</v>
      </c>
      <c r="E230" s="188" t="s">
        <v>529</v>
      </c>
      <c r="F230" s="189" t="s">
        <v>530</v>
      </c>
      <c r="G230" s="190" t="s">
        <v>222</v>
      </c>
      <c r="H230" s="191">
        <v>1</v>
      </c>
      <c r="I230" s="192"/>
      <c r="J230" s="193">
        <f t="shared" si="50"/>
        <v>0</v>
      </c>
      <c r="K230" s="189" t="s">
        <v>130</v>
      </c>
      <c r="L230" s="34"/>
      <c r="M230" s="194" t="s">
        <v>1</v>
      </c>
      <c r="N230" s="195" t="s">
        <v>42</v>
      </c>
      <c r="O230" s="62"/>
      <c r="P230" s="196">
        <f t="shared" si="51"/>
        <v>0</v>
      </c>
      <c r="Q230" s="196">
        <v>7.7999999999999999E-4</v>
      </c>
      <c r="R230" s="196">
        <f t="shared" si="52"/>
        <v>7.7999999999999999E-4</v>
      </c>
      <c r="S230" s="196">
        <v>0</v>
      </c>
      <c r="T230" s="197">
        <f t="shared" si="53"/>
        <v>0</v>
      </c>
      <c r="AR230" s="198" t="s">
        <v>131</v>
      </c>
      <c r="AT230" s="198" t="s">
        <v>126</v>
      </c>
      <c r="AU230" s="198" t="s">
        <v>122</v>
      </c>
      <c r="AY230" s="13" t="s">
        <v>123</v>
      </c>
      <c r="BE230" s="199">
        <f t="shared" si="54"/>
        <v>0</v>
      </c>
      <c r="BF230" s="199">
        <f t="shared" si="55"/>
        <v>0</v>
      </c>
      <c r="BG230" s="199">
        <f t="shared" si="56"/>
        <v>0</v>
      </c>
      <c r="BH230" s="199">
        <f t="shared" si="57"/>
        <v>0</v>
      </c>
      <c r="BI230" s="199">
        <f t="shared" si="58"/>
        <v>0</v>
      </c>
      <c r="BJ230" s="13" t="s">
        <v>122</v>
      </c>
      <c r="BK230" s="199">
        <f t="shared" si="59"/>
        <v>0</v>
      </c>
      <c r="BL230" s="13" t="s">
        <v>131</v>
      </c>
      <c r="BM230" s="198" t="s">
        <v>531</v>
      </c>
    </row>
    <row r="231" spans="2:65" s="1" customFormat="1" ht="16.5" customHeight="1">
      <c r="B231" s="30"/>
      <c r="C231" s="187" t="s">
        <v>532</v>
      </c>
      <c r="D231" s="187" t="s">
        <v>126</v>
      </c>
      <c r="E231" s="188" t="s">
        <v>533</v>
      </c>
      <c r="F231" s="189" t="s">
        <v>534</v>
      </c>
      <c r="G231" s="190" t="s">
        <v>222</v>
      </c>
      <c r="H231" s="191">
        <v>1</v>
      </c>
      <c r="I231" s="192"/>
      <c r="J231" s="193">
        <f t="shared" si="50"/>
        <v>0</v>
      </c>
      <c r="K231" s="189" t="s">
        <v>1</v>
      </c>
      <c r="L231" s="34"/>
      <c r="M231" s="194" t="s">
        <v>1</v>
      </c>
      <c r="N231" s="195" t="s">
        <v>42</v>
      </c>
      <c r="O231" s="62"/>
      <c r="P231" s="196">
        <f t="shared" si="51"/>
        <v>0</v>
      </c>
      <c r="Q231" s="196">
        <v>2.5000000000000001E-4</v>
      </c>
      <c r="R231" s="196">
        <f t="shared" si="52"/>
        <v>2.5000000000000001E-4</v>
      </c>
      <c r="S231" s="196">
        <v>0</v>
      </c>
      <c r="T231" s="197">
        <f t="shared" si="53"/>
        <v>0</v>
      </c>
      <c r="AR231" s="198" t="s">
        <v>131</v>
      </c>
      <c r="AT231" s="198" t="s">
        <v>126</v>
      </c>
      <c r="AU231" s="198" t="s">
        <v>122</v>
      </c>
      <c r="AY231" s="13" t="s">
        <v>123</v>
      </c>
      <c r="BE231" s="199">
        <f t="shared" si="54"/>
        <v>0</v>
      </c>
      <c r="BF231" s="199">
        <f t="shared" si="55"/>
        <v>0</v>
      </c>
      <c r="BG231" s="199">
        <f t="shared" si="56"/>
        <v>0</v>
      </c>
      <c r="BH231" s="199">
        <f t="shared" si="57"/>
        <v>0</v>
      </c>
      <c r="BI231" s="199">
        <f t="shared" si="58"/>
        <v>0</v>
      </c>
      <c r="BJ231" s="13" t="s">
        <v>122</v>
      </c>
      <c r="BK231" s="199">
        <f t="shared" si="59"/>
        <v>0</v>
      </c>
      <c r="BL231" s="13" t="s">
        <v>131</v>
      </c>
      <c r="BM231" s="198" t="s">
        <v>535</v>
      </c>
    </row>
    <row r="232" spans="2:65" s="1" customFormat="1" ht="16.5" customHeight="1">
      <c r="B232" s="30"/>
      <c r="C232" s="187" t="s">
        <v>536</v>
      </c>
      <c r="D232" s="187" t="s">
        <v>126</v>
      </c>
      <c r="E232" s="188" t="s">
        <v>537</v>
      </c>
      <c r="F232" s="189" t="s">
        <v>538</v>
      </c>
      <c r="G232" s="190" t="s">
        <v>222</v>
      </c>
      <c r="H232" s="191">
        <v>1</v>
      </c>
      <c r="I232" s="192"/>
      <c r="J232" s="193">
        <f t="shared" si="50"/>
        <v>0</v>
      </c>
      <c r="K232" s="189" t="s">
        <v>1</v>
      </c>
      <c r="L232" s="34"/>
      <c r="M232" s="194" t="s">
        <v>1</v>
      </c>
      <c r="N232" s="195" t="s">
        <v>42</v>
      </c>
      <c r="O232" s="62"/>
      <c r="P232" s="196">
        <f t="shared" si="51"/>
        <v>0</v>
      </c>
      <c r="Q232" s="196">
        <v>7.2999999999999996E-4</v>
      </c>
      <c r="R232" s="196">
        <f t="shared" si="52"/>
        <v>7.2999999999999996E-4</v>
      </c>
      <c r="S232" s="196">
        <v>0</v>
      </c>
      <c r="T232" s="197">
        <f t="shared" si="53"/>
        <v>0</v>
      </c>
      <c r="AR232" s="198" t="s">
        <v>131</v>
      </c>
      <c r="AT232" s="198" t="s">
        <v>126</v>
      </c>
      <c r="AU232" s="198" t="s">
        <v>122</v>
      </c>
      <c r="AY232" s="13" t="s">
        <v>123</v>
      </c>
      <c r="BE232" s="199">
        <f t="shared" si="54"/>
        <v>0</v>
      </c>
      <c r="BF232" s="199">
        <f t="shared" si="55"/>
        <v>0</v>
      </c>
      <c r="BG232" s="199">
        <f t="shared" si="56"/>
        <v>0</v>
      </c>
      <c r="BH232" s="199">
        <f t="shared" si="57"/>
        <v>0</v>
      </c>
      <c r="BI232" s="199">
        <f t="shared" si="58"/>
        <v>0</v>
      </c>
      <c r="BJ232" s="13" t="s">
        <v>122</v>
      </c>
      <c r="BK232" s="199">
        <f t="shared" si="59"/>
        <v>0</v>
      </c>
      <c r="BL232" s="13" t="s">
        <v>131</v>
      </c>
      <c r="BM232" s="198" t="s">
        <v>539</v>
      </c>
    </row>
    <row r="233" spans="2:65" s="1" customFormat="1" ht="16.5" customHeight="1">
      <c r="B233" s="30"/>
      <c r="C233" s="187" t="s">
        <v>540</v>
      </c>
      <c r="D233" s="187" t="s">
        <v>126</v>
      </c>
      <c r="E233" s="188" t="s">
        <v>541</v>
      </c>
      <c r="F233" s="189" t="s">
        <v>542</v>
      </c>
      <c r="G233" s="190" t="s">
        <v>222</v>
      </c>
      <c r="H233" s="191">
        <v>2</v>
      </c>
      <c r="I233" s="192"/>
      <c r="J233" s="193">
        <f t="shared" si="50"/>
        <v>0</v>
      </c>
      <c r="K233" s="189" t="s">
        <v>130</v>
      </c>
      <c r="L233" s="34"/>
      <c r="M233" s="194" t="s">
        <v>1</v>
      </c>
      <c r="N233" s="195" t="s">
        <v>42</v>
      </c>
      <c r="O233" s="62"/>
      <c r="P233" s="196">
        <f t="shared" si="51"/>
        <v>0</v>
      </c>
      <c r="Q233" s="196">
        <v>3.6000000000000002E-4</v>
      </c>
      <c r="R233" s="196">
        <f t="shared" si="52"/>
        <v>7.2000000000000005E-4</v>
      </c>
      <c r="S233" s="196">
        <v>0</v>
      </c>
      <c r="T233" s="197">
        <f t="shared" si="53"/>
        <v>0</v>
      </c>
      <c r="AR233" s="198" t="s">
        <v>131</v>
      </c>
      <c r="AT233" s="198" t="s">
        <v>126</v>
      </c>
      <c r="AU233" s="198" t="s">
        <v>122</v>
      </c>
      <c r="AY233" s="13" t="s">
        <v>123</v>
      </c>
      <c r="BE233" s="199">
        <f t="shared" si="54"/>
        <v>0</v>
      </c>
      <c r="BF233" s="199">
        <f t="shared" si="55"/>
        <v>0</v>
      </c>
      <c r="BG233" s="199">
        <f t="shared" si="56"/>
        <v>0</v>
      </c>
      <c r="BH233" s="199">
        <f t="shared" si="57"/>
        <v>0</v>
      </c>
      <c r="BI233" s="199">
        <f t="shared" si="58"/>
        <v>0</v>
      </c>
      <c r="BJ233" s="13" t="s">
        <v>122</v>
      </c>
      <c r="BK233" s="199">
        <f t="shared" si="59"/>
        <v>0</v>
      </c>
      <c r="BL233" s="13" t="s">
        <v>131</v>
      </c>
      <c r="BM233" s="198" t="s">
        <v>543</v>
      </c>
    </row>
    <row r="234" spans="2:65" s="1" customFormat="1" ht="16.5" customHeight="1">
      <c r="B234" s="30"/>
      <c r="C234" s="187" t="s">
        <v>544</v>
      </c>
      <c r="D234" s="187" t="s">
        <v>126</v>
      </c>
      <c r="E234" s="188" t="s">
        <v>545</v>
      </c>
      <c r="F234" s="189" t="s">
        <v>546</v>
      </c>
      <c r="G234" s="190" t="s">
        <v>222</v>
      </c>
      <c r="H234" s="191">
        <v>4</v>
      </c>
      <c r="I234" s="192"/>
      <c r="J234" s="193">
        <f t="shared" si="50"/>
        <v>0</v>
      </c>
      <c r="K234" s="189" t="s">
        <v>130</v>
      </c>
      <c r="L234" s="34"/>
      <c r="M234" s="194" t="s">
        <v>1</v>
      </c>
      <c r="N234" s="195" t="s">
        <v>42</v>
      </c>
      <c r="O234" s="62"/>
      <c r="P234" s="196">
        <f t="shared" si="51"/>
        <v>0</v>
      </c>
      <c r="Q234" s="196">
        <v>7.5000000000000002E-4</v>
      </c>
      <c r="R234" s="196">
        <f t="shared" si="52"/>
        <v>3.0000000000000001E-3</v>
      </c>
      <c r="S234" s="196">
        <v>0</v>
      </c>
      <c r="T234" s="197">
        <f t="shared" si="53"/>
        <v>0</v>
      </c>
      <c r="AR234" s="198" t="s">
        <v>131</v>
      </c>
      <c r="AT234" s="198" t="s">
        <v>126</v>
      </c>
      <c r="AU234" s="198" t="s">
        <v>122</v>
      </c>
      <c r="AY234" s="13" t="s">
        <v>123</v>
      </c>
      <c r="BE234" s="199">
        <f t="shared" si="54"/>
        <v>0</v>
      </c>
      <c r="BF234" s="199">
        <f t="shared" si="55"/>
        <v>0</v>
      </c>
      <c r="BG234" s="199">
        <f t="shared" si="56"/>
        <v>0</v>
      </c>
      <c r="BH234" s="199">
        <f t="shared" si="57"/>
        <v>0</v>
      </c>
      <c r="BI234" s="199">
        <f t="shared" si="58"/>
        <v>0</v>
      </c>
      <c r="BJ234" s="13" t="s">
        <v>122</v>
      </c>
      <c r="BK234" s="199">
        <f t="shared" si="59"/>
        <v>0</v>
      </c>
      <c r="BL234" s="13" t="s">
        <v>131</v>
      </c>
      <c r="BM234" s="198" t="s">
        <v>547</v>
      </c>
    </row>
    <row r="235" spans="2:65" s="1" customFormat="1" ht="16.5" customHeight="1">
      <c r="B235" s="30"/>
      <c r="C235" s="187" t="s">
        <v>548</v>
      </c>
      <c r="D235" s="187" t="s">
        <v>126</v>
      </c>
      <c r="E235" s="188" t="s">
        <v>549</v>
      </c>
      <c r="F235" s="189" t="s">
        <v>550</v>
      </c>
      <c r="G235" s="190" t="s">
        <v>222</v>
      </c>
      <c r="H235" s="191">
        <v>4</v>
      </c>
      <c r="I235" s="192"/>
      <c r="J235" s="193">
        <f t="shared" si="50"/>
        <v>0</v>
      </c>
      <c r="K235" s="189" t="s">
        <v>130</v>
      </c>
      <c r="L235" s="34"/>
      <c r="M235" s="194" t="s">
        <v>1</v>
      </c>
      <c r="N235" s="195" t="s">
        <v>42</v>
      </c>
      <c r="O235" s="62"/>
      <c r="P235" s="196">
        <f t="shared" si="51"/>
        <v>0</v>
      </c>
      <c r="Q235" s="196">
        <v>1.2800000000000001E-3</v>
      </c>
      <c r="R235" s="196">
        <f t="shared" si="52"/>
        <v>5.1200000000000004E-3</v>
      </c>
      <c r="S235" s="196">
        <v>0</v>
      </c>
      <c r="T235" s="197">
        <f t="shared" si="53"/>
        <v>0</v>
      </c>
      <c r="AR235" s="198" t="s">
        <v>131</v>
      </c>
      <c r="AT235" s="198" t="s">
        <v>126</v>
      </c>
      <c r="AU235" s="198" t="s">
        <v>122</v>
      </c>
      <c r="AY235" s="13" t="s">
        <v>123</v>
      </c>
      <c r="BE235" s="199">
        <f t="shared" si="54"/>
        <v>0</v>
      </c>
      <c r="BF235" s="199">
        <f t="shared" si="55"/>
        <v>0</v>
      </c>
      <c r="BG235" s="199">
        <f t="shared" si="56"/>
        <v>0</v>
      </c>
      <c r="BH235" s="199">
        <f t="shared" si="57"/>
        <v>0</v>
      </c>
      <c r="BI235" s="199">
        <f t="shared" si="58"/>
        <v>0</v>
      </c>
      <c r="BJ235" s="13" t="s">
        <v>122</v>
      </c>
      <c r="BK235" s="199">
        <f t="shared" si="59"/>
        <v>0</v>
      </c>
      <c r="BL235" s="13" t="s">
        <v>131</v>
      </c>
      <c r="BM235" s="198" t="s">
        <v>551</v>
      </c>
    </row>
    <row r="236" spans="2:65" s="1" customFormat="1" ht="24" customHeight="1">
      <c r="B236" s="30"/>
      <c r="C236" s="187" t="s">
        <v>552</v>
      </c>
      <c r="D236" s="187" t="s">
        <v>126</v>
      </c>
      <c r="E236" s="188" t="s">
        <v>553</v>
      </c>
      <c r="F236" s="189" t="s">
        <v>554</v>
      </c>
      <c r="G236" s="190" t="s">
        <v>222</v>
      </c>
      <c r="H236" s="191">
        <v>10</v>
      </c>
      <c r="I236" s="192"/>
      <c r="J236" s="193">
        <f t="shared" si="50"/>
        <v>0</v>
      </c>
      <c r="K236" s="189" t="s">
        <v>130</v>
      </c>
      <c r="L236" s="34"/>
      <c r="M236" s="194" t="s">
        <v>1</v>
      </c>
      <c r="N236" s="195" t="s">
        <v>42</v>
      </c>
      <c r="O236" s="62"/>
      <c r="P236" s="196">
        <f t="shared" si="51"/>
        <v>0</v>
      </c>
      <c r="Q236" s="196">
        <v>1.8000000000000001E-4</v>
      </c>
      <c r="R236" s="196">
        <f t="shared" si="52"/>
        <v>1.8000000000000002E-3</v>
      </c>
      <c r="S236" s="196">
        <v>0</v>
      </c>
      <c r="T236" s="197">
        <f t="shared" si="53"/>
        <v>0</v>
      </c>
      <c r="AR236" s="198" t="s">
        <v>131</v>
      </c>
      <c r="AT236" s="198" t="s">
        <v>126</v>
      </c>
      <c r="AU236" s="198" t="s">
        <v>122</v>
      </c>
      <c r="AY236" s="13" t="s">
        <v>123</v>
      </c>
      <c r="BE236" s="199">
        <f t="shared" si="54"/>
        <v>0</v>
      </c>
      <c r="BF236" s="199">
        <f t="shared" si="55"/>
        <v>0</v>
      </c>
      <c r="BG236" s="199">
        <f t="shared" si="56"/>
        <v>0</v>
      </c>
      <c r="BH236" s="199">
        <f t="shared" si="57"/>
        <v>0</v>
      </c>
      <c r="BI236" s="199">
        <f t="shared" si="58"/>
        <v>0</v>
      </c>
      <c r="BJ236" s="13" t="s">
        <v>122</v>
      </c>
      <c r="BK236" s="199">
        <f t="shared" si="59"/>
        <v>0</v>
      </c>
      <c r="BL236" s="13" t="s">
        <v>131</v>
      </c>
      <c r="BM236" s="198" t="s">
        <v>555</v>
      </c>
    </row>
    <row r="237" spans="2:65" s="1" customFormat="1" ht="24" customHeight="1">
      <c r="B237" s="30"/>
      <c r="C237" s="187" t="s">
        <v>556</v>
      </c>
      <c r="D237" s="187" t="s">
        <v>126</v>
      </c>
      <c r="E237" s="188" t="s">
        <v>557</v>
      </c>
      <c r="F237" s="189" t="s">
        <v>558</v>
      </c>
      <c r="G237" s="190" t="s">
        <v>222</v>
      </c>
      <c r="H237" s="191">
        <v>12</v>
      </c>
      <c r="I237" s="192"/>
      <c r="J237" s="193">
        <f t="shared" si="50"/>
        <v>0</v>
      </c>
      <c r="K237" s="189" t="s">
        <v>130</v>
      </c>
      <c r="L237" s="34"/>
      <c r="M237" s="194" t="s">
        <v>1</v>
      </c>
      <c r="N237" s="195" t="s">
        <v>42</v>
      </c>
      <c r="O237" s="62"/>
      <c r="P237" s="196">
        <f t="shared" si="51"/>
        <v>0</v>
      </c>
      <c r="Q237" s="196">
        <v>2.2000000000000001E-4</v>
      </c>
      <c r="R237" s="196">
        <f t="shared" si="52"/>
        <v>2.64E-3</v>
      </c>
      <c r="S237" s="196">
        <v>0</v>
      </c>
      <c r="T237" s="197">
        <f t="shared" si="53"/>
        <v>0</v>
      </c>
      <c r="AR237" s="198" t="s">
        <v>131</v>
      </c>
      <c r="AT237" s="198" t="s">
        <v>126</v>
      </c>
      <c r="AU237" s="198" t="s">
        <v>122</v>
      </c>
      <c r="AY237" s="13" t="s">
        <v>123</v>
      </c>
      <c r="BE237" s="199">
        <f t="shared" si="54"/>
        <v>0</v>
      </c>
      <c r="BF237" s="199">
        <f t="shared" si="55"/>
        <v>0</v>
      </c>
      <c r="BG237" s="199">
        <f t="shared" si="56"/>
        <v>0</v>
      </c>
      <c r="BH237" s="199">
        <f t="shared" si="57"/>
        <v>0</v>
      </c>
      <c r="BI237" s="199">
        <f t="shared" si="58"/>
        <v>0</v>
      </c>
      <c r="BJ237" s="13" t="s">
        <v>122</v>
      </c>
      <c r="BK237" s="199">
        <f t="shared" si="59"/>
        <v>0</v>
      </c>
      <c r="BL237" s="13" t="s">
        <v>131</v>
      </c>
      <c r="BM237" s="198" t="s">
        <v>559</v>
      </c>
    </row>
    <row r="238" spans="2:65" s="1" customFormat="1" ht="24" customHeight="1">
      <c r="B238" s="30"/>
      <c r="C238" s="187" t="s">
        <v>560</v>
      </c>
      <c r="D238" s="187" t="s">
        <v>126</v>
      </c>
      <c r="E238" s="188" t="s">
        <v>561</v>
      </c>
      <c r="F238" s="189" t="s">
        <v>562</v>
      </c>
      <c r="G238" s="190" t="s">
        <v>222</v>
      </c>
      <c r="H238" s="191">
        <v>2</v>
      </c>
      <c r="I238" s="192"/>
      <c r="J238" s="193">
        <f t="shared" si="50"/>
        <v>0</v>
      </c>
      <c r="K238" s="189" t="s">
        <v>130</v>
      </c>
      <c r="L238" s="34"/>
      <c r="M238" s="194" t="s">
        <v>1</v>
      </c>
      <c r="N238" s="195" t="s">
        <v>42</v>
      </c>
      <c r="O238" s="62"/>
      <c r="P238" s="196">
        <f t="shared" si="51"/>
        <v>0</v>
      </c>
      <c r="Q238" s="196">
        <v>1.24E-3</v>
      </c>
      <c r="R238" s="196">
        <f t="shared" si="52"/>
        <v>2.48E-3</v>
      </c>
      <c r="S238" s="196">
        <v>0</v>
      </c>
      <c r="T238" s="197">
        <f t="shared" si="53"/>
        <v>0</v>
      </c>
      <c r="AR238" s="198" t="s">
        <v>131</v>
      </c>
      <c r="AT238" s="198" t="s">
        <v>126</v>
      </c>
      <c r="AU238" s="198" t="s">
        <v>122</v>
      </c>
      <c r="AY238" s="13" t="s">
        <v>123</v>
      </c>
      <c r="BE238" s="199">
        <f t="shared" si="54"/>
        <v>0</v>
      </c>
      <c r="BF238" s="199">
        <f t="shared" si="55"/>
        <v>0</v>
      </c>
      <c r="BG238" s="199">
        <f t="shared" si="56"/>
        <v>0</v>
      </c>
      <c r="BH238" s="199">
        <f t="shared" si="57"/>
        <v>0</v>
      </c>
      <c r="BI238" s="199">
        <f t="shared" si="58"/>
        <v>0</v>
      </c>
      <c r="BJ238" s="13" t="s">
        <v>122</v>
      </c>
      <c r="BK238" s="199">
        <f t="shared" si="59"/>
        <v>0</v>
      </c>
      <c r="BL238" s="13" t="s">
        <v>131</v>
      </c>
      <c r="BM238" s="198" t="s">
        <v>563</v>
      </c>
    </row>
    <row r="239" spans="2:65" s="1" customFormat="1" ht="24" customHeight="1">
      <c r="B239" s="30"/>
      <c r="C239" s="187" t="s">
        <v>564</v>
      </c>
      <c r="D239" s="187" t="s">
        <v>126</v>
      </c>
      <c r="E239" s="188" t="s">
        <v>565</v>
      </c>
      <c r="F239" s="189" t="s">
        <v>566</v>
      </c>
      <c r="G239" s="190" t="s">
        <v>222</v>
      </c>
      <c r="H239" s="191">
        <v>1</v>
      </c>
      <c r="I239" s="192"/>
      <c r="J239" s="193">
        <f t="shared" si="50"/>
        <v>0</v>
      </c>
      <c r="K239" s="189" t="s">
        <v>130</v>
      </c>
      <c r="L239" s="34"/>
      <c r="M239" s="194" t="s">
        <v>1</v>
      </c>
      <c r="N239" s="195" t="s">
        <v>42</v>
      </c>
      <c r="O239" s="62"/>
      <c r="P239" s="196">
        <f t="shared" si="51"/>
        <v>0</v>
      </c>
      <c r="Q239" s="196">
        <v>1.73E-3</v>
      </c>
      <c r="R239" s="196">
        <f t="shared" si="52"/>
        <v>1.73E-3</v>
      </c>
      <c r="S239" s="196">
        <v>0</v>
      </c>
      <c r="T239" s="197">
        <f t="shared" si="53"/>
        <v>0</v>
      </c>
      <c r="AR239" s="198" t="s">
        <v>131</v>
      </c>
      <c r="AT239" s="198" t="s">
        <v>126</v>
      </c>
      <c r="AU239" s="198" t="s">
        <v>122</v>
      </c>
      <c r="AY239" s="13" t="s">
        <v>123</v>
      </c>
      <c r="BE239" s="199">
        <f t="shared" si="54"/>
        <v>0</v>
      </c>
      <c r="BF239" s="199">
        <f t="shared" si="55"/>
        <v>0</v>
      </c>
      <c r="BG239" s="199">
        <f t="shared" si="56"/>
        <v>0</v>
      </c>
      <c r="BH239" s="199">
        <f t="shared" si="57"/>
        <v>0</v>
      </c>
      <c r="BI239" s="199">
        <f t="shared" si="58"/>
        <v>0</v>
      </c>
      <c r="BJ239" s="13" t="s">
        <v>122</v>
      </c>
      <c r="BK239" s="199">
        <f t="shared" si="59"/>
        <v>0</v>
      </c>
      <c r="BL239" s="13" t="s">
        <v>131</v>
      </c>
      <c r="BM239" s="198" t="s">
        <v>567</v>
      </c>
    </row>
    <row r="240" spans="2:65" s="1" customFormat="1" ht="16.5" customHeight="1">
      <c r="B240" s="30"/>
      <c r="C240" s="187" t="s">
        <v>568</v>
      </c>
      <c r="D240" s="187" t="s">
        <v>126</v>
      </c>
      <c r="E240" s="188" t="s">
        <v>569</v>
      </c>
      <c r="F240" s="189" t="s">
        <v>570</v>
      </c>
      <c r="G240" s="190" t="s">
        <v>222</v>
      </c>
      <c r="H240" s="191">
        <v>2</v>
      </c>
      <c r="I240" s="192"/>
      <c r="J240" s="193">
        <f t="shared" si="50"/>
        <v>0</v>
      </c>
      <c r="K240" s="189" t="s">
        <v>130</v>
      </c>
      <c r="L240" s="34"/>
      <c r="M240" s="194" t="s">
        <v>1</v>
      </c>
      <c r="N240" s="195" t="s">
        <v>42</v>
      </c>
      <c r="O240" s="62"/>
      <c r="P240" s="196">
        <f t="shared" si="51"/>
        <v>0</v>
      </c>
      <c r="Q240" s="196">
        <v>2.1000000000000001E-4</v>
      </c>
      <c r="R240" s="196">
        <f t="shared" si="52"/>
        <v>4.2000000000000002E-4</v>
      </c>
      <c r="S240" s="196">
        <v>0</v>
      </c>
      <c r="T240" s="197">
        <f t="shared" si="53"/>
        <v>0</v>
      </c>
      <c r="AR240" s="198" t="s">
        <v>131</v>
      </c>
      <c r="AT240" s="198" t="s">
        <v>126</v>
      </c>
      <c r="AU240" s="198" t="s">
        <v>122</v>
      </c>
      <c r="AY240" s="13" t="s">
        <v>123</v>
      </c>
      <c r="BE240" s="199">
        <f t="shared" si="54"/>
        <v>0</v>
      </c>
      <c r="BF240" s="199">
        <f t="shared" si="55"/>
        <v>0</v>
      </c>
      <c r="BG240" s="199">
        <f t="shared" si="56"/>
        <v>0</v>
      </c>
      <c r="BH240" s="199">
        <f t="shared" si="57"/>
        <v>0</v>
      </c>
      <c r="BI240" s="199">
        <f t="shared" si="58"/>
        <v>0</v>
      </c>
      <c r="BJ240" s="13" t="s">
        <v>122</v>
      </c>
      <c r="BK240" s="199">
        <f t="shared" si="59"/>
        <v>0</v>
      </c>
      <c r="BL240" s="13" t="s">
        <v>131</v>
      </c>
      <c r="BM240" s="198" t="s">
        <v>571</v>
      </c>
    </row>
    <row r="241" spans="2:65" s="1" customFormat="1" ht="16.5" customHeight="1">
      <c r="B241" s="30"/>
      <c r="C241" s="187" t="s">
        <v>572</v>
      </c>
      <c r="D241" s="187" t="s">
        <v>126</v>
      </c>
      <c r="E241" s="188" t="s">
        <v>573</v>
      </c>
      <c r="F241" s="189" t="s">
        <v>270</v>
      </c>
      <c r="G241" s="190" t="s">
        <v>222</v>
      </c>
      <c r="H241" s="191">
        <v>2</v>
      </c>
      <c r="I241" s="192"/>
      <c r="J241" s="193">
        <f t="shared" si="50"/>
        <v>0</v>
      </c>
      <c r="K241" s="189" t="s">
        <v>130</v>
      </c>
      <c r="L241" s="34"/>
      <c r="M241" s="194" t="s">
        <v>1</v>
      </c>
      <c r="N241" s="195" t="s">
        <v>42</v>
      </c>
      <c r="O241" s="62"/>
      <c r="P241" s="196">
        <f t="shared" si="51"/>
        <v>0</v>
      </c>
      <c r="Q241" s="196">
        <v>5.0000000000000001E-4</v>
      </c>
      <c r="R241" s="196">
        <f t="shared" si="52"/>
        <v>1E-3</v>
      </c>
      <c r="S241" s="196">
        <v>0</v>
      </c>
      <c r="T241" s="197">
        <f t="shared" si="53"/>
        <v>0</v>
      </c>
      <c r="AR241" s="198" t="s">
        <v>131</v>
      </c>
      <c r="AT241" s="198" t="s">
        <v>126</v>
      </c>
      <c r="AU241" s="198" t="s">
        <v>122</v>
      </c>
      <c r="AY241" s="13" t="s">
        <v>123</v>
      </c>
      <c r="BE241" s="199">
        <f t="shared" si="54"/>
        <v>0</v>
      </c>
      <c r="BF241" s="199">
        <f t="shared" si="55"/>
        <v>0</v>
      </c>
      <c r="BG241" s="199">
        <f t="shared" si="56"/>
        <v>0</v>
      </c>
      <c r="BH241" s="199">
        <f t="shared" si="57"/>
        <v>0</v>
      </c>
      <c r="BI241" s="199">
        <f t="shared" si="58"/>
        <v>0</v>
      </c>
      <c r="BJ241" s="13" t="s">
        <v>122</v>
      </c>
      <c r="BK241" s="199">
        <f t="shared" si="59"/>
        <v>0</v>
      </c>
      <c r="BL241" s="13" t="s">
        <v>131</v>
      </c>
      <c r="BM241" s="198" t="s">
        <v>574</v>
      </c>
    </row>
    <row r="242" spans="2:65" s="1" customFormat="1" ht="24" customHeight="1">
      <c r="B242" s="30"/>
      <c r="C242" s="187" t="s">
        <v>575</v>
      </c>
      <c r="D242" s="187" t="s">
        <v>126</v>
      </c>
      <c r="E242" s="188" t="s">
        <v>576</v>
      </c>
      <c r="F242" s="189" t="s">
        <v>577</v>
      </c>
      <c r="G242" s="190" t="s">
        <v>222</v>
      </c>
      <c r="H242" s="191">
        <v>6</v>
      </c>
      <c r="I242" s="192"/>
      <c r="J242" s="193">
        <f t="shared" si="50"/>
        <v>0</v>
      </c>
      <c r="K242" s="189" t="s">
        <v>130</v>
      </c>
      <c r="L242" s="34"/>
      <c r="M242" s="194" t="s">
        <v>1</v>
      </c>
      <c r="N242" s="195" t="s">
        <v>42</v>
      </c>
      <c r="O242" s="62"/>
      <c r="P242" s="196">
        <f t="shared" si="51"/>
        <v>0</v>
      </c>
      <c r="Q242" s="196">
        <v>6.9999999999999999E-4</v>
      </c>
      <c r="R242" s="196">
        <f t="shared" si="52"/>
        <v>4.1999999999999997E-3</v>
      </c>
      <c r="S242" s="196">
        <v>0</v>
      </c>
      <c r="T242" s="197">
        <f t="shared" si="53"/>
        <v>0</v>
      </c>
      <c r="AR242" s="198" t="s">
        <v>131</v>
      </c>
      <c r="AT242" s="198" t="s">
        <v>126</v>
      </c>
      <c r="AU242" s="198" t="s">
        <v>122</v>
      </c>
      <c r="AY242" s="13" t="s">
        <v>123</v>
      </c>
      <c r="BE242" s="199">
        <f t="shared" si="54"/>
        <v>0</v>
      </c>
      <c r="BF242" s="199">
        <f t="shared" si="55"/>
        <v>0</v>
      </c>
      <c r="BG242" s="199">
        <f t="shared" si="56"/>
        <v>0</v>
      </c>
      <c r="BH242" s="199">
        <f t="shared" si="57"/>
        <v>0</v>
      </c>
      <c r="BI242" s="199">
        <f t="shared" si="58"/>
        <v>0</v>
      </c>
      <c r="BJ242" s="13" t="s">
        <v>122</v>
      </c>
      <c r="BK242" s="199">
        <f t="shared" si="59"/>
        <v>0</v>
      </c>
      <c r="BL242" s="13" t="s">
        <v>131</v>
      </c>
      <c r="BM242" s="198" t="s">
        <v>578</v>
      </c>
    </row>
    <row r="243" spans="2:65" s="1" customFormat="1" ht="24" customHeight="1">
      <c r="B243" s="30"/>
      <c r="C243" s="187" t="s">
        <v>579</v>
      </c>
      <c r="D243" s="187" t="s">
        <v>126</v>
      </c>
      <c r="E243" s="188" t="s">
        <v>580</v>
      </c>
      <c r="F243" s="189" t="s">
        <v>581</v>
      </c>
      <c r="G243" s="190" t="s">
        <v>222</v>
      </c>
      <c r="H243" s="191">
        <v>4</v>
      </c>
      <c r="I243" s="192"/>
      <c r="J243" s="193">
        <f t="shared" si="50"/>
        <v>0</v>
      </c>
      <c r="K243" s="189" t="s">
        <v>130</v>
      </c>
      <c r="L243" s="34"/>
      <c r="M243" s="194" t="s">
        <v>1</v>
      </c>
      <c r="N243" s="195" t="s">
        <v>42</v>
      </c>
      <c r="O243" s="62"/>
      <c r="P243" s="196">
        <f t="shared" si="51"/>
        <v>0</v>
      </c>
      <c r="Q243" s="196">
        <v>1.07E-3</v>
      </c>
      <c r="R243" s="196">
        <f t="shared" si="52"/>
        <v>4.28E-3</v>
      </c>
      <c r="S243" s="196">
        <v>0</v>
      </c>
      <c r="T243" s="197">
        <f t="shared" si="53"/>
        <v>0</v>
      </c>
      <c r="AR243" s="198" t="s">
        <v>131</v>
      </c>
      <c r="AT243" s="198" t="s">
        <v>126</v>
      </c>
      <c r="AU243" s="198" t="s">
        <v>122</v>
      </c>
      <c r="AY243" s="13" t="s">
        <v>123</v>
      </c>
      <c r="BE243" s="199">
        <f t="shared" si="54"/>
        <v>0</v>
      </c>
      <c r="BF243" s="199">
        <f t="shared" si="55"/>
        <v>0</v>
      </c>
      <c r="BG243" s="199">
        <f t="shared" si="56"/>
        <v>0</v>
      </c>
      <c r="BH243" s="199">
        <f t="shared" si="57"/>
        <v>0</v>
      </c>
      <c r="BI243" s="199">
        <f t="shared" si="58"/>
        <v>0</v>
      </c>
      <c r="BJ243" s="13" t="s">
        <v>122</v>
      </c>
      <c r="BK243" s="199">
        <f t="shared" si="59"/>
        <v>0</v>
      </c>
      <c r="BL243" s="13" t="s">
        <v>131</v>
      </c>
      <c r="BM243" s="198" t="s">
        <v>582</v>
      </c>
    </row>
    <row r="244" spans="2:65" s="1" customFormat="1" ht="16.5" customHeight="1">
      <c r="B244" s="30"/>
      <c r="C244" s="187" t="s">
        <v>583</v>
      </c>
      <c r="D244" s="187" t="s">
        <v>126</v>
      </c>
      <c r="E244" s="188" t="s">
        <v>584</v>
      </c>
      <c r="F244" s="189" t="s">
        <v>585</v>
      </c>
      <c r="G244" s="190" t="s">
        <v>222</v>
      </c>
      <c r="H244" s="191">
        <v>3</v>
      </c>
      <c r="I244" s="192"/>
      <c r="J244" s="193">
        <f t="shared" si="50"/>
        <v>0</v>
      </c>
      <c r="K244" s="189" t="s">
        <v>130</v>
      </c>
      <c r="L244" s="34"/>
      <c r="M244" s="194" t="s">
        <v>1</v>
      </c>
      <c r="N244" s="195" t="s">
        <v>42</v>
      </c>
      <c r="O244" s="62"/>
      <c r="P244" s="196">
        <f t="shared" si="51"/>
        <v>0</v>
      </c>
      <c r="Q244" s="196">
        <v>1.6800000000000001E-3</v>
      </c>
      <c r="R244" s="196">
        <f t="shared" si="52"/>
        <v>5.0400000000000002E-3</v>
      </c>
      <c r="S244" s="196">
        <v>0</v>
      </c>
      <c r="T244" s="197">
        <f t="shared" si="53"/>
        <v>0</v>
      </c>
      <c r="AR244" s="198" t="s">
        <v>131</v>
      </c>
      <c r="AT244" s="198" t="s">
        <v>126</v>
      </c>
      <c r="AU244" s="198" t="s">
        <v>122</v>
      </c>
      <c r="AY244" s="13" t="s">
        <v>123</v>
      </c>
      <c r="BE244" s="199">
        <f t="shared" si="54"/>
        <v>0</v>
      </c>
      <c r="BF244" s="199">
        <f t="shared" si="55"/>
        <v>0</v>
      </c>
      <c r="BG244" s="199">
        <f t="shared" si="56"/>
        <v>0</v>
      </c>
      <c r="BH244" s="199">
        <f t="shared" si="57"/>
        <v>0</v>
      </c>
      <c r="BI244" s="199">
        <f t="shared" si="58"/>
        <v>0</v>
      </c>
      <c r="BJ244" s="13" t="s">
        <v>122</v>
      </c>
      <c r="BK244" s="199">
        <f t="shared" si="59"/>
        <v>0</v>
      </c>
      <c r="BL244" s="13" t="s">
        <v>131</v>
      </c>
      <c r="BM244" s="198" t="s">
        <v>586</v>
      </c>
    </row>
    <row r="245" spans="2:65" s="1" customFormat="1" ht="24" customHeight="1">
      <c r="B245" s="30"/>
      <c r="C245" s="187" t="s">
        <v>587</v>
      </c>
      <c r="D245" s="187" t="s">
        <v>126</v>
      </c>
      <c r="E245" s="188" t="s">
        <v>588</v>
      </c>
      <c r="F245" s="189" t="s">
        <v>589</v>
      </c>
      <c r="G245" s="190" t="s">
        <v>222</v>
      </c>
      <c r="H245" s="191">
        <v>2</v>
      </c>
      <c r="I245" s="192"/>
      <c r="J245" s="193">
        <f t="shared" si="50"/>
        <v>0</v>
      </c>
      <c r="K245" s="189" t="s">
        <v>1</v>
      </c>
      <c r="L245" s="34"/>
      <c r="M245" s="194" t="s">
        <v>1</v>
      </c>
      <c r="N245" s="195" t="s">
        <v>42</v>
      </c>
      <c r="O245" s="62"/>
      <c r="P245" s="196">
        <f t="shared" si="51"/>
        <v>0</v>
      </c>
      <c r="Q245" s="196">
        <v>1.5499999999999999E-3</v>
      </c>
      <c r="R245" s="196">
        <f t="shared" si="52"/>
        <v>3.0999999999999999E-3</v>
      </c>
      <c r="S245" s="196">
        <v>0</v>
      </c>
      <c r="T245" s="197">
        <f t="shared" si="53"/>
        <v>0</v>
      </c>
      <c r="AR245" s="198" t="s">
        <v>131</v>
      </c>
      <c r="AT245" s="198" t="s">
        <v>126</v>
      </c>
      <c r="AU245" s="198" t="s">
        <v>122</v>
      </c>
      <c r="AY245" s="13" t="s">
        <v>123</v>
      </c>
      <c r="BE245" s="199">
        <f t="shared" si="54"/>
        <v>0</v>
      </c>
      <c r="BF245" s="199">
        <f t="shared" si="55"/>
        <v>0</v>
      </c>
      <c r="BG245" s="199">
        <f t="shared" si="56"/>
        <v>0</v>
      </c>
      <c r="BH245" s="199">
        <f t="shared" si="57"/>
        <v>0</v>
      </c>
      <c r="BI245" s="199">
        <f t="shared" si="58"/>
        <v>0</v>
      </c>
      <c r="BJ245" s="13" t="s">
        <v>122</v>
      </c>
      <c r="BK245" s="199">
        <f t="shared" si="59"/>
        <v>0</v>
      </c>
      <c r="BL245" s="13" t="s">
        <v>131</v>
      </c>
      <c r="BM245" s="198" t="s">
        <v>590</v>
      </c>
    </row>
    <row r="246" spans="2:65" s="1" customFormat="1" ht="24" customHeight="1">
      <c r="B246" s="30"/>
      <c r="C246" s="187" t="s">
        <v>591</v>
      </c>
      <c r="D246" s="187" t="s">
        <v>126</v>
      </c>
      <c r="E246" s="188" t="s">
        <v>592</v>
      </c>
      <c r="F246" s="189" t="s">
        <v>593</v>
      </c>
      <c r="G246" s="190" t="s">
        <v>222</v>
      </c>
      <c r="H246" s="191">
        <v>1</v>
      </c>
      <c r="I246" s="192"/>
      <c r="J246" s="193">
        <f t="shared" si="50"/>
        <v>0</v>
      </c>
      <c r="K246" s="189" t="s">
        <v>130</v>
      </c>
      <c r="L246" s="34"/>
      <c r="M246" s="194" t="s">
        <v>1</v>
      </c>
      <c r="N246" s="195" t="s">
        <v>42</v>
      </c>
      <c r="O246" s="62"/>
      <c r="P246" s="196">
        <f t="shared" si="51"/>
        <v>0</v>
      </c>
      <c r="Q246" s="196">
        <v>1.72E-3</v>
      </c>
      <c r="R246" s="196">
        <f t="shared" si="52"/>
        <v>1.72E-3</v>
      </c>
      <c r="S246" s="196">
        <v>0</v>
      </c>
      <c r="T246" s="197">
        <f t="shared" si="53"/>
        <v>0</v>
      </c>
      <c r="AR246" s="198" t="s">
        <v>131</v>
      </c>
      <c r="AT246" s="198" t="s">
        <v>126</v>
      </c>
      <c r="AU246" s="198" t="s">
        <v>122</v>
      </c>
      <c r="AY246" s="13" t="s">
        <v>123</v>
      </c>
      <c r="BE246" s="199">
        <f t="shared" si="54"/>
        <v>0</v>
      </c>
      <c r="BF246" s="199">
        <f t="shared" si="55"/>
        <v>0</v>
      </c>
      <c r="BG246" s="199">
        <f t="shared" si="56"/>
        <v>0</v>
      </c>
      <c r="BH246" s="199">
        <f t="shared" si="57"/>
        <v>0</v>
      </c>
      <c r="BI246" s="199">
        <f t="shared" si="58"/>
        <v>0</v>
      </c>
      <c r="BJ246" s="13" t="s">
        <v>122</v>
      </c>
      <c r="BK246" s="199">
        <f t="shared" si="59"/>
        <v>0</v>
      </c>
      <c r="BL246" s="13" t="s">
        <v>131</v>
      </c>
      <c r="BM246" s="198" t="s">
        <v>594</v>
      </c>
    </row>
    <row r="247" spans="2:65" s="1" customFormat="1" ht="24" customHeight="1">
      <c r="B247" s="30"/>
      <c r="C247" s="187" t="s">
        <v>595</v>
      </c>
      <c r="D247" s="187" t="s">
        <v>126</v>
      </c>
      <c r="E247" s="188" t="s">
        <v>596</v>
      </c>
      <c r="F247" s="189" t="s">
        <v>597</v>
      </c>
      <c r="G247" s="190" t="s">
        <v>222</v>
      </c>
      <c r="H247" s="191">
        <v>20</v>
      </c>
      <c r="I247" s="192"/>
      <c r="J247" s="193">
        <f t="shared" si="50"/>
        <v>0</v>
      </c>
      <c r="K247" s="189" t="s">
        <v>130</v>
      </c>
      <c r="L247" s="34"/>
      <c r="M247" s="194" t="s">
        <v>1</v>
      </c>
      <c r="N247" s="195" t="s">
        <v>42</v>
      </c>
      <c r="O247" s="62"/>
      <c r="P247" s="196">
        <f t="shared" si="51"/>
        <v>0</v>
      </c>
      <c r="Q247" s="196">
        <v>5.6999999999999998E-4</v>
      </c>
      <c r="R247" s="196">
        <f t="shared" si="52"/>
        <v>1.14E-2</v>
      </c>
      <c r="S247" s="196">
        <v>0</v>
      </c>
      <c r="T247" s="197">
        <f t="shared" si="53"/>
        <v>0</v>
      </c>
      <c r="AR247" s="198" t="s">
        <v>131</v>
      </c>
      <c r="AT247" s="198" t="s">
        <v>126</v>
      </c>
      <c r="AU247" s="198" t="s">
        <v>122</v>
      </c>
      <c r="AY247" s="13" t="s">
        <v>123</v>
      </c>
      <c r="BE247" s="199">
        <f t="shared" si="54"/>
        <v>0</v>
      </c>
      <c r="BF247" s="199">
        <f t="shared" si="55"/>
        <v>0</v>
      </c>
      <c r="BG247" s="199">
        <f t="shared" si="56"/>
        <v>0</v>
      </c>
      <c r="BH247" s="199">
        <f t="shared" si="57"/>
        <v>0</v>
      </c>
      <c r="BI247" s="199">
        <f t="shared" si="58"/>
        <v>0</v>
      </c>
      <c r="BJ247" s="13" t="s">
        <v>122</v>
      </c>
      <c r="BK247" s="199">
        <f t="shared" si="59"/>
        <v>0</v>
      </c>
      <c r="BL247" s="13" t="s">
        <v>131</v>
      </c>
      <c r="BM247" s="198" t="s">
        <v>598</v>
      </c>
    </row>
    <row r="248" spans="2:65" s="1" customFormat="1" ht="24" customHeight="1">
      <c r="B248" s="30"/>
      <c r="C248" s="187" t="s">
        <v>599</v>
      </c>
      <c r="D248" s="187" t="s">
        <v>126</v>
      </c>
      <c r="E248" s="188" t="s">
        <v>600</v>
      </c>
      <c r="F248" s="189" t="s">
        <v>601</v>
      </c>
      <c r="G248" s="190" t="s">
        <v>222</v>
      </c>
      <c r="H248" s="191">
        <v>2</v>
      </c>
      <c r="I248" s="192"/>
      <c r="J248" s="193">
        <f t="shared" si="50"/>
        <v>0</v>
      </c>
      <c r="K248" s="189" t="s">
        <v>130</v>
      </c>
      <c r="L248" s="34"/>
      <c r="M248" s="194" t="s">
        <v>1</v>
      </c>
      <c r="N248" s="195" t="s">
        <v>42</v>
      </c>
      <c r="O248" s="62"/>
      <c r="P248" s="196">
        <f t="shared" si="51"/>
        <v>0</v>
      </c>
      <c r="Q248" s="196">
        <v>2.2100000000000002E-3</v>
      </c>
      <c r="R248" s="196">
        <f t="shared" si="52"/>
        <v>4.4200000000000003E-3</v>
      </c>
      <c r="S248" s="196">
        <v>0</v>
      </c>
      <c r="T248" s="197">
        <f t="shared" si="53"/>
        <v>0</v>
      </c>
      <c r="AR248" s="198" t="s">
        <v>131</v>
      </c>
      <c r="AT248" s="198" t="s">
        <v>126</v>
      </c>
      <c r="AU248" s="198" t="s">
        <v>122</v>
      </c>
      <c r="AY248" s="13" t="s">
        <v>123</v>
      </c>
      <c r="BE248" s="199">
        <f t="shared" si="54"/>
        <v>0</v>
      </c>
      <c r="BF248" s="199">
        <f t="shared" si="55"/>
        <v>0</v>
      </c>
      <c r="BG248" s="199">
        <f t="shared" si="56"/>
        <v>0</v>
      </c>
      <c r="BH248" s="199">
        <f t="shared" si="57"/>
        <v>0</v>
      </c>
      <c r="BI248" s="199">
        <f t="shared" si="58"/>
        <v>0</v>
      </c>
      <c r="BJ248" s="13" t="s">
        <v>122</v>
      </c>
      <c r="BK248" s="199">
        <f t="shared" si="59"/>
        <v>0</v>
      </c>
      <c r="BL248" s="13" t="s">
        <v>131</v>
      </c>
      <c r="BM248" s="198" t="s">
        <v>602</v>
      </c>
    </row>
    <row r="249" spans="2:65" s="1" customFormat="1" ht="24" customHeight="1">
      <c r="B249" s="30"/>
      <c r="C249" s="187" t="s">
        <v>603</v>
      </c>
      <c r="D249" s="187" t="s">
        <v>126</v>
      </c>
      <c r="E249" s="188" t="s">
        <v>604</v>
      </c>
      <c r="F249" s="189" t="s">
        <v>605</v>
      </c>
      <c r="G249" s="190" t="s">
        <v>222</v>
      </c>
      <c r="H249" s="191">
        <v>2</v>
      </c>
      <c r="I249" s="192"/>
      <c r="J249" s="193">
        <f t="shared" si="50"/>
        <v>0</v>
      </c>
      <c r="K249" s="189" t="s">
        <v>130</v>
      </c>
      <c r="L249" s="34"/>
      <c r="M249" s="194" t="s">
        <v>1</v>
      </c>
      <c r="N249" s="195" t="s">
        <v>42</v>
      </c>
      <c r="O249" s="62"/>
      <c r="P249" s="196">
        <f t="shared" si="51"/>
        <v>0</v>
      </c>
      <c r="Q249" s="196">
        <v>7.5000000000000002E-4</v>
      </c>
      <c r="R249" s="196">
        <f t="shared" si="52"/>
        <v>1.5E-3</v>
      </c>
      <c r="S249" s="196">
        <v>0</v>
      </c>
      <c r="T249" s="197">
        <f t="shared" si="53"/>
        <v>0</v>
      </c>
      <c r="AR249" s="198" t="s">
        <v>131</v>
      </c>
      <c r="AT249" s="198" t="s">
        <v>126</v>
      </c>
      <c r="AU249" s="198" t="s">
        <v>122</v>
      </c>
      <c r="AY249" s="13" t="s">
        <v>123</v>
      </c>
      <c r="BE249" s="199">
        <f t="shared" si="54"/>
        <v>0</v>
      </c>
      <c r="BF249" s="199">
        <f t="shared" si="55"/>
        <v>0</v>
      </c>
      <c r="BG249" s="199">
        <f t="shared" si="56"/>
        <v>0</v>
      </c>
      <c r="BH249" s="199">
        <f t="shared" si="57"/>
        <v>0</v>
      </c>
      <c r="BI249" s="199">
        <f t="shared" si="58"/>
        <v>0</v>
      </c>
      <c r="BJ249" s="13" t="s">
        <v>122</v>
      </c>
      <c r="BK249" s="199">
        <f t="shared" si="59"/>
        <v>0</v>
      </c>
      <c r="BL249" s="13" t="s">
        <v>131</v>
      </c>
      <c r="BM249" s="198" t="s">
        <v>606</v>
      </c>
    </row>
    <row r="250" spans="2:65" s="1" customFormat="1" ht="16.5" customHeight="1">
      <c r="B250" s="30"/>
      <c r="C250" s="187" t="s">
        <v>607</v>
      </c>
      <c r="D250" s="187" t="s">
        <v>126</v>
      </c>
      <c r="E250" s="188" t="s">
        <v>608</v>
      </c>
      <c r="F250" s="189" t="s">
        <v>609</v>
      </c>
      <c r="G250" s="190" t="s">
        <v>215</v>
      </c>
      <c r="H250" s="191">
        <v>0.46500000000000002</v>
      </c>
      <c r="I250" s="192"/>
      <c r="J250" s="193">
        <f t="shared" si="50"/>
        <v>0</v>
      </c>
      <c r="K250" s="189" t="s">
        <v>130</v>
      </c>
      <c r="L250" s="34"/>
      <c r="M250" s="194" t="s">
        <v>1</v>
      </c>
      <c r="N250" s="195" t="s">
        <v>42</v>
      </c>
      <c r="O250" s="62"/>
      <c r="P250" s="196">
        <f t="shared" si="51"/>
        <v>0</v>
      </c>
      <c r="Q250" s="196">
        <v>0</v>
      </c>
      <c r="R250" s="196">
        <f t="shared" si="52"/>
        <v>0</v>
      </c>
      <c r="S250" s="196">
        <v>0</v>
      </c>
      <c r="T250" s="197">
        <f t="shared" si="53"/>
        <v>0</v>
      </c>
      <c r="AR250" s="198" t="s">
        <v>131</v>
      </c>
      <c r="AT250" s="198" t="s">
        <v>126</v>
      </c>
      <c r="AU250" s="198" t="s">
        <v>122</v>
      </c>
      <c r="AY250" s="13" t="s">
        <v>123</v>
      </c>
      <c r="BE250" s="199">
        <f t="shared" si="54"/>
        <v>0</v>
      </c>
      <c r="BF250" s="199">
        <f t="shared" si="55"/>
        <v>0</v>
      </c>
      <c r="BG250" s="199">
        <f t="shared" si="56"/>
        <v>0</v>
      </c>
      <c r="BH250" s="199">
        <f t="shared" si="57"/>
        <v>0</v>
      </c>
      <c r="BI250" s="199">
        <f t="shared" si="58"/>
        <v>0</v>
      </c>
      <c r="BJ250" s="13" t="s">
        <v>122</v>
      </c>
      <c r="BK250" s="199">
        <f t="shared" si="59"/>
        <v>0</v>
      </c>
      <c r="BL250" s="13" t="s">
        <v>131</v>
      </c>
      <c r="BM250" s="198" t="s">
        <v>610</v>
      </c>
    </row>
    <row r="251" spans="2:65" s="11" customFormat="1" ht="22.8" customHeight="1">
      <c r="B251" s="171"/>
      <c r="C251" s="172"/>
      <c r="D251" s="173" t="s">
        <v>75</v>
      </c>
      <c r="E251" s="185" t="s">
        <v>611</v>
      </c>
      <c r="F251" s="185" t="s">
        <v>612</v>
      </c>
      <c r="G251" s="172"/>
      <c r="H251" s="172"/>
      <c r="I251" s="175"/>
      <c r="J251" s="186">
        <f>BK251</f>
        <v>0</v>
      </c>
      <c r="K251" s="172"/>
      <c r="L251" s="177"/>
      <c r="M251" s="178"/>
      <c r="N251" s="179"/>
      <c r="O251" s="179"/>
      <c r="P251" s="180">
        <f>SUM(P252:P264)</f>
        <v>0</v>
      </c>
      <c r="Q251" s="179"/>
      <c r="R251" s="180">
        <f>SUM(R252:R264)</f>
        <v>0</v>
      </c>
      <c r="S251" s="179"/>
      <c r="T251" s="181">
        <f>SUM(T252:T264)</f>
        <v>0</v>
      </c>
      <c r="AR251" s="182" t="s">
        <v>122</v>
      </c>
      <c r="AT251" s="183" t="s">
        <v>75</v>
      </c>
      <c r="AU251" s="183" t="s">
        <v>84</v>
      </c>
      <c r="AY251" s="182" t="s">
        <v>123</v>
      </c>
      <c r="BK251" s="184">
        <f>SUM(BK252:BK264)</f>
        <v>0</v>
      </c>
    </row>
    <row r="252" spans="2:65" s="1" customFormat="1" ht="24" customHeight="1">
      <c r="B252" s="30"/>
      <c r="C252" s="187" t="s">
        <v>613</v>
      </c>
      <c r="D252" s="187" t="s">
        <v>126</v>
      </c>
      <c r="E252" s="188" t="s">
        <v>614</v>
      </c>
      <c r="F252" s="189" t="s">
        <v>615</v>
      </c>
      <c r="G252" s="190" t="s">
        <v>222</v>
      </c>
      <c r="H252" s="191">
        <v>2</v>
      </c>
      <c r="I252" s="192"/>
      <c r="J252" s="193">
        <f t="shared" ref="J252:J264" si="60">ROUND(I252*H252,2)</f>
        <v>0</v>
      </c>
      <c r="K252" s="189" t="s">
        <v>130</v>
      </c>
      <c r="L252" s="34"/>
      <c r="M252" s="194" t="s">
        <v>1</v>
      </c>
      <c r="N252" s="195" t="s">
        <v>42</v>
      </c>
      <c r="O252" s="62"/>
      <c r="P252" s="196">
        <f t="shared" ref="P252:P264" si="61">O252*H252</f>
        <v>0</v>
      </c>
      <c r="Q252" s="196">
        <v>0</v>
      </c>
      <c r="R252" s="196">
        <f t="shared" ref="R252:R264" si="62">Q252*H252</f>
        <v>0</v>
      </c>
      <c r="S252" s="196">
        <v>0</v>
      </c>
      <c r="T252" s="197">
        <f t="shared" ref="T252:T264" si="63">S252*H252</f>
        <v>0</v>
      </c>
      <c r="AR252" s="198" t="s">
        <v>131</v>
      </c>
      <c r="AT252" s="198" t="s">
        <v>126</v>
      </c>
      <c r="AU252" s="198" t="s">
        <v>122</v>
      </c>
      <c r="AY252" s="13" t="s">
        <v>123</v>
      </c>
      <c r="BE252" s="199">
        <f t="shared" ref="BE252:BE264" si="64">IF(N252="základní",J252,0)</f>
        <v>0</v>
      </c>
      <c r="BF252" s="199">
        <f t="shared" ref="BF252:BF264" si="65">IF(N252="snížená",J252,0)</f>
        <v>0</v>
      </c>
      <c r="BG252" s="199">
        <f t="shared" ref="BG252:BG264" si="66">IF(N252="zákl. přenesená",J252,0)</f>
        <v>0</v>
      </c>
      <c r="BH252" s="199">
        <f t="shared" ref="BH252:BH264" si="67">IF(N252="sníž. přenesená",J252,0)</f>
        <v>0</v>
      </c>
      <c r="BI252" s="199">
        <f t="shared" ref="BI252:BI264" si="68">IF(N252="nulová",J252,0)</f>
        <v>0</v>
      </c>
      <c r="BJ252" s="13" t="s">
        <v>122</v>
      </c>
      <c r="BK252" s="199">
        <f t="shared" ref="BK252:BK264" si="69">ROUND(I252*H252,2)</f>
        <v>0</v>
      </c>
      <c r="BL252" s="13" t="s">
        <v>131</v>
      </c>
      <c r="BM252" s="198" t="s">
        <v>616</v>
      </c>
    </row>
    <row r="253" spans="2:65" s="1" customFormat="1" ht="16.5" customHeight="1">
      <c r="B253" s="30"/>
      <c r="C253" s="187" t="s">
        <v>617</v>
      </c>
      <c r="D253" s="187" t="s">
        <v>126</v>
      </c>
      <c r="E253" s="188" t="s">
        <v>618</v>
      </c>
      <c r="F253" s="189" t="s">
        <v>619</v>
      </c>
      <c r="G253" s="190" t="s">
        <v>222</v>
      </c>
      <c r="H253" s="191">
        <v>1</v>
      </c>
      <c r="I253" s="192"/>
      <c r="J253" s="193">
        <f t="shared" si="60"/>
        <v>0</v>
      </c>
      <c r="K253" s="189" t="s">
        <v>1</v>
      </c>
      <c r="L253" s="34"/>
      <c r="M253" s="194" t="s">
        <v>1</v>
      </c>
      <c r="N253" s="195" t="s">
        <v>42</v>
      </c>
      <c r="O253" s="62"/>
      <c r="P253" s="196">
        <f t="shared" si="61"/>
        <v>0</v>
      </c>
      <c r="Q253" s="196">
        <v>0</v>
      </c>
      <c r="R253" s="196">
        <f t="shared" si="62"/>
        <v>0</v>
      </c>
      <c r="S253" s="196">
        <v>0</v>
      </c>
      <c r="T253" s="197">
        <f t="shared" si="63"/>
        <v>0</v>
      </c>
      <c r="AR253" s="198" t="s">
        <v>131</v>
      </c>
      <c r="AT253" s="198" t="s">
        <v>126</v>
      </c>
      <c r="AU253" s="198" t="s">
        <v>122</v>
      </c>
      <c r="AY253" s="13" t="s">
        <v>123</v>
      </c>
      <c r="BE253" s="199">
        <f t="shared" si="64"/>
        <v>0</v>
      </c>
      <c r="BF253" s="199">
        <f t="shared" si="65"/>
        <v>0</v>
      </c>
      <c r="BG253" s="199">
        <f t="shared" si="66"/>
        <v>0</v>
      </c>
      <c r="BH253" s="199">
        <f t="shared" si="67"/>
        <v>0</v>
      </c>
      <c r="BI253" s="199">
        <f t="shared" si="68"/>
        <v>0</v>
      </c>
      <c r="BJ253" s="13" t="s">
        <v>122</v>
      </c>
      <c r="BK253" s="199">
        <f t="shared" si="69"/>
        <v>0</v>
      </c>
      <c r="BL253" s="13" t="s">
        <v>131</v>
      </c>
      <c r="BM253" s="198" t="s">
        <v>620</v>
      </c>
    </row>
    <row r="254" spans="2:65" s="1" customFormat="1" ht="16.5" customHeight="1">
      <c r="B254" s="30"/>
      <c r="C254" s="187" t="s">
        <v>621</v>
      </c>
      <c r="D254" s="187" t="s">
        <v>126</v>
      </c>
      <c r="E254" s="188" t="s">
        <v>622</v>
      </c>
      <c r="F254" s="189" t="s">
        <v>623</v>
      </c>
      <c r="G254" s="190" t="s">
        <v>222</v>
      </c>
      <c r="H254" s="191">
        <v>1</v>
      </c>
      <c r="I254" s="192"/>
      <c r="J254" s="193">
        <f t="shared" si="60"/>
        <v>0</v>
      </c>
      <c r="K254" s="189" t="s">
        <v>1</v>
      </c>
      <c r="L254" s="34"/>
      <c r="M254" s="194" t="s">
        <v>1</v>
      </c>
      <c r="N254" s="195" t="s">
        <v>42</v>
      </c>
      <c r="O254" s="62"/>
      <c r="P254" s="196">
        <f t="shared" si="61"/>
        <v>0</v>
      </c>
      <c r="Q254" s="196">
        <v>0</v>
      </c>
      <c r="R254" s="196">
        <f t="shared" si="62"/>
        <v>0</v>
      </c>
      <c r="S254" s="196">
        <v>0</v>
      </c>
      <c r="T254" s="197">
        <f t="shared" si="63"/>
        <v>0</v>
      </c>
      <c r="AR254" s="198" t="s">
        <v>131</v>
      </c>
      <c r="AT254" s="198" t="s">
        <v>126</v>
      </c>
      <c r="AU254" s="198" t="s">
        <v>122</v>
      </c>
      <c r="AY254" s="13" t="s">
        <v>123</v>
      </c>
      <c r="BE254" s="199">
        <f t="shared" si="64"/>
        <v>0</v>
      </c>
      <c r="BF254" s="199">
        <f t="shared" si="65"/>
        <v>0</v>
      </c>
      <c r="BG254" s="199">
        <f t="shared" si="66"/>
        <v>0</v>
      </c>
      <c r="BH254" s="199">
        <f t="shared" si="67"/>
        <v>0</v>
      </c>
      <c r="BI254" s="199">
        <f t="shared" si="68"/>
        <v>0</v>
      </c>
      <c r="BJ254" s="13" t="s">
        <v>122</v>
      </c>
      <c r="BK254" s="199">
        <f t="shared" si="69"/>
        <v>0</v>
      </c>
      <c r="BL254" s="13" t="s">
        <v>131</v>
      </c>
      <c r="BM254" s="198" t="s">
        <v>624</v>
      </c>
    </row>
    <row r="255" spans="2:65" s="1" customFormat="1" ht="16.5" customHeight="1">
      <c r="B255" s="30"/>
      <c r="C255" s="187" t="s">
        <v>625</v>
      </c>
      <c r="D255" s="187" t="s">
        <v>126</v>
      </c>
      <c r="E255" s="188" t="s">
        <v>626</v>
      </c>
      <c r="F255" s="189" t="s">
        <v>627</v>
      </c>
      <c r="G255" s="190" t="s">
        <v>202</v>
      </c>
      <c r="H255" s="191">
        <v>1</v>
      </c>
      <c r="I255" s="192"/>
      <c r="J255" s="193">
        <f t="shared" si="60"/>
        <v>0</v>
      </c>
      <c r="K255" s="189" t="s">
        <v>1</v>
      </c>
      <c r="L255" s="34"/>
      <c r="M255" s="194" t="s">
        <v>1</v>
      </c>
      <c r="N255" s="195" t="s">
        <v>42</v>
      </c>
      <c r="O255" s="62"/>
      <c r="P255" s="196">
        <f t="shared" si="61"/>
        <v>0</v>
      </c>
      <c r="Q255" s="196">
        <v>0</v>
      </c>
      <c r="R255" s="196">
        <f t="shared" si="62"/>
        <v>0</v>
      </c>
      <c r="S255" s="196">
        <v>0</v>
      </c>
      <c r="T255" s="197">
        <f t="shared" si="63"/>
        <v>0</v>
      </c>
      <c r="AR255" s="198" t="s">
        <v>210</v>
      </c>
      <c r="AT255" s="198" t="s">
        <v>126</v>
      </c>
      <c r="AU255" s="198" t="s">
        <v>122</v>
      </c>
      <c r="AY255" s="13" t="s">
        <v>123</v>
      </c>
      <c r="BE255" s="199">
        <f t="shared" si="64"/>
        <v>0</v>
      </c>
      <c r="BF255" s="199">
        <f t="shared" si="65"/>
        <v>0</v>
      </c>
      <c r="BG255" s="199">
        <f t="shared" si="66"/>
        <v>0</v>
      </c>
      <c r="BH255" s="199">
        <f t="shared" si="67"/>
        <v>0</v>
      </c>
      <c r="BI255" s="199">
        <f t="shared" si="68"/>
        <v>0</v>
      </c>
      <c r="BJ255" s="13" t="s">
        <v>122</v>
      </c>
      <c r="BK255" s="199">
        <f t="shared" si="69"/>
        <v>0</v>
      </c>
      <c r="BL255" s="13" t="s">
        <v>210</v>
      </c>
      <c r="BM255" s="198" t="s">
        <v>628</v>
      </c>
    </row>
    <row r="256" spans="2:65" s="1" customFormat="1" ht="16.5" customHeight="1">
      <c r="B256" s="30"/>
      <c r="C256" s="200" t="s">
        <v>629</v>
      </c>
      <c r="D256" s="200" t="s">
        <v>133</v>
      </c>
      <c r="E256" s="201" t="s">
        <v>630</v>
      </c>
      <c r="F256" s="202" t="s">
        <v>631</v>
      </c>
      <c r="G256" s="203" t="s">
        <v>202</v>
      </c>
      <c r="H256" s="204">
        <v>1</v>
      </c>
      <c r="I256" s="205"/>
      <c r="J256" s="206">
        <f t="shared" si="60"/>
        <v>0</v>
      </c>
      <c r="K256" s="202" t="s">
        <v>1</v>
      </c>
      <c r="L256" s="207"/>
      <c r="M256" s="208" t="s">
        <v>1</v>
      </c>
      <c r="N256" s="209" t="s">
        <v>42</v>
      </c>
      <c r="O256" s="62"/>
      <c r="P256" s="196">
        <f t="shared" si="61"/>
        <v>0</v>
      </c>
      <c r="Q256" s="196">
        <v>0</v>
      </c>
      <c r="R256" s="196">
        <f t="shared" si="62"/>
        <v>0</v>
      </c>
      <c r="S256" s="196">
        <v>0</v>
      </c>
      <c r="T256" s="197">
        <f t="shared" si="63"/>
        <v>0</v>
      </c>
      <c r="AR256" s="198" t="s">
        <v>210</v>
      </c>
      <c r="AT256" s="198" t="s">
        <v>133</v>
      </c>
      <c r="AU256" s="198" t="s">
        <v>122</v>
      </c>
      <c r="AY256" s="13" t="s">
        <v>123</v>
      </c>
      <c r="BE256" s="199">
        <f t="shared" si="64"/>
        <v>0</v>
      </c>
      <c r="BF256" s="199">
        <f t="shared" si="65"/>
        <v>0</v>
      </c>
      <c r="BG256" s="199">
        <f t="shared" si="66"/>
        <v>0</v>
      </c>
      <c r="BH256" s="199">
        <f t="shared" si="67"/>
        <v>0</v>
      </c>
      <c r="BI256" s="199">
        <f t="shared" si="68"/>
        <v>0</v>
      </c>
      <c r="BJ256" s="13" t="s">
        <v>122</v>
      </c>
      <c r="BK256" s="199">
        <f t="shared" si="69"/>
        <v>0</v>
      </c>
      <c r="BL256" s="13" t="s">
        <v>210</v>
      </c>
      <c r="BM256" s="198" t="s">
        <v>632</v>
      </c>
    </row>
    <row r="257" spans="2:65" s="1" customFormat="1" ht="24" customHeight="1">
      <c r="B257" s="30"/>
      <c r="C257" s="187" t="s">
        <v>633</v>
      </c>
      <c r="D257" s="187" t="s">
        <v>126</v>
      </c>
      <c r="E257" s="188" t="s">
        <v>634</v>
      </c>
      <c r="F257" s="189" t="s">
        <v>635</v>
      </c>
      <c r="G257" s="190" t="s">
        <v>222</v>
      </c>
      <c r="H257" s="191">
        <v>1</v>
      </c>
      <c r="I257" s="192"/>
      <c r="J257" s="193">
        <f t="shared" si="60"/>
        <v>0</v>
      </c>
      <c r="K257" s="189" t="s">
        <v>130</v>
      </c>
      <c r="L257" s="34"/>
      <c r="M257" s="194" t="s">
        <v>1</v>
      </c>
      <c r="N257" s="195" t="s">
        <v>42</v>
      </c>
      <c r="O257" s="62"/>
      <c r="P257" s="196">
        <f t="shared" si="61"/>
        <v>0</v>
      </c>
      <c r="Q257" s="196">
        <v>0</v>
      </c>
      <c r="R257" s="196">
        <f t="shared" si="62"/>
        <v>0</v>
      </c>
      <c r="S257" s="196">
        <v>0</v>
      </c>
      <c r="T257" s="197">
        <f t="shared" si="63"/>
        <v>0</v>
      </c>
      <c r="AR257" s="198" t="s">
        <v>131</v>
      </c>
      <c r="AT257" s="198" t="s">
        <v>126</v>
      </c>
      <c r="AU257" s="198" t="s">
        <v>122</v>
      </c>
      <c r="AY257" s="13" t="s">
        <v>123</v>
      </c>
      <c r="BE257" s="199">
        <f t="shared" si="64"/>
        <v>0</v>
      </c>
      <c r="BF257" s="199">
        <f t="shared" si="65"/>
        <v>0</v>
      </c>
      <c r="BG257" s="199">
        <f t="shared" si="66"/>
        <v>0</v>
      </c>
      <c r="BH257" s="199">
        <f t="shared" si="67"/>
        <v>0</v>
      </c>
      <c r="BI257" s="199">
        <f t="shared" si="68"/>
        <v>0</v>
      </c>
      <c r="BJ257" s="13" t="s">
        <v>122</v>
      </c>
      <c r="BK257" s="199">
        <f t="shared" si="69"/>
        <v>0</v>
      </c>
      <c r="BL257" s="13" t="s">
        <v>131</v>
      </c>
      <c r="BM257" s="198" t="s">
        <v>636</v>
      </c>
    </row>
    <row r="258" spans="2:65" s="1" customFormat="1" ht="24" customHeight="1">
      <c r="B258" s="30"/>
      <c r="C258" s="187" t="s">
        <v>637</v>
      </c>
      <c r="D258" s="187" t="s">
        <v>126</v>
      </c>
      <c r="E258" s="188" t="s">
        <v>638</v>
      </c>
      <c r="F258" s="189" t="s">
        <v>639</v>
      </c>
      <c r="G258" s="190" t="s">
        <v>222</v>
      </c>
      <c r="H258" s="191">
        <v>1</v>
      </c>
      <c r="I258" s="192"/>
      <c r="J258" s="193">
        <f t="shared" si="60"/>
        <v>0</v>
      </c>
      <c r="K258" s="189" t="s">
        <v>130</v>
      </c>
      <c r="L258" s="34"/>
      <c r="M258" s="194" t="s">
        <v>1</v>
      </c>
      <c r="N258" s="195" t="s">
        <v>42</v>
      </c>
      <c r="O258" s="62"/>
      <c r="P258" s="196">
        <f t="shared" si="61"/>
        <v>0</v>
      </c>
      <c r="Q258" s="196">
        <v>0</v>
      </c>
      <c r="R258" s="196">
        <f t="shared" si="62"/>
        <v>0</v>
      </c>
      <c r="S258" s="196">
        <v>0</v>
      </c>
      <c r="T258" s="197">
        <f t="shared" si="63"/>
        <v>0</v>
      </c>
      <c r="AR258" s="198" t="s">
        <v>131</v>
      </c>
      <c r="AT258" s="198" t="s">
        <v>126</v>
      </c>
      <c r="AU258" s="198" t="s">
        <v>122</v>
      </c>
      <c r="AY258" s="13" t="s">
        <v>123</v>
      </c>
      <c r="BE258" s="199">
        <f t="shared" si="64"/>
        <v>0</v>
      </c>
      <c r="BF258" s="199">
        <f t="shared" si="65"/>
        <v>0</v>
      </c>
      <c r="BG258" s="199">
        <f t="shared" si="66"/>
        <v>0</v>
      </c>
      <c r="BH258" s="199">
        <f t="shared" si="67"/>
        <v>0</v>
      </c>
      <c r="BI258" s="199">
        <f t="shared" si="68"/>
        <v>0</v>
      </c>
      <c r="BJ258" s="13" t="s">
        <v>122</v>
      </c>
      <c r="BK258" s="199">
        <f t="shared" si="69"/>
        <v>0</v>
      </c>
      <c r="BL258" s="13" t="s">
        <v>131</v>
      </c>
      <c r="BM258" s="198" t="s">
        <v>640</v>
      </c>
    </row>
    <row r="259" spans="2:65" s="1" customFormat="1" ht="24" customHeight="1">
      <c r="B259" s="30"/>
      <c r="C259" s="187" t="s">
        <v>641</v>
      </c>
      <c r="D259" s="187" t="s">
        <v>126</v>
      </c>
      <c r="E259" s="188" t="s">
        <v>642</v>
      </c>
      <c r="F259" s="189" t="s">
        <v>643</v>
      </c>
      <c r="G259" s="190" t="s">
        <v>129</v>
      </c>
      <c r="H259" s="191">
        <v>4</v>
      </c>
      <c r="I259" s="192"/>
      <c r="J259" s="193">
        <f t="shared" si="60"/>
        <v>0</v>
      </c>
      <c r="K259" s="189" t="s">
        <v>130</v>
      </c>
      <c r="L259" s="34"/>
      <c r="M259" s="194" t="s">
        <v>1</v>
      </c>
      <c r="N259" s="195" t="s">
        <v>42</v>
      </c>
      <c r="O259" s="62"/>
      <c r="P259" s="196">
        <f t="shared" si="61"/>
        <v>0</v>
      </c>
      <c r="Q259" s="196">
        <v>0</v>
      </c>
      <c r="R259" s="196">
        <f t="shared" si="62"/>
        <v>0</v>
      </c>
      <c r="S259" s="196">
        <v>0</v>
      </c>
      <c r="T259" s="197">
        <f t="shared" si="63"/>
        <v>0</v>
      </c>
      <c r="AR259" s="198" t="s">
        <v>131</v>
      </c>
      <c r="AT259" s="198" t="s">
        <v>126</v>
      </c>
      <c r="AU259" s="198" t="s">
        <v>122</v>
      </c>
      <c r="AY259" s="13" t="s">
        <v>123</v>
      </c>
      <c r="BE259" s="199">
        <f t="shared" si="64"/>
        <v>0</v>
      </c>
      <c r="BF259" s="199">
        <f t="shared" si="65"/>
        <v>0</v>
      </c>
      <c r="BG259" s="199">
        <f t="shared" si="66"/>
        <v>0</v>
      </c>
      <c r="BH259" s="199">
        <f t="shared" si="67"/>
        <v>0</v>
      </c>
      <c r="BI259" s="199">
        <f t="shared" si="68"/>
        <v>0</v>
      </c>
      <c r="BJ259" s="13" t="s">
        <v>122</v>
      </c>
      <c r="BK259" s="199">
        <f t="shared" si="69"/>
        <v>0</v>
      </c>
      <c r="BL259" s="13" t="s">
        <v>131</v>
      </c>
      <c r="BM259" s="198" t="s">
        <v>644</v>
      </c>
    </row>
    <row r="260" spans="2:65" s="1" customFormat="1" ht="16.5" customHeight="1">
      <c r="B260" s="30"/>
      <c r="C260" s="187" t="s">
        <v>645</v>
      </c>
      <c r="D260" s="187" t="s">
        <v>126</v>
      </c>
      <c r="E260" s="188" t="s">
        <v>646</v>
      </c>
      <c r="F260" s="189" t="s">
        <v>647</v>
      </c>
      <c r="G260" s="190" t="s">
        <v>202</v>
      </c>
      <c r="H260" s="191">
        <v>3</v>
      </c>
      <c r="I260" s="192"/>
      <c r="J260" s="193">
        <f t="shared" si="60"/>
        <v>0</v>
      </c>
      <c r="K260" s="189" t="s">
        <v>1</v>
      </c>
      <c r="L260" s="34"/>
      <c r="M260" s="194" t="s">
        <v>1</v>
      </c>
      <c r="N260" s="195" t="s">
        <v>42</v>
      </c>
      <c r="O260" s="62"/>
      <c r="P260" s="196">
        <f t="shared" si="61"/>
        <v>0</v>
      </c>
      <c r="Q260" s="196">
        <v>0</v>
      </c>
      <c r="R260" s="196">
        <f t="shared" si="62"/>
        <v>0</v>
      </c>
      <c r="S260" s="196">
        <v>0</v>
      </c>
      <c r="T260" s="197">
        <f t="shared" si="63"/>
        <v>0</v>
      </c>
      <c r="AR260" s="198" t="s">
        <v>131</v>
      </c>
      <c r="AT260" s="198" t="s">
        <v>126</v>
      </c>
      <c r="AU260" s="198" t="s">
        <v>122</v>
      </c>
      <c r="AY260" s="13" t="s">
        <v>123</v>
      </c>
      <c r="BE260" s="199">
        <f t="shared" si="64"/>
        <v>0</v>
      </c>
      <c r="BF260" s="199">
        <f t="shared" si="65"/>
        <v>0</v>
      </c>
      <c r="BG260" s="199">
        <f t="shared" si="66"/>
        <v>0</v>
      </c>
      <c r="BH260" s="199">
        <f t="shared" si="67"/>
        <v>0</v>
      </c>
      <c r="BI260" s="199">
        <f t="shared" si="68"/>
        <v>0</v>
      </c>
      <c r="BJ260" s="13" t="s">
        <v>122</v>
      </c>
      <c r="BK260" s="199">
        <f t="shared" si="69"/>
        <v>0</v>
      </c>
      <c r="BL260" s="13" t="s">
        <v>131</v>
      </c>
      <c r="BM260" s="198" t="s">
        <v>648</v>
      </c>
    </row>
    <row r="261" spans="2:65" s="1" customFormat="1" ht="16.5" customHeight="1">
      <c r="B261" s="30"/>
      <c r="C261" s="187" t="s">
        <v>649</v>
      </c>
      <c r="D261" s="187" t="s">
        <v>126</v>
      </c>
      <c r="E261" s="188" t="s">
        <v>650</v>
      </c>
      <c r="F261" s="189" t="s">
        <v>651</v>
      </c>
      <c r="G261" s="190" t="s">
        <v>222</v>
      </c>
      <c r="H261" s="191">
        <v>1</v>
      </c>
      <c r="I261" s="192"/>
      <c r="J261" s="193">
        <f t="shared" si="60"/>
        <v>0</v>
      </c>
      <c r="K261" s="189" t="s">
        <v>1</v>
      </c>
      <c r="L261" s="34"/>
      <c r="M261" s="194" t="s">
        <v>1</v>
      </c>
      <c r="N261" s="195" t="s">
        <v>42</v>
      </c>
      <c r="O261" s="62"/>
      <c r="P261" s="196">
        <f t="shared" si="61"/>
        <v>0</v>
      </c>
      <c r="Q261" s="196">
        <v>0</v>
      </c>
      <c r="R261" s="196">
        <f t="shared" si="62"/>
        <v>0</v>
      </c>
      <c r="S261" s="196">
        <v>0</v>
      </c>
      <c r="T261" s="197">
        <f t="shared" si="63"/>
        <v>0</v>
      </c>
      <c r="AR261" s="198" t="s">
        <v>131</v>
      </c>
      <c r="AT261" s="198" t="s">
        <v>126</v>
      </c>
      <c r="AU261" s="198" t="s">
        <v>122</v>
      </c>
      <c r="AY261" s="13" t="s">
        <v>123</v>
      </c>
      <c r="BE261" s="199">
        <f t="shared" si="64"/>
        <v>0</v>
      </c>
      <c r="BF261" s="199">
        <f t="shared" si="65"/>
        <v>0</v>
      </c>
      <c r="BG261" s="199">
        <f t="shared" si="66"/>
        <v>0</v>
      </c>
      <c r="BH261" s="199">
        <f t="shared" si="67"/>
        <v>0</v>
      </c>
      <c r="BI261" s="199">
        <f t="shared" si="68"/>
        <v>0</v>
      </c>
      <c r="BJ261" s="13" t="s">
        <v>122</v>
      </c>
      <c r="BK261" s="199">
        <f t="shared" si="69"/>
        <v>0</v>
      </c>
      <c r="BL261" s="13" t="s">
        <v>131</v>
      </c>
      <c r="BM261" s="198" t="s">
        <v>652</v>
      </c>
    </row>
    <row r="262" spans="2:65" s="1" customFormat="1" ht="16.5" customHeight="1">
      <c r="B262" s="30"/>
      <c r="C262" s="187" t="s">
        <v>653</v>
      </c>
      <c r="D262" s="187" t="s">
        <v>126</v>
      </c>
      <c r="E262" s="188" t="s">
        <v>654</v>
      </c>
      <c r="F262" s="189" t="s">
        <v>655</v>
      </c>
      <c r="G262" s="190" t="s">
        <v>222</v>
      </c>
      <c r="H262" s="191">
        <v>2</v>
      </c>
      <c r="I262" s="192"/>
      <c r="J262" s="193">
        <f t="shared" si="60"/>
        <v>0</v>
      </c>
      <c r="K262" s="189" t="s">
        <v>130</v>
      </c>
      <c r="L262" s="34"/>
      <c r="M262" s="194" t="s">
        <v>1</v>
      </c>
      <c r="N262" s="195" t="s">
        <v>42</v>
      </c>
      <c r="O262" s="62"/>
      <c r="P262" s="196">
        <f t="shared" si="61"/>
        <v>0</v>
      </c>
      <c r="Q262" s="196">
        <v>0</v>
      </c>
      <c r="R262" s="196">
        <f t="shared" si="62"/>
        <v>0</v>
      </c>
      <c r="S262" s="196">
        <v>0</v>
      </c>
      <c r="T262" s="197">
        <f t="shared" si="63"/>
        <v>0</v>
      </c>
      <c r="AR262" s="198" t="s">
        <v>131</v>
      </c>
      <c r="AT262" s="198" t="s">
        <v>126</v>
      </c>
      <c r="AU262" s="198" t="s">
        <v>122</v>
      </c>
      <c r="AY262" s="13" t="s">
        <v>123</v>
      </c>
      <c r="BE262" s="199">
        <f t="shared" si="64"/>
        <v>0</v>
      </c>
      <c r="BF262" s="199">
        <f t="shared" si="65"/>
        <v>0</v>
      </c>
      <c r="BG262" s="199">
        <f t="shared" si="66"/>
        <v>0</v>
      </c>
      <c r="BH262" s="199">
        <f t="shared" si="67"/>
        <v>0</v>
      </c>
      <c r="BI262" s="199">
        <f t="shared" si="68"/>
        <v>0</v>
      </c>
      <c r="BJ262" s="13" t="s">
        <v>122</v>
      </c>
      <c r="BK262" s="199">
        <f t="shared" si="69"/>
        <v>0</v>
      </c>
      <c r="BL262" s="13" t="s">
        <v>131</v>
      </c>
      <c r="BM262" s="198" t="s">
        <v>656</v>
      </c>
    </row>
    <row r="263" spans="2:65" s="1" customFormat="1" ht="16.5" customHeight="1">
      <c r="B263" s="30"/>
      <c r="C263" s="187" t="s">
        <v>657</v>
      </c>
      <c r="D263" s="187" t="s">
        <v>126</v>
      </c>
      <c r="E263" s="188" t="s">
        <v>658</v>
      </c>
      <c r="F263" s="189" t="s">
        <v>659</v>
      </c>
      <c r="G263" s="190" t="s">
        <v>222</v>
      </c>
      <c r="H263" s="191">
        <v>2</v>
      </c>
      <c r="I263" s="192"/>
      <c r="J263" s="193">
        <f t="shared" si="60"/>
        <v>0</v>
      </c>
      <c r="K263" s="189" t="s">
        <v>1</v>
      </c>
      <c r="L263" s="34"/>
      <c r="M263" s="194" t="s">
        <v>1</v>
      </c>
      <c r="N263" s="195" t="s">
        <v>42</v>
      </c>
      <c r="O263" s="62"/>
      <c r="P263" s="196">
        <f t="shared" si="61"/>
        <v>0</v>
      </c>
      <c r="Q263" s="196">
        <v>0</v>
      </c>
      <c r="R263" s="196">
        <f t="shared" si="62"/>
        <v>0</v>
      </c>
      <c r="S263" s="196">
        <v>0</v>
      </c>
      <c r="T263" s="197">
        <f t="shared" si="63"/>
        <v>0</v>
      </c>
      <c r="AR263" s="198" t="s">
        <v>131</v>
      </c>
      <c r="AT263" s="198" t="s">
        <v>126</v>
      </c>
      <c r="AU263" s="198" t="s">
        <v>122</v>
      </c>
      <c r="AY263" s="13" t="s">
        <v>123</v>
      </c>
      <c r="BE263" s="199">
        <f t="shared" si="64"/>
        <v>0</v>
      </c>
      <c r="BF263" s="199">
        <f t="shared" si="65"/>
        <v>0</v>
      </c>
      <c r="BG263" s="199">
        <f t="shared" si="66"/>
        <v>0</v>
      </c>
      <c r="BH263" s="199">
        <f t="shared" si="67"/>
        <v>0</v>
      </c>
      <c r="BI263" s="199">
        <f t="shared" si="68"/>
        <v>0</v>
      </c>
      <c r="BJ263" s="13" t="s">
        <v>122</v>
      </c>
      <c r="BK263" s="199">
        <f t="shared" si="69"/>
        <v>0</v>
      </c>
      <c r="BL263" s="13" t="s">
        <v>131</v>
      </c>
      <c r="BM263" s="198" t="s">
        <v>660</v>
      </c>
    </row>
    <row r="264" spans="2:65" s="1" customFormat="1" ht="24" customHeight="1">
      <c r="B264" s="30"/>
      <c r="C264" s="187" t="s">
        <v>661</v>
      </c>
      <c r="D264" s="187" t="s">
        <v>126</v>
      </c>
      <c r="E264" s="188" t="s">
        <v>662</v>
      </c>
      <c r="F264" s="189" t="s">
        <v>663</v>
      </c>
      <c r="G264" s="190" t="s">
        <v>664</v>
      </c>
      <c r="H264" s="191">
        <v>4</v>
      </c>
      <c r="I264" s="192"/>
      <c r="J264" s="193">
        <f t="shared" si="60"/>
        <v>0</v>
      </c>
      <c r="K264" s="189" t="s">
        <v>1</v>
      </c>
      <c r="L264" s="34"/>
      <c r="M264" s="194" t="s">
        <v>1</v>
      </c>
      <c r="N264" s="195" t="s">
        <v>42</v>
      </c>
      <c r="O264" s="62"/>
      <c r="P264" s="196">
        <f t="shared" si="61"/>
        <v>0</v>
      </c>
      <c r="Q264" s="196">
        <v>0</v>
      </c>
      <c r="R264" s="196">
        <f t="shared" si="62"/>
        <v>0</v>
      </c>
      <c r="S264" s="196">
        <v>0</v>
      </c>
      <c r="T264" s="197">
        <f t="shared" si="63"/>
        <v>0</v>
      </c>
      <c r="AR264" s="198" t="s">
        <v>131</v>
      </c>
      <c r="AT264" s="198" t="s">
        <v>126</v>
      </c>
      <c r="AU264" s="198" t="s">
        <v>122</v>
      </c>
      <c r="AY264" s="13" t="s">
        <v>123</v>
      </c>
      <c r="BE264" s="199">
        <f t="shared" si="64"/>
        <v>0</v>
      </c>
      <c r="BF264" s="199">
        <f t="shared" si="65"/>
        <v>0</v>
      </c>
      <c r="BG264" s="199">
        <f t="shared" si="66"/>
        <v>0</v>
      </c>
      <c r="BH264" s="199">
        <f t="shared" si="67"/>
        <v>0</v>
      </c>
      <c r="BI264" s="199">
        <f t="shared" si="68"/>
        <v>0</v>
      </c>
      <c r="BJ264" s="13" t="s">
        <v>122</v>
      </c>
      <c r="BK264" s="199">
        <f t="shared" si="69"/>
        <v>0</v>
      </c>
      <c r="BL264" s="13" t="s">
        <v>131</v>
      </c>
      <c r="BM264" s="198" t="s">
        <v>665</v>
      </c>
    </row>
    <row r="265" spans="2:65" s="11" customFormat="1" ht="22.8" customHeight="1">
      <c r="B265" s="171"/>
      <c r="C265" s="172"/>
      <c r="D265" s="173" t="s">
        <v>75</v>
      </c>
      <c r="E265" s="185" t="s">
        <v>666</v>
      </c>
      <c r="F265" s="185" t="s">
        <v>667</v>
      </c>
      <c r="G265" s="172"/>
      <c r="H265" s="172"/>
      <c r="I265" s="175"/>
      <c r="J265" s="186">
        <f>BK265</f>
        <v>0</v>
      </c>
      <c r="K265" s="172"/>
      <c r="L265" s="177"/>
      <c r="M265" s="178"/>
      <c r="N265" s="179"/>
      <c r="O265" s="179"/>
      <c r="P265" s="180">
        <f>SUM(P266:P282)</f>
        <v>0</v>
      </c>
      <c r="Q265" s="179"/>
      <c r="R265" s="180">
        <f>SUM(R266:R282)</f>
        <v>0</v>
      </c>
      <c r="S265" s="179"/>
      <c r="T265" s="181">
        <f>SUM(T266:T282)</f>
        <v>0</v>
      </c>
      <c r="AR265" s="182" t="s">
        <v>122</v>
      </c>
      <c r="AT265" s="183" t="s">
        <v>75</v>
      </c>
      <c r="AU265" s="183" t="s">
        <v>84</v>
      </c>
      <c r="AY265" s="182" t="s">
        <v>123</v>
      </c>
      <c r="BK265" s="184">
        <f>SUM(BK266:BK282)</f>
        <v>0</v>
      </c>
    </row>
    <row r="266" spans="2:65" s="1" customFormat="1" ht="16.5" customHeight="1">
      <c r="B266" s="30"/>
      <c r="C266" s="187" t="s">
        <v>668</v>
      </c>
      <c r="D266" s="187" t="s">
        <v>126</v>
      </c>
      <c r="E266" s="188" t="s">
        <v>669</v>
      </c>
      <c r="F266" s="189" t="s">
        <v>670</v>
      </c>
      <c r="G266" s="190" t="s">
        <v>671</v>
      </c>
      <c r="H266" s="191">
        <v>4</v>
      </c>
      <c r="I266" s="192"/>
      <c r="J266" s="193">
        <f t="shared" ref="J266:J282" si="70">ROUND(I266*H266,2)</f>
        <v>0</v>
      </c>
      <c r="K266" s="189" t="s">
        <v>1</v>
      </c>
      <c r="L266" s="34"/>
      <c r="M266" s="194" t="s">
        <v>1</v>
      </c>
      <c r="N266" s="195" t="s">
        <v>42</v>
      </c>
      <c r="O266" s="62"/>
      <c r="P266" s="196">
        <f t="shared" ref="P266:P282" si="71">O266*H266</f>
        <v>0</v>
      </c>
      <c r="Q266" s="196">
        <v>0</v>
      </c>
      <c r="R266" s="196">
        <f t="shared" ref="R266:R282" si="72">Q266*H266</f>
        <v>0</v>
      </c>
      <c r="S266" s="196">
        <v>0</v>
      </c>
      <c r="T266" s="197">
        <f t="shared" ref="T266:T282" si="73">S266*H266</f>
        <v>0</v>
      </c>
      <c r="AR266" s="198" t="s">
        <v>210</v>
      </c>
      <c r="AT266" s="198" t="s">
        <v>126</v>
      </c>
      <c r="AU266" s="198" t="s">
        <v>122</v>
      </c>
      <c r="AY266" s="13" t="s">
        <v>123</v>
      </c>
      <c r="BE266" s="199">
        <f t="shared" ref="BE266:BE282" si="74">IF(N266="základní",J266,0)</f>
        <v>0</v>
      </c>
      <c r="BF266" s="199">
        <f t="shared" ref="BF266:BF282" si="75">IF(N266="snížená",J266,0)</f>
        <v>0</v>
      </c>
      <c r="BG266" s="199">
        <f t="shared" ref="BG266:BG282" si="76">IF(N266="zákl. přenesená",J266,0)</f>
        <v>0</v>
      </c>
      <c r="BH266" s="199">
        <f t="shared" ref="BH266:BH282" si="77">IF(N266="sníž. přenesená",J266,0)</f>
        <v>0</v>
      </c>
      <c r="BI266" s="199">
        <f t="shared" ref="BI266:BI282" si="78">IF(N266="nulová",J266,0)</f>
        <v>0</v>
      </c>
      <c r="BJ266" s="13" t="s">
        <v>122</v>
      </c>
      <c r="BK266" s="199">
        <f t="shared" ref="BK266:BK282" si="79">ROUND(I266*H266,2)</f>
        <v>0</v>
      </c>
      <c r="BL266" s="13" t="s">
        <v>210</v>
      </c>
      <c r="BM266" s="198" t="s">
        <v>672</v>
      </c>
    </row>
    <row r="267" spans="2:65" s="1" customFormat="1" ht="16.5" customHeight="1">
      <c r="B267" s="30"/>
      <c r="C267" s="187" t="s">
        <v>673</v>
      </c>
      <c r="D267" s="187" t="s">
        <v>126</v>
      </c>
      <c r="E267" s="188" t="s">
        <v>674</v>
      </c>
      <c r="F267" s="189" t="s">
        <v>675</v>
      </c>
      <c r="G267" s="190" t="s">
        <v>222</v>
      </c>
      <c r="H267" s="191">
        <v>8</v>
      </c>
      <c r="I267" s="192"/>
      <c r="J267" s="193">
        <f t="shared" si="70"/>
        <v>0</v>
      </c>
      <c r="K267" s="189" t="s">
        <v>1</v>
      </c>
      <c r="L267" s="34"/>
      <c r="M267" s="194" t="s">
        <v>1</v>
      </c>
      <c r="N267" s="195" t="s">
        <v>42</v>
      </c>
      <c r="O267" s="62"/>
      <c r="P267" s="196">
        <f t="shared" si="71"/>
        <v>0</v>
      </c>
      <c r="Q267" s="196">
        <v>0</v>
      </c>
      <c r="R267" s="196">
        <f t="shared" si="72"/>
        <v>0</v>
      </c>
      <c r="S267" s="196">
        <v>0</v>
      </c>
      <c r="T267" s="197">
        <f t="shared" si="73"/>
        <v>0</v>
      </c>
      <c r="AR267" s="198" t="s">
        <v>210</v>
      </c>
      <c r="AT267" s="198" t="s">
        <v>126</v>
      </c>
      <c r="AU267" s="198" t="s">
        <v>122</v>
      </c>
      <c r="AY267" s="13" t="s">
        <v>123</v>
      </c>
      <c r="BE267" s="199">
        <f t="shared" si="74"/>
        <v>0</v>
      </c>
      <c r="BF267" s="199">
        <f t="shared" si="75"/>
        <v>0</v>
      </c>
      <c r="BG267" s="199">
        <f t="shared" si="76"/>
        <v>0</v>
      </c>
      <c r="BH267" s="199">
        <f t="shared" si="77"/>
        <v>0</v>
      </c>
      <c r="BI267" s="199">
        <f t="shared" si="78"/>
        <v>0</v>
      </c>
      <c r="BJ267" s="13" t="s">
        <v>122</v>
      </c>
      <c r="BK267" s="199">
        <f t="shared" si="79"/>
        <v>0</v>
      </c>
      <c r="BL267" s="13" t="s">
        <v>210</v>
      </c>
      <c r="BM267" s="198" t="s">
        <v>676</v>
      </c>
    </row>
    <row r="268" spans="2:65" s="1" customFormat="1" ht="16.5" customHeight="1">
      <c r="B268" s="30"/>
      <c r="C268" s="200" t="s">
        <v>677</v>
      </c>
      <c r="D268" s="200" t="s">
        <v>133</v>
      </c>
      <c r="E268" s="201" t="s">
        <v>678</v>
      </c>
      <c r="F268" s="202" t="s">
        <v>679</v>
      </c>
      <c r="G268" s="203" t="s">
        <v>222</v>
      </c>
      <c r="H268" s="204">
        <v>1</v>
      </c>
      <c r="I268" s="205"/>
      <c r="J268" s="206">
        <f t="shared" si="70"/>
        <v>0</v>
      </c>
      <c r="K268" s="202" t="s">
        <v>1</v>
      </c>
      <c r="L268" s="207"/>
      <c r="M268" s="208" t="s">
        <v>1</v>
      </c>
      <c r="N268" s="209" t="s">
        <v>42</v>
      </c>
      <c r="O268" s="62"/>
      <c r="P268" s="196">
        <f t="shared" si="71"/>
        <v>0</v>
      </c>
      <c r="Q268" s="196">
        <v>0</v>
      </c>
      <c r="R268" s="196">
        <f t="shared" si="72"/>
        <v>0</v>
      </c>
      <c r="S268" s="196">
        <v>0</v>
      </c>
      <c r="T268" s="197">
        <f t="shared" si="73"/>
        <v>0</v>
      </c>
      <c r="AR268" s="198" t="s">
        <v>136</v>
      </c>
      <c r="AT268" s="198" t="s">
        <v>133</v>
      </c>
      <c r="AU268" s="198" t="s">
        <v>122</v>
      </c>
      <c r="AY268" s="13" t="s">
        <v>123</v>
      </c>
      <c r="BE268" s="199">
        <f t="shared" si="74"/>
        <v>0</v>
      </c>
      <c r="BF268" s="199">
        <f t="shared" si="75"/>
        <v>0</v>
      </c>
      <c r="BG268" s="199">
        <f t="shared" si="76"/>
        <v>0</v>
      </c>
      <c r="BH268" s="199">
        <f t="shared" si="77"/>
        <v>0</v>
      </c>
      <c r="BI268" s="199">
        <f t="shared" si="78"/>
        <v>0</v>
      </c>
      <c r="BJ268" s="13" t="s">
        <v>122</v>
      </c>
      <c r="BK268" s="199">
        <f t="shared" si="79"/>
        <v>0</v>
      </c>
      <c r="BL268" s="13" t="s">
        <v>131</v>
      </c>
      <c r="BM268" s="198" t="s">
        <v>680</v>
      </c>
    </row>
    <row r="269" spans="2:65" s="1" customFormat="1" ht="16.5" customHeight="1">
      <c r="B269" s="30"/>
      <c r="C269" s="200" t="s">
        <v>681</v>
      </c>
      <c r="D269" s="200" t="s">
        <v>133</v>
      </c>
      <c r="E269" s="201" t="s">
        <v>682</v>
      </c>
      <c r="F269" s="202" t="s">
        <v>683</v>
      </c>
      <c r="G269" s="203" t="s">
        <v>684</v>
      </c>
      <c r="H269" s="204">
        <v>18</v>
      </c>
      <c r="I269" s="205"/>
      <c r="J269" s="206">
        <f t="shared" si="70"/>
        <v>0</v>
      </c>
      <c r="K269" s="202" t="s">
        <v>1</v>
      </c>
      <c r="L269" s="207"/>
      <c r="M269" s="208" t="s">
        <v>1</v>
      </c>
      <c r="N269" s="209" t="s">
        <v>42</v>
      </c>
      <c r="O269" s="62"/>
      <c r="P269" s="196">
        <f t="shared" si="71"/>
        <v>0</v>
      </c>
      <c r="Q269" s="196">
        <v>0</v>
      </c>
      <c r="R269" s="196">
        <f t="shared" si="72"/>
        <v>0</v>
      </c>
      <c r="S269" s="196">
        <v>0</v>
      </c>
      <c r="T269" s="197">
        <f t="shared" si="73"/>
        <v>0</v>
      </c>
      <c r="AR269" s="198" t="s">
        <v>136</v>
      </c>
      <c r="AT269" s="198" t="s">
        <v>133</v>
      </c>
      <c r="AU269" s="198" t="s">
        <v>122</v>
      </c>
      <c r="AY269" s="13" t="s">
        <v>123</v>
      </c>
      <c r="BE269" s="199">
        <f t="shared" si="74"/>
        <v>0</v>
      </c>
      <c r="BF269" s="199">
        <f t="shared" si="75"/>
        <v>0</v>
      </c>
      <c r="BG269" s="199">
        <f t="shared" si="76"/>
        <v>0</v>
      </c>
      <c r="BH269" s="199">
        <f t="shared" si="77"/>
        <v>0</v>
      </c>
      <c r="BI269" s="199">
        <f t="shared" si="78"/>
        <v>0</v>
      </c>
      <c r="BJ269" s="13" t="s">
        <v>122</v>
      </c>
      <c r="BK269" s="199">
        <f t="shared" si="79"/>
        <v>0</v>
      </c>
      <c r="BL269" s="13" t="s">
        <v>131</v>
      </c>
      <c r="BM269" s="198" t="s">
        <v>685</v>
      </c>
    </row>
    <row r="270" spans="2:65" s="1" customFormat="1" ht="16.5" customHeight="1">
      <c r="B270" s="30"/>
      <c r="C270" s="200" t="s">
        <v>686</v>
      </c>
      <c r="D270" s="200" t="s">
        <v>133</v>
      </c>
      <c r="E270" s="201" t="s">
        <v>687</v>
      </c>
      <c r="F270" s="202" t="s">
        <v>688</v>
      </c>
      <c r="G270" s="203" t="s">
        <v>684</v>
      </c>
      <c r="H270" s="204">
        <v>25</v>
      </c>
      <c r="I270" s="205"/>
      <c r="J270" s="206">
        <f t="shared" si="70"/>
        <v>0</v>
      </c>
      <c r="K270" s="202" t="s">
        <v>1</v>
      </c>
      <c r="L270" s="207"/>
      <c r="M270" s="208" t="s">
        <v>1</v>
      </c>
      <c r="N270" s="209" t="s">
        <v>42</v>
      </c>
      <c r="O270" s="62"/>
      <c r="P270" s="196">
        <f t="shared" si="71"/>
        <v>0</v>
      </c>
      <c r="Q270" s="196">
        <v>0</v>
      </c>
      <c r="R270" s="196">
        <f t="shared" si="72"/>
        <v>0</v>
      </c>
      <c r="S270" s="196">
        <v>0</v>
      </c>
      <c r="T270" s="197">
        <f t="shared" si="73"/>
        <v>0</v>
      </c>
      <c r="AR270" s="198" t="s">
        <v>136</v>
      </c>
      <c r="AT270" s="198" t="s">
        <v>133</v>
      </c>
      <c r="AU270" s="198" t="s">
        <v>122</v>
      </c>
      <c r="AY270" s="13" t="s">
        <v>123</v>
      </c>
      <c r="BE270" s="199">
        <f t="shared" si="74"/>
        <v>0</v>
      </c>
      <c r="BF270" s="199">
        <f t="shared" si="75"/>
        <v>0</v>
      </c>
      <c r="BG270" s="199">
        <f t="shared" si="76"/>
        <v>0</v>
      </c>
      <c r="BH270" s="199">
        <f t="shared" si="77"/>
        <v>0</v>
      </c>
      <c r="BI270" s="199">
        <f t="shared" si="78"/>
        <v>0</v>
      </c>
      <c r="BJ270" s="13" t="s">
        <v>122</v>
      </c>
      <c r="BK270" s="199">
        <f t="shared" si="79"/>
        <v>0</v>
      </c>
      <c r="BL270" s="13" t="s">
        <v>131</v>
      </c>
      <c r="BM270" s="198" t="s">
        <v>689</v>
      </c>
    </row>
    <row r="271" spans="2:65" s="1" customFormat="1" ht="16.5" customHeight="1">
      <c r="B271" s="30"/>
      <c r="C271" s="200" t="s">
        <v>690</v>
      </c>
      <c r="D271" s="200" t="s">
        <v>133</v>
      </c>
      <c r="E271" s="201" t="s">
        <v>691</v>
      </c>
      <c r="F271" s="202" t="s">
        <v>692</v>
      </c>
      <c r="G271" s="203" t="s">
        <v>202</v>
      </c>
      <c r="H271" s="204">
        <v>1</v>
      </c>
      <c r="I271" s="205"/>
      <c r="J271" s="206">
        <f t="shared" si="70"/>
        <v>0</v>
      </c>
      <c r="K271" s="202" t="s">
        <v>1</v>
      </c>
      <c r="L271" s="207"/>
      <c r="M271" s="208" t="s">
        <v>1</v>
      </c>
      <c r="N271" s="209" t="s">
        <v>42</v>
      </c>
      <c r="O271" s="62"/>
      <c r="P271" s="196">
        <f t="shared" si="71"/>
        <v>0</v>
      </c>
      <c r="Q271" s="196">
        <v>0</v>
      </c>
      <c r="R271" s="196">
        <f t="shared" si="72"/>
        <v>0</v>
      </c>
      <c r="S271" s="196">
        <v>0</v>
      </c>
      <c r="T271" s="197">
        <f t="shared" si="73"/>
        <v>0</v>
      </c>
      <c r="AR271" s="198" t="s">
        <v>136</v>
      </c>
      <c r="AT271" s="198" t="s">
        <v>133</v>
      </c>
      <c r="AU271" s="198" t="s">
        <v>122</v>
      </c>
      <c r="AY271" s="13" t="s">
        <v>123</v>
      </c>
      <c r="BE271" s="199">
        <f t="shared" si="74"/>
        <v>0</v>
      </c>
      <c r="BF271" s="199">
        <f t="shared" si="75"/>
        <v>0</v>
      </c>
      <c r="BG271" s="199">
        <f t="shared" si="76"/>
        <v>0</v>
      </c>
      <c r="BH271" s="199">
        <f t="shared" si="77"/>
        <v>0</v>
      </c>
      <c r="BI271" s="199">
        <f t="shared" si="78"/>
        <v>0</v>
      </c>
      <c r="BJ271" s="13" t="s">
        <v>122</v>
      </c>
      <c r="BK271" s="199">
        <f t="shared" si="79"/>
        <v>0</v>
      </c>
      <c r="BL271" s="13" t="s">
        <v>131</v>
      </c>
      <c r="BM271" s="198" t="s">
        <v>693</v>
      </c>
    </row>
    <row r="272" spans="2:65" s="1" customFormat="1" ht="16.5" customHeight="1">
      <c r="B272" s="30"/>
      <c r="C272" s="200" t="s">
        <v>694</v>
      </c>
      <c r="D272" s="200" t="s">
        <v>133</v>
      </c>
      <c r="E272" s="201" t="s">
        <v>695</v>
      </c>
      <c r="F272" s="202" t="s">
        <v>696</v>
      </c>
      <c r="G272" s="203" t="s">
        <v>202</v>
      </c>
      <c r="H272" s="204">
        <v>1</v>
      </c>
      <c r="I272" s="205"/>
      <c r="J272" s="206">
        <f t="shared" si="70"/>
        <v>0</v>
      </c>
      <c r="K272" s="202" t="s">
        <v>1</v>
      </c>
      <c r="L272" s="207"/>
      <c r="M272" s="208" t="s">
        <v>1</v>
      </c>
      <c r="N272" s="209" t="s">
        <v>42</v>
      </c>
      <c r="O272" s="62"/>
      <c r="P272" s="196">
        <f t="shared" si="71"/>
        <v>0</v>
      </c>
      <c r="Q272" s="196">
        <v>0</v>
      </c>
      <c r="R272" s="196">
        <f t="shared" si="72"/>
        <v>0</v>
      </c>
      <c r="S272" s="196">
        <v>0</v>
      </c>
      <c r="T272" s="197">
        <f t="shared" si="73"/>
        <v>0</v>
      </c>
      <c r="AR272" s="198" t="s">
        <v>136</v>
      </c>
      <c r="AT272" s="198" t="s">
        <v>133</v>
      </c>
      <c r="AU272" s="198" t="s">
        <v>122</v>
      </c>
      <c r="AY272" s="13" t="s">
        <v>123</v>
      </c>
      <c r="BE272" s="199">
        <f t="shared" si="74"/>
        <v>0</v>
      </c>
      <c r="BF272" s="199">
        <f t="shared" si="75"/>
        <v>0</v>
      </c>
      <c r="BG272" s="199">
        <f t="shared" si="76"/>
        <v>0</v>
      </c>
      <c r="BH272" s="199">
        <f t="shared" si="77"/>
        <v>0</v>
      </c>
      <c r="BI272" s="199">
        <f t="shared" si="78"/>
        <v>0</v>
      </c>
      <c r="BJ272" s="13" t="s">
        <v>122</v>
      </c>
      <c r="BK272" s="199">
        <f t="shared" si="79"/>
        <v>0</v>
      </c>
      <c r="BL272" s="13" t="s">
        <v>131</v>
      </c>
      <c r="BM272" s="198" t="s">
        <v>697</v>
      </c>
    </row>
    <row r="273" spans="2:65" s="1" customFormat="1" ht="16.5" customHeight="1">
      <c r="B273" s="30"/>
      <c r="C273" s="200" t="s">
        <v>698</v>
      </c>
      <c r="D273" s="200" t="s">
        <v>133</v>
      </c>
      <c r="E273" s="201" t="s">
        <v>699</v>
      </c>
      <c r="F273" s="202" t="s">
        <v>700</v>
      </c>
      <c r="G273" s="203" t="s">
        <v>202</v>
      </c>
      <c r="H273" s="204">
        <v>1</v>
      </c>
      <c r="I273" s="205"/>
      <c r="J273" s="206">
        <f t="shared" si="70"/>
        <v>0</v>
      </c>
      <c r="K273" s="202" t="s">
        <v>1</v>
      </c>
      <c r="L273" s="207"/>
      <c r="M273" s="208" t="s">
        <v>1</v>
      </c>
      <c r="N273" s="209" t="s">
        <v>42</v>
      </c>
      <c r="O273" s="62"/>
      <c r="P273" s="196">
        <f t="shared" si="71"/>
        <v>0</v>
      </c>
      <c r="Q273" s="196">
        <v>0</v>
      </c>
      <c r="R273" s="196">
        <f t="shared" si="72"/>
        <v>0</v>
      </c>
      <c r="S273" s="196">
        <v>0</v>
      </c>
      <c r="T273" s="197">
        <f t="shared" si="73"/>
        <v>0</v>
      </c>
      <c r="AR273" s="198" t="s">
        <v>136</v>
      </c>
      <c r="AT273" s="198" t="s">
        <v>133</v>
      </c>
      <c r="AU273" s="198" t="s">
        <v>122</v>
      </c>
      <c r="AY273" s="13" t="s">
        <v>123</v>
      </c>
      <c r="BE273" s="199">
        <f t="shared" si="74"/>
        <v>0</v>
      </c>
      <c r="BF273" s="199">
        <f t="shared" si="75"/>
        <v>0</v>
      </c>
      <c r="BG273" s="199">
        <f t="shared" si="76"/>
        <v>0</v>
      </c>
      <c r="BH273" s="199">
        <f t="shared" si="77"/>
        <v>0</v>
      </c>
      <c r="BI273" s="199">
        <f t="shared" si="78"/>
        <v>0</v>
      </c>
      <c r="BJ273" s="13" t="s">
        <v>122</v>
      </c>
      <c r="BK273" s="199">
        <f t="shared" si="79"/>
        <v>0</v>
      </c>
      <c r="BL273" s="13" t="s">
        <v>131</v>
      </c>
      <c r="BM273" s="198" t="s">
        <v>701</v>
      </c>
    </row>
    <row r="274" spans="2:65" s="1" customFormat="1" ht="16.5" customHeight="1">
      <c r="B274" s="30"/>
      <c r="C274" s="200" t="s">
        <v>702</v>
      </c>
      <c r="D274" s="200" t="s">
        <v>133</v>
      </c>
      <c r="E274" s="201" t="s">
        <v>703</v>
      </c>
      <c r="F274" s="202" t="s">
        <v>704</v>
      </c>
      <c r="G274" s="203" t="s">
        <v>664</v>
      </c>
      <c r="H274" s="204">
        <v>140</v>
      </c>
      <c r="I274" s="205"/>
      <c r="J274" s="206">
        <f t="shared" si="70"/>
        <v>0</v>
      </c>
      <c r="K274" s="202" t="s">
        <v>1</v>
      </c>
      <c r="L274" s="207"/>
      <c r="M274" s="208" t="s">
        <v>1</v>
      </c>
      <c r="N274" s="209" t="s">
        <v>42</v>
      </c>
      <c r="O274" s="62"/>
      <c r="P274" s="196">
        <f t="shared" si="71"/>
        <v>0</v>
      </c>
      <c r="Q274" s="196">
        <v>0</v>
      </c>
      <c r="R274" s="196">
        <f t="shared" si="72"/>
        <v>0</v>
      </c>
      <c r="S274" s="196">
        <v>0</v>
      </c>
      <c r="T274" s="197">
        <f t="shared" si="73"/>
        <v>0</v>
      </c>
      <c r="AR274" s="198" t="s">
        <v>210</v>
      </c>
      <c r="AT274" s="198" t="s">
        <v>133</v>
      </c>
      <c r="AU274" s="198" t="s">
        <v>122</v>
      </c>
      <c r="AY274" s="13" t="s">
        <v>123</v>
      </c>
      <c r="BE274" s="199">
        <f t="shared" si="74"/>
        <v>0</v>
      </c>
      <c r="BF274" s="199">
        <f t="shared" si="75"/>
        <v>0</v>
      </c>
      <c r="BG274" s="199">
        <f t="shared" si="76"/>
        <v>0</v>
      </c>
      <c r="BH274" s="199">
        <f t="shared" si="77"/>
        <v>0</v>
      </c>
      <c r="BI274" s="199">
        <f t="shared" si="78"/>
        <v>0</v>
      </c>
      <c r="BJ274" s="13" t="s">
        <v>122</v>
      </c>
      <c r="BK274" s="199">
        <f t="shared" si="79"/>
        <v>0</v>
      </c>
      <c r="BL274" s="13" t="s">
        <v>210</v>
      </c>
      <c r="BM274" s="198" t="s">
        <v>705</v>
      </c>
    </row>
    <row r="275" spans="2:65" s="1" customFormat="1" ht="24" customHeight="1">
      <c r="B275" s="30"/>
      <c r="C275" s="187" t="s">
        <v>706</v>
      </c>
      <c r="D275" s="187" t="s">
        <v>126</v>
      </c>
      <c r="E275" s="188" t="s">
        <v>630</v>
      </c>
      <c r="F275" s="189" t="s">
        <v>707</v>
      </c>
      <c r="G275" s="190" t="s">
        <v>664</v>
      </c>
      <c r="H275" s="191">
        <v>1</v>
      </c>
      <c r="I275" s="192"/>
      <c r="J275" s="193">
        <f t="shared" si="70"/>
        <v>0</v>
      </c>
      <c r="K275" s="189" t="s">
        <v>1</v>
      </c>
      <c r="L275" s="34"/>
      <c r="M275" s="194" t="s">
        <v>1</v>
      </c>
      <c r="N275" s="195" t="s">
        <v>42</v>
      </c>
      <c r="O275" s="62"/>
      <c r="P275" s="196">
        <f t="shared" si="71"/>
        <v>0</v>
      </c>
      <c r="Q275" s="196">
        <v>0</v>
      </c>
      <c r="R275" s="196">
        <f t="shared" si="72"/>
        <v>0</v>
      </c>
      <c r="S275" s="196">
        <v>0</v>
      </c>
      <c r="T275" s="197">
        <f t="shared" si="73"/>
        <v>0</v>
      </c>
      <c r="AR275" s="198" t="s">
        <v>131</v>
      </c>
      <c r="AT275" s="198" t="s">
        <v>126</v>
      </c>
      <c r="AU275" s="198" t="s">
        <v>122</v>
      </c>
      <c r="AY275" s="13" t="s">
        <v>123</v>
      </c>
      <c r="BE275" s="199">
        <f t="shared" si="74"/>
        <v>0</v>
      </c>
      <c r="BF275" s="199">
        <f t="shared" si="75"/>
        <v>0</v>
      </c>
      <c r="BG275" s="199">
        <f t="shared" si="76"/>
        <v>0</v>
      </c>
      <c r="BH275" s="199">
        <f t="shared" si="77"/>
        <v>0</v>
      </c>
      <c r="BI275" s="199">
        <f t="shared" si="78"/>
        <v>0</v>
      </c>
      <c r="BJ275" s="13" t="s">
        <v>122</v>
      </c>
      <c r="BK275" s="199">
        <f t="shared" si="79"/>
        <v>0</v>
      </c>
      <c r="BL275" s="13" t="s">
        <v>131</v>
      </c>
      <c r="BM275" s="198" t="s">
        <v>708</v>
      </c>
    </row>
    <row r="276" spans="2:65" s="1" customFormat="1" ht="16.5" customHeight="1">
      <c r="B276" s="30"/>
      <c r="C276" s="187" t="s">
        <v>709</v>
      </c>
      <c r="D276" s="187" t="s">
        <v>126</v>
      </c>
      <c r="E276" s="188" t="s">
        <v>710</v>
      </c>
      <c r="F276" s="189" t="s">
        <v>711</v>
      </c>
      <c r="G276" s="190" t="s">
        <v>222</v>
      </c>
      <c r="H276" s="191">
        <v>3</v>
      </c>
      <c r="I276" s="192"/>
      <c r="J276" s="193">
        <f t="shared" si="70"/>
        <v>0</v>
      </c>
      <c r="K276" s="189" t="s">
        <v>1</v>
      </c>
      <c r="L276" s="34"/>
      <c r="M276" s="194" t="s">
        <v>1</v>
      </c>
      <c r="N276" s="195" t="s">
        <v>42</v>
      </c>
      <c r="O276" s="62"/>
      <c r="P276" s="196">
        <f t="shared" si="71"/>
        <v>0</v>
      </c>
      <c r="Q276" s="196">
        <v>0</v>
      </c>
      <c r="R276" s="196">
        <f t="shared" si="72"/>
        <v>0</v>
      </c>
      <c r="S276" s="196">
        <v>0</v>
      </c>
      <c r="T276" s="197">
        <f t="shared" si="73"/>
        <v>0</v>
      </c>
      <c r="AR276" s="198" t="s">
        <v>131</v>
      </c>
      <c r="AT276" s="198" t="s">
        <v>126</v>
      </c>
      <c r="AU276" s="198" t="s">
        <v>122</v>
      </c>
      <c r="AY276" s="13" t="s">
        <v>123</v>
      </c>
      <c r="BE276" s="199">
        <f t="shared" si="74"/>
        <v>0</v>
      </c>
      <c r="BF276" s="199">
        <f t="shared" si="75"/>
        <v>0</v>
      </c>
      <c r="BG276" s="199">
        <f t="shared" si="76"/>
        <v>0</v>
      </c>
      <c r="BH276" s="199">
        <f t="shared" si="77"/>
        <v>0</v>
      </c>
      <c r="BI276" s="199">
        <f t="shared" si="78"/>
        <v>0</v>
      </c>
      <c r="BJ276" s="13" t="s">
        <v>122</v>
      </c>
      <c r="BK276" s="199">
        <f t="shared" si="79"/>
        <v>0</v>
      </c>
      <c r="BL276" s="13" t="s">
        <v>131</v>
      </c>
      <c r="BM276" s="198" t="s">
        <v>712</v>
      </c>
    </row>
    <row r="277" spans="2:65" s="1" customFormat="1" ht="16.5" customHeight="1">
      <c r="B277" s="30"/>
      <c r="C277" s="187" t="s">
        <v>713</v>
      </c>
      <c r="D277" s="187" t="s">
        <v>126</v>
      </c>
      <c r="E277" s="188" t="s">
        <v>714</v>
      </c>
      <c r="F277" s="189" t="s">
        <v>715</v>
      </c>
      <c r="G277" s="190" t="s">
        <v>202</v>
      </c>
      <c r="H277" s="191">
        <v>1</v>
      </c>
      <c r="I277" s="192"/>
      <c r="J277" s="193">
        <f t="shared" si="70"/>
        <v>0</v>
      </c>
      <c r="K277" s="189" t="s">
        <v>1</v>
      </c>
      <c r="L277" s="34"/>
      <c r="M277" s="194" t="s">
        <v>1</v>
      </c>
      <c r="N277" s="195" t="s">
        <v>42</v>
      </c>
      <c r="O277" s="62"/>
      <c r="P277" s="196">
        <f t="shared" si="71"/>
        <v>0</v>
      </c>
      <c r="Q277" s="196">
        <v>0</v>
      </c>
      <c r="R277" s="196">
        <f t="shared" si="72"/>
        <v>0</v>
      </c>
      <c r="S277" s="196">
        <v>0</v>
      </c>
      <c r="T277" s="197">
        <f t="shared" si="73"/>
        <v>0</v>
      </c>
      <c r="AR277" s="198" t="s">
        <v>210</v>
      </c>
      <c r="AT277" s="198" t="s">
        <v>126</v>
      </c>
      <c r="AU277" s="198" t="s">
        <v>122</v>
      </c>
      <c r="AY277" s="13" t="s">
        <v>123</v>
      </c>
      <c r="BE277" s="199">
        <f t="shared" si="74"/>
        <v>0</v>
      </c>
      <c r="BF277" s="199">
        <f t="shared" si="75"/>
        <v>0</v>
      </c>
      <c r="BG277" s="199">
        <f t="shared" si="76"/>
        <v>0</v>
      </c>
      <c r="BH277" s="199">
        <f t="shared" si="77"/>
        <v>0</v>
      </c>
      <c r="BI277" s="199">
        <f t="shared" si="78"/>
        <v>0</v>
      </c>
      <c r="BJ277" s="13" t="s">
        <v>122</v>
      </c>
      <c r="BK277" s="199">
        <f t="shared" si="79"/>
        <v>0</v>
      </c>
      <c r="BL277" s="13" t="s">
        <v>210</v>
      </c>
      <c r="BM277" s="198" t="s">
        <v>716</v>
      </c>
    </row>
    <row r="278" spans="2:65" s="1" customFormat="1" ht="16.5" customHeight="1">
      <c r="B278" s="30"/>
      <c r="C278" s="187" t="s">
        <v>717</v>
      </c>
      <c r="D278" s="187" t="s">
        <v>126</v>
      </c>
      <c r="E278" s="188" t="s">
        <v>718</v>
      </c>
      <c r="F278" s="189" t="s">
        <v>719</v>
      </c>
      <c r="G278" s="190" t="s">
        <v>202</v>
      </c>
      <c r="H278" s="191">
        <v>1</v>
      </c>
      <c r="I278" s="192"/>
      <c r="J278" s="193">
        <f t="shared" si="70"/>
        <v>0</v>
      </c>
      <c r="K278" s="189" t="s">
        <v>1</v>
      </c>
      <c r="L278" s="34"/>
      <c r="M278" s="194" t="s">
        <v>1</v>
      </c>
      <c r="N278" s="195" t="s">
        <v>42</v>
      </c>
      <c r="O278" s="62"/>
      <c r="P278" s="196">
        <f t="shared" si="71"/>
        <v>0</v>
      </c>
      <c r="Q278" s="196">
        <v>0</v>
      </c>
      <c r="R278" s="196">
        <f t="shared" si="72"/>
        <v>0</v>
      </c>
      <c r="S278" s="196">
        <v>0</v>
      </c>
      <c r="T278" s="197">
        <f t="shared" si="73"/>
        <v>0</v>
      </c>
      <c r="AR278" s="198" t="s">
        <v>210</v>
      </c>
      <c r="AT278" s="198" t="s">
        <v>126</v>
      </c>
      <c r="AU278" s="198" t="s">
        <v>122</v>
      </c>
      <c r="AY278" s="13" t="s">
        <v>123</v>
      </c>
      <c r="BE278" s="199">
        <f t="shared" si="74"/>
        <v>0</v>
      </c>
      <c r="BF278" s="199">
        <f t="shared" si="75"/>
        <v>0</v>
      </c>
      <c r="BG278" s="199">
        <f t="shared" si="76"/>
        <v>0</v>
      </c>
      <c r="BH278" s="199">
        <f t="shared" si="77"/>
        <v>0</v>
      </c>
      <c r="BI278" s="199">
        <f t="shared" si="78"/>
        <v>0</v>
      </c>
      <c r="BJ278" s="13" t="s">
        <v>122</v>
      </c>
      <c r="BK278" s="199">
        <f t="shared" si="79"/>
        <v>0</v>
      </c>
      <c r="BL278" s="13" t="s">
        <v>210</v>
      </c>
      <c r="BM278" s="198" t="s">
        <v>720</v>
      </c>
    </row>
    <row r="279" spans="2:65" s="1" customFormat="1" ht="24" customHeight="1">
      <c r="B279" s="30"/>
      <c r="C279" s="187" t="s">
        <v>721</v>
      </c>
      <c r="D279" s="187" t="s">
        <v>126</v>
      </c>
      <c r="E279" s="188" t="s">
        <v>722</v>
      </c>
      <c r="F279" s="189" t="s">
        <v>723</v>
      </c>
      <c r="G279" s="190" t="s">
        <v>202</v>
      </c>
      <c r="H279" s="191">
        <v>1</v>
      </c>
      <c r="I279" s="192"/>
      <c r="J279" s="193">
        <f t="shared" si="70"/>
        <v>0</v>
      </c>
      <c r="K279" s="189" t="s">
        <v>1</v>
      </c>
      <c r="L279" s="34"/>
      <c r="M279" s="194" t="s">
        <v>1</v>
      </c>
      <c r="N279" s="195" t="s">
        <v>42</v>
      </c>
      <c r="O279" s="62"/>
      <c r="P279" s="196">
        <f t="shared" si="71"/>
        <v>0</v>
      </c>
      <c r="Q279" s="196">
        <v>0</v>
      </c>
      <c r="R279" s="196">
        <f t="shared" si="72"/>
        <v>0</v>
      </c>
      <c r="S279" s="196">
        <v>0</v>
      </c>
      <c r="T279" s="197">
        <f t="shared" si="73"/>
        <v>0</v>
      </c>
      <c r="AR279" s="198" t="s">
        <v>210</v>
      </c>
      <c r="AT279" s="198" t="s">
        <v>126</v>
      </c>
      <c r="AU279" s="198" t="s">
        <v>122</v>
      </c>
      <c r="AY279" s="13" t="s">
        <v>123</v>
      </c>
      <c r="BE279" s="199">
        <f t="shared" si="74"/>
        <v>0</v>
      </c>
      <c r="BF279" s="199">
        <f t="shared" si="75"/>
        <v>0</v>
      </c>
      <c r="BG279" s="199">
        <f t="shared" si="76"/>
        <v>0</v>
      </c>
      <c r="BH279" s="199">
        <f t="shared" si="77"/>
        <v>0</v>
      </c>
      <c r="BI279" s="199">
        <f t="shared" si="78"/>
        <v>0</v>
      </c>
      <c r="BJ279" s="13" t="s">
        <v>122</v>
      </c>
      <c r="BK279" s="199">
        <f t="shared" si="79"/>
        <v>0</v>
      </c>
      <c r="BL279" s="13" t="s">
        <v>210</v>
      </c>
      <c r="BM279" s="198" t="s">
        <v>724</v>
      </c>
    </row>
    <row r="280" spans="2:65" s="1" customFormat="1" ht="16.5" customHeight="1">
      <c r="B280" s="30"/>
      <c r="C280" s="187" t="s">
        <v>725</v>
      </c>
      <c r="D280" s="187" t="s">
        <v>126</v>
      </c>
      <c r="E280" s="188" t="s">
        <v>726</v>
      </c>
      <c r="F280" s="189" t="s">
        <v>727</v>
      </c>
      <c r="G280" s="190" t="s">
        <v>202</v>
      </c>
      <c r="H280" s="191">
        <v>1</v>
      </c>
      <c r="I280" s="192"/>
      <c r="J280" s="193">
        <f t="shared" si="70"/>
        <v>0</v>
      </c>
      <c r="K280" s="189" t="s">
        <v>1</v>
      </c>
      <c r="L280" s="34"/>
      <c r="M280" s="194" t="s">
        <v>1</v>
      </c>
      <c r="N280" s="195" t="s">
        <v>42</v>
      </c>
      <c r="O280" s="62"/>
      <c r="P280" s="196">
        <f t="shared" si="71"/>
        <v>0</v>
      </c>
      <c r="Q280" s="196">
        <v>0</v>
      </c>
      <c r="R280" s="196">
        <f t="shared" si="72"/>
        <v>0</v>
      </c>
      <c r="S280" s="196">
        <v>0</v>
      </c>
      <c r="T280" s="197">
        <f t="shared" si="73"/>
        <v>0</v>
      </c>
      <c r="AR280" s="198" t="s">
        <v>210</v>
      </c>
      <c r="AT280" s="198" t="s">
        <v>126</v>
      </c>
      <c r="AU280" s="198" t="s">
        <v>122</v>
      </c>
      <c r="AY280" s="13" t="s">
        <v>123</v>
      </c>
      <c r="BE280" s="199">
        <f t="shared" si="74"/>
        <v>0</v>
      </c>
      <c r="BF280" s="199">
        <f t="shared" si="75"/>
        <v>0</v>
      </c>
      <c r="BG280" s="199">
        <f t="shared" si="76"/>
        <v>0</v>
      </c>
      <c r="BH280" s="199">
        <f t="shared" si="77"/>
        <v>0</v>
      </c>
      <c r="BI280" s="199">
        <f t="shared" si="78"/>
        <v>0</v>
      </c>
      <c r="BJ280" s="13" t="s">
        <v>122</v>
      </c>
      <c r="BK280" s="199">
        <f t="shared" si="79"/>
        <v>0</v>
      </c>
      <c r="BL280" s="13" t="s">
        <v>210</v>
      </c>
      <c r="BM280" s="198" t="s">
        <v>728</v>
      </c>
    </row>
    <row r="281" spans="2:65" s="1" customFormat="1" ht="16.5" customHeight="1">
      <c r="B281" s="30"/>
      <c r="C281" s="187" t="s">
        <v>729</v>
      </c>
      <c r="D281" s="187" t="s">
        <v>126</v>
      </c>
      <c r="E281" s="188" t="s">
        <v>730</v>
      </c>
      <c r="F281" s="189" t="s">
        <v>731</v>
      </c>
      <c r="G281" s="190" t="s">
        <v>202</v>
      </c>
      <c r="H281" s="191">
        <v>1</v>
      </c>
      <c r="I281" s="192"/>
      <c r="J281" s="193">
        <f t="shared" si="70"/>
        <v>0</v>
      </c>
      <c r="K281" s="189" t="s">
        <v>1</v>
      </c>
      <c r="L281" s="34"/>
      <c r="M281" s="194" t="s">
        <v>1</v>
      </c>
      <c r="N281" s="195" t="s">
        <v>42</v>
      </c>
      <c r="O281" s="62"/>
      <c r="P281" s="196">
        <f t="shared" si="71"/>
        <v>0</v>
      </c>
      <c r="Q281" s="196">
        <v>0</v>
      </c>
      <c r="R281" s="196">
        <f t="shared" si="72"/>
        <v>0</v>
      </c>
      <c r="S281" s="196">
        <v>0</v>
      </c>
      <c r="T281" s="197">
        <f t="shared" si="73"/>
        <v>0</v>
      </c>
      <c r="AR281" s="198" t="s">
        <v>210</v>
      </c>
      <c r="AT281" s="198" t="s">
        <v>126</v>
      </c>
      <c r="AU281" s="198" t="s">
        <v>122</v>
      </c>
      <c r="AY281" s="13" t="s">
        <v>123</v>
      </c>
      <c r="BE281" s="199">
        <f t="shared" si="74"/>
        <v>0</v>
      </c>
      <c r="BF281" s="199">
        <f t="shared" si="75"/>
        <v>0</v>
      </c>
      <c r="BG281" s="199">
        <f t="shared" si="76"/>
        <v>0</v>
      </c>
      <c r="BH281" s="199">
        <f t="shared" si="77"/>
        <v>0</v>
      </c>
      <c r="BI281" s="199">
        <f t="shared" si="78"/>
        <v>0</v>
      </c>
      <c r="BJ281" s="13" t="s">
        <v>122</v>
      </c>
      <c r="BK281" s="199">
        <f t="shared" si="79"/>
        <v>0</v>
      </c>
      <c r="BL281" s="13" t="s">
        <v>210</v>
      </c>
      <c r="BM281" s="198" t="s">
        <v>732</v>
      </c>
    </row>
    <row r="282" spans="2:65" s="1" customFormat="1" ht="16.5" customHeight="1">
      <c r="B282" s="30"/>
      <c r="C282" s="187" t="s">
        <v>733</v>
      </c>
      <c r="D282" s="187" t="s">
        <v>126</v>
      </c>
      <c r="E282" s="188" t="s">
        <v>734</v>
      </c>
      <c r="F282" s="189" t="s">
        <v>735</v>
      </c>
      <c r="G282" s="190" t="s">
        <v>202</v>
      </c>
      <c r="H282" s="191">
        <v>1</v>
      </c>
      <c r="I282" s="192"/>
      <c r="J282" s="193">
        <f t="shared" si="70"/>
        <v>0</v>
      </c>
      <c r="K282" s="189" t="s">
        <v>1</v>
      </c>
      <c r="L282" s="34"/>
      <c r="M282" s="210" t="s">
        <v>1</v>
      </c>
      <c r="N282" s="211" t="s">
        <v>42</v>
      </c>
      <c r="O282" s="212"/>
      <c r="P282" s="213">
        <f t="shared" si="71"/>
        <v>0</v>
      </c>
      <c r="Q282" s="213">
        <v>0</v>
      </c>
      <c r="R282" s="213">
        <f t="shared" si="72"/>
        <v>0</v>
      </c>
      <c r="S282" s="213">
        <v>0</v>
      </c>
      <c r="T282" s="214">
        <f t="shared" si="73"/>
        <v>0</v>
      </c>
      <c r="AR282" s="198" t="s">
        <v>210</v>
      </c>
      <c r="AT282" s="198" t="s">
        <v>126</v>
      </c>
      <c r="AU282" s="198" t="s">
        <v>122</v>
      </c>
      <c r="AY282" s="13" t="s">
        <v>123</v>
      </c>
      <c r="BE282" s="199">
        <f t="shared" si="74"/>
        <v>0</v>
      </c>
      <c r="BF282" s="199">
        <f t="shared" si="75"/>
        <v>0</v>
      </c>
      <c r="BG282" s="199">
        <f t="shared" si="76"/>
        <v>0</v>
      </c>
      <c r="BH282" s="199">
        <f t="shared" si="77"/>
        <v>0</v>
      </c>
      <c r="BI282" s="199">
        <f t="shared" si="78"/>
        <v>0</v>
      </c>
      <c r="BJ282" s="13" t="s">
        <v>122</v>
      </c>
      <c r="BK282" s="199">
        <f t="shared" si="79"/>
        <v>0</v>
      </c>
      <c r="BL282" s="13" t="s">
        <v>210</v>
      </c>
      <c r="BM282" s="198" t="s">
        <v>736</v>
      </c>
    </row>
    <row r="283" spans="2:65" s="1" customFormat="1" ht="6.9" customHeight="1">
      <c r="B283" s="45"/>
      <c r="C283" s="46"/>
      <c r="D283" s="46"/>
      <c r="E283" s="46"/>
      <c r="F283" s="46"/>
      <c r="G283" s="46"/>
      <c r="H283" s="46"/>
      <c r="I283" s="138"/>
      <c r="J283" s="46"/>
      <c r="K283" s="46"/>
      <c r="L283" s="34"/>
    </row>
  </sheetData>
  <sheetProtection algorithmName="SHA-512" hashValue="Cp/kPcyIEbQbxK3tTpVFPUgTyZZD8GqEqwXjzvj3kPFFrQFvVdHUXtEJUZ0LsLSmwnDCvWPqtWkq37it6/DYXA==" saltValue="2dPjnNIbCL8+wPTINNZSDEcUNEZyh0hmyieVZfsFX8Uf96X/ulTlZCFeQtvmZf4Tzkg6g3+8hu4zB+6D8RmZ8w==" spinCount="100000" sheet="1" objects="1" scenarios="1" formatColumns="0" formatRows="0" autoFilter="0"/>
  <autoFilter ref="C124:K282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43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" customWidth="1"/>
    <col min="8" max="8" width="11.42578125" customWidth="1"/>
    <col min="9" max="9" width="20.140625" style="99" customWidth="1"/>
    <col min="10" max="11" width="20.140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3" t="s">
        <v>88</v>
      </c>
    </row>
    <row r="3" spans="2:46" ht="6.9" hidden="1" customHeight="1">
      <c r="B3" s="100"/>
      <c r="C3" s="101"/>
      <c r="D3" s="101"/>
      <c r="E3" s="101"/>
      <c r="F3" s="101"/>
      <c r="G3" s="101"/>
      <c r="H3" s="101"/>
      <c r="I3" s="102"/>
      <c r="J3" s="101"/>
      <c r="K3" s="101"/>
      <c r="L3" s="16"/>
      <c r="AT3" s="13" t="s">
        <v>84</v>
      </c>
    </row>
    <row r="4" spans="2:46" ht="24.9" hidden="1" customHeight="1">
      <c r="B4" s="16"/>
      <c r="D4" s="103" t="s">
        <v>89</v>
      </c>
      <c r="L4" s="16"/>
      <c r="M4" s="104" t="s">
        <v>10</v>
      </c>
      <c r="AT4" s="13" t="s">
        <v>4</v>
      </c>
    </row>
    <row r="5" spans="2:46" ht="6.9" hidden="1" customHeight="1">
      <c r="B5" s="16"/>
      <c r="L5" s="16"/>
    </row>
    <row r="6" spans="2:46" ht="12" hidden="1" customHeight="1">
      <c r="B6" s="16"/>
      <c r="D6" s="105" t="s">
        <v>16</v>
      </c>
      <c r="L6" s="16"/>
    </row>
    <row r="7" spans="2:46" ht="16.5" hidden="1" customHeight="1">
      <c r="B7" s="16"/>
      <c r="E7" s="259" t="str">
        <f>'Rekapitulace stavby'!K6</f>
        <v>Rekonstrukce stávající kotelny v objektu Dětského domova Kašperské Hory</v>
      </c>
      <c r="F7" s="260"/>
      <c r="G7" s="260"/>
      <c r="H7" s="260"/>
      <c r="L7" s="16"/>
    </row>
    <row r="8" spans="2:46" s="1" customFormat="1" ht="12" hidden="1" customHeight="1">
      <c r="B8" s="34"/>
      <c r="D8" s="105" t="s">
        <v>90</v>
      </c>
      <c r="I8" s="106"/>
      <c r="L8" s="34"/>
    </row>
    <row r="9" spans="2:46" s="1" customFormat="1" ht="36.9" hidden="1" customHeight="1">
      <c r="B9" s="34"/>
      <c r="E9" s="261" t="s">
        <v>737</v>
      </c>
      <c r="F9" s="262"/>
      <c r="G9" s="262"/>
      <c r="H9" s="262"/>
      <c r="I9" s="106"/>
      <c r="L9" s="34"/>
    </row>
    <row r="10" spans="2:46" s="1" customFormat="1" hidden="1">
      <c r="B10" s="34"/>
      <c r="I10" s="106"/>
      <c r="L10" s="34"/>
    </row>
    <row r="11" spans="2:46" s="1" customFormat="1" ht="12" hidden="1" customHeight="1">
      <c r="B11" s="34"/>
      <c r="D11" s="105" t="s">
        <v>18</v>
      </c>
      <c r="F11" s="107" t="s">
        <v>1</v>
      </c>
      <c r="I11" s="108" t="s">
        <v>19</v>
      </c>
      <c r="J11" s="107" t="s">
        <v>1</v>
      </c>
      <c r="L11" s="34"/>
    </row>
    <row r="12" spans="2:46" s="1" customFormat="1" ht="12" hidden="1" customHeight="1">
      <c r="B12" s="34"/>
      <c r="D12" s="105" t="s">
        <v>20</v>
      </c>
      <c r="F12" s="107" t="s">
        <v>21</v>
      </c>
      <c r="I12" s="108" t="s">
        <v>22</v>
      </c>
      <c r="J12" s="109" t="str">
        <f>'Rekapitulace stavby'!AN8</f>
        <v>17. 5. 2019</v>
      </c>
      <c r="L12" s="34"/>
    </row>
    <row r="13" spans="2:46" s="1" customFormat="1" ht="10.8" hidden="1" customHeight="1">
      <c r="B13" s="34"/>
      <c r="I13" s="106"/>
      <c r="L13" s="34"/>
    </row>
    <row r="14" spans="2:46" s="1" customFormat="1" ht="12" hidden="1" customHeight="1">
      <c r="B14" s="34"/>
      <c r="D14" s="105" t="s">
        <v>24</v>
      </c>
      <c r="I14" s="108" t="s">
        <v>25</v>
      </c>
      <c r="J14" s="107" t="s">
        <v>1</v>
      </c>
      <c r="L14" s="34"/>
    </row>
    <row r="15" spans="2:46" s="1" customFormat="1" ht="18" hidden="1" customHeight="1">
      <c r="B15" s="34"/>
      <c r="E15" s="107" t="s">
        <v>92</v>
      </c>
      <c r="I15" s="108" t="s">
        <v>27</v>
      </c>
      <c r="J15" s="107" t="s">
        <v>1</v>
      </c>
      <c r="L15" s="34"/>
    </row>
    <row r="16" spans="2:46" s="1" customFormat="1" ht="6.9" hidden="1" customHeight="1">
      <c r="B16" s="34"/>
      <c r="I16" s="106"/>
      <c r="L16" s="34"/>
    </row>
    <row r="17" spans="2:12" s="1" customFormat="1" ht="12" hidden="1" customHeight="1">
      <c r="B17" s="34"/>
      <c r="D17" s="105" t="s">
        <v>28</v>
      </c>
      <c r="I17" s="108" t="s">
        <v>25</v>
      </c>
      <c r="J17" s="26" t="str">
        <f>'Rekapitulace stavby'!AN13</f>
        <v>Vyplň údaj</v>
      </c>
      <c r="L17" s="34"/>
    </row>
    <row r="18" spans="2:12" s="1" customFormat="1" ht="18" hidden="1" customHeight="1">
      <c r="B18" s="34"/>
      <c r="E18" s="263" t="str">
        <f>'Rekapitulace stavby'!E14</f>
        <v>Vyplň údaj</v>
      </c>
      <c r="F18" s="264"/>
      <c r="G18" s="264"/>
      <c r="H18" s="264"/>
      <c r="I18" s="108" t="s">
        <v>27</v>
      </c>
      <c r="J18" s="26" t="str">
        <f>'Rekapitulace stavby'!AN14</f>
        <v>Vyplň údaj</v>
      </c>
      <c r="L18" s="34"/>
    </row>
    <row r="19" spans="2:12" s="1" customFormat="1" ht="6.9" hidden="1" customHeight="1">
      <c r="B19" s="34"/>
      <c r="I19" s="106"/>
      <c r="L19" s="34"/>
    </row>
    <row r="20" spans="2:12" s="1" customFormat="1" ht="12" hidden="1" customHeight="1">
      <c r="B20" s="34"/>
      <c r="D20" s="105" t="s">
        <v>30</v>
      </c>
      <c r="I20" s="108" t="s">
        <v>25</v>
      </c>
      <c r="J20" s="107" t="str">
        <f>IF('Rekapitulace stavby'!AN16="","",'Rekapitulace stavby'!AN16)</f>
        <v/>
      </c>
      <c r="L20" s="34"/>
    </row>
    <row r="21" spans="2:12" s="1" customFormat="1" ht="18" hidden="1" customHeight="1">
      <c r="B21" s="34"/>
      <c r="E21" s="107" t="str">
        <f>IF('Rekapitulace stavby'!E17="","",'Rekapitulace stavby'!E17)</f>
        <v xml:space="preserve"> </v>
      </c>
      <c r="I21" s="108" t="s">
        <v>27</v>
      </c>
      <c r="J21" s="107" t="str">
        <f>IF('Rekapitulace stavby'!AN17="","",'Rekapitulace stavby'!AN17)</f>
        <v/>
      </c>
      <c r="L21" s="34"/>
    </row>
    <row r="22" spans="2:12" s="1" customFormat="1" ht="6.9" hidden="1" customHeight="1">
      <c r="B22" s="34"/>
      <c r="I22" s="106"/>
      <c r="L22" s="34"/>
    </row>
    <row r="23" spans="2:12" s="1" customFormat="1" ht="12" hidden="1" customHeight="1">
      <c r="B23" s="34"/>
      <c r="D23" s="105" t="s">
        <v>33</v>
      </c>
      <c r="I23" s="108" t="s">
        <v>25</v>
      </c>
      <c r="J23" s="107" t="s">
        <v>1</v>
      </c>
      <c r="L23" s="34"/>
    </row>
    <row r="24" spans="2:12" s="1" customFormat="1" ht="18" hidden="1" customHeight="1">
      <c r="B24" s="34"/>
      <c r="E24" s="107" t="s">
        <v>738</v>
      </c>
      <c r="I24" s="108" t="s">
        <v>27</v>
      </c>
      <c r="J24" s="107" t="s">
        <v>1</v>
      </c>
      <c r="L24" s="34"/>
    </row>
    <row r="25" spans="2:12" s="1" customFormat="1" ht="6.9" hidden="1" customHeight="1">
      <c r="B25" s="34"/>
      <c r="I25" s="106"/>
      <c r="L25" s="34"/>
    </row>
    <row r="26" spans="2:12" s="1" customFormat="1" ht="12" hidden="1" customHeight="1">
      <c r="B26" s="34"/>
      <c r="D26" s="105" t="s">
        <v>35</v>
      </c>
      <c r="I26" s="106"/>
      <c r="L26" s="34"/>
    </row>
    <row r="27" spans="2:12" s="7" customFormat="1" ht="16.5" hidden="1" customHeight="1">
      <c r="B27" s="110"/>
      <c r="E27" s="265" t="s">
        <v>1</v>
      </c>
      <c r="F27" s="265"/>
      <c r="G27" s="265"/>
      <c r="H27" s="265"/>
      <c r="I27" s="111"/>
      <c r="L27" s="110"/>
    </row>
    <row r="28" spans="2:12" s="1" customFormat="1" ht="6.9" hidden="1" customHeight="1">
      <c r="B28" s="34"/>
      <c r="I28" s="106"/>
      <c r="L28" s="34"/>
    </row>
    <row r="29" spans="2:12" s="1" customFormat="1" ht="6.9" hidden="1" customHeight="1">
      <c r="B29" s="34"/>
      <c r="D29" s="58"/>
      <c r="E29" s="58"/>
      <c r="F29" s="58"/>
      <c r="G29" s="58"/>
      <c r="H29" s="58"/>
      <c r="I29" s="112"/>
      <c r="J29" s="58"/>
      <c r="K29" s="58"/>
      <c r="L29" s="34"/>
    </row>
    <row r="30" spans="2:12" s="1" customFormat="1" ht="25.35" hidden="1" customHeight="1">
      <c r="B30" s="34"/>
      <c r="D30" s="113" t="s">
        <v>36</v>
      </c>
      <c r="I30" s="106"/>
      <c r="J30" s="114">
        <f>ROUND(J121, 2)</f>
        <v>0</v>
      </c>
      <c r="L30" s="34"/>
    </row>
    <row r="31" spans="2:12" s="1" customFormat="1" ht="6.9" hidden="1" customHeight="1">
      <c r="B31" s="34"/>
      <c r="D31" s="58"/>
      <c r="E31" s="58"/>
      <c r="F31" s="58"/>
      <c r="G31" s="58"/>
      <c r="H31" s="58"/>
      <c r="I31" s="112"/>
      <c r="J31" s="58"/>
      <c r="K31" s="58"/>
      <c r="L31" s="34"/>
    </row>
    <row r="32" spans="2:12" s="1" customFormat="1" ht="14.4" hidden="1" customHeight="1">
      <c r="B32" s="34"/>
      <c r="F32" s="115" t="s">
        <v>38</v>
      </c>
      <c r="I32" s="116" t="s">
        <v>37</v>
      </c>
      <c r="J32" s="115" t="s">
        <v>39</v>
      </c>
      <c r="L32" s="34"/>
    </row>
    <row r="33" spans="2:12" s="1" customFormat="1" ht="14.4" hidden="1" customHeight="1">
      <c r="B33" s="34"/>
      <c r="D33" s="117" t="s">
        <v>40</v>
      </c>
      <c r="E33" s="105" t="s">
        <v>41</v>
      </c>
      <c r="F33" s="118">
        <f>ROUND((SUM(BE121:BE242)),  2)</f>
        <v>0</v>
      </c>
      <c r="I33" s="119">
        <v>0.21</v>
      </c>
      <c r="J33" s="118">
        <f>ROUND(((SUM(BE121:BE242))*I33),  2)</f>
        <v>0</v>
      </c>
      <c r="L33" s="34"/>
    </row>
    <row r="34" spans="2:12" s="1" customFormat="1" ht="14.4" hidden="1" customHeight="1">
      <c r="B34" s="34"/>
      <c r="E34" s="105" t="s">
        <v>42</v>
      </c>
      <c r="F34" s="118">
        <f>ROUND((SUM(BF121:BF242)),  2)</f>
        <v>0</v>
      </c>
      <c r="I34" s="119">
        <v>0.15</v>
      </c>
      <c r="J34" s="118">
        <f>ROUND(((SUM(BF121:BF242))*I34),  2)</f>
        <v>0</v>
      </c>
      <c r="L34" s="34"/>
    </row>
    <row r="35" spans="2:12" s="1" customFormat="1" ht="14.4" hidden="1" customHeight="1">
      <c r="B35" s="34"/>
      <c r="E35" s="105" t="s">
        <v>43</v>
      </c>
      <c r="F35" s="118">
        <f>ROUND((SUM(BG121:BG242)),  2)</f>
        <v>0</v>
      </c>
      <c r="I35" s="119">
        <v>0.21</v>
      </c>
      <c r="J35" s="118">
        <f>0</f>
        <v>0</v>
      </c>
      <c r="L35" s="34"/>
    </row>
    <row r="36" spans="2:12" s="1" customFormat="1" ht="14.4" hidden="1" customHeight="1">
      <c r="B36" s="34"/>
      <c r="E36" s="105" t="s">
        <v>44</v>
      </c>
      <c r="F36" s="118">
        <f>ROUND((SUM(BH121:BH242)),  2)</f>
        <v>0</v>
      </c>
      <c r="I36" s="119">
        <v>0.15</v>
      </c>
      <c r="J36" s="118">
        <f>0</f>
        <v>0</v>
      </c>
      <c r="L36" s="34"/>
    </row>
    <row r="37" spans="2:12" s="1" customFormat="1" ht="14.4" hidden="1" customHeight="1">
      <c r="B37" s="34"/>
      <c r="E37" s="105" t="s">
        <v>45</v>
      </c>
      <c r="F37" s="118">
        <f>ROUND((SUM(BI121:BI242)),  2)</f>
        <v>0</v>
      </c>
      <c r="I37" s="119">
        <v>0</v>
      </c>
      <c r="J37" s="118">
        <f>0</f>
        <v>0</v>
      </c>
      <c r="L37" s="34"/>
    </row>
    <row r="38" spans="2:12" s="1" customFormat="1" ht="6.9" hidden="1" customHeight="1">
      <c r="B38" s="34"/>
      <c r="I38" s="106"/>
      <c r="L38" s="34"/>
    </row>
    <row r="39" spans="2:12" s="1" customFormat="1" ht="25.35" hidden="1" customHeight="1">
      <c r="B39" s="34"/>
      <c r="C39" s="120"/>
      <c r="D39" s="121" t="s">
        <v>46</v>
      </c>
      <c r="E39" s="122"/>
      <c r="F39" s="122"/>
      <c r="G39" s="123" t="s">
        <v>47</v>
      </c>
      <c r="H39" s="124" t="s">
        <v>48</v>
      </c>
      <c r="I39" s="125"/>
      <c r="J39" s="126">
        <f>SUM(J30:J37)</f>
        <v>0</v>
      </c>
      <c r="K39" s="127"/>
      <c r="L39" s="34"/>
    </row>
    <row r="40" spans="2:12" s="1" customFormat="1" ht="14.4" hidden="1" customHeight="1">
      <c r="B40" s="34"/>
      <c r="I40" s="106"/>
      <c r="L40" s="34"/>
    </row>
    <row r="41" spans="2:12" ht="14.4" hidden="1" customHeight="1">
      <c r="B41" s="16"/>
      <c r="L41" s="16"/>
    </row>
    <row r="42" spans="2:12" ht="14.4" hidden="1" customHeight="1">
      <c r="B42" s="16"/>
      <c r="L42" s="16"/>
    </row>
    <row r="43" spans="2:12" ht="14.4" hidden="1" customHeight="1">
      <c r="B43" s="16"/>
      <c r="L43" s="16"/>
    </row>
    <row r="44" spans="2:12" ht="14.4" hidden="1" customHeight="1">
      <c r="B44" s="16"/>
      <c r="L44" s="16"/>
    </row>
    <row r="45" spans="2:12" ht="14.4" hidden="1" customHeight="1">
      <c r="B45" s="16"/>
      <c r="L45" s="16"/>
    </row>
    <row r="46" spans="2:12" ht="14.4" hidden="1" customHeight="1">
      <c r="B46" s="16"/>
      <c r="L46" s="16"/>
    </row>
    <row r="47" spans="2:12" ht="14.4" hidden="1" customHeight="1">
      <c r="B47" s="16"/>
      <c r="L47" s="16"/>
    </row>
    <row r="48" spans="2:12" ht="14.4" hidden="1" customHeight="1">
      <c r="B48" s="16"/>
      <c r="L48" s="16"/>
    </row>
    <row r="49" spans="2:12" ht="14.4" hidden="1" customHeight="1">
      <c r="B49" s="16"/>
      <c r="L49" s="16"/>
    </row>
    <row r="50" spans="2:12" s="1" customFormat="1" ht="14.4" hidden="1" customHeight="1">
      <c r="B50" s="34"/>
      <c r="D50" s="128" t="s">
        <v>49</v>
      </c>
      <c r="E50" s="129"/>
      <c r="F50" s="129"/>
      <c r="G50" s="128" t="s">
        <v>50</v>
      </c>
      <c r="H50" s="129"/>
      <c r="I50" s="130"/>
      <c r="J50" s="129"/>
      <c r="K50" s="129"/>
      <c r="L50" s="34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3.2" hidden="1">
      <c r="B61" s="34"/>
      <c r="D61" s="131" t="s">
        <v>51</v>
      </c>
      <c r="E61" s="132"/>
      <c r="F61" s="133" t="s">
        <v>52</v>
      </c>
      <c r="G61" s="131" t="s">
        <v>51</v>
      </c>
      <c r="H61" s="132"/>
      <c r="I61" s="134"/>
      <c r="J61" s="135" t="s">
        <v>52</v>
      </c>
      <c r="K61" s="132"/>
      <c r="L61" s="34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.2" hidden="1">
      <c r="B65" s="34"/>
      <c r="D65" s="128" t="s">
        <v>53</v>
      </c>
      <c r="E65" s="129"/>
      <c r="F65" s="129"/>
      <c r="G65" s="128" t="s">
        <v>54</v>
      </c>
      <c r="H65" s="129"/>
      <c r="I65" s="130"/>
      <c r="J65" s="129"/>
      <c r="K65" s="129"/>
      <c r="L65" s="34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3.2" hidden="1">
      <c r="B76" s="34"/>
      <c r="D76" s="131" t="s">
        <v>51</v>
      </c>
      <c r="E76" s="132"/>
      <c r="F76" s="133" t="s">
        <v>52</v>
      </c>
      <c r="G76" s="131" t="s">
        <v>51</v>
      </c>
      <c r="H76" s="132"/>
      <c r="I76" s="134"/>
      <c r="J76" s="135" t="s">
        <v>52</v>
      </c>
      <c r="K76" s="132"/>
      <c r="L76" s="34"/>
    </row>
    <row r="77" spans="2:12" s="1" customFormat="1" ht="14.4" hidden="1" customHeight="1">
      <c r="B77" s="136"/>
      <c r="C77" s="137"/>
      <c r="D77" s="137"/>
      <c r="E77" s="137"/>
      <c r="F77" s="137"/>
      <c r="G77" s="137"/>
      <c r="H77" s="137"/>
      <c r="I77" s="138"/>
      <c r="J77" s="137"/>
      <c r="K77" s="137"/>
      <c r="L77" s="34"/>
    </row>
    <row r="78" spans="2:12" hidden="1"/>
    <row r="79" spans="2:12" hidden="1"/>
    <row r="80" spans="2:12" hidden="1"/>
    <row r="81" spans="2:47" s="1" customFormat="1" ht="6.9" hidden="1" customHeight="1">
      <c r="B81" s="139"/>
      <c r="C81" s="140"/>
      <c r="D81" s="140"/>
      <c r="E81" s="140"/>
      <c r="F81" s="140"/>
      <c r="G81" s="140"/>
      <c r="H81" s="140"/>
      <c r="I81" s="141"/>
      <c r="J81" s="140"/>
      <c r="K81" s="140"/>
      <c r="L81" s="34"/>
    </row>
    <row r="82" spans="2:47" s="1" customFormat="1" ht="24.9" hidden="1" customHeight="1">
      <c r="B82" s="30"/>
      <c r="C82" s="19" t="s">
        <v>93</v>
      </c>
      <c r="D82" s="31"/>
      <c r="E82" s="31"/>
      <c r="F82" s="31"/>
      <c r="G82" s="31"/>
      <c r="H82" s="31"/>
      <c r="I82" s="106"/>
      <c r="J82" s="31"/>
      <c r="K82" s="31"/>
      <c r="L82" s="34"/>
    </row>
    <row r="83" spans="2:47" s="1" customFormat="1" ht="6.9" hidden="1" customHeight="1">
      <c r="B83" s="30"/>
      <c r="C83" s="31"/>
      <c r="D83" s="31"/>
      <c r="E83" s="31"/>
      <c r="F83" s="31"/>
      <c r="G83" s="31"/>
      <c r="H83" s="31"/>
      <c r="I83" s="106"/>
      <c r="J83" s="31"/>
      <c r="K83" s="31"/>
      <c r="L83" s="34"/>
    </row>
    <row r="84" spans="2:47" s="1" customFormat="1" ht="12" hidden="1" customHeight="1">
      <c r="B84" s="30"/>
      <c r="C84" s="25" t="s">
        <v>16</v>
      </c>
      <c r="D84" s="31"/>
      <c r="E84" s="31"/>
      <c r="F84" s="31"/>
      <c r="G84" s="31"/>
      <c r="H84" s="31"/>
      <c r="I84" s="106"/>
      <c r="J84" s="31"/>
      <c r="K84" s="31"/>
      <c r="L84" s="34"/>
    </row>
    <row r="85" spans="2:47" s="1" customFormat="1" ht="16.5" hidden="1" customHeight="1">
      <c r="B85" s="30"/>
      <c r="C85" s="31"/>
      <c r="D85" s="31"/>
      <c r="E85" s="257" t="str">
        <f>E7</f>
        <v>Rekonstrukce stávající kotelny v objektu Dětského domova Kašperské Hory</v>
      </c>
      <c r="F85" s="258"/>
      <c r="G85" s="258"/>
      <c r="H85" s="258"/>
      <c r="I85" s="106"/>
      <c r="J85" s="31"/>
      <c r="K85" s="31"/>
      <c r="L85" s="34"/>
    </row>
    <row r="86" spans="2:47" s="1" customFormat="1" ht="12" hidden="1" customHeight="1">
      <c r="B86" s="30"/>
      <c r="C86" s="25" t="s">
        <v>90</v>
      </c>
      <c r="D86" s="31"/>
      <c r="E86" s="31"/>
      <c r="F86" s="31"/>
      <c r="G86" s="31"/>
      <c r="H86" s="31"/>
      <c r="I86" s="106"/>
      <c r="J86" s="31"/>
      <c r="K86" s="31"/>
      <c r="L86" s="34"/>
    </row>
    <row r="87" spans="2:47" s="1" customFormat="1" ht="16.5" hidden="1" customHeight="1">
      <c r="B87" s="30"/>
      <c r="C87" s="31"/>
      <c r="D87" s="31"/>
      <c r="E87" s="240" t="str">
        <f>E9</f>
        <v>2019/0047b - MaR</v>
      </c>
      <c r="F87" s="256"/>
      <c r="G87" s="256"/>
      <c r="H87" s="256"/>
      <c r="I87" s="106"/>
      <c r="J87" s="31"/>
      <c r="K87" s="31"/>
      <c r="L87" s="34"/>
    </row>
    <row r="88" spans="2:47" s="1" customFormat="1" ht="6.9" hidden="1" customHeight="1">
      <c r="B88" s="30"/>
      <c r="C88" s="31"/>
      <c r="D88" s="31"/>
      <c r="E88" s="31"/>
      <c r="F88" s="31"/>
      <c r="G88" s="31"/>
      <c r="H88" s="31"/>
      <c r="I88" s="106"/>
      <c r="J88" s="31"/>
      <c r="K88" s="31"/>
      <c r="L88" s="34"/>
    </row>
    <row r="89" spans="2:47" s="1" customFormat="1" ht="12" hidden="1" customHeight="1">
      <c r="B89" s="30"/>
      <c r="C89" s="25" t="s">
        <v>20</v>
      </c>
      <c r="D89" s="31"/>
      <c r="E89" s="31"/>
      <c r="F89" s="23" t="str">
        <f>F12</f>
        <v>Kašperské Hory</v>
      </c>
      <c r="G89" s="31"/>
      <c r="H89" s="31"/>
      <c r="I89" s="108" t="s">
        <v>22</v>
      </c>
      <c r="J89" s="57" t="str">
        <f>IF(J12="","",J12)</f>
        <v>17. 5. 2019</v>
      </c>
      <c r="K89" s="31"/>
      <c r="L89" s="34"/>
    </row>
    <row r="90" spans="2:47" s="1" customFormat="1" ht="6.9" hidden="1" customHeight="1">
      <c r="B90" s="30"/>
      <c r="C90" s="31"/>
      <c r="D90" s="31"/>
      <c r="E90" s="31"/>
      <c r="F90" s="31"/>
      <c r="G90" s="31"/>
      <c r="H90" s="31"/>
      <c r="I90" s="106"/>
      <c r="J90" s="31"/>
      <c r="K90" s="31"/>
      <c r="L90" s="34"/>
    </row>
    <row r="91" spans="2:47" s="1" customFormat="1" ht="15.15" hidden="1" customHeight="1">
      <c r="B91" s="30"/>
      <c r="C91" s="25" t="s">
        <v>24</v>
      </c>
      <c r="D91" s="31"/>
      <c r="E91" s="31"/>
      <c r="F91" s="23" t="str">
        <f>E15</f>
        <v>Dětský domov Kašperské Hory, Náměstí 146, 341 92 K</v>
      </c>
      <c r="G91" s="31"/>
      <c r="H91" s="31"/>
      <c r="I91" s="108" t="s">
        <v>30</v>
      </c>
      <c r="J91" s="28" t="str">
        <f>E21</f>
        <v xml:space="preserve"> </v>
      </c>
      <c r="K91" s="31"/>
      <c r="L91" s="34"/>
    </row>
    <row r="92" spans="2:47" s="1" customFormat="1" ht="15.15" hidden="1" customHeight="1">
      <c r="B92" s="30"/>
      <c r="C92" s="25" t="s">
        <v>28</v>
      </c>
      <c r="D92" s="31"/>
      <c r="E92" s="31"/>
      <c r="F92" s="23" t="str">
        <f>IF(E18="","",E18)</f>
        <v>Vyplň údaj</v>
      </c>
      <c r="G92" s="31"/>
      <c r="H92" s="31"/>
      <c r="I92" s="108" t="s">
        <v>33</v>
      </c>
      <c r="J92" s="28" t="str">
        <f>E24</f>
        <v>Ing. Ondřej Kadavý</v>
      </c>
      <c r="K92" s="31"/>
      <c r="L92" s="34"/>
    </row>
    <row r="93" spans="2:47" s="1" customFormat="1" ht="10.35" hidden="1" customHeight="1">
      <c r="B93" s="30"/>
      <c r="C93" s="31"/>
      <c r="D93" s="31"/>
      <c r="E93" s="31"/>
      <c r="F93" s="31"/>
      <c r="G93" s="31"/>
      <c r="H93" s="31"/>
      <c r="I93" s="106"/>
      <c r="J93" s="31"/>
      <c r="K93" s="31"/>
      <c r="L93" s="34"/>
    </row>
    <row r="94" spans="2:47" s="1" customFormat="1" ht="29.25" hidden="1" customHeight="1">
      <c r="B94" s="30"/>
      <c r="C94" s="142" t="s">
        <v>94</v>
      </c>
      <c r="D94" s="143"/>
      <c r="E94" s="143"/>
      <c r="F94" s="143"/>
      <c r="G94" s="143"/>
      <c r="H94" s="143"/>
      <c r="I94" s="144"/>
      <c r="J94" s="145" t="s">
        <v>95</v>
      </c>
      <c r="K94" s="143"/>
      <c r="L94" s="34"/>
    </row>
    <row r="95" spans="2:47" s="1" customFormat="1" ht="10.35" hidden="1" customHeight="1">
      <c r="B95" s="30"/>
      <c r="C95" s="31"/>
      <c r="D95" s="31"/>
      <c r="E95" s="31"/>
      <c r="F95" s="31"/>
      <c r="G95" s="31"/>
      <c r="H95" s="31"/>
      <c r="I95" s="106"/>
      <c r="J95" s="31"/>
      <c r="K95" s="31"/>
      <c r="L95" s="34"/>
    </row>
    <row r="96" spans="2:47" s="1" customFormat="1" ht="22.8" hidden="1" customHeight="1">
      <c r="B96" s="30"/>
      <c r="C96" s="146" t="s">
        <v>96</v>
      </c>
      <c r="D96" s="31"/>
      <c r="E96" s="31"/>
      <c r="F96" s="31"/>
      <c r="G96" s="31"/>
      <c r="H96" s="31"/>
      <c r="I96" s="106"/>
      <c r="J96" s="75">
        <f>J121</f>
        <v>0</v>
      </c>
      <c r="K96" s="31"/>
      <c r="L96" s="34"/>
      <c r="AU96" s="13" t="s">
        <v>97</v>
      </c>
    </row>
    <row r="97" spans="2:12" s="8" customFormat="1" ht="24.9" hidden="1" customHeight="1">
      <c r="B97" s="147"/>
      <c r="C97" s="148"/>
      <c r="D97" s="149" t="s">
        <v>98</v>
      </c>
      <c r="E97" s="150"/>
      <c r="F97" s="150"/>
      <c r="G97" s="150"/>
      <c r="H97" s="150"/>
      <c r="I97" s="151"/>
      <c r="J97" s="152">
        <f>J122</f>
        <v>0</v>
      </c>
      <c r="K97" s="148"/>
      <c r="L97" s="153"/>
    </row>
    <row r="98" spans="2:12" s="9" customFormat="1" ht="19.95" hidden="1" customHeight="1">
      <c r="B98" s="154"/>
      <c r="C98" s="155"/>
      <c r="D98" s="156" t="s">
        <v>739</v>
      </c>
      <c r="E98" s="157"/>
      <c r="F98" s="157"/>
      <c r="G98" s="157"/>
      <c r="H98" s="157"/>
      <c r="I98" s="158"/>
      <c r="J98" s="159">
        <f>J123</f>
        <v>0</v>
      </c>
      <c r="K98" s="155"/>
      <c r="L98" s="160"/>
    </row>
    <row r="99" spans="2:12" s="9" customFormat="1" ht="19.95" hidden="1" customHeight="1">
      <c r="B99" s="154"/>
      <c r="C99" s="155"/>
      <c r="D99" s="156" t="s">
        <v>740</v>
      </c>
      <c r="E99" s="157"/>
      <c r="F99" s="157"/>
      <c r="G99" s="157"/>
      <c r="H99" s="157"/>
      <c r="I99" s="158"/>
      <c r="J99" s="159">
        <f>J193</f>
        <v>0</v>
      </c>
      <c r="K99" s="155"/>
      <c r="L99" s="160"/>
    </row>
    <row r="100" spans="2:12" s="9" customFormat="1" ht="19.95" hidden="1" customHeight="1">
      <c r="B100" s="154"/>
      <c r="C100" s="155"/>
      <c r="D100" s="156" t="s">
        <v>741</v>
      </c>
      <c r="E100" s="157"/>
      <c r="F100" s="157"/>
      <c r="G100" s="157"/>
      <c r="H100" s="157"/>
      <c r="I100" s="158"/>
      <c r="J100" s="159">
        <f>J220</f>
        <v>0</v>
      </c>
      <c r="K100" s="155"/>
      <c r="L100" s="160"/>
    </row>
    <row r="101" spans="2:12" s="9" customFormat="1" ht="19.95" hidden="1" customHeight="1">
      <c r="B101" s="154"/>
      <c r="C101" s="155"/>
      <c r="D101" s="156" t="s">
        <v>742</v>
      </c>
      <c r="E101" s="157"/>
      <c r="F101" s="157"/>
      <c r="G101" s="157"/>
      <c r="H101" s="157"/>
      <c r="I101" s="158"/>
      <c r="J101" s="159">
        <f>J234</f>
        <v>0</v>
      </c>
      <c r="K101" s="155"/>
      <c r="L101" s="160"/>
    </row>
    <row r="102" spans="2:12" s="1" customFormat="1" ht="21.75" hidden="1" customHeight="1">
      <c r="B102" s="30"/>
      <c r="C102" s="31"/>
      <c r="D102" s="31"/>
      <c r="E102" s="31"/>
      <c r="F102" s="31"/>
      <c r="G102" s="31"/>
      <c r="H102" s="31"/>
      <c r="I102" s="106"/>
      <c r="J102" s="31"/>
      <c r="K102" s="31"/>
      <c r="L102" s="34"/>
    </row>
    <row r="103" spans="2:12" s="1" customFormat="1" ht="6.9" hidden="1" customHeight="1">
      <c r="B103" s="45"/>
      <c r="C103" s="46"/>
      <c r="D103" s="46"/>
      <c r="E103" s="46"/>
      <c r="F103" s="46"/>
      <c r="G103" s="46"/>
      <c r="H103" s="46"/>
      <c r="I103" s="138"/>
      <c r="J103" s="46"/>
      <c r="K103" s="46"/>
      <c r="L103" s="34"/>
    </row>
    <row r="104" spans="2:12" hidden="1"/>
    <row r="105" spans="2:12" hidden="1"/>
    <row r="106" spans="2:12" hidden="1"/>
    <row r="107" spans="2:12" s="1" customFormat="1" ht="6.9" customHeight="1">
      <c r="B107" s="47"/>
      <c r="C107" s="48"/>
      <c r="D107" s="48"/>
      <c r="E107" s="48"/>
      <c r="F107" s="48"/>
      <c r="G107" s="48"/>
      <c r="H107" s="48"/>
      <c r="I107" s="141"/>
      <c r="J107" s="48"/>
      <c r="K107" s="48"/>
      <c r="L107" s="34"/>
    </row>
    <row r="108" spans="2:12" s="1" customFormat="1" ht="24.9" customHeight="1">
      <c r="B108" s="30"/>
      <c r="C108" s="19" t="s">
        <v>107</v>
      </c>
      <c r="D108" s="31"/>
      <c r="E108" s="31"/>
      <c r="F108" s="31"/>
      <c r="G108" s="31"/>
      <c r="H108" s="31"/>
      <c r="I108" s="106"/>
      <c r="J108" s="31"/>
      <c r="K108" s="31"/>
      <c r="L108" s="34"/>
    </row>
    <row r="109" spans="2:12" s="1" customFormat="1" ht="6.9" customHeight="1">
      <c r="B109" s="30"/>
      <c r="C109" s="31"/>
      <c r="D109" s="31"/>
      <c r="E109" s="31"/>
      <c r="F109" s="31"/>
      <c r="G109" s="31"/>
      <c r="H109" s="31"/>
      <c r="I109" s="106"/>
      <c r="J109" s="31"/>
      <c r="K109" s="31"/>
      <c r="L109" s="34"/>
    </row>
    <row r="110" spans="2:12" s="1" customFormat="1" ht="12" customHeight="1">
      <c r="B110" s="30"/>
      <c r="C110" s="25" t="s">
        <v>16</v>
      </c>
      <c r="D110" s="31"/>
      <c r="E110" s="31"/>
      <c r="F110" s="31"/>
      <c r="G110" s="31"/>
      <c r="H110" s="31"/>
      <c r="I110" s="106"/>
      <c r="J110" s="31"/>
      <c r="K110" s="31"/>
      <c r="L110" s="34"/>
    </row>
    <row r="111" spans="2:12" s="1" customFormat="1" ht="16.5" customHeight="1">
      <c r="B111" s="30"/>
      <c r="C111" s="31"/>
      <c r="D111" s="31"/>
      <c r="E111" s="257" t="str">
        <f>E7</f>
        <v>Rekonstrukce stávající kotelny v objektu Dětského domova Kašperské Hory</v>
      </c>
      <c r="F111" s="258"/>
      <c r="G111" s="258"/>
      <c r="H111" s="258"/>
      <c r="I111" s="106"/>
      <c r="J111" s="31"/>
      <c r="K111" s="31"/>
      <c r="L111" s="34"/>
    </row>
    <row r="112" spans="2:12" s="1" customFormat="1" ht="12" customHeight="1">
      <c r="B112" s="30"/>
      <c r="C112" s="25" t="s">
        <v>90</v>
      </c>
      <c r="D112" s="31"/>
      <c r="E112" s="31"/>
      <c r="F112" s="31"/>
      <c r="G112" s="31"/>
      <c r="H112" s="31"/>
      <c r="I112" s="106"/>
      <c r="J112" s="31"/>
      <c r="K112" s="31"/>
      <c r="L112" s="34"/>
    </row>
    <row r="113" spans="2:65" s="1" customFormat="1" ht="16.5" customHeight="1">
      <c r="B113" s="30"/>
      <c r="C113" s="31"/>
      <c r="D113" s="31"/>
      <c r="E113" s="240" t="str">
        <f>E9</f>
        <v>2019/0047b - MaR</v>
      </c>
      <c r="F113" s="256"/>
      <c r="G113" s="256"/>
      <c r="H113" s="256"/>
      <c r="I113" s="106"/>
      <c r="J113" s="31"/>
      <c r="K113" s="31"/>
      <c r="L113" s="34"/>
    </row>
    <row r="114" spans="2:65" s="1" customFormat="1" ht="6.9" customHeight="1">
      <c r="B114" s="30"/>
      <c r="C114" s="31"/>
      <c r="D114" s="31"/>
      <c r="E114" s="31"/>
      <c r="F114" s="31"/>
      <c r="G114" s="31"/>
      <c r="H114" s="31"/>
      <c r="I114" s="106"/>
      <c r="J114" s="31"/>
      <c r="K114" s="31"/>
      <c r="L114" s="34"/>
    </row>
    <row r="115" spans="2:65" s="1" customFormat="1" ht="12" customHeight="1">
      <c r="B115" s="30"/>
      <c r="C115" s="25" t="s">
        <v>20</v>
      </c>
      <c r="D115" s="31"/>
      <c r="E115" s="31"/>
      <c r="F115" s="23" t="str">
        <f>F12</f>
        <v>Kašperské Hory</v>
      </c>
      <c r="G115" s="31"/>
      <c r="H115" s="31"/>
      <c r="I115" s="108" t="s">
        <v>22</v>
      </c>
      <c r="J115" s="57" t="str">
        <f>IF(J12="","",J12)</f>
        <v>17. 5. 2019</v>
      </c>
      <c r="K115" s="31"/>
      <c r="L115" s="34"/>
    </row>
    <row r="116" spans="2:65" s="1" customFormat="1" ht="6.9" customHeight="1">
      <c r="B116" s="30"/>
      <c r="C116" s="31"/>
      <c r="D116" s="31"/>
      <c r="E116" s="31"/>
      <c r="F116" s="31"/>
      <c r="G116" s="31"/>
      <c r="H116" s="31"/>
      <c r="I116" s="106"/>
      <c r="J116" s="31"/>
      <c r="K116" s="31"/>
      <c r="L116" s="34"/>
    </row>
    <row r="117" spans="2:65" s="1" customFormat="1" ht="15.15" customHeight="1">
      <c r="B117" s="30"/>
      <c r="C117" s="25" t="s">
        <v>24</v>
      </c>
      <c r="D117" s="31"/>
      <c r="E117" s="31"/>
      <c r="F117" s="23" t="str">
        <f>E15</f>
        <v>Dětský domov Kašperské Hory, Náměstí 146, 341 92 K</v>
      </c>
      <c r="G117" s="31"/>
      <c r="H117" s="31"/>
      <c r="I117" s="108" t="s">
        <v>30</v>
      </c>
      <c r="J117" s="28" t="str">
        <f>E21</f>
        <v xml:space="preserve"> </v>
      </c>
      <c r="K117" s="31"/>
      <c r="L117" s="34"/>
    </row>
    <row r="118" spans="2:65" s="1" customFormat="1" ht="15.15" customHeight="1">
      <c r="B118" s="30"/>
      <c r="C118" s="25" t="s">
        <v>28</v>
      </c>
      <c r="D118" s="31"/>
      <c r="E118" s="31"/>
      <c r="F118" s="23" t="str">
        <f>IF(E18="","",E18)</f>
        <v>Vyplň údaj</v>
      </c>
      <c r="G118" s="31"/>
      <c r="H118" s="31"/>
      <c r="I118" s="108" t="s">
        <v>33</v>
      </c>
      <c r="J118" s="28" t="str">
        <f>E24</f>
        <v>Ing. Ondřej Kadavý</v>
      </c>
      <c r="K118" s="31"/>
      <c r="L118" s="34"/>
    </row>
    <row r="119" spans="2:65" s="1" customFormat="1" ht="10.35" customHeight="1">
      <c r="B119" s="30"/>
      <c r="C119" s="31"/>
      <c r="D119" s="31"/>
      <c r="E119" s="31"/>
      <c r="F119" s="31"/>
      <c r="G119" s="31"/>
      <c r="H119" s="31"/>
      <c r="I119" s="106"/>
      <c r="J119" s="31"/>
      <c r="K119" s="31"/>
      <c r="L119" s="34"/>
    </row>
    <row r="120" spans="2:65" s="10" customFormat="1" ht="29.25" customHeight="1">
      <c r="B120" s="161"/>
      <c r="C120" s="162" t="s">
        <v>108</v>
      </c>
      <c r="D120" s="163" t="s">
        <v>61</v>
      </c>
      <c r="E120" s="163" t="s">
        <v>57</v>
      </c>
      <c r="F120" s="163" t="s">
        <v>58</v>
      </c>
      <c r="G120" s="163" t="s">
        <v>109</v>
      </c>
      <c r="H120" s="163" t="s">
        <v>110</v>
      </c>
      <c r="I120" s="164" t="s">
        <v>111</v>
      </c>
      <c r="J120" s="163" t="s">
        <v>95</v>
      </c>
      <c r="K120" s="165" t="s">
        <v>112</v>
      </c>
      <c r="L120" s="166"/>
      <c r="M120" s="66" t="s">
        <v>1</v>
      </c>
      <c r="N120" s="67" t="s">
        <v>40</v>
      </c>
      <c r="O120" s="67" t="s">
        <v>113</v>
      </c>
      <c r="P120" s="67" t="s">
        <v>114</v>
      </c>
      <c r="Q120" s="67" t="s">
        <v>115</v>
      </c>
      <c r="R120" s="67" t="s">
        <v>116</v>
      </c>
      <c r="S120" s="67" t="s">
        <v>117</v>
      </c>
      <c r="T120" s="68" t="s">
        <v>118</v>
      </c>
    </row>
    <row r="121" spans="2:65" s="1" customFormat="1" ht="22.8" customHeight="1">
      <c r="B121" s="30"/>
      <c r="C121" s="73" t="s">
        <v>119</v>
      </c>
      <c r="D121" s="31"/>
      <c r="E121" s="31"/>
      <c r="F121" s="31"/>
      <c r="G121" s="31"/>
      <c r="H121" s="31"/>
      <c r="I121" s="106"/>
      <c r="J121" s="167">
        <f>BK121</f>
        <v>0</v>
      </c>
      <c r="K121" s="31"/>
      <c r="L121" s="34"/>
      <c r="M121" s="69"/>
      <c r="N121" s="70"/>
      <c r="O121" s="70"/>
      <c r="P121" s="168">
        <f>P122</f>
        <v>0</v>
      </c>
      <c r="Q121" s="70"/>
      <c r="R121" s="168">
        <f>R122</f>
        <v>0</v>
      </c>
      <c r="S121" s="70"/>
      <c r="T121" s="169">
        <f>T122</f>
        <v>0</v>
      </c>
      <c r="AT121" s="13" t="s">
        <v>75</v>
      </c>
      <c r="AU121" s="13" t="s">
        <v>97</v>
      </c>
      <c r="BK121" s="170">
        <f>BK122</f>
        <v>0</v>
      </c>
    </row>
    <row r="122" spans="2:65" s="11" customFormat="1" ht="25.95" customHeight="1">
      <c r="B122" s="171"/>
      <c r="C122" s="172"/>
      <c r="D122" s="173" t="s">
        <v>75</v>
      </c>
      <c r="E122" s="174" t="s">
        <v>120</v>
      </c>
      <c r="F122" s="174" t="s">
        <v>121</v>
      </c>
      <c r="G122" s="172"/>
      <c r="H122" s="172"/>
      <c r="I122" s="175"/>
      <c r="J122" s="176">
        <f>BK122</f>
        <v>0</v>
      </c>
      <c r="K122" s="172"/>
      <c r="L122" s="177"/>
      <c r="M122" s="178"/>
      <c r="N122" s="179"/>
      <c r="O122" s="179"/>
      <c r="P122" s="180">
        <f>P123+P193+P220+P234</f>
        <v>0</v>
      </c>
      <c r="Q122" s="179"/>
      <c r="R122" s="180">
        <f>R123+R193+R220+R234</f>
        <v>0</v>
      </c>
      <c r="S122" s="179"/>
      <c r="T122" s="181">
        <f>T123+T193+T220+T234</f>
        <v>0</v>
      </c>
      <c r="AR122" s="182" t="s">
        <v>122</v>
      </c>
      <c r="AT122" s="183" t="s">
        <v>75</v>
      </c>
      <c r="AU122" s="183" t="s">
        <v>76</v>
      </c>
      <c r="AY122" s="182" t="s">
        <v>123</v>
      </c>
      <c r="BK122" s="184">
        <f>BK123+BK193+BK220+BK234</f>
        <v>0</v>
      </c>
    </row>
    <row r="123" spans="2:65" s="11" customFormat="1" ht="22.8" customHeight="1">
      <c r="B123" s="171"/>
      <c r="C123" s="172"/>
      <c r="D123" s="173" t="s">
        <v>75</v>
      </c>
      <c r="E123" s="185" t="s">
        <v>743</v>
      </c>
      <c r="F123" s="185" t="s">
        <v>744</v>
      </c>
      <c r="G123" s="172"/>
      <c r="H123" s="172"/>
      <c r="I123" s="175"/>
      <c r="J123" s="186">
        <f>BK123</f>
        <v>0</v>
      </c>
      <c r="K123" s="172"/>
      <c r="L123" s="177"/>
      <c r="M123" s="178"/>
      <c r="N123" s="179"/>
      <c r="O123" s="179"/>
      <c r="P123" s="180">
        <f>SUM(P124:P192)</f>
        <v>0</v>
      </c>
      <c r="Q123" s="179"/>
      <c r="R123" s="180">
        <f>SUM(R124:R192)</f>
        <v>0</v>
      </c>
      <c r="S123" s="179"/>
      <c r="T123" s="181">
        <f>SUM(T124:T192)</f>
        <v>0</v>
      </c>
      <c r="AR123" s="182" t="s">
        <v>122</v>
      </c>
      <c r="AT123" s="183" t="s">
        <v>75</v>
      </c>
      <c r="AU123" s="183" t="s">
        <v>84</v>
      </c>
      <c r="AY123" s="182" t="s">
        <v>123</v>
      </c>
      <c r="BK123" s="184">
        <f>SUM(BK124:BK192)</f>
        <v>0</v>
      </c>
    </row>
    <row r="124" spans="2:65" s="1" customFormat="1" ht="24" customHeight="1">
      <c r="B124" s="30"/>
      <c r="C124" s="187" t="s">
        <v>84</v>
      </c>
      <c r="D124" s="187" t="s">
        <v>126</v>
      </c>
      <c r="E124" s="188" t="s">
        <v>745</v>
      </c>
      <c r="F124" s="189" t="s">
        <v>746</v>
      </c>
      <c r="G124" s="190" t="s">
        <v>202</v>
      </c>
      <c r="H124" s="191">
        <v>1</v>
      </c>
      <c r="I124" s="192"/>
      <c r="J124" s="193">
        <f t="shared" ref="J124:J155" si="0">ROUND(I124*H124,2)</f>
        <v>0</v>
      </c>
      <c r="K124" s="189" t="s">
        <v>1</v>
      </c>
      <c r="L124" s="34"/>
      <c r="M124" s="194" t="s">
        <v>1</v>
      </c>
      <c r="N124" s="195" t="s">
        <v>42</v>
      </c>
      <c r="O124" s="62"/>
      <c r="P124" s="196">
        <f t="shared" ref="P124:P155" si="1">O124*H124</f>
        <v>0</v>
      </c>
      <c r="Q124" s="196">
        <v>0</v>
      </c>
      <c r="R124" s="196">
        <f t="shared" ref="R124:R155" si="2">Q124*H124</f>
        <v>0</v>
      </c>
      <c r="S124" s="196">
        <v>0</v>
      </c>
      <c r="T124" s="197">
        <f t="shared" ref="T124:T155" si="3">S124*H124</f>
        <v>0</v>
      </c>
      <c r="AR124" s="198" t="s">
        <v>131</v>
      </c>
      <c r="AT124" s="198" t="s">
        <v>126</v>
      </c>
      <c r="AU124" s="198" t="s">
        <v>122</v>
      </c>
      <c r="AY124" s="13" t="s">
        <v>123</v>
      </c>
      <c r="BE124" s="199">
        <f t="shared" ref="BE124:BE155" si="4">IF(N124="základní",J124,0)</f>
        <v>0</v>
      </c>
      <c r="BF124" s="199">
        <f t="shared" ref="BF124:BF155" si="5">IF(N124="snížená",J124,0)</f>
        <v>0</v>
      </c>
      <c r="BG124" s="199">
        <f t="shared" ref="BG124:BG155" si="6">IF(N124="zákl. přenesená",J124,0)</f>
        <v>0</v>
      </c>
      <c r="BH124" s="199">
        <f t="shared" ref="BH124:BH155" si="7">IF(N124="sníž. přenesená",J124,0)</f>
        <v>0</v>
      </c>
      <c r="BI124" s="199">
        <f t="shared" ref="BI124:BI155" si="8">IF(N124="nulová",J124,0)</f>
        <v>0</v>
      </c>
      <c r="BJ124" s="13" t="s">
        <v>122</v>
      </c>
      <c r="BK124" s="199">
        <f t="shared" ref="BK124:BK155" si="9">ROUND(I124*H124,2)</f>
        <v>0</v>
      </c>
      <c r="BL124" s="13" t="s">
        <v>131</v>
      </c>
      <c r="BM124" s="198" t="s">
        <v>122</v>
      </c>
    </row>
    <row r="125" spans="2:65" s="1" customFormat="1" ht="16.5" customHeight="1">
      <c r="B125" s="30"/>
      <c r="C125" s="187" t="s">
        <v>122</v>
      </c>
      <c r="D125" s="187" t="s">
        <v>126</v>
      </c>
      <c r="E125" s="188" t="s">
        <v>747</v>
      </c>
      <c r="F125" s="189" t="s">
        <v>748</v>
      </c>
      <c r="G125" s="190" t="s">
        <v>202</v>
      </c>
      <c r="H125" s="191">
        <v>1</v>
      </c>
      <c r="I125" s="192"/>
      <c r="J125" s="193">
        <f t="shared" si="0"/>
        <v>0</v>
      </c>
      <c r="K125" s="189" t="s">
        <v>1</v>
      </c>
      <c r="L125" s="34"/>
      <c r="M125" s="194" t="s">
        <v>1</v>
      </c>
      <c r="N125" s="195" t="s">
        <v>42</v>
      </c>
      <c r="O125" s="62"/>
      <c r="P125" s="196">
        <f t="shared" si="1"/>
        <v>0</v>
      </c>
      <c r="Q125" s="196">
        <v>0</v>
      </c>
      <c r="R125" s="196">
        <f t="shared" si="2"/>
        <v>0</v>
      </c>
      <c r="S125" s="196">
        <v>0</v>
      </c>
      <c r="T125" s="197">
        <f t="shared" si="3"/>
        <v>0</v>
      </c>
      <c r="AR125" s="198" t="s">
        <v>131</v>
      </c>
      <c r="AT125" s="198" t="s">
        <v>126</v>
      </c>
      <c r="AU125" s="198" t="s">
        <v>122</v>
      </c>
      <c r="AY125" s="13" t="s">
        <v>123</v>
      </c>
      <c r="BE125" s="199">
        <f t="shared" si="4"/>
        <v>0</v>
      </c>
      <c r="BF125" s="199">
        <f t="shared" si="5"/>
        <v>0</v>
      </c>
      <c r="BG125" s="199">
        <f t="shared" si="6"/>
        <v>0</v>
      </c>
      <c r="BH125" s="199">
        <f t="shared" si="7"/>
        <v>0</v>
      </c>
      <c r="BI125" s="199">
        <f t="shared" si="8"/>
        <v>0</v>
      </c>
      <c r="BJ125" s="13" t="s">
        <v>122</v>
      </c>
      <c r="BK125" s="199">
        <f t="shared" si="9"/>
        <v>0</v>
      </c>
      <c r="BL125" s="13" t="s">
        <v>131</v>
      </c>
      <c r="BM125" s="198" t="s">
        <v>142</v>
      </c>
    </row>
    <row r="126" spans="2:65" s="1" customFormat="1" ht="24" customHeight="1">
      <c r="B126" s="30"/>
      <c r="C126" s="187" t="s">
        <v>138</v>
      </c>
      <c r="D126" s="187" t="s">
        <v>126</v>
      </c>
      <c r="E126" s="188" t="s">
        <v>749</v>
      </c>
      <c r="F126" s="189" t="s">
        <v>750</v>
      </c>
      <c r="G126" s="190" t="s">
        <v>202</v>
      </c>
      <c r="H126" s="191">
        <v>1</v>
      </c>
      <c r="I126" s="192"/>
      <c r="J126" s="193">
        <f t="shared" si="0"/>
        <v>0</v>
      </c>
      <c r="K126" s="189" t="s">
        <v>1</v>
      </c>
      <c r="L126" s="34"/>
      <c r="M126" s="194" t="s">
        <v>1</v>
      </c>
      <c r="N126" s="195" t="s">
        <v>42</v>
      </c>
      <c r="O126" s="62"/>
      <c r="P126" s="196">
        <f t="shared" si="1"/>
        <v>0</v>
      </c>
      <c r="Q126" s="196">
        <v>0</v>
      </c>
      <c r="R126" s="196">
        <f t="shared" si="2"/>
        <v>0</v>
      </c>
      <c r="S126" s="196">
        <v>0</v>
      </c>
      <c r="T126" s="197">
        <f t="shared" si="3"/>
        <v>0</v>
      </c>
      <c r="AR126" s="198" t="s">
        <v>131</v>
      </c>
      <c r="AT126" s="198" t="s">
        <v>126</v>
      </c>
      <c r="AU126" s="198" t="s">
        <v>122</v>
      </c>
      <c r="AY126" s="13" t="s">
        <v>123</v>
      </c>
      <c r="BE126" s="199">
        <f t="shared" si="4"/>
        <v>0</v>
      </c>
      <c r="BF126" s="199">
        <f t="shared" si="5"/>
        <v>0</v>
      </c>
      <c r="BG126" s="199">
        <f t="shared" si="6"/>
        <v>0</v>
      </c>
      <c r="BH126" s="199">
        <f t="shared" si="7"/>
        <v>0</v>
      </c>
      <c r="BI126" s="199">
        <f t="shared" si="8"/>
        <v>0</v>
      </c>
      <c r="BJ126" s="13" t="s">
        <v>122</v>
      </c>
      <c r="BK126" s="199">
        <f t="shared" si="9"/>
        <v>0</v>
      </c>
      <c r="BL126" s="13" t="s">
        <v>131</v>
      </c>
      <c r="BM126" s="198" t="s">
        <v>150</v>
      </c>
    </row>
    <row r="127" spans="2:65" s="1" customFormat="1" ht="16.5" customHeight="1">
      <c r="B127" s="30"/>
      <c r="C127" s="187" t="s">
        <v>142</v>
      </c>
      <c r="D127" s="187" t="s">
        <v>126</v>
      </c>
      <c r="E127" s="188" t="s">
        <v>751</v>
      </c>
      <c r="F127" s="189" t="s">
        <v>752</v>
      </c>
      <c r="G127" s="190" t="s">
        <v>202</v>
      </c>
      <c r="H127" s="191">
        <v>1</v>
      </c>
      <c r="I127" s="192"/>
      <c r="J127" s="193">
        <f t="shared" si="0"/>
        <v>0</v>
      </c>
      <c r="K127" s="189" t="s">
        <v>1</v>
      </c>
      <c r="L127" s="34"/>
      <c r="M127" s="194" t="s">
        <v>1</v>
      </c>
      <c r="N127" s="195" t="s">
        <v>42</v>
      </c>
      <c r="O127" s="62"/>
      <c r="P127" s="196">
        <f t="shared" si="1"/>
        <v>0</v>
      </c>
      <c r="Q127" s="196">
        <v>0</v>
      </c>
      <c r="R127" s="196">
        <f t="shared" si="2"/>
        <v>0</v>
      </c>
      <c r="S127" s="196">
        <v>0</v>
      </c>
      <c r="T127" s="197">
        <f t="shared" si="3"/>
        <v>0</v>
      </c>
      <c r="AR127" s="198" t="s">
        <v>131</v>
      </c>
      <c r="AT127" s="198" t="s">
        <v>126</v>
      </c>
      <c r="AU127" s="198" t="s">
        <v>122</v>
      </c>
      <c r="AY127" s="13" t="s">
        <v>123</v>
      </c>
      <c r="BE127" s="199">
        <f t="shared" si="4"/>
        <v>0</v>
      </c>
      <c r="BF127" s="199">
        <f t="shared" si="5"/>
        <v>0</v>
      </c>
      <c r="BG127" s="199">
        <f t="shared" si="6"/>
        <v>0</v>
      </c>
      <c r="BH127" s="199">
        <f t="shared" si="7"/>
        <v>0</v>
      </c>
      <c r="BI127" s="199">
        <f t="shared" si="8"/>
        <v>0</v>
      </c>
      <c r="BJ127" s="13" t="s">
        <v>122</v>
      </c>
      <c r="BK127" s="199">
        <f t="shared" si="9"/>
        <v>0</v>
      </c>
      <c r="BL127" s="13" t="s">
        <v>131</v>
      </c>
      <c r="BM127" s="198" t="s">
        <v>158</v>
      </c>
    </row>
    <row r="128" spans="2:65" s="1" customFormat="1" ht="24" customHeight="1">
      <c r="B128" s="30"/>
      <c r="C128" s="187" t="s">
        <v>146</v>
      </c>
      <c r="D128" s="187" t="s">
        <v>126</v>
      </c>
      <c r="E128" s="188" t="s">
        <v>753</v>
      </c>
      <c r="F128" s="189" t="s">
        <v>754</v>
      </c>
      <c r="G128" s="190" t="s">
        <v>202</v>
      </c>
      <c r="H128" s="191">
        <v>1</v>
      </c>
      <c r="I128" s="192"/>
      <c r="J128" s="193">
        <f t="shared" si="0"/>
        <v>0</v>
      </c>
      <c r="K128" s="189" t="s">
        <v>1</v>
      </c>
      <c r="L128" s="34"/>
      <c r="M128" s="194" t="s">
        <v>1</v>
      </c>
      <c r="N128" s="195" t="s">
        <v>42</v>
      </c>
      <c r="O128" s="62"/>
      <c r="P128" s="196">
        <f t="shared" si="1"/>
        <v>0</v>
      </c>
      <c r="Q128" s="196">
        <v>0</v>
      </c>
      <c r="R128" s="196">
        <f t="shared" si="2"/>
        <v>0</v>
      </c>
      <c r="S128" s="196">
        <v>0</v>
      </c>
      <c r="T128" s="197">
        <f t="shared" si="3"/>
        <v>0</v>
      </c>
      <c r="AR128" s="198" t="s">
        <v>131</v>
      </c>
      <c r="AT128" s="198" t="s">
        <v>126</v>
      </c>
      <c r="AU128" s="198" t="s">
        <v>122</v>
      </c>
      <c r="AY128" s="13" t="s">
        <v>123</v>
      </c>
      <c r="BE128" s="199">
        <f t="shared" si="4"/>
        <v>0</v>
      </c>
      <c r="BF128" s="199">
        <f t="shared" si="5"/>
        <v>0</v>
      </c>
      <c r="BG128" s="199">
        <f t="shared" si="6"/>
        <v>0</v>
      </c>
      <c r="BH128" s="199">
        <f t="shared" si="7"/>
        <v>0</v>
      </c>
      <c r="BI128" s="199">
        <f t="shared" si="8"/>
        <v>0</v>
      </c>
      <c r="BJ128" s="13" t="s">
        <v>122</v>
      </c>
      <c r="BK128" s="199">
        <f t="shared" si="9"/>
        <v>0</v>
      </c>
      <c r="BL128" s="13" t="s">
        <v>131</v>
      </c>
      <c r="BM128" s="198" t="s">
        <v>166</v>
      </c>
    </row>
    <row r="129" spans="2:65" s="1" customFormat="1" ht="16.5" customHeight="1">
      <c r="B129" s="30"/>
      <c r="C129" s="187" t="s">
        <v>150</v>
      </c>
      <c r="D129" s="187" t="s">
        <v>126</v>
      </c>
      <c r="E129" s="188" t="s">
        <v>755</v>
      </c>
      <c r="F129" s="189" t="s">
        <v>756</v>
      </c>
      <c r="G129" s="190" t="s">
        <v>202</v>
      </c>
      <c r="H129" s="191">
        <v>1</v>
      </c>
      <c r="I129" s="192"/>
      <c r="J129" s="193">
        <f t="shared" si="0"/>
        <v>0</v>
      </c>
      <c r="K129" s="189" t="s">
        <v>1</v>
      </c>
      <c r="L129" s="34"/>
      <c r="M129" s="194" t="s">
        <v>1</v>
      </c>
      <c r="N129" s="195" t="s">
        <v>42</v>
      </c>
      <c r="O129" s="62"/>
      <c r="P129" s="196">
        <f t="shared" si="1"/>
        <v>0</v>
      </c>
      <c r="Q129" s="196">
        <v>0</v>
      </c>
      <c r="R129" s="196">
        <f t="shared" si="2"/>
        <v>0</v>
      </c>
      <c r="S129" s="196">
        <v>0</v>
      </c>
      <c r="T129" s="197">
        <f t="shared" si="3"/>
        <v>0</v>
      </c>
      <c r="AR129" s="198" t="s">
        <v>131</v>
      </c>
      <c r="AT129" s="198" t="s">
        <v>126</v>
      </c>
      <c r="AU129" s="198" t="s">
        <v>122</v>
      </c>
      <c r="AY129" s="13" t="s">
        <v>123</v>
      </c>
      <c r="BE129" s="199">
        <f t="shared" si="4"/>
        <v>0</v>
      </c>
      <c r="BF129" s="199">
        <f t="shared" si="5"/>
        <v>0</v>
      </c>
      <c r="BG129" s="199">
        <f t="shared" si="6"/>
        <v>0</v>
      </c>
      <c r="BH129" s="199">
        <f t="shared" si="7"/>
        <v>0</v>
      </c>
      <c r="BI129" s="199">
        <f t="shared" si="8"/>
        <v>0</v>
      </c>
      <c r="BJ129" s="13" t="s">
        <v>122</v>
      </c>
      <c r="BK129" s="199">
        <f t="shared" si="9"/>
        <v>0</v>
      </c>
      <c r="BL129" s="13" t="s">
        <v>131</v>
      </c>
      <c r="BM129" s="198" t="s">
        <v>174</v>
      </c>
    </row>
    <row r="130" spans="2:65" s="1" customFormat="1" ht="16.5" customHeight="1">
      <c r="B130" s="30"/>
      <c r="C130" s="187" t="s">
        <v>154</v>
      </c>
      <c r="D130" s="187" t="s">
        <v>126</v>
      </c>
      <c r="E130" s="188" t="s">
        <v>757</v>
      </c>
      <c r="F130" s="189" t="s">
        <v>758</v>
      </c>
      <c r="G130" s="190" t="s">
        <v>202</v>
      </c>
      <c r="H130" s="191">
        <v>1</v>
      </c>
      <c r="I130" s="192"/>
      <c r="J130" s="193">
        <f t="shared" si="0"/>
        <v>0</v>
      </c>
      <c r="K130" s="189" t="s">
        <v>1</v>
      </c>
      <c r="L130" s="34"/>
      <c r="M130" s="194" t="s">
        <v>1</v>
      </c>
      <c r="N130" s="195" t="s">
        <v>42</v>
      </c>
      <c r="O130" s="62"/>
      <c r="P130" s="196">
        <f t="shared" si="1"/>
        <v>0</v>
      </c>
      <c r="Q130" s="196">
        <v>0</v>
      </c>
      <c r="R130" s="196">
        <f t="shared" si="2"/>
        <v>0</v>
      </c>
      <c r="S130" s="196">
        <v>0</v>
      </c>
      <c r="T130" s="197">
        <f t="shared" si="3"/>
        <v>0</v>
      </c>
      <c r="AR130" s="198" t="s">
        <v>131</v>
      </c>
      <c r="AT130" s="198" t="s">
        <v>126</v>
      </c>
      <c r="AU130" s="198" t="s">
        <v>122</v>
      </c>
      <c r="AY130" s="13" t="s">
        <v>123</v>
      </c>
      <c r="BE130" s="199">
        <f t="shared" si="4"/>
        <v>0</v>
      </c>
      <c r="BF130" s="199">
        <f t="shared" si="5"/>
        <v>0</v>
      </c>
      <c r="BG130" s="199">
        <f t="shared" si="6"/>
        <v>0</v>
      </c>
      <c r="BH130" s="199">
        <f t="shared" si="7"/>
        <v>0</v>
      </c>
      <c r="BI130" s="199">
        <f t="shared" si="8"/>
        <v>0</v>
      </c>
      <c r="BJ130" s="13" t="s">
        <v>122</v>
      </c>
      <c r="BK130" s="199">
        <f t="shared" si="9"/>
        <v>0</v>
      </c>
      <c r="BL130" s="13" t="s">
        <v>131</v>
      </c>
      <c r="BM130" s="198" t="s">
        <v>182</v>
      </c>
    </row>
    <row r="131" spans="2:65" s="1" customFormat="1" ht="16.5" customHeight="1">
      <c r="B131" s="30"/>
      <c r="C131" s="187" t="s">
        <v>158</v>
      </c>
      <c r="D131" s="187" t="s">
        <v>126</v>
      </c>
      <c r="E131" s="188" t="s">
        <v>759</v>
      </c>
      <c r="F131" s="189" t="s">
        <v>760</v>
      </c>
      <c r="G131" s="190" t="s">
        <v>202</v>
      </c>
      <c r="H131" s="191">
        <v>1</v>
      </c>
      <c r="I131" s="192"/>
      <c r="J131" s="193">
        <f t="shared" si="0"/>
        <v>0</v>
      </c>
      <c r="K131" s="189" t="s">
        <v>1</v>
      </c>
      <c r="L131" s="34"/>
      <c r="M131" s="194" t="s">
        <v>1</v>
      </c>
      <c r="N131" s="195" t="s">
        <v>42</v>
      </c>
      <c r="O131" s="62"/>
      <c r="P131" s="196">
        <f t="shared" si="1"/>
        <v>0</v>
      </c>
      <c r="Q131" s="196">
        <v>0</v>
      </c>
      <c r="R131" s="196">
        <f t="shared" si="2"/>
        <v>0</v>
      </c>
      <c r="S131" s="196">
        <v>0</v>
      </c>
      <c r="T131" s="197">
        <f t="shared" si="3"/>
        <v>0</v>
      </c>
      <c r="AR131" s="198" t="s">
        <v>131</v>
      </c>
      <c r="AT131" s="198" t="s">
        <v>126</v>
      </c>
      <c r="AU131" s="198" t="s">
        <v>122</v>
      </c>
      <c r="AY131" s="13" t="s">
        <v>123</v>
      </c>
      <c r="BE131" s="199">
        <f t="shared" si="4"/>
        <v>0</v>
      </c>
      <c r="BF131" s="199">
        <f t="shared" si="5"/>
        <v>0</v>
      </c>
      <c r="BG131" s="199">
        <f t="shared" si="6"/>
        <v>0</v>
      </c>
      <c r="BH131" s="199">
        <f t="shared" si="7"/>
        <v>0</v>
      </c>
      <c r="BI131" s="199">
        <f t="shared" si="8"/>
        <v>0</v>
      </c>
      <c r="BJ131" s="13" t="s">
        <v>122</v>
      </c>
      <c r="BK131" s="199">
        <f t="shared" si="9"/>
        <v>0</v>
      </c>
      <c r="BL131" s="13" t="s">
        <v>131</v>
      </c>
      <c r="BM131" s="198" t="s">
        <v>131</v>
      </c>
    </row>
    <row r="132" spans="2:65" s="1" customFormat="1" ht="16.5" customHeight="1">
      <c r="B132" s="30"/>
      <c r="C132" s="187" t="s">
        <v>162</v>
      </c>
      <c r="D132" s="187" t="s">
        <v>126</v>
      </c>
      <c r="E132" s="188" t="s">
        <v>761</v>
      </c>
      <c r="F132" s="189" t="s">
        <v>762</v>
      </c>
      <c r="G132" s="190" t="s">
        <v>202</v>
      </c>
      <c r="H132" s="191">
        <v>1</v>
      </c>
      <c r="I132" s="192"/>
      <c r="J132" s="193">
        <f t="shared" si="0"/>
        <v>0</v>
      </c>
      <c r="K132" s="189" t="s">
        <v>1</v>
      </c>
      <c r="L132" s="34"/>
      <c r="M132" s="194" t="s">
        <v>1</v>
      </c>
      <c r="N132" s="195" t="s">
        <v>42</v>
      </c>
      <c r="O132" s="62"/>
      <c r="P132" s="196">
        <f t="shared" si="1"/>
        <v>0</v>
      </c>
      <c r="Q132" s="196">
        <v>0</v>
      </c>
      <c r="R132" s="196">
        <f t="shared" si="2"/>
        <v>0</v>
      </c>
      <c r="S132" s="196">
        <v>0</v>
      </c>
      <c r="T132" s="197">
        <f t="shared" si="3"/>
        <v>0</v>
      </c>
      <c r="AR132" s="198" t="s">
        <v>131</v>
      </c>
      <c r="AT132" s="198" t="s">
        <v>126</v>
      </c>
      <c r="AU132" s="198" t="s">
        <v>122</v>
      </c>
      <c r="AY132" s="13" t="s">
        <v>123</v>
      </c>
      <c r="BE132" s="199">
        <f t="shared" si="4"/>
        <v>0</v>
      </c>
      <c r="BF132" s="199">
        <f t="shared" si="5"/>
        <v>0</v>
      </c>
      <c r="BG132" s="199">
        <f t="shared" si="6"/>
        <v>0</v>
      </c>
      <c r="BH132" s="199">
        <f t="shared" si="7"/>
        <v>0</v>
      </c>
      <c r="BI132" s="199">
        <f t="shared" si="8"/>
        <v>0</v>
      </c>
      <c r="BJ132" s="13" t="s">
        <v>122</v>
      </c>
      <c r="BK132" s="199">
        <f t="shared" si="9"/>
        <v>0</v>
      </c>
      <c r="BL132" s="13" t="s">
        <v>131</v>
      </c>
      <c r="BM132" s="198" t="s">
        <v>195</v>
      </c>
    </row>
    <row r="133" spans="2:65" s="1" customFormat="1" ht="16.5" customHeight="1">
      <c r="B133" s="30"/>
      <c r="C133" s="187" t="s">
        <v>166</v>
      </c>
      <c r="D133" s="187" t="s">
        <v>126</v>
      </c>
      <c r="E133" s="188" t="s">
        <v>763</v>
      </c>
      <c r="F133" s="189" t="s">
        <v>762</v>
      </c>
      <c r="G133" s="190" t="s">
        <v>202</v>
      </c>
      <c r="H133" s="191">
        <v>1</v>
      </c>
      <c r="I133" s="192"/>
      <c r="J133" s="193">
        <f t="shared" si="0"/>
        <v>0</v>
      </c>
      <c r="K133" s="189" t="s">
        <v>1</v>
      </c>
      <c r="L133" s="34"/>
      <c r="M133" s="194" t="s">
        <v>1</v>
      </c>
      <c r="N133" s="195" t="s">
        <v>42</v>
      </c>
      <c r="O133" s="62"/>
      <c r="P133" s="196">
        <f t="shared" si="1"/>
        <v>0</v>
      </c>
      <c r="Q133" s="196">
        <v>0</v>
      </c>
      <c r="R133" s="196">
        <f t="shared" si="2"/>
        <v>0</v>
      </c>
      <c r="S133" s="196">
        <v>0</v>
      </c>
      <c r="T133" s="197">
        <f t="shared" si="3"/>
        <v>0</v>
      </c>
      <c r="AR133" s="198" t="s">
        <v>131</v>
      </c>
      <c r="AT133" s="198" t="s">
        <v>126</v>
      </c>
      <c r="AU133" s="198" t="s">
        <v>122</v>
      </c>
      <c r="AY133" s="13" t="s">
        <v>123</v>
      </c>
      <c r="BE133" s="199">
        <f t="shared" si="4"/>
        <v>0</v>
      </c>
      <c r="BF133" s="199">
        <f t="shared" si="5"/>
        <v>0</v>
      </c>
      <c r="BG133" s="199">
        <f t="shared" si="6"/>
        <v>0</v>
      </c>
      <c r="BH133" s="199">
        <f t="shared" si="7"/>
        <v>0</v>
      </c>
      <c r="BI133" s="199">
        <f t="shared" si="8"/>
        <v>0</v>
      </c>
      <c r="BJ133" s="13" t="s">
        <v>122</v>
      </c>
      <c r="BK133" s="199">
        <f t="shared" si="9"/>
        <v>0</v>
      </c>
      <c r="BL133" s="13" t="s">
        <v>131</v>
      </c>
      <c r="BM133" s="198" t="s">
        <v>204</v>
      </c>
    </row>
    <row r="134" spans="2:65" s="1" customFormat="1" ht="16.5" customHeight="1">
      <c r="B134" s="30"/>
      <c r="C134" s="187" t="s">
        <v>170</v>
      </c>
      <c r="D134" s="187" t="s">
        <v>126</v>
      </c>
      <c r="E134" s="188" t="s">
        <v>764</v>
      </c>
      <c r="F134" s="189" t="s">
        <v>765</v>
      </c>
      <c r="G134" s="190" t="s">
        <v>202</v>
      </c>
      <c r="H134" s="191">
        <v>1</v>
      </c>
      <c r="I134" s="192"/>
      <c r="J134" s="193">
        <f t="shared" si="0"/>
        <v>0</v>
      </c>
      <c r="K134" s="189" t="s">
        <v>1</v>
      </c>
      <c r="L134" s="34"/>
      <c r="M134" s="194" t="s">
        <v>1</v>
      </c>
      <c r="N134" s="195" t="s">
        <v>42</v>
      </c>
      <c r="O134" s="62"/>
      <c r="P134" s="196">
        <f t="shared" si="1"/>
        <v>0</v>
      </c>
      <c r="Q134" s="196">
        <v>0</v>
      </c>
      <c r="R134" s="196">
        <f t="shared" si="2"/>
        <v>0</v>
      </c>
      <c r="S134" s="196">
        <v>0</v>
      </c>
      <c r="T134" s="197">
        <f t="shared" si="3"/>
        <v>0</v>
      </c>
      <c r="AR134" s="198" t="s">
        <v>131</v>
      </c>
      <c r="AT134" s="198" t="s">
        <v>126</v>
      </c>
      <c r="AU134" s="198" t="s">
        <v>122</v>
      </c>
      <c r="AY134" s="13" t="s">
        <v>123</v>
      </c>
      <c r="BE134" s="199">
        <f t="shared" si="4"/>
        <v>0</v>
      </c>
      <c r="BF134" s="199">
        <f t="shared" si="5"/>
        <v>0</v>
      </c>
      <c r="BG134" s="199">
        <f t="shared" si="6"/>
        <v>0</v>
      </c>
      <c r="BH134" s="199">
        <f t="shared" si="7"/>
        <v>0</v>
      </c>
      <c r="BI134" s="199">
        <f t="shared" si="8"/>
        <v>0</v>
      </c>
      <c r="BJ134" s="13" t="s">
        <v>122</v>
      </c>
      <c r="BK134" s="199">
        <f t="shared" si="9"/>
        <v>0</v>
      </c>
      <c r="BL134" s="13" t="s">
        <v>131</v>
      </c>
      <c r="BM134" s="198" t="s">
        <v>212</v>
      </c>
    </row>
    <row r="135" spans="2:65" s="1" customFormat="1" ht="16.5" customHeight="1">
      <c r="B135" s="30"/>
      <c r="C135" s="187" t="s">
        <v>174</v>
      </c>
      <c r="D135" s="187" t="s">
        <v>126</v>
      </c>
      <c r="E135" s="188" t="s">
        <v>766</v>
      </c>
      <c r="F135" s="189" t="s">
        <v>767</v>
      </c>
      <c r="G135" s="190" t="s">
        <v>202</v>
      </c>
      <c r="H135" s="191">
        <v>1</v>
      </c>
      <c r="I135" s="192"/>
      <c r="J135" s="193">
        <f t="shared" si="0"/>
        <v>0</v>
      </c>
      <c r="K135" s="189" t="s">
        <v>1</v>
      </c>
      <c r="L135" s="34"/>
      <c r="M135" s="194" t="s">
        <v>1</v>
      </c>
      <c r="N135" s="195" t="s">
        <v>42</v>
      </c>
      <c r="O135" s="62"/>
      <c r="P135" s="196">
        <f t="shared" si="1"/>
        <v>0</v>
      </c>
      <c r="Q135" s="196">
        <v>0</v>
      </c>
      <c r="R135" s="196">
        <f t="shared" si="2"/>
        <v>0</v>
      </c>
      <c r="S135" s="196">
        <v>0</v>
      </c>
      <c r="T135" s="197">
        <f t="shared" si="3"/>
        <v>0</v>
      </c>
      <c r="AR135" s="198" t="s">
        <v>131</v>
      </c>
      <c r="AT135" s="198" t="s">
        <v>126</v>
      </c>
      <c r="AU135" s="198" t="s">
        <v>122</v>
      </c>
      <c r="AY135" s="13" t="s">
        <v>123</v>
      </c>
      <c r="BE135" s="199">
        <f t="shared" si="4"/>
        <v>0</v>
      </c>
      <c r="BF135" s="199">
        <f t="shared" si="5"/>
        <v>0</v>
      </c>
      <c r="BG135" s="199">
        <f t="shared" si="6"/>
        <v>0</v>
      </c>
      <c r="BH135" s="199">
        <f t="shared" si="7"/>
        <v>0</v>
      </c>
      <c r="BI135" s="199">
        <f t="shared" si="8"/>
        <v>0</v>
      </c>
      <c r="BJ135" s="13" t="s">
        <v>122</v>
      </c>
      <c r="BK135" s="199">
        <f t="shared" si="9"/>
        <v>0</v>
      </c>
      <c r="BL135" s="13" t="s">
        <v>131</v>
      </c>
      <c r="BM135" s="198" t="s">
        <v>224</v>
      </c>
    </row>
    <row r="136" spans="2:65" s="1" customFormat="1" ht="16.5" customHeight="1">
      <c r="B136" s="30"/>
      <c r="C136" s="187" t="s">
        <v>178</v>
      </c>
      <c r="D136" s="187" t="s">
        <v>126</v>
      </c>
      <c r="E136" s="188" t="s">
        <v>768</v>
      </c>
      <c r="F136" s="189" t="s">
        <v>767</v>
      </c>
      <c r="G136" s="190" t="s">
        <v>202</v>
      </c>
      <c r="H136" s="191">
        <v>1</v>
      </c>
      <c r="I136" s="192"/>
      <c r="J136" s="193">
        <f t="shared" si="0"/>
        <v>0</v>
      </c>
      <c r="K136" s="189" t="s">
        <v>1</v>
      </c>
      <c r="L136" s="34"/>
      <c r="M136" s="194" t="s">
        <v>1</v>
      </c>
      <c r="N136" s="195" t="s">
        <v>42</v>
      </c>
      <c r="O136" s="62"/>
      <c r="P136" s="196">
        <f t="shared" si="1"/>
        <v>0</v>
      </c>
      <c r="Q136" s="196">
        <v>0</v>
      </c>
      <c r="R136" s="196">
        <f t="shared" si="2"/>
        <v>0</v>
      </c>
      <c r="S136" s="196">
        <v>0</v>
      </c>
      <c r="T136" s="197">
        <f t="shared" si="3"/>
        <v>0</v>
      </c>
      <c r="AR136" s="198" t="s">
        <v>131</v>
      </c>
      <c r="AT136" s="198" t="s">
        <v>126</v>
      </c>
      <c r="AU136" s="198" t="s">
        <v>122</v>
      </c>
      <c r="AY136" s="13" t="s">
        <v>123</v>
      </c>
      <c r="BE136" s="199">
        <f t="shared" si="4"/>
        <v>0</v>
      </c>
      <c r="BF136" s="199">
        <f t="shared" si="5"/>
        <v>0</v>
      </c>
      <c r="BG136" s="199">
        <f t="shared" si="6"/>
        <v>0</v>
      </c>
      <c r="BH136" s="199">
        <f t="shared" si="7"/>
        <v>0</v>
      </c>
      <c r="BI136" s="199">
        <f t="shared" si="8"/>
        <v>0</v>
      </c>
      <c r="BJ136" s="13" t="s">
        <v>122</v>
      </c>
      <c r="BK136" s="199">
        <f t="shared" si="9"/>
        <v>0</v>
      </c>
      <c r="BL136" s="13" t="s">
        <v>131</v>
      </c>
      <c r="BM136" s="198" t="s">
        <v>232</v>
      </c>
    </row>
    <row r="137" spans="2:65" s="1" customFormat="1" ht="16.5" customHeight="1">
      <c r="B137" s="30"/>
      <c r="C137" s="187" t="s">
        <v>182</v>
      </c>
      <c r="D137" s="187" t="s">
        <v>126</v>
      </c>
      <c r="E137" s="188" t="s">
        <v>769</v>
      </c>
      <c r="F137" s="189" t="s">
        <v>770</v>
      </c>
      <c r="G137" s="190" t="s">
        <v>202</v>
      </c>
      <c r="H137" s="191">
        <v>1</v>
      </c>
      <c r="I137" s="192"/>
      <c r="J137" s="193">
        <f t="shared" si="0"/>
        <v>0</v>
      </c>
      <c r="K137" s="189" t="s">
        <v>1</v>
      </c>
      <c r="L137" s="34"/>
      <c r="M137" s="194" t="s">
        <v>1</v>
      </c>
      <c r="N137" s="195" t="s">
        <v>42</v>
      </c>
      <c r="O137" s="62"/>
      <c r="P137" s="196">
        <f t="shared" si="1"/>
        <v>0</v>
      </c>
      <c r="Q137" s="196">
        <v>0</v>
      </c>
      <c r="R137" s="196">
        <f t="shared" si="2"/>
        <v>0</v>
      </c>
      <c r="S137" s="196">
        <v>0</v>
      </c>
      <c r="T137" s="197">
        <f t="shared" si="3"/>
        <v>0</v>
      </c>
      <c r="AR137" s="198" t="s">
        <v>131</v>
      </c>
      <c r="AT137" s="198" t="s">
        <v>126</v>
      </c>
      <c r="AU137" s="198" t="s">
        <v>122</v>
      </c>
      <c r="AY137" s="13" t="s">
        <v>123</v>
      </c>
      <c r="BE137" s="199">
        <f t="shared" si="4"/>
        <v>0</v>
      </c>
      <c r="BF137" s="199">
        <f t="shared" si="5"/>
        <v>0</v>
      </c>
      <c r="BG137" s="199">
        <f t="shared" si="6"/>
        <v>0</v>
      </c>
      <c r="BH137" s="199">
        <f t="shared" si="7"/>
        <v>0</v>
      </c>
      <c r="BI137" s="199">
        <f t="shared" si="8"/>
        <v>0</v>
      </c>
      <c r="BJ137" s="13" t="s">
        <v>122</v>
      </c>
      <c r="BK137" s="199">
        <f t="shared" si="9"/>
        <v>0</v>
      </c>
      <c r="BL137" s="13" t="s">
        <v>131</v>
      </c>
      <c r="BM137" s="198" t="s">
        <v>240</v>
      </c>
    </row>
    <row r="138" spans="2:65" s="1" customFormat="1" ht="16.5" customHeight="1">
      <c r="B138" s="30"/>
      <c r="C138" s="187" t="s">
        <v>8</v>
      </c>
      <c r="D138" s="187" t="s">
        <v>126</v>
      </c>
      <c r="E138" s="188" t="s">
        <v>771</v>
      </c>
      <c r="F138" s="189" t="s">
        <v>772</v>
      </c>
      <c r="G138" s="190" t="s">
        <v>202</v>
      </c>
      <c r="H138" s="191">
        <v>1</v>
      </c>
      <c r="I138" s="192"/>
      <c r="J138" s="193">
        <f t="shared" si="0"/>
        <v>0</v>
      </c>
      <c r="K138" s="189" t="s">
        <v>1</v>
      </c>
      <c r="L138" s="34"/>
      <c r="M138" s="194" t="s">
        <v>1</v>
      </c>
      <c r="N138" s="195" t="s">
        <v>42</v>
      </c>
      <c r="O138" s="62"/>
      <c r="P138" s="196">
        <f t="shared" si="1"/>
        <v>0</v>
      </c>
      <c r="Q138" s="196">
        <v>0</v>
      </c>
      <c r="R138" s="196">
        <f t="shared" si="2"/>
        <v>0</v>
      </c>
      <c r="S138" s="196">
        <v>0</v>
      </c>
      <c r="T138" s="197">
        <f t="shared" si="3"/>
        <v>0</v>
      </c>
      <c r="AR138" s="198" t="s">
        <v>131</v>
      </c>
      <c r="AT138" s="198" t="s">
        <v>126</v>
      </c>
      <c r="AU138" s="198" t="s">
        <v>122</v>
      </c>
      <c r="AY138" s="13" t="s">
        <v>123</v>
      </c>
      <c r="BE138" s="199">
        <f t="shared" si="4"/>
        <v>0</v>
      </c>
      <c r="BF138" s="199">
        <f t="shared" si="5"/>
        <v>0</v>
      </c>
      <c r="BG138" s="199">
        <f t="shared" si="6"/>
        <v>0</v>
      </c>
      <c r="BH138" s="199">
        <f t="shared" si="7"/>
        <v>0</v>
      </c>
      <c r="BI138" s="199">
        <f t="shared" si="8"/>
        <v>0</v>
      </c>
      <c r="BJ138" s="13" t="s">
        <v>122</v>
      </c>
      <c r="BK138" s="199">
        <f t="shared" si="9"/>
        <v>0</v>
      </c>
      <c r="BL138" s="13" t="s">
        <v>131</v>
      </c>
      <c r="BM138" s="198" t="s">
        <v>248</v>
      </c>
    </row>
    <row r="139" spans="2:65" s="1" customFormat="1" ht="16.5" customHeight="1">
      <c r="B139" s="30"/>
      <c r="C139" s="187" t="s">
        <v>131</v>
      </c>
      <c r="D139" s="187" t="s">
        <v>126</v>
      </c>
      <c r="E139" s="188" t="s">
        <v>773</v>
      </c>
      <c r="F139" s="189" t="s">
        <v>772</v>
      </c>
      <c r="G139" s="190" t="s">
        <v>202</v>
      </c>
      <c r="H139" s="191">
        <v>1</v>
      </c>
      <c r="I139" s="192"/>
      <c r="J139" s="193">
        <f t="shared" si="0"/>
        <v>0</v>
      </c>
      <c r="K139" s="189" t="s">
        <v>1</v>
      </c>
      <c r="L139" s="34"/>
      <c r="M139" s="194" t="s">
        <v>1</v>
      </c>
      <c r="N139" s="195" t="s">
        <v>42</v>
      </c>
      <c r="O139" s="62"/>
      <c r="P139" s="196">
        <f t="shared" si="1"/>
        <v>0</v>
      </c>
      <c r="Q139" s="196">
        <v>0</v>
      </c>
      <c r="R139" s="196">
        <f t="shared" si="2"/>
        <v>0</v>
      </c>
      <c r="S139" s="196">
        <v>0</v>
      </c>
      <c r="T139" s="197">
        <f t="shared" si="3"/>
        <v>0</v>
      </c>
      <c r="AR139" s="198" t="s">
        <v>131</v>
      </c>
      <c r="AT139" s="198" t="s">
        <v>126</v>
      </c>
      <c r="AU139" s="198" t="s">
        <v>122</v>
      </c>
      <c r="AY139" s="13" t="s">
        <v>123</v>
      </c>
      <c r="BE139" s="199">
        <f t="shared" si="4"/>
        <v>0</v>
      </c>
      <c r="BF139" s="199">
        <f t="shared" si="5"/>
        <v>0</v>
      </c>
      <c r="BG139" s="199">
        <f t="shared" si="6"/>
        <v>0</v>
      </c>
      <c r="BH139" s="199">
        <f t="shared" si="7"/>
        <v>0</v>
      </c>
      <c r="BI139" s="199">
        <f t="shared" si="8"/>
        <v>0</v>
      </c>
      <c r="BJ139" s="13" t="s">
        <v>122</v>
      </c>
      <c r="BK139" s="199">
        <f t="shared" si="9"/>
        <v>0</v>
      </c>
      <c r="BL139" s="13" t="s">
        <v>131</v>
      </c>
      <c r="BM139" s="198" t="s">
        <v>136</v>
      </c>
    </row>
    <row r="140" spans="2:65" s="1" customFormat="1" ht="16.5" customHeight="1">
      <c r="B140" s="30"/>
      <c r="C140" s="187" t="s">
        <v>192</v>
      </c>
      <c r="D140" s="187" t="s">
        <v>126</v>
      </c>
      <c r="E140" s="188" t="s">
        <v>774</v>
      </c>
      <c r="F140" s="189" t="s">
        <v>772</v>
      </c>
      <c r="G140" s="190" t="s">
        <v>202</v>
      </c>
      <c r="H140" s="191">
        <v>1</v>
      </c>
      <c r="I140" s="192"/>
      <c r="J140" s="193">
        <f t="shared" si="0"/>
        <v>0</v>
      </c>
      <c r="K140" s="189" t="s">
        <v>1</v>
      </c>
      <c r="L140" s="34"/>
      <c r="M140" s="194" t="s">
        <v>1</v>
      </c>
      <c r="N140" s="195" t="s">
        <v>42</v>
      </c>
      <c r="O140" s="62"/>
      <c r="P140" s="196">
        <f t="shared" si="1"/>
        <v>0</v>
      </c>
      <c r="Q140" s="196">
        <v>0</v>
      </c>
      <c r="R140" s="196">
        <f t="shared" si="2"/>
        <v>0</v>
      </c>
      <c r="S140" s="196">
        <v>0</v>
      </c>
      <c r="T140" s="197">
        <f t="shared" si="3"/>
        <v>0</v>
      </c>
      <c r="AR140" s="198" t="s">
        <v>131</v>
      </c>
      <c r="AT140" s="198" t="s">
        <v>126</v>
      </c>
      <c r="AU140" s="198" t="s">
        <v>122</v>
      </c>
      <c r="AY140" s="13" t="s">
        <v>123</v>
      </c>
      <c r="BE140" s="199">
        <f t="shared" si="4"/>
        <v>0</v>
      </c>
      <c r="BF140" s="199">
        <f t="shared" si="5"/>
        <v>0</v>
      </c>
      <c r="BG140" s="199">
        <f t="shared" si="6"/>
        <v>0</v>
      </c>
      <c r="BH140" s="199">
        <f t="shared" si="7"/>
        <v>0</v>
      </c>
      <c r="BI140" s="199">
        <f t="shared" si="8"/>
        <v>0</v>
      </c>
      <c r="BJ140" s="13" t="s">
        <v>122</v>
      </c>
      <c r="BK140" s="199">
        <f t="shared" si="9"/>
        <v>0</v>
      </c>
      <c r="BL140" s="13" t="s">
        <v>131</v>
      </c>
      <c r="BM140" s="198" t="s">
        <v>264</v>
      </c>
    </row>
    <row r="141" spans="2:65" s="1" customFormat="1" ht="16.5" customHeight="1">
      <c r="B141" s="30"/>
      <c r="C141" s="187" t="s">
        <v>195</v>
      </c>
      <c r="D141" s="187" t="s">
        <v>126</v>
      </c>
      <c r="E141" s="188" t="s">
        <v>775</v>
      </c>
      <c r="F141" s="189" t="s">
        <v>772</v>
      </c>
      <c r="G141" s="190" t="s">
        <v>202</v>
      </c>
      <c r="H141" s="191">
        <v>1</v>
      </c>
      <c r="I141" s="192"/>
      <c r="J141" s="193">
        <f t="shared" si="0"/>
        <v>0</v>
      </c>
      <c r="K141" s="189" t="s">
        <v>1</v>
      </c>
      <c r="L141" s="34"/>
      <c r="M141" s="194" t="s">
        <v>1</v>
      </c>
      <c r="N141" s="195" t="s">
        <v>42</v>
      </c>
      <c r="O141" s="62"/>
      <c r="P141" s="196">
        <f t="shared" si="1"/>
        <v>0</v>
      </c>
      <c r="Q141" s="196">
        <v>0</v>
      </c>
      <c r="R141" s="196">
        <f t="shared" si="2"/>
        <v>0</v>
      </c>
      <c r="S141" s="196">
        <v>0</v>
      </c>
      <c r="T141" s="197">
        <f t="shared" si="3"/>
        <v>0</v>
      </c>
      <c r="AR141" s="198" t="s">
        <v>131</v>
      </c>
      <c r="AT141" s="198" t="s">
        <v>126</v>
      </c>
      <c r="AU141" s="198" t="s">
        <v>122</v>
      </c>
      <c r="AY141" s="13" t="s">
        <v>123</v>
      </c>
      <c r="BE141" s="199">
        <f t="shared" si="4"/>
        <v>0</v>
      </c>
      <c r="BF141" s="199">
        <f t="shared" si="5"/>
        <v>0</v>
      </c>
      <c r="BG141" s="199">
        <f t="shared" si="6"/>
        <v>0</v>
      </c>
      <c r="BH141" s="199">
        <f t="shared" si="7"/>
        <v>0</v>
      </c>
      <c r="BI141" s="199">
        <f t="shared" si="8"/>
        <v>0</v>
      </c>
      <c r="BJ141" s="13" t="s">
        <v>122</v>
      </c>
      <c r="BK141" s="199">
        <f t="shared" si="9"/>
        <v>0</v>
      </c>
      <c r="BL141" s="13" t="s">
        <v>131</v>
      </c>
      <c r="BM141" s="198" t="s">
        <v>272</v>
      </c>
    </row>
    <row r="142" spans="2:65" s="1" customFormat="1" ht="16.5" customHeight="1">
      <c r="B142" s="30"/>
      <c r="C142" s="187" t="s">
        <v>199</v>
      </c>
      <c r="D142" s="187" t="s">
        <v>126</v>
      </c>
      <c r="E142" s="188" t="s">
        <v>776</v>
      </c>
      <c r="F142" s="189" t="s">
        <v>772</v>
      </c>
      <c r="G142" s="190" t="s">
        <v>202</v>
      </c>
      <c r="H142" s="191">
        <v>1</v>
      </c>
      <c r="I142" s="192"/>
      <c r="J142" s="193">
        <f t="shared" si="0"/>
        <v>0</v>
      </c>
      <c r="K142" s="189" t="s">
        <v>1</v>
      </c>
      <c r="L142" s="34"/>
      <c r="M142" s="194" t="s">
        <v>1</v>
      </c>
      <c r="N142" s="195" t="s">
        <v>42</v>
      </c>
      <c r="O142" s="62"/>
      <c r="P142" s="196">
        <f t="shared" si="1"/>
        <v>0</v>
      </c>
      <c r="Q142" s="196">
        <v>0</v>
      </c>
      <c r="R142" s="196">
        <f t="shared" si="2"/>
        <v>0</v>
      </c>
      <c r="S142" s="196">
        <v>0</v>
      </c>
      <c r="T142" s="197">
        <f t="shared" si="3"/>
        <v>0</v>
      </c>
      <c r="AR142" s="198" t="s">
        <v>131</v>
      </c>
      <c r="AT142" s="198" t="s">
        <v>126</v>
      </c>
      <c r="AU142" s="198" t="s">
        <v>122</v>
      </c>
      <c r="AY142" s="13" t="s">
        <v>123</v>
      </c>
      <c r="BE142" s="199">
        <f t="shared" si="4"/>
        <v>0</v>
      </c>
      <c r="BF142" s="199">
        <f t="shared" si="5"/>
        <v>0</v>
      </c>
      <c r="BG142" s="199">
        <f t="shared" si="6"/>
        <v>0</v>
      </c>
      <c r="BH142" s="199">
        <f t="shared" si="7"/>
        <v>0</v>
      </c>
      <c r="BI142" s="199">
        <f t="shared" si="8"/>
        <v>0</v>
      </c>
      <c r="BJ142" s="13" t="s">
        <v>122</v>
      </c>
      <c r="BK142" s="199">
        <f t="shared" si="9"/>
        <v>0</v>
      </c>
      <c r="BL142" s="13" t="s">
        <v>131</v>
      </c>
      <c r="BM142" s="198" t="s">
        <v>280</v>
      </c>
    </row>
    <row r="143" spans="2:65" s="1" customFormat="1" ht="16.5" customHeight="1">
      <c r="B143" s="30"/>
      <c r="C143" s="187" t="s">
        <v>204</v>
      </c>
      <c r="D143" s="187" t="s">
        <v>126</v>
      </c>
      <c r="E143" s="188" t="s">
        <v>777</v>
      </c>
      <c r="F143" s="189" t="s">
        <v>772</v>
      </c>
      <c r="G143" s="190" t="s">
        <v>202</v>
      </c>
      <c r="H143" s="191">
        <v>1</v>
      </c>
      <c r="I143" s="192"/>
      <c r="J143" s="193">
        <f t="shared" si="0"/>
        <v>0</v>
      </c>
      <c r="K143" s="189" t="s">
        <v>1</v>
      </c>
      <c r="L143" s="34"/>
      <c r="M143" s="194" t="s">
        <v>1</v>
      </c>
      <c r="N143" s="195" t="s">
        <v>42</v>
      </c>
      <c r="O143" s="62"/>
      <c r="P143" s="196">
        <f t="shared" si="1"/>
        <v>0</v>
      </c>
      <c r="Q143" s="196">
        <v>0</v>
      </c>
      <c r="R143" s="196">
        <f t="shared" si="2"/>
        <v>0</v>
      </c>
      <c r="S143" s="196">
        <v>0</v>
      </c>
      <c r="T143" s="197">
        <f t="shared" si="3"/>
        <v>0</v>
      </c>
      <c r="AR143" s="198" t="s">
        <v>131</v>
      </c>
      <c r="AT143" s="198" t="s">
        <v>126</v>
      </c>
      <c r="AU143" s="198" t="s">
        <v>122</v>
      </c>
      <c r="AY143" s="13" t="s">
        <v>123</v>
      </c>
      <c r="BE143" s="199">
        <f t="shared" si="4"/>
        <v>0</v>
      </c>
      <c r="BF143" s="199">
        <f t="shared" si="5"/>
        <v>0</v>
      </c>
      <c r="BG143" s="199">
        <f t="shared" si="6"/>
        <v>0</v>
      </c>
      <c r="BH143" s="199">
        <f t="shared" si="7"/>
        <v>0</v>
      </c>
      <c r="BI143" s="199">
        <f t="shared" si="8"/>
        <v>0</v>
      </c>
      <c r="BJ143" s="13" t="s">
        <v>122</v>
      </c>
      <c r="BK143" s="199">
        <f t="shared" si="9"/>
        <v>0</v>
      </c>
      <c r="BL143" s="13" t="s">
        <v>131</v>
      </c>
      <c r="BM143" s="198" t="s">
        <v>290</v>
      </c>
    </row>
    <row r="144" spans="2:65" s="1" customFormat="1" ht="16.5" customHeight="1">
      <c r="B144" s="30"/>
      <c r="C144" s="187" t="s">
        <v>7</v>
      </c>
      <c r="D144" s="187" t="s">
        <v>126</v>
      </c>
      <c r="E144" s="188" t="s">
        <v>778</v>
      </c>
      <c r="F144" s="189" t="s">
        <v>770</v>
      </c>
      <c r="G144" s="190" t="s">
        <v>202</v>
      </c>
      <c r="H144" s="191">
        <v>1</v>
      </c>
      <c r="I144" s="192"/>
      <c r="J144" s="193">
        <f t="shared" si="0"/>
        <v>0</v>
      </c>
      <c r="K144" s="189" t="s">
        <v>1</v>
      </c>
      <c r="L144" s="34"/>
      <c r="M144" s="194" t="s">
        <v>1</v>
      </c>
      <c r="N144" s="195" t="s">
        <v>42</v>
      </c>
      <c r="O144" s="62"/>
      <c r="P144" s="196">
        <f t="shared" si="1"/>
        <v>0</v>
      </c>
      <c r="Q144" s="196">
        <v>0</v>
      </c>
      <c r="R144" s="196">
        <f t="shared" si="2"/>
        <v>0</v>
      </c>
      <c r="S144" s="196">
        <v>0</v>
      </c>
      <c r="T144" s="197">
        <f t="shared" si="3"/>
        <v>0</v>
      </c>
      <c r="AR144" s="198" t="s">
        <v>131</v>
      </c>
      <c r="AT144" s="198" t="s">
        <v>126</v>
      </c>
      <c r="AU144" s="198" t="s">
        <v>122</v>
      </c>
      <c r="AY144" s="13" t="s">
        <v>123</v>
      </c>
      <c r="BE144" s="199">
        <f t="shared" si="4"/>
        <v>0</v>
      </c>
      <c r="BF144" s="199">
        <f t="shared" si="5"/>
        <v>0</v>
      </c>
      <c r="BG144" s="199">
        <f t="shared" si="6"/>
        <v>0</v>
      </c>
      <c r="BH144" s="199">
        <f t="shared" si="7"/>
        <v>0</v>
      </c>
      <c r="BI144" s="199">
        <f t="shared" si="8"/>
        <v>0</v>
      </c>
      <c r="BJ144" s="13" t="s">
        <v>122</v>
      </c>
      <c r="BK144" s="199">
        <f t="shared" si="9"/>
        <v>0</v>
      </c>
      <c r="BL144" s="13" t="s">
        <v>131</v>
      </c>
      <c r="BM144" s="198" t="s">
        <v>298</v>
      </c>
    </row>
    <row r="145" spans="2:65" s="1" customFormat="1" ht="16.5" customHeight="1">
      <c r="B145" s="30"/>
      <c r="C145" s="187" t="s">
        <v>212</v>
      </c>
      <c r="D145" s="187" t="s">
        <v>126</v>
      </c>
      <c r="E145" s="188" t="s">
        <v>779</v>
      </c>
      <c r="F145" s="189" t="s">
        <v>770</v>
      </c>
      <c r="G145" s="190" t="s">
        <v>202</v>
      </c>
      <c r="H145" s="191">
        <v>1</v>
      </c>
      <c r="I145" s="192"/>
      <c r="J145" s="193">
        <f t="shared" si="0"/>
        <v>0</v>
      </c>
      <c r="K145" s="189" t="s">
        <v>1</v>
      </c>
      <c r="L145" s="34"/>
      <c r="M145" s="194" t="s">
        <v>1</v>
      </c>
      <c r="N145" s="195" t="s">
        <v>42</v>
      </c>
      <c r="O145" s="62"/>
      <c r="P145" s="196">
        <f t="shared" si="1"/>
        <v>0</v>
      </c>
      <c r="Q145" s="196">
        <v>0</v>
      </c>
      <c r="R145" s="196">
        <f t="shared" si="2"/>
        <v>0</v>
      </c>
      <c r="S145" s="196">
        <v>0</v>
      </c>
      <c r="T145" s="197">
        <f t="shared" si="3"/>
        <v>0</v>
      </c>
      <c r="AR145" s="198" t="s">
        <v>131</v>
      </c>
      <c r="AT145" s="198" t="s">
        <v>126</v>
      </c>
      <c r="AU145" s="198" t="s">
        <v>122</v>
      </c>
      <c r="AY145" s="13" t="s">
        <v>123</v>
      </c>
      <c r="BE145" s="199">
        <f t="shared" si="4"/>
        <v>0</v>
      </c>
      <c r="BF145" s="199">
        <f t="shared" si="5"/>
        <v>0</v>
      </c>
      <c r="BG145" s="199">
        <f t="shared" si="6"/>
        <v>0</v>
      </c>
      <c r="BH145" s="199">
        <f t="shared" si="7"/>
        <v>0</v>
      </c>
      <c r="BI145" s="199">
        <f t="shared" si="8"/>
        <v>0</v>
      </c>
      <c r="BJ145" s="13" t="s">
        <v>122</v>
      </c>
      <c r="BK145" s="199">
        <f t="shared" si="9"/>
        <v>0</v>
      </c>
      <c r="BL145" s="13" t="s">
        <v>131</v>
      </c>
      <c r="BM145" s="198" t="s">
        <v>306</v>
      </c>
    </row>
    <row r="146" spans="2:65" s="1" customFormat="1" ht="16.5" customHeight="1">
      <c r="B146" s="30"/>
      <c r="C146" s="187" t="s">
        <v>219</v>
      </c>
      <c r="D146" s="187" t="s">
        <v>126</v>
      </c>
      <c r="E146" s="188" t="s">
        <v>780</v>
      </c>
      <c r="F146" s="189" t="s">
        <v>770</v>
      </c>
      <c r="G146" s="190" t="s">
        <v>202</v>
      </c>
      <c r="H146" s="191">
        <v>1</v>
      </c>
      <c r="I146" s="192"/>
      <c r="J146" s="193">
        <f t="shared" si="0"/>
        <v>0</v>
      </c>
      <c r="K146" s="189" t="s">
        <v>1</v>
      </c>
      <c r="L146" s="34"/>
      <c r="M146" s="194" t="s">
        <v>1</v>
      </c>
      <c r="N146" s="195" t="s">
        <v>42</v>
      </c>
      <c r="O146" s="62"/>
      <c r="P146" s="196">
        <f t="shared" si="1"/>
        <v>0</v>
      </c>
      <c r="Q146" s="196">
        <v>0</v>
      </c>
      <c r="R146" s="196">
        <f t="shared" si="2"/>
        <v>0</v>
      </c>
      <c r="S146" s="196">
        <v>0</v>
      </c>
      <c r="T146" s="197">
        <f t="shared" si="3"/>
        <v>0</v>
      </c>
      <c r="AR146" s="198" t="s">
        <v>131</v>
      </c>
      <c r="AT146" s="198" t="s">
        <v>126</v>
      </c>
      <c r="AU146" s="198" t="s">
        <v>122</v>
      </c>
      <c r="AY146" s="13" t="s">
        <v>123</v>
      </c>
      <c r="BE146" s="199">
        <f t="shared" si="4"/>
        <v>0</v>
      </c>
      <c r="BF146" s="199">
        <f t="shared" si="5"/>
        <v>0</v>
      </c>
      <c r="BG146" s="199">
        <f t="shared" si="6"/>
        <v>0</v>
      </c>
      <c r="BH146" s="199">
        <f t="shared" si="7"/>
        <v>0</v>
      </c>
      <c r="BI146" s="199">
        <f t="shared" si="8"/>
        <v>0</v>
      </c>
      <c r="BJ146" s="13" t="s">
        <v>122</v>
      </c>
      <c r="BK146" s="199">
        <f t="shared" si="9"/>
        <v>0</v>
      </c>
      <c r="BL146" s="13" t="s">
        <v>131</v>
      </c>
      <c r="BM146" s="198" t="s">
        <v>314</v>
      </c>
    </row>
    <row r="147" spans="2:65" s="1" customFormat="1" ht="16.5" customHeight="1">
      <c r="B147" s="30"/>
      <c r="C147" s="187" t="s">
        <v>224</v>
      </c>
      <c r="D147" s="187" t="s">
        <v>126</v>
      </c>
      <c r="E147" s="188" t="s">
        <v>781</v>
      </c>
      <c r="F147" s="189" t="s">
        <v>770</v>
      </c>
      <c r="G147" s="190" t="s">
        <v>202</v>
      </c>
      <c r="H147" s="191">
        <v>1</v>
      </c>
      <c r="I147" s="192"/>
      <c r="J147" s="193">
        <f t="shared" si="0"/>
        <v>0</v>
      </c>
      <c r="K147" s="189" t="s">
        <v>1</v>
      </c>
      <c r="L147" s="34"/>
      <c r="M147" s="194" t="s">
        <v>1</v>
      </c>
      <c r="N147" s="195" t="s">
        <v>42</v>
      </c>
      <c r="O147" s="62"/>
      <c r="P147" s="196">
        <f t="shared" si="1"/>
        <v>0</v>
      </c>
      <c r="Q147" s="196">
        <v>0</v>
      </c>
      <c r="R147" s="196">
        <f t="shared" si="2"/>
        <v>0</v>
      </c>
      <c r="S147" s="196">
        <v>0</v>
      </c>
      <c r="T147" s="197">
        <f t="shared" si="3"/>
        <v>0</v>
      </c>
      <c r="AR147" s="198" t="s">
        <v>131</v>
      </c>
      <c r="AT147" s="198" t="s">
        <v>126</v>
      </c>
      <c r="AU147" s="198" t="s">
        <v>122</v>
      </c>
      <c r="AY147" s="13" t="s">
        <v>123</v>
      </c>
      <c r="BE147" s="199">
        <f t="shared" si="4"/>
        <v>0</v>
      </c>
      <c r="BF147" s="199">
        <f t="shared" si="5"/>
        <v>0</v>
      </c>
      <c r="BG147" s="199">
        <f t="shared" si="6"/>
        <v>0</v>
      </c>
      <c r="BH147" s="199">
        <f t="shared" si="7"/>
        <v>0</v>
      </c>
      <c r="BI147" s="199">
        <f t="shared" si="8"/>
        <v>0</v>
      </c>
      <c r="BJ147" s="13" t="s">
        <v>122</v>
      </c>
      <c r="BK147" s="199">
        <f t="shared" si="9"/>
        <v>0</v>
      </c>
      <c r="BL147" s="13" t="s">
        <v>131</v>
      </c>
      <c r="BM147" s="198" t="s">
        <v>322</v>
      </c>
    </row>
    <row r="148" spans="2:65" s="1" customFormat="1" ht="16.5" customHeight="1">
      <c r="B148" s="30"/>
      <c r="C148" s="187" t="s">
        <v>228</v>
      </c>
      <c r="D148" s="187" t="s">
        <v>126</v>
      </c>
      <c r="E148" s="188" t="s">
        <v>782</v>
      </c>
      <c r="F148" s="189" t="s">
        <v>770</v>
      </c>
      <c r="G148" s="190" t="s">
        <v>202</v>
      </c>
      <c r="H148" s="191">
        <v>1</v>
      </c>
      <c r="I148" s="192"/>
      <c r="J148" s="193">
        <f t="shared" si="0"/>
        <v>0</v>
      </c>
      <c r="K148" s="189" t="s">
        <v>1</v>
      </c>
      <c r="L148" s="34"/>
      <c r="M148" s="194" t="s">
        <v>1</v>
      </c>
      <c r="N148" s="195" t="s">
        <v>42</v>
      </c>
      <c r="O148" s="62"/>
      <c r="P148" s="196">
        <f t="shared" si="1"/>
        <v>0</v>
      </c>
      <c r="Q148" s="196">
        <v>0</v>
      </c>
      <c r="R148" s="196">
        <f t="shared" si="2"/>
        <v>0</v>
      </c>
      <c r="S148" s="196">
        <v>0</v>
      </c>
      <c r="T148" s="197">
        <f t="shared" si="3"/>
        <v>0</v>
      </c>
      <c r="AR148" s="198" t="s">
        <v>131</v>
      </c>
      <c r="AT148" s="198" t="s">
        <v>126</v>
      </c>
      <c r="AU148" s="198" t="s">
        <v>122</v>
      </c>
      <c r="AY148" s="13" t="s">
        <v>123</v>
      </c>
      <c r="BE148" s="199">
        <f t="shared" si="4"/>
        <v>0</v>
      </c>
      <c r="BF148" s="199">
        <f t="shared" si="5"/>
        <v>0</v>
      </c>
      <c r="BG148" s="199">
        <f t="shared" si="6"/>
        <v>0</v>
      </c>
      <c r="BH148" s="199">
        <f t="shared" si="7"/>
        <v>0</v>
      </c>
      <c r="BI148" s="199">
        <f t="shared" si="8"/>
        <v>0</v>
      </c>
      <c r="BJ148" s="13" t="s">
        <v>122</v>
      </c>
      <c r="BK148" s="199">
        <f t="shared" si="9"/>
        <v>0</v>
      </c>
      <c r="BL148" s="13" t="s">
        <v>131</v>
      </c>
      <c r="BM148" s="198" t="s">
        <v>330</v>
      </c>
    </row>
    <row r="149" spans="2:65" s="1" customFormat="1" ht="16.5" customHeight="1">
      <c r="B149" s="30"/>
      <c r="C149" s="187" t="s">
        <v>232</v>
      </c>
      <c r="D149" s="187" t="s">
        <v>126</v>
      </c>
      <c r="E149" s="188" t="s">
        <v>783</v>
      </c>
      <c r="F149" s="189" t="s">
        <v>770</v>
      </c>
      <c r="G149" s="190" t="s">
        <v>202</v>
      </c>
      <c r="H149" s="191">
        <v>1</v>
      </c>
      <c r="I149" s="192"/>
      <c r="J149" s="193">
        <f t="shared" si="0"/>
        <v>0</v>
      </c>
      <c r="K149" s="189" t="s">
        <v>1</v>
      </c>
      <c r="L149" s="34"/>
      <c r="M149" s="194" t="s">
        <v>1</v>
      </c>
      <c r="N149" s="195" t="s">
        <v>42</v>
      </c>
      <c r="O149" s="62"/>
      <c r="P149" s="196">
        <f t="shared" si="1"/>
        <v>0</v>
      </c>
      <c r="Q149" s="196">
        <v>0</v>
      </c>
      <c r="R149" s="196">
        <f t="shared" si="2"/>
        <v>0</v>
      </c>
      <c r="S149" s="196">
        <v>0</v>
      </c>
      <c r="T149" s="197">
        <f t="shared" si="3"/>
        <v>0</v>
      </c>
      <c r="AR149" s="198" t="s">
        <v>131</v>
      </c>
      <c r="AT149" s="198" t="s">
        <v>126</v>
      </c>
      <c r="AU149" s="198" t="s">
        <v>122</v>
      </c>
      <c r="AY149" s="13" t="s">
        <v>123</v>
      </c>
      <c r="BE149" s="199">
        <f t="shared" si="4"/>
        <v>0</v>
      </c>
      <c r="BF149" s="199">
        <f t="shared" si="5"/>
        <v>0</v>
      </c>
      <c r="BG149" s="199">
        <f t="shared" si="6"/>
        <v>0</v>
      </c>
      <c r="BH149" s="199">
        <f t="shared" si="7"/>
        <v>0</v>
      </c>
      <c r="BI149" s="199">
        <f t="shared" si="8"/>
        <v>0</v>
      </c>
      <c r="BJ149" s="13" t="s">
        <v>122</v>
      </c>
      <c r="BK149" s="199">
        <f t="shared" si="9"/>
        <v>0</v>
      </c>
      <c r="BL149" s="13" t="s">
        <v>131</v>
      </c>
      <c r="BM149" s="198" t="s">
        <v>338</v>
      </c>
    </row>
    <row r="150" spans="2:65" s="1" customFormat="1" ht="16.5" customHeight="1">
      <c r="B150" s="30"/>
      <c r="C150" s="187" t="s">
        <v>236</v>
      </c>
      <c r="D150" s="187" t="s">
        <v>126</v>
      </c>
      <c r="E150" s="188" t="s">
        <v>784</v>
      </c>
      <c r="F150" s="189" t="s">
        <v>785</v>
      </c>
      <c r="G150" s="190" t="s">
        <v>202</v>
      </c>
      <c r="H150" s="191">
        <v>1</v>
      </c>
      <c r="I150" s="192"/>
      <c r="J150" s="193">
        <f t="shared" si="0"/>
        <v>0</v>
      </c>
      <c r="K150" s="189" t="s">
        <v>1</v>
      </c>
      <c r="L150" s="34"/>
      <c r="M150" s="194" t="s">
        <v>1</v>
      </c>
      <c r="N150" s="195" t="s">
        <v>42</v>
      </c>
      <c r="O150" s="62"/>
      <c r="P150" s="196">
        <f t="shared" si="1"/>
        <v>0</v>
      </c>
      <c r="Q150" s="196">
        <v>0</v>
      </c>
      <c r="R150" s="196">
        <f t="shared" si="2"/>
        <v>0</v>
      </c>
      <c r="S150" s="196">
        <v>0</v>
      </c>
      <c r="T150" s="197">
        <f t="shared" si="3"/>
        <v>0</v>
      </c>
      <c r="AR150" s="198" t="s">
        <v>131</v>
      </c>
      <c r="AT150" s="198" t="s">
        <v>126</v>
      </c>
      <c r="AU150" s="198" t="s">
        <v>122</v>
      </c>
      <c r="AY150" s="13" t="s">
        <v>123</v>
      </c>
      <c r="BE150" s="199">
        <f t="shared" si="4"/>
        <v>0</v>
      </c>
      <c r="BF150" s="199">
        <f t="shared" si="5"/>
        <v>0</v>
      </c>
      <c r="BG150" s="199">
        <f t="shared" si="6"/>
        <v>0</v>
      </c>
      <c r="BH150" s="199">
        <f t="shared" si="7"/>
        <v>0</v>
      </c>
      <c r="BI150" s="199">
        <f t="shared" si="8"/>
        <v>0</v>
      </c>
      <c r="BJ150" s="13" t="s">
        <v>122</v>
      </c>
      <c r="BK150" s="199">
        <f t="shared" si="9"/>
        <v>0</v>
      </c>
      <c r="BL150" s="13" t="s">
        <v>131</v>
      </c>
      <c r="BM150" s="198" t="s">
        <v>348</v>
      </c>
    </row>
    <row r="151" spans="2:65" s="1" customFormat="1" ht="16.5" customHeight="1">
      <c r="B151" s="30"/>
      <c r="C151" s="187" t="s">
        <v>240</v>
      </c>
      <c r="D151" s="187" t="s">
        <v>126</v>
      </c>
      <c r="E151" s="188" t="s">
        <v>786</v>
      </c>
      <c r="F151" s="189" t="s">
        <v>785</v>
      </c>
      <c r="G151" s="190" t="s">
        <v>202</v>
      </c>
      <c r="H151" s="191">
        <v>1</v>
      </c>
      <c r="I151" s="192"/>
      <c r="J151" s="193">
        <f t="shared" si="0"/>
        <v>0</v>
      </c>
      <c r="K151" s="189" t="s">
        <v>1</v>
      </c>
      <c r="L151" s="34"/>
      <c r="M151" s="194" t="s">
        <v>1</v>
      </c>
      <c r="N151" s="195" t="s">
        <v>42</v>
      </c>
      <c r="O151" s="62"/>
      <c r="P151" s="196">
        <f t="shared" si="1"/>
        <v>0</v>
      </c>
      <c r="Q151" s="196">
        <v>0</v>
      </c>
      <c r="R151" s="196">
        <f t="shared" si="2"/>
        <v>0</v>
      </c>
      <c r="S151" s="196">
        <v>0</v>
      </c>
      <c r="T151" s="197">
        <f t="shared" si="3"/>
        <v>0</v>
      </c>
      <c r="AR151" s="198" t="s">
        <v>131</v>
      </c>
      <c r="AT151" s="198" t="s">
        <v>126</v>
      </c>
      <c r="AU151" s="198" t="s">
        <v>122</v>
      </c>
      <c r="AY151" s="13" t="s">
        <v>123</v>
      </c>
      <c r="BE151" s="199">
        <f t="shared" si="4"/>
        <v>0</v>
      </c>
      <c r="BF151" s="199">
        <f t="shared" si="5"/>
        <v>0</v>
      </c>
      <c r="BG151" s="199">
        <f t="shared" si="6"/>
        <v>0</v>
      </c>
      <c r="BH151" s="199">
        <f t="shared" si="7"/>
        <v>0</v>
      </c>
      <c r="BI151" s="199">
        <f t="shared" si="8"/>
        <v>0</v>
      </c>
      <c r="BJ151" s="13" t="s">
        <v>122</v>
      </c>
      <c r="BK151" s="199">
        <f t="shared" si="9"/>
        <v>0</v>
      </c>
      <c r="BL151" s="13" t="s">
        <v>131</v>
      </c>
      <c r="BM151" s="198" t="s">
        <v>356</v>
      </c>
    </row>
    <row r="152" spans="2:65" s="1" customFormat="1" ht="16.5" customHeight="1">
      <c r="B152" s="30"/>
      <c r="C152" s="187" t="s">
        <v>244</v>
      </c>
      <c r="D152" s="187" t="s">
        <v>126</v>
      </c>
      <c r="E152" s="188" t="s">
        <v>787</v>
      </c>
      <c r="F152" s="189" t="s">
        <v>788</v>
      </c>
      <c r="G152" s="190" t="s">
        <v>202</v>
      </c>
      <c r="H152" s="191">
        <v>1</v>
      </c>
      <c r="I152" s="192"/>
      <c r="J152" s="193">
        <f t="shared" si="0"/>
        <v>0</v>
      </c>
      <c r="K152" s="189" t="s">
        <v>1</v>
      </c>
      <c r="L152" s="34"/>
      <c r="M152" s="194" t="s">
        <v>1</v>
      </c>
      <c r="N152" s="195" t="s">
        <v>42</v>
      </c>
      <c r="O152" s="62"/>
      <c r="P152" s="196">
        <f t="shared" si="1"/>
        <v>0</v>
      </c>
      <c r="Q152" s="196">
        <v>0</v>
      </c>
      <c r="R152" s="196">
        <f t="shared" si="2"/>
        <v>0</v>
      </c>
      <c r="S152" s="196">
        <v>0</v>
      </c>
      <c r="T152" s="197">
        <f t="shared" si="3"/>
        <v>0</v>
      </c>
      <c r="AR152" s="198" t="s">
        <v>131</v>
      </c>
      <c r="AT152" s="198" t="s">
        <v>126</v>
      </c>
      <c r="AU152" s="198" t="s">
        <v>122</v>
      </c>
      <c r="AY152" s="13" t="s">
        <v>123</v>
      </c>
      <c r="BE152" s="199">
        <f t="shared" si="4"/>
        <v>0</v>
      </c>
      <c r="BF152" s="199">
        <f t="shared" si="5"/>
        <v>0</v>
      </c>
      <c r="BG152" s="199">
        <f t="shared" si="6"/>
        <v>0</v>
      </c>
      <c r="BH152" s="199">
        <f t="shared" si="7"/>
        <v>0</v>
      </c>
      <c r="BI152" s="199">
        <f t="shared" si="8"/>
        <v>0</v>
      </c>
      <c r="BJ152" s="13" t="s">
        <v>122</v>
      </c>
      <c r="BK152" s="199">
        <f t="shared" si="9"/>
        <v>0</v>
      </c>
      <c r="BL152" s="13" t="s">
        <v>131</v>
      </c>
      <c r="BM152" s="198" t="s">
        <v>364</v>
      </c>
    </row>
    <row r="153" spans="2:65" s="1" customFormat="1" ht="16.5" customHeight="1">
      <c r="B153" s="30"/>
      <c r="C153" s="187" t="s">
        <v>248</v>
      </c>
      <c r="D153" s="187" t="s">
        <v>126</v>
      </c>
      <c r="E153" s="188" t="s">
        <v>789</v>
      </c>
      <c r="F153" s="189" t="s">
        <v>788</v>
      </c>
      <c r="G153" s="190" t="s">
        <v>202</v>
      </c>
      <c r="H153" s="191">
        <v>1</v>
      </c>
      <c r="I153" s="192"/>
      <c r="J153" s="193">
        <f t="shared" si="0"/>
        <v>0</v>
      </c>
      <c r="K153" s="189" t="s">
        <v>1</v>
      </c>
      <c r="L153" s="34"/>
      <c r="M153" s="194" t="s">
        <v>1</v>
      </c>
      <c r="N153" s="195" t="s">
        <v>42</v>
      </c>
      <c r="O153" s="62"/>
      <c r="P153" s="196">
        <f t="shared" si="1"/>
        <v>0</v>
      </c>
      <c r="Q153" s="196">
        <v>0</v>
      </c>
      <c r="R153" s="196">
        <f t="shared" si="2"/>
        <v>0</v>
      </c>
      <c r="S153" s="196">
        <v>0</v>
      </c>
      <c r="T153" s="197">
        <f t="shared" si="3"/>
        <v>0</v>
      </c>
      <c r="AR153" s="198" t="s">
        <v>131</v>
      </c>
      <c r="AT153" s="198" t="s">
        <v>126</v>
      </c>
      <c r="AU153" s="198" t="s">
        <v>122</v>
      </c>
      <c r="AY153" s="13" t="s">
        <v>123</v>
      </c>
      <c r="BE153" s="199">
        <f t="shared" si="4"/>
        <v>0</v>
      </c>
      <c r="BF153" s="199">
        <f t="shared" si="5"/>
        <v>0</v>
      </c>
      <c r="BG153" s="199">
        <f t="shared" si="6"/>
        <v>0</v>
      </c>
      <c r="BH153" s="199">
        <f t="shared" si="7"/>
        <v>0</v>
      </c>
      <c r="BI153" s="199">
        <f t="shared" si="8"/>
        <v>0</v>
      </c>
      <c r="BJ153" s="13" t="s">
        <v>122</v>
      </c>
      <c r="BK153" s="199">
        <f t="shared" si="9"/>
        <v>0</v>
      </c>
      <c r="BL153" s="13" t="s">
        <v>131</v>
      </c>
      <c r="BM153" s="198" t="s">
        <v>372</v>
      </c>
    </row>
    <row r="154" spans="2:65" s="1" customFormat="1" ht="16.5" customHeight="1">
      <c r="B154" s="30"/>
      <c r="C154" s="187" t="s">
        <v>252</v>
      </c>
      <c r="D154" s="187" t="s">
        <v>126</v>
      </c>
      <c r="E154" s="188" t="s">
        <v>790</v>
      </c>
      <c r="F154" s="189" t="s">
        <v>788</v>
      </c>
      <c r="G154" s="190" t="s">
        <v>202</v>
      </c>
      <c r="H154" s="191">
        <v>1</v>
      </c>
      <c r="I154" s="192"/>
      <c r="J154" s="193">
        <f t="shared" si="0"/>
        <v>0</v>
      </c>
      <c r="K154" s="189" t="s">
        <v>1</v>
      </c>
      <c r="L154" s="34"/>
      <c r="M154" s="194" t="s">
        <v>1</v>
      </c>
      <c r="N154" s="195" t="s">
        <v>42</v>
      </c>
      <c r="O154" s="62"/>
      <c r="P154" s="196">
        <f t="shared" si="1"/>
        <v>0</v>
      </c>
      <c r="Q154" s="196">
        <v>0</v>
      </c>
      <c r="R154" s="196">
        <f t="shared" si="2"/>
        <v>0</v>
      </c>
      <c r="S154" s="196">
        <v>0</v>
      </c>
      <c r="T154" s="197">
        <f t="shared" si="3"/>
        <v>0</v>
      </c>
      <c r="AR154" s="198" t="s">
        <v>131</v>
      </c>
      <c r="AT154" s="198" t="s">
        <v>126</v>
      </c>
      <c r="AU154" s="198" t="s">
        <v>122</v>
      </c>
      <c r="AY154" s="13" t="s">
        <v>123</v>
      </c>
      <c r="BE154" s="199">
        <f t="shared" si="4"/>
        <v>0</v>
      </c>
      <c r="BF154" s="199">
        <f t="shared" si="5"/>
        <v>0</v>
      </c>
      <c r="BG154" s="199">
        <f t="shared" si="6"/>
        <v>0</v>
      </c>
      <c r="BH154" s="199">
        <f t="shared" si="7"/>
        <v>0</v>
      </c>
      <c r="BI154" s="199">
        <f t="shared" si="8"/>
        <v>0</v>
      </c>
      <c r="BJ154" s="13" t="s">
        <v>122</v>
      </c>
      <c r="BK154" s="199">
        <f t="shared" si="9"/>
        <v>0</v>
      </c>
      <c r="BL154" s="13" t="s">
        <v>131</v>
      </c>
      <c r="BM154" s="198" t="s">
        <v>380</v>
      </c>
    </row>
    <row r="155" spans="2:65" s="1" customFormat="1" ht="16.5" customHeight="1">
      <c r="B155" s="30"/>
      <c r="C155" s="187" t="s">
        <v>136</v>
      </c>
      <c r="D155" s="187" t="s">
        <v>126</v>
      </c>
      <c r="E155" s="188" t="s">
        <v>791</v>
      </c>
      <c r="F155" s="189" t="s">
        <v>788</v>
      </c>
      <c r="G155" s="190" t="s">
        <v>202</v>
      </c>
      <c r="H155" s="191">
        <v>1</v>
      </c>
      <c r="I155" s="192"/>
      <c r="J155" s="193">
        <f t="shared" si="0"/>
        <v>0</v>
      </c>
      <c r="K155" s="189" t="s">
        <v>1</v>
      </c>
      <c r="L155" s="34"/>
      <c r="M155" s="194" t="s">
        <v>1</v>
      </c>
      <c r="N155" s="195" t="s">
        <v>42</v>
      </c>
      <c r="O155" s="62"/>
      <c r="P155" s="196">
        <f t="shared" si="1"/>
        <v>0</v>
      </c>
      <c r="Q155" s="196">
        <v>0</v>
      </c>
      <c r="R155" s="196">
        <f t="shared" si="2"/>
        <v>0</v>
      </c>
      <c r="S155" s="196">
        <v>0</v>
      </c>
      <c r="T155" s="197">
        <f t="shared" si="3"/>
        <v>0</v>
      </c>
      <c r="AR155" s="198" t="s">
        <v>131</v>
      </c>
      <c r="AT155" s="198" t="s">
        <v>126</v>
      </c>
      <c r="AU155" s="198" t="s">
        <v>122</v>
      </c>
      <c r="AY155" s="13" t="s">
        <v>123</v>
      </c>
      <c r="BE155" s="199">
        <f t="shared" si="4"/>
        <v>0</v>
      </c>
      <c r="BF155" s="199">
        <f t="shared" si="5"/>
        <v>0</v>
      </c>
      <c r="BG155" s="199">
        <f t="shared" si="6"/>
        <v>0</v>
      </c>
      <c r="BH155" s="199">
        <f t="shared" si="7"/>
        <v>0</v>
      </c>
      <c r="BI155" s="199">
        <f t="shared" si="8"/>
        <v>0</v>
      </c>
      <c r="BJ155" s="13" t="s">
        <v>122</v>
      </c>
      <c r="BK155" s="199">
        <f t="shared" si="9"/>
        <v>0</v>
      </c>
      <c r="BL155" s="13" t="s">
        <v>131</v>
      </c>
      <c r="BM155" s="198" t="s">
        <v>388</v>
      </c>
    </row>
    <row r="156" spans="2:65" s="1" customFormat="1" ht="16.5" customHeight="1">
      <c r="B156" s="30"/>
      <c r="C156" s="187" t="s">
        <v>260</v>
      </c>
      <c r="D156" s="187" t="s">
        <v>126</v>
      </c>
      <c r="E156" s="188" t="s">
        <v>792</v>
      </c>
      <c r="F156" s="189" t="s">
        <v>788</v>
      </c>
      <c r="G156" s="190" t="s">
        <v>202</v>
      </c>
      <c r="H156" s="191">
        <v>1</v>
      </c>
      <c r="I156" s="192"/>
      <c r="J156" s="193">
        <f t="shared" ref="J156:J187" si="10">ROUND(I156*H156,2)</f>
        <v>0</v>
      </c>
      <c r="K156" s="189" t="s">
        <v>1</v>
      </c>
      <c r="L156" s="34"/>
      <c r="M156" s="194" t="s">
        <v>1</v>
      </c>
      <c r="N156" s="195" t="s">
        <v>42</v>
      </c>
      <c r="O156" s="62"/>
      <c r="P156" s="196">
        <f t="shared" ref="P156:P187" si="11">O156*H156</f>
        <v>0</v>
      </c>
      <c r="Q156" s="196">
        <v>0</v>
      </c>
      <c r="R156" s="196">
        <f t="shared" ref="R156:R187" si="12">Q156*H156</f>
        <v>0</v>
      </c>
      <c r="S156" s="196">
        <v>0</v>
      </c>
      <c r="T156" s="197">
        <f t="shared" ref="T156:T187" si="13">S156*H156</f>
        <v>0</v>
      </c>
      <c r="AR156" s="198" t="s">
        <v>131</v>
      </c>
      <c r="AT156" s="198" t="s">
        <v>126</v>
      </c>
      <c r="AU156" s="198" t="s">
        <v>122</v>
      </c>
      <c r="AY156" s="13" t="s">
        <v>123</v>
      </c>
      <c r="BE156" s="199">
        <f t="shared" ref="BE156:BE192" si="14">IF(N156="základní",J156,0)</f>
        <v>0</v>
      </c>
      <c r="BF156" s="199">
        <f t="shared" ref="BF156:BF192" si="15">IF(N156="snížená",J156,0)</f>
        <v>0</v>
      </c>
      <c r="BG156" s="199">
        <f t="shared" ref="BG156:BG192" si="16">IF(N156="zákl. přenesená",J156,0)</f>
        <v>0</v>
      </c>
      <c r="BH156" s="199">
        <f t="shared" ref="BH156:BH192" si="17">IF(N156="sníž. přenesená",J156,0)</f>
        <v>0</v>
      </c>
      <c r="BI156" s="199">
        <f t="shared" ref="BI156:BI192" si="18">IF(N156="nulová",J156,0)</f>
        <v>0</v>
      </c>
      <c r="BJ156" s="13" t="s">
        <v>122</v>
      </c>
      <c r="BK156" s="199">
        <f t="shared" ref="BK156:BK192" si="19">ROUND(I156*H156,2)</f>
        <v>0</v>
      </c>
      <c r="BL156" s="13" t="s">
        <v>131</v>
      </c>
      <c r="BM156" s="198" t="s">
        <v>396</v>
      </c>
    </row>
    <row r="157" spans="2:65" s="1" customFormat="1" ht="16.5" customHeight="1">
      <c r="B157" s="30"/>
      <c r="C157" s="187" t="s">
        <v>264</v>
      </c>
      <c r="D157" s="187" t="s">
        <v>126</v>
      </c>
      <c r="E157" s="188" t="s">
        <v>793</v>
      </c>
      <c r="F157" s="189" t="s">
        <v>788</v>
      </c>
      <c r="G157" s="190" t="s">
        <v>202</v>
      </c>
      <c r="H157" s="191">
        <v>1</v>
      </c>
      <c r="I157" s="192"/>
      <c r="J157" s="193">
        <f t="shared" si="10"/>
        <v>0</v>
      </c>
      <c r="K157" s="189" t="s">
        <v>1</v>
      </c>
      <c r="L157" s="34"/>
      <c r="M157" s="194" t="s">
        <v>1</v>
      </c>
      <c r="N157" s="195" t="s">
        <v>42</v>
      </c>
      <c r="O157" s="62"/>
      <c r="P157" s="196">
        <f t="shared" si="11"/>
        <v>0</v>
      </c>
      <c r="Q157" s="196">
        <v>0</v>
      </c>
      <c r="R157" s="196">
        <f t="shared" si="12"/>
        <v>0</v>
      </c>
      <c r="S157" s="196">
        <v>0</v>
      </c>
      <c r="T157" s="197">
        <f t="shared" si="13"/>
        <v>0</v>
      </c>
      <c r="AR157" s="198" t="s">
        <v>131</v>
      </c>
      <c r="AT157" s="198" t="s">
        <v>126</v>
      </c>
      <c r="AU157" s="198" t="s">
        <v>122</v>
      </c>
      <c r="AY157" s="13" t="s">
        <v>123</v>
      </c>
      <c r="BE157" s="199">
        <f t="shared" si="14"/>
        <v>0</v>
      </c>
      <c r="BF157" s="199">
        <f t="shared" si="15"/>
        <v>0</v>
      </c>
      <c r="BG157" s="199">
        <f t="shared" si="16"/>
        <v>0</v>
      </c>
      <c r="BH157" s="199">
        <f t="shared" si="17"/>
        <v>0</v>
      </c>
      <c r="BI157" s="199">
        <f t="shared" si="18"/>
        <v>0</v>
      </c>
      <c r="BJ157" s="13" t="s">
        <v>122</v>
      </c>
      <c r="BK157" s="199">
        <f t="shared" si="19"/>
        <v>0</v>
      </c>
      <c r="BL157" s="13" t="s">
        <v>131</v>
      </c>
      <c r="BM157" s="198" t="s">
        <v>404</v>
      </c>
    </row>
    <row r="158" spans="2:65" s="1" customFormat="1" ht="16.5" customHeight="1">
      <c r="B158" s="30"/>
      <c r="C158" s="187" t="s">
        <v>268</v>
      </c>
      <c r="D158" s="187" t="s">
        <v>126</v>
      </c>
      <c r="E158" s="188" t="s">
        <v>794</v>
      </c>
      <c r="F158" s="189" t="s">
        <v>788</v>
      </c>
      <c r="G158" s="190" t="s">
        <v>202</v>
      </c>
      <c r="H158" s="191">
        <v>1</v>
      </c>
      <c r="I158" s="192"/>
      <c r="J158" s="193">
        <f t="shared" si="10"/>
        <v>0</v>
      </c>
      <c r="K158" s="189" t="s">
        <v>1</v>
      </c>
      <c r="L158" s="34"/>
      <c r="M158" s="194" t="s">
        <v>1</v>
      </c>
      <c r="N158" s="195" t="s">
        <v>42</v>
      </c>
      <c r="O158" s="62"/>
      <c r="P158" s="196">
        <f t="shared" si="11"/>
        <v>0</v>
      </c>
      <c r="Q158" s="196">
        <v>0</v>
      </c>
      <c r="R158" s="196">
        <f t="shared" si="12"/>
        <v>0</v>
      </c>
      <c r="S158" s="196">
        <v>0</v>
      </c>
      <c r="T158" s="197">
        <f t="shared" si="13"/>
        <v>0</v>
      </c>
      <c r="AR158" s="198" t="s">
        <v>131</v>
      </c>
      <c r="AT158" s="198" t="s">
        <v>126</v>
      </c>
      <c r="AU158" s="198" t="s">
        <v>122</v>
      </c>
      <c r="AY158" s="13" t="s">
        <v>123</v>
      </c>
      <c r="BE158" s="199">
        <f t="shared" si="14"/>
        <v>0</v>
      </c>
      <c r="BF158" s="199">
        <f t="shared" si="15"/>
        <v>0</v>
      </c>
      <c r="BG158" s="199">
        <f t="shared" si="16"/>
        <v>0</v>
      </c>
      <c r="BH158" s="199">
        <f t="shared" si="17"/>
        <v>0</v>
      </c>
      <c r="BI158" s="199">
        <f t="shared" si="18"/>
        <v>0</v>
      </c>
      <c r="BJ158" s="13" t="s">
        <v>122</v>
      </c>
      <c r="BK158" s="199">
        <f t="shared" si="19"/>
        <v>0</v>
      </c>
      <c r="BL158" s="13" t="s">
        <v>131</v>
      </c>
      <c r="BM158" s="198" t="s">
        <v>414</v>
      </c>
    </row>
    <row r="159" spans="2:65" s="1" customFormat="1" ht="16.5" customHeight="1">
      <c r="B159" s="30"/>
      <c r="C159" s="187" t="s">
        <v>272</v>
      </c>
      <c r="D159" s="187" t="s">
        <v>126</v>
      </c>
      <c r="E159" s="188" t="s">
        <v>795</v>
      </c>
      <c r="F159" s="189" t="s">
        <v>788</v>
      </c>
      <c r="G159" s="190" t="s">
        <v>202</v>
      </c>
      <c r="H159" s="191">
        <v>1</v>
      </c>
      <c r="I159" s="192"/>
      <c r="J159" s="193">
        <f t="shared" si="10"/>
        <v>0</v>
      </c>
      <c r="K159" s="189" t="s">
        <v>1</v>
      </c>
      <c r="L159" s="34"/>
      <c r="M159" s="194" t="s">
        <v>1</v>
      </c>
      <c r="N159" s="195" t="s">
        <v>42</v>
      </c>
      <c r="O159" s="62"/>
      <c r="P159" s="196">
        <f t="shared" si="11"/>
        <v>0</v>
      </c>
      <c r="Q159" s="196">
        <v>0</v>
      </c>
      <c r="R159" s="196">
        <f t="shared" si="12"/>
        <v>0</v>
      </c>
      <c r="S159" s="196">
        <v>0</v>
      </c>
      <c r="T159" s="197">
        <f t="shared" si="13"/>
        <v>0</v>
      </c>
      <c r="AR159" s="198" t="s">
        <v>131</v>
      </c>
      <c r="AT159" s="198" t="s">
        <v>126</v>
      </c>
      <c r="AU159" s="198" t="s">
        <v>122</v>
      </c>
      <c r="AY159" s="13" t="s">
        <v>123</v>
      </c>
      <c r="BE159" s="199">
        <f t="shared" si="14"/>
        <v>0</v>
      </c>
      <c r="BF159" s="199">
        <f t="shared" si="15"/>
        <v>0</v>
      </c>
      <c r="BG159" s="199">
        <f t="shared" si="16"/>
        <v>0</v>
      </c>
      <c r="BH159" s="199">
        <f t="shared" si="17"/>
        <v>0</v>
      </c>
      <c r="BI159" s="199">
        <f t="shared" si="18"/>
        <v>0</v>
      </c>
      <c r="BJ159" s="13" t="s">
        <v>122</v>
      </c>
      <c r="BK159" s="199">
        <f t="shared" si="19"/>
        <v>0</v>
      </c>
      <c r="BL159" s="13" t="s">
        <v>131</v>
      </c>
      <c r="BM159" s="198" t="s">
        <v>422</v>
      </c>
    </row>
    <row r="160" spans="2:65" s="1" customFormat="1" ht="16.5" customHeight="1">
      <c r="B160" s="30"/>
      <c r="C160" s="187" t="s">
        <v>276</v>
      </c>
      <c r="D160" s="187" t="s">
        <v>126</v>
      </c>
      <c r="E160" s="188" t="s">
        <v>796</v>
      </c>
      <c r="F160" s="189" t="s">
        <v>788</v>
      </c>
      <c r="G160" s="190" t="s">
        <v>202</v>
      </c>
      <c r="H160" s="191">
        <v>1</v>
      </c>
      <c r="I160" s="192"/>
      <c r="J160" s="193">
        <f t="shared" si="10"/>
        <v>0</v>
      </c>
      <c r="K160" s="189" t="s">
        <v>1</v>
      </c>
      <c r="L160" s="34"/>
      <c r="M160" s="194" t="s">
        <v>1</v>
      </c>
      <c r="N160" s="195" t="s">
        <v>42</v>
      </c>
      <c r="O160" s="62"/>
      <c r="P160" s="196">
        <f t="shared" si="11"/>
        <v>0</v>
      </c>
      <c r="Q160" s="196">
        <v>0</v>
      </c>
      <c r="R160" s="196">
        <f t="shared" si="12"/>
        <v>0</v>
      </c>
      <c r="S160" s="196">
        <v>0</v>
      </c>
      <c r="T160" s="197">
        <f t="shared" si="13"/>
        <v>0</v>
      </c>
      <c r="AR160" s="198" t="s">
        <v>131</v>
      </c>
      <c r="AT160" s="198" t="s">
        <v>126</v>
      </c>
      <c r="AU160" s="198" t="s">
        <v>122</v>
      </c>
      <c r="AY160" s="13" t="s">
        <v>123</v>
      </c>
      <c r="BE160" s="199">
        <f t="shared" si="14"/>
        <v>0</v>
      </c>
      <c r="BF160" s="199">
        <f t="shared" si="15"/>
        <v>0</v>
      </c>
      <c r="BG160" s="199">
        <f t="shared" si="16"/>
        <v>0</v>
      </c>
      <c r="BH160" s="199">
        <f t="shared" si="17"/>
        <v>0</v>
      </c>
      <c r="BI160" s="199">
        <f t="shared" si="18"/>
        <v>0</v>
      </c>
      <c r="BJ160" s="13" t="s">
        <v>122</v>
      </c>
      <c r="BK160" s="199">
        <f t="shared" si="19"/>
        <v>0</v>
      </c>
      <c r="BL160" s="13" t="s">
        <v>131</v>
      </c>
      <c r="BM160" s="198" t="s">
        <v>430</v>
      </c>
    </row>
    <row r="161" spans="2:65" s="1" customFormat="1" ht="16.5" customHeight="1">
      <c r="B161" s="30"/>
      <c r="C161" s="187" t="s">
        <v>280</v>
      </c>
      <c r="D161" s="187" t="s">
        <v>126</v>
      </c>
      <c r="E161" s="188" t="s">
        <v>797</v>
      </c>
      <c r="F161" s="189" t="s">
        <v>798</v>
      </c>
      <c r="G161" s="190" t="s">
        <v>202</v>
      </c>
      <c r="H161" s="191">
        <v>1</v>
      </c>
      <c r="I161" s="192"/>
      <c r="J161" s="193">
        <f t="shared" si="10"/>
        <v>0</v>
      </c>
      <c r="K161" s="189" t="s">
        <v>1</v>
      </c>
      <c r="L161" s="34"/>
      <c r="M161" s="194" t="s">
        <v>1</v>
      </c>
      <c r="N161" s="195" t="s">
        <v>42</v>
      </c>
      <c r="O161" s="62"/>
      <c r="P161" s="196">
        <f t="shared" si="11"/>
        <v>0</v>
      </c>
      <c r="Q161" s="196">
        <v>0</v>
      </c>
      <c r="R161" s="196">
        <f t="shared" si="12"/>
        <v>0</v>
      </c>
      <c r="S161" s="196">
        <v>0</v>
      </c>
      <c r="T161" s="197">
        <f t="shared" si="13"/>
        <v>0</v>
      </c>
      <c r="AR161" s="198" t="s">
        <v>131</v>
      </c>
      <c r="AT161" s="198" t="s">
        <v>126</v>
      </c>
      <c r="AU161" s="198" t="s">
        <v>122</v>
      </c>
      <c r="AY161" s="13" t="s">
        <v>123</v>
      </c>
      <c r="BE161" s="199">
        <f t="shared" si="14"/>
        <v>0</v>
      </c>
      <c r="BF161" s="199">
        <f t="shared" si="15"/>
        <v>0</v>
      </c>
      <c r="BG161" s="199">
        <f t="shared" si="16"/>
        <v>0</v>
      </c>
      <c r="BH161" s="199">
        <f t="shared" si="17"/>
        <v>0</v>
      </c>
      <c r="BI161" s="199">
        <f t="shared" si="18"/>
        <v>0</v>
      </c>
      <c r="BJ161" s="13" t="s">
        <v>122</v>
      </c>
      <c r="BK161" s="199">
        <f t="shared" si="19"/>
        <v>0</v>
      </c>
      <c r="BL161" s="13" t="s">
        <v>131</v>
      </c>
      <c r="BM161" s="198" t="s">
        <v>438</v>
      </c>
    </row>
    <row r="162" spans="2:65" s="1" customFormat="1" ht="16.5" customHeight="1">
      <c r="B162" s="30"/>
      <c r="C162" s="187" t="s">
        <v>284</v>
      </c>
      <c r="D162" s="187" t="s">
        <v>126</v>
      </c>
      <c r="E162" s="188" t="s">
        <v>799</v>
      </c>
      <c r="F162" s="189" t="s">
        <v>798</v>
      </c>
      <c r="G162" s="190" t="s">
        <v>202</v>
      </c>
      <c r="H162" s="191">
        <v>1</v>
      </c>
      <c r="I162" s="192"/>
      <c r="J162" s="193">
        <f t="shared" si="10"/>
        <v>0</v>
      </c>
      <c r="K162" s="189" t="s">
        <v>1</v>
      </c>
      <c r="L162" s="34"/>
      <c r="M162" s="194" t="s">
        <v>1</v>
      </c>
      <c r="N162" s="195" t="s">
        <v>42</v>
      </c>
      <c r="O162" s="62"/>
      <c r="P162" s="196">
        <f t="shared" si="11"/>
        <v>0</v>
      </c>
      <c r="Q162" s="196">
        <v>0</v>
      </c>
      <c r="R162" s="196">
        <f t="shared" si="12"/>
        <v>0</v>
      </c>
      <c r="S162" s="196">
        <v>0</v>
      </c>
      <c r="T162" s="197">
        <f t="shared" si="13"/>
        <v>0</v>
      </c>
      <c r="AR162" s="198" t="s">
        <v>131</v>
      </c>
      <c r="AT162" s="198" t="s">
        <v>126</v>
      </c>
      <c r="AU162" s="198" t="s">
        <v>122</v>
      </c>
      <c r="AY162" s="13" t="s">
        <v>123</v>
      </c>
      <c r="BE162" s="199">
        <f t="shared" si="14"/>
        <v>0</v>
      </c>
      <c r="BF162" s="199">
        <f t="shared" si="15"/>
        <v>0</v>
      </c>
      <c r="BG162" s="199">
        <f t="shared" si="16"/>
        <v>0</v>
      </c>
      <c r="BH162" s="199">
        <f t="shared" si="17"/>
        <v>0</v>
      </c>
      <c r="BI162" s="199">
        <f t="shared" si="18"/>
        <v>0</v>
      </c>
      <c r="BJ162" s="13" t="s">
        <v>122</v>
      </c>
      <c r="BK162" s="199">
        <f t="shared" si="19"/>
        <v>0</v>
      </c>
      <c r="BL162" s="13" t="s">
        <v>131</v>
      </c>
      <c r="BM162" s="198" t="s">
        <v>448</v>
      </c>
    </row>
    <row r="163" spans="2:65" s="1" customFormat="1" ht="16.5" customHeight="1">
      <c r="B163" s="30"/>
      <c r="C163" s="187" t="s">
        <v>290</v>
      </c>
      <c r="D163" s="187" t="s">
        <v>126</v>
      </c>
      <c r="E163" s="188" t="s">
        <v>800</v>
      </c>
      <c r="F163" s="189" t="s">
        <v>798</v>
      </c>
      <c r="G163" s="190" t="s">
        <v>202</v>
      </c>
      <c r="H163" s="191">
        <v>1</v>
      </c>
      <c r="I163" s="192"/>
      <c r="J163" s="193">
        <f t="shared" si="10"/>
        <v>0</v>
      </c>
      <c r="K163" s="189" t="s">
        <v>1</v>
      </c>
      <c r="L163" s="34"/>
      <c r="M163" s="194" t="s">
        <v>1</v>
      </c>
      <c r="N163" s="195" t="s">
        <v>42</v>
      </c>
      <c r="O163" s="62"/>
      <c r="P163" s="196">
        <f t="shared" si="11"/>
        <v>0</v>
      </c>
      <c r="Q163" s="196">
        <v>0</v>
      </c>
      <c r="R163" s="196">
        <f t="shared" si="12"/>
        <v>0</v>
      </c>
      <c r="S163" s="196">
        <v>0</v>
      </c>
      <c r="T163" s="197">
        <f t="shared" si="13"/>
        <v>0</v>
      </c>
      <c r="AR163" s="198" t="s">
        <v>131</v>
      </c>
      <c r="AT163" s="198" t="s">
        <v>126</v>
      </c>
      <c r="AU163" s="198" t="s">
        <v>122</v>
      </c>
      <c r="AY163" s="13" t="s">
        <v>123</v>
      </c>
      <c r="BE163" s="199">
        <f t="shared" si="14"/>
        <v>0</v>
      </c>
      <c r="BF163" s="199">
        <f t="shared" si="15"/>
        <v>0</v>
      </c>
      <c r="BG163" s="199">
        <f t="shared" si="16"/>
        <v>0</v>
      </c>
      <c r="BH163" s="199">
        <f t="shared" si="17"/>
        <v>0</v>
      </c>
      <c r="BI163" s="199">
        <f t="shared" si="18"/>
        <v>0</v>
      </c>
      <c r="BJ163" s="13" t="s">
        <v>122</v>
      </c>
      <c r="BK163" s="199">
        <f t="shared" si="19"/>
        <v>0</v>
      </c>
      <c r="BL163" s="13" t="s">
        <v>131</v>
      </c>
      <c r="BM163" s="198" t="s">
        <v>456</v>
      </c>
    </row>
    <row r="164" spans="2:65" s="1" customFormat="1" ht="16.5" customHeight="1">
      <c r="B164" s="30"/>
      <c r="C164" s="187" t="s">
        <v>294</v>
      </c>
      <c r="D164" s="187" t="s">
        <v>126</v>
      </c>
      <c r="E164" s="188" t="s">
        <v>801</v>
      </c>
      <c r="F164" s="189" t="s">
        <v>798</v>
      </c>
      <c r="G164" s="190" t="s">
        <v>202</v>
      </c>
      <c r="H164" s="191">
        <v>1</v>
      </c>
      <c r="I164" s="192"/>
      <c r="J164" s="193">
        <f t="shared" si="10"/>
        <v>0</v>
      </c>
      <c r="K164" s="189" t="s">
        <v>1</v>
      </c>
      <c r="L164" s="34"/>
      <c r="M164" s="194" t="s">
        <v>1</v>
      </c>
      <c r="N164" s="195" t="s">
        <v>42</v>
      </c>
      <c r="O164" s="62"/>
      <c r="P164" s="196">
        <f t="shared" si="11"/>
        <v>0</v>
      </c>
      <c r="Q164" s="196">
        <v>0</v>
      </c>
      <c r="R164" s="196">
        <f t="shared" si="12"/>
        <v>0</v>
      </c>
      <c r="S164" s="196">
        <v>0</v>
      </c>
      <c r="T164" s="197">
        <f t="shared" si="13"/>
        <v>0</v>
      </c>
      <c r="AR164" s="198" t="s">
        <v>131</v>
      </c>
      <c r="AT164" s="198" t="s">
        <v>126</v>
      </c>
      <c r="AU164" s="198" t="s">
        <v>122</v>
      </c>
      <c r="AY164" s="13" t="s">
        <v>123</v>
      </c>
      <c r="BE164" s="199">
        <f t="shared" si="14"/>
        <v>0</v>
      </c>
      <c r="BF164" s="199">
        <f t="shared" si="15"/>
        <v>0</v>
      </c>
      <c r="BG164" s="199">
        <f t="shared" si="16"/>
        <v>0</v>
      </c>
      <c r="BH164" s="199">
        <f t="shared" si="17"/>
        <v>0</v>
      </c>
      <c r="BI164" s="199">
        <f t="shared" si="18"/>
        <v>0</v>
      </c>
      <c r="BJ164" s="13" t="s">
        <v>122</v>
      </c>
      <c r="BK164" s="199">
        <f t="shared" si="19"/>
        <v>0</v>
      </c>
      <c r="BL164" s="13" t="s">
        <v>131</v>
      </c>
      <c r="BM164" s="198" t="s">
        <v>464</v>
      </c>
    </row>
    <row r="165" spans="2:65" s="1" customFormat="1" ht="16.5" customHeight="1">
      <c r="B165" s="30"/>
      <c r="C165" s="187" t="s">
        <v>298</v>
      </c>
      <c r="D165" s="187" t="s">
        <v>126</v>
      </c>
      <c r="E165" s="188" t="s">
        <v>802</v>
      </c>
      <c r="F165" s="189" t="s">
        <v>788</v>
      </c>
      <c r="G165" s="190" t="s">
        <v>202</v>
      </c>
      <c r="H165" s="191">
        <v>1</v>
      </c>
      <c r="I165" s="192"/>
      <c r="J165" s="193">
        <f t="shared" si="10"/>
        <v>0</v>
      </c>
      <c r="K165" s="189" t="s">
        <v>1</v>
      </c>
      <c r="L165" s="34"/>
      <c r="M165" s="194" t="s">
        <v>1</v>
      </c>
      <c r="N165" s="195" t="s">
        <v>42</v>
      </c>
      <c r="O165" s="62"/>
      <c r="P165" s="196">
        <f t="shared" si="11"/>
        <v>0</v>
      </c>
      <c r="Q165" s="196">
        <v>0</v>
      </c>
      <c r="R165" s="196">
        <f t="shared" si="12"/>
        <v>0</v>
      </c>
      <c r="S165" s="196">
        <v>0</v>
      </c>
      <c r="T165" s="197">
        <f t="shared" si="13"/>
        <v>0</v>
      </c>
      <c r="AR165" s="198" t="s">
        <v>131</v>
      </c>
      <c r="AT165" s="198" t="s">
        <v>126</v>
      </c>
      <c r="AU165" s="198" t="s">
        <v>122</v>
      </c>
      <c r="AY165" s="13" t="s">
        <v>123</v>
      </c>
      <c r="BE165" s="199">
        <f t="shared" si="14"/>
        <v>0</v>
      </c>
      <c r="BF165" s="199">
        <f t="shared" si="15"/>
        <v>0</v>
      </c>
      <c r="BG165" s="199">
        <f t="shared" si="16"/>
        <v>0</v>
      </c>
      <c r="BH165" s="199">
        <f t="shared" si="17"/>
        <v>0</v>
      </c>
      <c r="BI165" s="199">
        <f t="shared" si="18"/>
        <v>0</v>
      </c>
      <c r="BJ165" s="13" t="s">
        <v>122</v>
      </c>
      <c r="BK165" s="199">
        <f t="shared" si="19"/>
        <v>0</v>
      </c>
      <c r="BL165" s="13" t="s">
        <v>131</v>
      </c>
      <c r="BM165" s="198" t="s">
        <v>472</v>
      </c>
    </row>
    <row r="166" spans="2:65" s="1" customFormat="1" ht="16.5" customHeight="1">
      <c r="B166" s="30"/>
      <c r="C166" s="187" t="s">
        <v>302</v>
      </c>
      <c r="D166" s="187" t="s">
        <v>126</v>
      </c>
      <c r="E166" s="188" t="s">
        <v>803</v>
      </c>
      <c r="F166" s="189" t="s">
        <v>798</v>
      </c>
      <c r="G166" s="190" t="s">
        <v>202</v>
      </c>
      <c r="H166" s="191">
        <v>1</v>
      </c>
      <c r="I166" s="192"/>
      <c r="J166" s="193">
        <f t="shared" si="10"/>
        <v>0</v>
      </c>
      <c r="K166" s="189" t="s">
        <v>1</v>
      </c>
      <c r="L166" s="34"/>
      <c r="M166" s="194" t="s">
        <v>1</v>
      </c>
      <c r="N166" s="195" t="s">
        <v>42</v>
      </c>
      <c r="O166" s="62"/>
      <c r="P166" s="196">
        <f t="shared" si="11"/>
        <v>0</v>
      </c>
      <c r="Q166" s="196">
        <v>0</v>
      </c>
      <c r="R166" s="196">
        <f t="shared" si="12"/>
        <v>0</v>
      </c>
      <c r="S166" s="196">
        <v>0</v>
      </c>
      <c r="T166" s="197">
        <f t="shared" si="13"/>
        <v>0</v>
      </c>
      <c r="AR166" s="198" t="s">
        <v>131</v>
      </c>
      <c r="AT166" s="198" t="s">
        <v>126</v>
      </c>
      <c r="AU166" s="198" t="s">
        <v>122</v>
      </c>
      <c r="AY166" s="13" t="s">
        <v>123</v>
      </c>
      <c r="BE166" s="199">
        <f t="shared" si="14"/>
        <v>0</v>
      </c>
      <c r="BF166" s="199">
        <f t="shared" si="15"/>
        <v>0</v>
      </c>
      <c r="BG166" s="199">
        <f t="shared" si="16"/>
        <v>0</v>
      </c>
      <c r="BH166" s="199">
        <f t="shared" si="17"/>
        <v>0</v>
      </c>
      <c r="BI166" s="199">
        <f t="shared" si="18"/>
        <v>0</v>
      </c>
      <c r="BJ166" s="13" t="s">
        <v>122</v>
      </c>
      <c r="BK166" s="199">
        <f t="shared" si="19"/>
        <v>0</v>
      </c>
      <c r="BL166" s="13" t="s">
        <v>131</v>
      </c>
      <c r="BM166" s="198" t="s">
        <v>480</v>
      </c>
    </row>
    <row r="167" spans="2:65" s="1" customFormat="1" ht="16.5" customHeight="1">
      <c r="B167" s="30"/>
      <c r="C167" s="187" t="s">
        <v>306</v>
      </c>
      <c r="D167" s="187" t="s">
        <v>126</v>
      </c>
      <c r="E167" s="188" t="s">
        <v>804</v>
      </c>
      <c r="F167" s="189" t="s">
        <v>798</v>
      </c>
      <c r="G167" s="190" t="s">
        <v>202</v>
      </c>
      <c r="H167" s="191">
        <v>1</v>
      </c>
      <c r="I167" s="192"/>
      <c r="J167" s="193">
        <f t="shared" si="10"/>
        <v>0</v>
      </c>
      <c r="K167" s="189" t="s">
        <v>1</v>
      </c>
      <c r="L167" s="34"/>
      <c r="M167" s="194" t="s">
        <v>1</v>
      </c>
      <c r="N167" s="195" t="s">
        <v>42</v>
      </c>
      <c r="O167" s="62"/>
      <c r="P167" s="196">
        <f t="shared" si="11"/>
        <v>0</v>
      </c>
      <c r="Q167" s="196">
        <v>0</v>
      </c>
      <c r="R167" s="196">
        <f t="shared" si="12"/>
        <v>0</v>
      </c>
      <c r="S167" s="196">
        <v>0</v>
      </c>
      <c r="T167" s="197">
        <f t="shared" si="13"/>
        <v>0</v>
      </c>
      <c r="AR167" s="198" t="s">
        <v>131</v>
      </c>
      <c r="AT167" s="198" t="s">
        <v>126</v>
      </c>
      <c r="AU167" s="198" t="s">
        <v>122</v>
      </c>
      <c r="AY167" s="13" t="s">
        <v>123</v>
      </c>
      <c r="BE167" s="199">
        <f t="shared" si="14"/>
        <v>0</v>
      </c>
      <c r="BF167" s="199">
        <f t="shared" si="15"/>
        <v>0</v>
      </c>
      <c r="BG167" s="199">
        <f t="shared" si="16"/>
        <v>0</v>
      </c>
      <c r="BH167" s="199">
        <f t="shared" si="17"/>
        <v>0</v>
      </c>
      <c r="BI167" s="199">
        <f t="shared" si="18"/>
        <v>0</v>
      </c>
      <c r="BJ167" s="13" t="s">
        <v>122</v>
      </c>
      <c r="BK167" s="199">
        <f t="shared" si="19"/>
        <v>0</v>
      </c>
      <c r="BL167" s="13" t="s">
        <v>131</v>
      </c>
      <c r="BM167" s="198" t="s">
        <v>488</v>
      </c>
    </row>
    <row r="168" spans="2:65" s="1" customFormat="1" ht="16.5" customHeight="1">
      <c r="B168" s="30"/>
      <c r="C168" s="187" t="s">
        <v>310</v>
      </c>
      <c r="D168" s="187" t="s">
        <v>126</v>
      </c>
      <c r="E168" s="188" t="s">
        <v>805</v>
      </c>
      <c r="F168" s="189" t="s">
        <v>806</v>
      </c>
      <c r="G168" s="190" t="s">
        <v>202</v>
      </c>
      <c r="H168" s="191">
        <v>1</v>
      </c>
      <c r="I168" s="192"/>
      <c r="J168" s="193">
        <f t="shared" si="10"/>
        <v>0</v>
      </c>
      <c r="K168" s="189" t="s">
        <v>1</v>
      </c>
      <c r="L168" s="34"/>
      <c r="M168" s="194" t="s">
        <v>1</v>
      </c>
      <c r="N168" s="195" t="s">
        <v>42</v>
      </c>
      <c r="O168" s="62"/>
      <c r="P168" s="196">
        <f t="shared" si="11"/>
        <v>0</v>
      </c>
      <c r="Q168" s="196">
        <v>0</v>
      </c>
      <c r="R168" s="196">
        <f t="shared" si="12"/>
        <v>0</v>
      </c>
      <c r="S168" s="196">
        <v>0</v>
      </c>
      <c r="T168" s="197">
        <f t="shared" si="13"/>
        <v>0</v>
      </c>
      <c r="AR168" s="198" t="s">
        <v>131</v>
      </c>
      <c r="AT168" s="198" t="s">
        <v>126</v>
      </c>
      <c r="AU168" s="198" t="s">
        <v>122</v>
      </c>
      <c r="AY168" s="13" t="s">
        <v>123</v>
      </c>
      <c r="BE168" s="199">
        <f t="shared" si="14"/>
        <v>0</v>
      </c>
      <c r="BF168" s="199">
        <f t="shared" si="15"/>
        <v>0</v>
      </c>
      <c r="BG168" s="199">
        <f t="shared" si="16"/>
        <v>0</v>
      </c>
      <c r="BH168" s="199">
        <f t="shared" si="17"/>
        <v>0</v>
      </c>
      <c r="BI168" s="199">
        <f t="shared" si="18"/>
        <v>0</v>
      </c>
      <c r="BJ168" s="13" t="s">
        <v>122</v>
      </c>
      <c r="BK168" s="199">
        <f t="shared" si="19"/>
        <v>0</v>
      </c>
      <c r="BL168" s="13" t="s">
        <v>131</v>
      </c>
      <c r="BM168" s="198" t="s">
        <v>496</v>
      </c>
    </row>
    <row r="169" spans="2:65" s="1" customFormat="1" ht="16.5" customHeight="1">
      <c r="B169" s="30"/>
      <c r="C169" s="187" t="s">
        <v>314</v>
      </c>
      <c r="D169" s="187" t="s">
        <v>126</v>
      </c>
      <c r="E169" s="188" t="s">
        <v>807</v>
      </c>
      <c r="F169" s="189" t="s">
        <v>808</v>
      </c>
      <c r="G169" s="190" t="s">
        <v>202</v>
      </c>
      <c r="H169" s="191">
        <v>1</v>
      </c>
      <c r="I169" s="192"/>
      <c r="J169" s="193">
        <f t="shared" si="10"/>
        <v>0</v>
      </c>
      <c r="K169" s="189" t="s">
        <v>1</v>
      </c>
      <c r="L169" s="34"/>
      <c r="M169" s="194" t="s">
        <v>1</v>
      </c>
      <c r="N169" s="195" t="s">
        <v>42</v>
      </c>
      <c r="O169" s="62"/>
      <c r="P169" s="196">
        <f t="shared" si="11"/>
        <v>0</v>
      </c>
      <c r="Q169" s="196">
        <v>0</v>
      </c>
      <c r="R169" s="196">
        <f t="shared" si="12"/>
        <v>0</v>
      </c>
      <c r="S169" s="196">
        <v>0</v>
      </c>
      <c r="T169" s="197">
        <f t="shared" si="13"/>
        <v>0</v>
      </c>
      <c r="AR169" s="198" t="s">
        <v>131</v>
      </c>
      <c r="AT169" s="198" t="s">
        <v>126</v>
      </c>
      <c r="AU169" s="198" t="s">
        <v>122</v>
      </c>
      <c r="AY169" s="13" t="s">
        <v>123</v>
      </c>
      <c r="BE169" s="199">
        <f t="shared" si="14"/>
        <v>0</v>
      </c>
      <c r="BF169" s="199">
        <f t="shared" si="15"/>
        <v>0</v>
      </c>
      <c r="BG169" s="199">
        <f t="shared" si="16"/>
        <v>0</v>
      </c>
      <c r="BH169" s="199">
        <f t="shared" si="17"/>
        <v>0</v>
      </c>
      <c r="BI169" s="199">
        <f t="shared" si="18"/>
        <v>0</v>
      </c>
      <c r="BJ169" s="13" t="s">
        <v>122</v>
      </c>
      <c r="BK169" s="199">
        <f t="shared" si="19"/>
        <v>0</v>
      </c>
      <c r="BL169" s="13" t="s">
        <v>131</v>
      </c>
      <c r="BM169" s="198" t="s">
        <v>504</v>
      </c>
    </row>
    <row r="170" spans="2:65" s="1" customFormat="1" ht="16.5" customHeight="1">
      <c r="B170" s="30"/>
      <c r="C170" s="187" t="s">
        <v>318</v>
      </c>
      <c r="D170" s="187" t="s">
        <v>126</v>
      </c>
      <c r="E170" s="188" t="s">
        <v>809</v>
      </c>
      <c r="F170" s="189" t="s">
        <v>810</v>
      </c>
      <c r="G170" s="190" t="s">
        <v>202</v>
      </c>
      <c r="H170" s="191">
        <v>1</v>
      </c>
      <c r="I170" s="192"/>
      <c r="J170" s="193">
        <f t="shared" si="10"/>
        <v>0</v>
      </c>
      <c r="K170" s="189" t="s">
        <v>1</v>
      </c>
      <c r="L170" s="34"/>
      <c r="M170" s="194" t="s">
        <v>1</v>
      </c>
      <c r="N170" s="195" t="s">
        <v>42</v>
      </c>
      <c r="O170" s="62"/>
      <c r="P170" s="196">
        <f t="shared" si="11"/>
        <v>0</v>
      </c>
      <c r="Q170" s="196">
        <v>0</v>
      </c>
      <c r="R170" s="196">
        <f t="shared" si="12"/>
        <v>0</v>
      </c>
      <c r="S170" s="196">
        <v>0</v>
      </c>
      <c r="T170" s="197">
        <f t="shared" si="13"/>
        <v>0</v>
      </c>
      <c r="AR170" s="198" t="s">
        <v>131</v>
      </c>
      <c r="AT170" s="198" t="s">
        <v>126</v>
      </c>
      <c r="AU170" s="198" t="s">
        <v>122</v>
      </c>
      <c r="AY170" s="13" t="s">
        <v>123</v>
      </c>
      <c r="BE170" s="199">
        <f t="shared" si="14"/>
        <v>0</v>
      </c>
      <c r="BF170" s="199">
        <f t="shared" si="15"/>
        <v>0</v>
      </c>
      <c r="BG170" s="199">
        <f t="shared" si="16"/>
        <v>0</v>
      </c>
      <c r="BH170" s="199">
        <f t="shared" si="17"/>
        <v>0</v>
      </c>
      <c r="BI170" s="199">
        <f t="shared" si="18"/>
        <v>0</v>
      </c>
      <c r="BJ170" s="13" t="s">
        <v>122</v>
      </c>
      <c r="BK170" s="199">
        <f t="shared" si="19"/>
        <v>0</v>
      </c>
      <c r="BL170" s="13" t="s">
        <v>131</v>
      </c>
      <c r="BM170" s="198" t="s">
        <v>512</v>
      </c>
    </row>
    <row r="171" spans="2:65" s="1" customFormat="1" ht="16.5" customHeight="1">
      <c r="B171" s="30"/>
      <c r="C171" s="187" t="s">
        <v>322</v>
      </c>
      <c r="D171" s="187" t="s">
        <v>126</v>
      </c>
      <c r="E171" s="188" t="s">
        <v>811</v>
      </c>
      <c r="F171" s="189" t="s">
        <v>812</v>
      </c>
      <c r="G171" s="190" t="s">
        <v>202</v>
      </c>
      <c r="H171" s="191">
        <v>1</v>
      </c>
      <c r="I171" s="192"/>
      <c r="J171" s="193">
        <f t="shared" si="10"/>
        <v>0</v>
      </c>
      <c r="K171" s="189" t="s">
        <v>1</v>
      </c>
      <c r="L171" s="34"/>
      <c r="M171" s="194" t="s">
        <v>1</v>
      </c>
      <c r="N171" s="195" t="s">
        <v>42</v>
      </c>
      <c r="O171" s="62"/>
      <c r="P171" s="196">
        <f t="shared" si="11"/>
        <v>0</v>
      </c>
      <c r="Q171" s="196">
        <v>0</v>
      </c>
      <c r="R171" s="196">
        <f t="shared" si="12"/>
        <v>0</v>
      </c>
      <c r="S171" s="196">
        <v>0</v>
      </c>
      <c r="T171" s="197">
        <f t="shared" si="13"/>
        <v>0</v>
      </c>
      <c r="AR171" s="198" t="s">
        <v>131</v>
      </c>
      <c r="AT171" s="198" t="s">
        <v>126</v>
      </c>
      <c r="AU171" s="198" t="s">
        <v>122</v>
      </c>
      <c r="AY171" s="13" t="s">
        <v>123</v>
      </c>
      <c r="BE171" s="199">
        <f t="shared" si="14"/>
        <v>0</v>
      </c>
      <c r="BF171" s="199">
        <f t="shared" si="15"/>
        <v>0</v>
      </c>
      <c r="BG171" s="199">
        <f t="shared" si="16"/>
        <v>0</v>
      </c>
      <c r="BH171" s="199">
        <f t="shared" si="17"/>
        <v>0</v>
      </c>
      <c r="BI171" s="199">
        <f t="shared" si="18"/>
        <v>0</v>
      </c>
      <c r="BJ171" s="13" t="s">
        <v>122</v>
      </c>
      <c r="BK171" s="199">
        <f t="shared" si="19"/>
        <v>0</v>
      </c>
      <c r="BL171" s="13" t="s">
        <v>131</v>
      </c>
      <c r="BM171" s="198" t="s">
        <v>520</v>
      </c>
    </row>
    <row r="172" spans="2:65" s="1" customFormat="1" ht="16.5" customHeight="1">
      <c r="B172" s="30"/>
      <c r="C172" s="187" t="s">
        <v>326</v>
      </c>
      <c r="D172" s="187" t="s">
        <v>126</v>
      </c>
      <c r="E172" s="188" t="s">
        <v>813</v>
      </c>
      <c r="F172" s="189" t="s">
        <v>814</v>
      </c>
      <c r="G172" s="190" t="s">
        <v>202</v>
      </c>
      <c r="H172" s="191">
        <v>1</v>
      </c>
      <c r="I172" s="192"/>
      <c r="J172" s="193">
        <f t="shared" si="10"/>
        <v>0</v>
      </c>
      <c r="K172" s="189" t="s">
        <v>1</v>
      </c>
      <c r="L172" s="34"/>
      <c r="M172" s="194" t="s">
        <v>1</v>
      </c>
      <c r="N172" s="195" t="s">
        <v>42</v>
      </c>
      <c r="O172" s="62"/>
      <c r="P172" s="196">
        <f t="shared" si="11"/>
        <v>0</v>
      </c>
      <c r="Q172" s="196">
        <v>0</v>
      </c>
      <c r="R172" s="196">
        <f t="shared" si="12"/>
        <v>0</v>
      </c>
      <c r="S172" s="196">
        <v>0</v>
      </c>
      <c r="T172" s="197">
        <f t="shared" si="13"/>
        <v>0</v>
      </c>
      <c r="AR172" s="198" t="s">
        <v>131</v>
      </c>
      <c r="AT172" s="198" t="s">
        <v>126</v>
      </c>
      <c r="AU172" s="198" t="s">
        <v>122</v>
      </c>
      <c r="AY172" s="13" t="s">
        <v>123</v>
      </c>
      <c r="BE172" s="199">
        <f t="shared" si="14"/>
        <v>0</v>
      </c>
      <c r="BF172" s="199">
        <f t="shared" si="15"/>
        <v>0</v>
      </c>
      <c r="BG172" s="199">
        <f t="shared" si="16"/>
        <v>0</v>
      </c>
      <c r="BH172" s="199">
        <f t="shared" si="17"/>
        <v>0</v>
      </c>
      <c r="BI172" s="199">
        <f t="shared" si="18"/>
        <v>0</v>
      </c>
      <c r="BJ172" s="13" t="s">
        <v>122</v>
      </c>
      <c r="BK172" s="199">
        <f t="shared" si="19"/>
        <v>0</v>
      </c>
      <c r="BL172" s="13" t="s">
        <v>131</v>
      </c>
      <c r="BM172" s="198" t="s">
        <v>528</v>
      </c>
    </row>
    <row r="173" spans="2:65" s="1" customFormat="1" ht="16.5" customHeight="1">
      <c r="B173" s="30"/>
      <c r="C173" s="187" t="s">
        <v>330</v>
      </c>
      <c r="D173" s="187" t="s">
        <v>126</v>
      </c>
      <c r="E173" s="188" t="s">
        <v>815</v>
      </c>
      <c r="F173" s="189" t="s">
        <v>816</v>
      </c>
      <c r="G173" s="190" t="s">
        <v>202</v>
      </c>
      <c r="H173" s="191">
        <v>1</v>
      </c>
      <c r="I173" s="192"/>
      <c r="J173" s="193">
        <f t="shared" si="10"/>
        <v>0</v>
      </c>
      <c r="K173" s="189" t="s">
        <v>1</v>
      </c>
      <c r="L173" s="34"/>
      <c r="M173" s="194" t="s">
        <v>1</v>
      </c>
      <c r="N173" s="195" t="s">
        <v>42</v>
      </c>
      <c r="O173" s="62"/>
      <c r="P173" s="196">
        <f t="shared" si="11"/>
        <v>0</v>
      </c>
      <c r="Q173" s="196">
        <v>0</v>
      </c>
      <c r="R173" s="196">
        <f t="shared" si="12"/>
        <v>0</v>
      </c>
      <c r="S173" s="196">
        <v>0</v>
      </c>
      <c r="T173" s="197">
        <f t="shared" si="13"/>
        <v>0</v>
      </c>
      <c r="AR173" s="198" t="s">
        <v>131</v>
      </c>
      <c r="AT173" s="198" t="s">
        <v>126</v>
      </c>
      <c r="AU173" s="198" t="s">
        <v>122</v>
      </c>
      <c r="AY173" s="13" t="s">
        <v>123</v>
      </c>
      <c r="BE173" s="199">
        <f t="shared" si="14"/>
        <v>0</v>
      </c>
      <c r="BF173" s="199">
        <f t="shared" si="15"/>
        <v>0</v>
      </c>
      <c r="BG173" s="199">
        <f t="shared" si="16"/>
        <v>0</v>
      </c>
      <c r="BH173" s="199">
        <f t="shared" si="17"/>
        <v>0</v>
      </c>
      <c r="BI173" s="199">
        <f t="shared" si="18"/>
        <v>0</v>
      </c>
      <c r="BJ173" s="13" t="s">
        <v>122</v>
      </c>
      <c r="BK173" s="199">
        <f t="shared" si="19"/>
        <v>0</v>
      </c>
      <c r="BL173" s="13" t="s">
        <v>131</v>
      </c>
      <c r="BM173" s="198" t="s">
        <v>536</v>
      </c>
    </row>
    <row r="174" spans="2:65" s="1" customFormat="1" ht="16.5" customHeight="1">
      <c r="B174" s="30"/>
      <c r="C174" s="187" t="s">
        <v>334</v>
      </c>
      <c r="D174" s="187" t="s">
        <v>126</v>
      </c>
      <c r="E174" s="188" t="s">
        <v>817</v>
      </c>
      <c r="F174" s="189" t="s">
        <v>808</v>
      </c>
      <c r="G174" s="190" t="s">
        <v>202</v>
      </c>
      <c r="H174" s="191">
        <v>1</v>
      </c>
      <c r="I174" s="192"/>
      <c r="J174" s="193">
        <f t="shared" si="10"/>
        <v>0</v>
      </c>
      <c r="K174" s="189" t="s">
        <v>1</v>
      </c>
      <c r="L174" s="34"/>
      <c r="M174" s="194" t="s">
        <v>1</v>
      </c>
      <c r="N174" s="195" t="s">
        <v>42</v>
      </c>
      <c r="O174" s="62"/>
      <c r="P174" s="196">
        <f t="shared" si="11"/>
        <v>0</v>
      </c>
      <c r="Q174" s="196">
        <v>0</v>
      </c>
      <c r="R174" s="196">
        <f t="shared" si="12"/>
        <v>0</v>
      </c>
      <c r="S174" s="196">
        <v>0</v>
      </c>
      <c r="T174" s="197">
        <f t="shared" si="13"/>
        <v>0</v>
      </c>
      <c r="AR174" s="198" t="s">
        <v>131</v>
      </c>
      <c r="AT174" s="198" t="s">
        <v>126</v>
      </c>
      <c r="AU174" s="198" t="s">
        <v>122</v>
      </c>
      <c r="AY174" s="13" t="s">
        <v>123</v>
      </c>
      <c r="BE174" s="199">
        <f t="shared" si="14"/>
        <v>0</v>
      </c>
      <c r="BF174" s="199">
        <f t="shared" si="15"/>
        <v>0</v>
      </c>
      <c r="BG174" s="199">
        <f t="shared" si="16"/>
        <v>0</v>
      </c>
      <c r="BH174" s="199">
        <f t="shared" si="17"/>
        <v>0</v>
      </c>
      <c r="BI174" s="199">
        <f t="shared" si="18"/>
        <v>0</v>
      </c>
      <c r="BJ174" s="13" t="s">
        <v>122</v>
      </c>
      <c r="BK174" s="199">
        <f t="shared" si="19"/>
        <v>0</v>
      </c>
      <c r="BL174" s="13" t="s">
        <v>131</v>
      </c>
      <c r="BM174" s="198" t="s">
        <v>544</v>
      </c>
    </row>
    <row r="175" spans="2:65" s="1" customFormat="1" ht="16.5" customHeight="1">
      <c r="B175" s="30"/>
      <c r="C175" s="187" t="s">
        <v>338</v>
      </c>
      <c r="D175" s="187" t="s">
        <v>126</v>
      </c>
      <c r="E175" s="188" t="s">
        <v>818</v>
      </c>
      <c r="F175" s="189" t="s">
        <v>810</v>
      </c>
      <c r="G175" s="190" t="s">
        <v>202</v>
      </c>
      <c r="H175" s="191">
        <v>1</v>
      </c>
      <c r="I175" s="192"/>
      <c r="J175" s="193">
        <f t="shared" si="10"/>
        <v>0</v>
      </c>
      <c r="K175" s="189" t="s">
        <v>1</v>
      </c>
      <c r="L175" s="34"/>
      <c r="M175" s="194" t="s">
        <v>1</v>
      </c>
      <c r="N175" s="195" t="s">
        <v>42</v>
      </c>
      <c r="O175" s="62"/>
      <c r="P175" s="196">
        <f t="shared" si="11"/>
        <v>0</v>
      </c>
      <c r="Q175" s="196">
        <v>0</v>
      </c>
      <c r="R175" s="196">
        <f t="shared" si="12"/>
        <v>0</v>
      </c>
      <c r="S175" s="196">
        <v>0</v>
      </c>
      <c r="T175" s="197">
        <f t="shared" si="13"/>
        <v>0</v>
      </c>
      <c r="AR175" s="198" t="s">
        <v>131</v>
      </c>
      <c r="AT175" s="198" t="s">
        <v>126</v>
      </c>
      <c r="AU175" s="198" t="s">
        <v>122</v>
      </c>
      <c r="AY175" s="13" t="s">
        <v>123</v>
      </c>
      <c r="BE175" s="199">
        <f t="shared" si="14"/>
        <v>0</v>
      </c>
      <c r="BF175" s="199">
        <f t="shared" si="15"/>
        <v>0</v>
      </c>
      <c r="BG175" s="199">
        <f t="shared" si="16"/>
        <v>0</v>
      </c>
      <c r="BH175" s="199">
        <f t="shared" si="17"/>
        <v>0</v>
      </c>
      <c r="BI175" s="199">
        <f t="shared" si="18"/>
        <v>0</v>
      </c>
      <c r="BJ175" s="13" t="s">
        <v>122</v>
      </c>
      <c r="BK175" s="199">
        <f t="shared" si="19"/>
        <v>0</v>
      </c>
      <c r="BL175" s="13" t="s">
        <v>131</v>
      </c>
      <c r="BM175" s="198" t="s">
        <v>552</v>
      </c>
    </row>
    <row r="176" spans="2:65" s="1" customFormat="1" ht="16.5" customHeight="1">
      <c r="B176" s="30"/>
      <c r="C176" s="187" t="s">
        <v>344</v>
      </c>
      <c r="D176" s="187" t="s">
        <v>126</v>
      </c>
      <c r="E176" s="188" t="s">
        <v>819</v>
      </c>
      <c r="F176" s="189" t="s">
        <v>820</v>
      </c>
      <c r="G176" s="190" t="s">
        <v>202</v>
      </c>
      <c r="H176" s="191">
        <v>1</v>
      </c>
      <c r="I176" s="192"/>
      <c r="J176" s="193">
        <f t="shared" si="10"/>
        <v>0</v>
      </c>
      <c r="K176" s="189" t="s">
        <v>1</v>
      </c>
      <c r="L176" s="34"/>
      <c r="M176" s="194" t="s">
        <v>1</v>
      </c>
      <c r="N176" s="195" t="s">
        <v>42</v>
      </c>
      <c r="O176" s="62"/>
      <c r="P176" s="196">
        <f t="shared" si="11"/>
        <v>0</v>
      </c>
      <c r="Q176" s="196">
        <v>0</v>
      </c>
      <c r="R176" s="196">
        <f t="shared" si="12"/>
        <v>0</v>
      </c>
      <c r="S176" s="196">
        <v>0</v>
      </c>
      <c r="T176" s="197">
        <f t="shared" si="13"/>
        <v>0</v>
      </c>
      <c r="AR176" s="198" t="s">
        <v>131</v>
      </c>
      <c r="AT176" s="198" t="s">
        <v>126</v>
      </c>
      <c r="AU176" s="198" t="s">
        <v>122</v>
      </c>
      <c r="AY176" s="13" t="s">
        <v>123</v>
      </c>
      <c r="BE176" s="199">
        <f t="shared" si="14"/>
        <v>0</v>
      </c>
      <c r="BF176" s="199">
        <f t="shared" si="15"/>
        <v>0</v>
      </c>
      <c r="BG176" s="199">
        <f t="shared" si="16"/>
        <v>0</v>
      </c>
      <c r="BH176" s="199">
        <f t="shared" si="17"/>
        <v>0</v>
      </c>
      <c r="BI176" s="199">
        <f t="shared" si="18"/>
        <v>0</v>
      </c>
      <c r="BJ176" s="13" t="s">
        <v>122</v>
      </c>
      <c r="BK176" s="199">
        <f t="shared" si="19"/>
        <v>0</v>
      </c>
      <c r="BL176" s="13" t="s">
        <v>131</v>
      </c>
      <c r="BM176" s="198" t="s">
        <v>560</v>
      </c>
    </row>
    <row r="177" spans="2:65" s="1" customFormat="1" ht="16.5" customHeight="1">
      <c r="B177" s="30"/>
      <c r="C177" s="187" t="s">
        <v>348</v>
      </c>
      <c r="D177" s="187" t="s">
        <v>126</v>
      </c>
      <c r="E177" s="188" t="s">
        <v>821</v>
      </c>
      <c r="F177" s="189" t="s">
        <v>822</v>
      </c>
      <c r="G177" s="190" t="s">
        <v>202</v>
      </c>
      <c r="H177" s="191">
        <v>15</v>
      </c>
      <c r="I177" s="192"/>
      <c r="J177" s="193">
        <f t="shared" si="10"/>
        <v>0</v>
      </c>
      <c r="K177" s="189" t="s">
        <v>1</v>
      </c>
      <c r="L177" s="34"/>
      <c r="M177" s="194" t="s">
        <v>1</v>
      </c>
      <c r="N177" s="195" t="s">
        <v>42</v>
      </c>
      <c r="O177" s="62"/>
      <c r="P177" s="196">
        <f t="shared" si="11"/>
        <v>0</v>
      </c>
      <c r="Q177" s="196">
        <v>0</v>
      </c>
      <c r="R177" s="196">
        <f t="shared" si="12"/>
        <v>0</v>
      </c>
      <c r="S177" s="196">
        <v>0</v>
      </c>
      <c r="T177" s="197">
        <f t="shared" si="13"/>
        <v>0</v>
      </c>
      <c r="AR177" s="198" t="s">
        <v>131</v>
      </c>
      <c r="AT177" s="198" t="s">
        <v>126</v>
      </c>
      <c r="AU177" s="198" t="s">
        <v>122</v>
      </c>
      <c r="AY177" s="13" t="s">
        <v>123</v>
      </c>
      <c r="BE177" s="199">
        <f t="shared" si="14"/>
        <v>0</v>
      </c>
      <c r="BF177" s="199">
        <f t="shared" si="15"/>
        <v>0</v>
      </c>
      <c r="BG177" s="199">
        <f t="shared" si="16"/>
        <v>0</v>
      </c>
      <c r="BH177" s="199">
        <f t="shared" si="17"/>
        <v>0</v>
      </c>
      <c r="BI177" s="199">
        <f t="shared" si="18"/>
        <v>0</v>
      </c>
      <c r="BJ177" s="13" t="s">
        <v>122</v>
      </c>
      <c r="BK177" s="199">
        <f t="shared" si="19"/>
        <v>0</v>
      </c>
      <c r="BL177" s="13" t="s">
        <v>131</v>
      </c>
      <c r="BM177" s="198" t="s">
        <v>568</v>
      </c>
    </row>
    <row r="178" spans="2:65" s="1" customFormat="1" ht="16.5" customHeight="1">
      <c r="B178" s="30"/>
      <c r="C178" s="187" t="s">
        <v>352</v>
      </c>
      <c r="D178" s="187" t="s">
        <v>126</v>
      </c>
      <c r="E178" s="188" t="s">
        <v>823</v>
      </c>
      <c r="F178" s="189" t="s">
        <v>824</v>
      </c>
      <c r="G178" s="190" t="s">
        <v>202</v>
      </c>
      <c r="H178" s="191">
        <v>6</v>
      </c>
      <c r="I178" s="192"/>
      <c r="J178" s="193">
        <f t="shared" si="10"/>
        <v>0</v>
      </c>
      <c r="K178" s="189" t="s">
        <v>1</v>
      </c>
      <c r="L178" s="34"/>
      <c r="M178" s="194" t="s">
        <v>1</v>
      </c>
      <c r="N178" s="195" t="s">
        <v>42</v>
      </c>
      <c r="O178" s="62"/>
      <c r="P178" s="196">
        <f t="shared" si="11"/>
        <v>0</v>
      </c>
      <c r="Q178" s="196">
        <v>0</v>
      </c>
      <c r="R178" s="196">
        <f t="shared" si="12"/>
        <v>0</v>
      </c>
      <c r="S178" s="196">
        <v>0</v>
      </c>
      <c r="T178" s="197">
        <f t="shared" si="13"/>
        <v>0</v>
      </c>
      <c r="AR178" s="198" t="s">
        <v>131</v>
      </c>
      <c r="AT178" s="198" t="s">
        <v>126</v>
      </c>
      <c r="AU178" s="198" t="s">
        <v>122</v>
      </c>
      <c r="AY178" s="13" t="s">
        <v>123</v>
      </c>
      <c r="BE178" s="199">
        <f t="shared" si="14"/>
        <v>0</v>
      </c>
      <c r="BF178" s="199">
        <f t="shared" si="15"/>
        <v>0</v>
      </c>
      <c r="BG178" s="199">
        <f t="shared" si="16"/>
        <v>0</v>
      </c>
      <c r="BH178" s="199">
        <f t="shared" si="17"/>
        <v>0</v>
      </c>
      <c r="BI178" s="199">
        <f t="shared" si="18"/>
        <v>0</v>
      </c>
      <c r="BJ178" s="13" t="s">
        <v>122</v>
      </c>
      <c r="BK178" s="199">
        <f t="shared" si="19"/>
        <v>0</v>
      </c>
      <c r="BL178" s="13" t="s">
        <v>131</v>
      </c>
      <c r="BM178" s="198" t="s">
        <v>575</v>
      </c>
    </row>
    <row r="179" spans="2:65" s="1" customFormat="1" ht="16.5" customHeight="1">
      <c r="B179" s="30"/>
      <c r="C179" s="187" t="s">
        <v>356</v>
      </c>
      <c r="D179" s="187" t="s">
        <v>126</v>
      </c>
      <c r="E179" s="188" t="s">
        <v>825</v>
      </c>
      <c r="F179" s="189" t="s">
        <v>826</v>
      </c>
      <c r="G179" s="190" t="s">
        <v>202</v>
      </c>
      <c r="H179" s="191">
        <v>2</v>
      </c>
      <c r="I179" s="192"/>
      <c r="J179" s="193">
        <f t="shared" si="10"/>
        <v>0</v>
      </c>
      <c r="K179" s="189" t="s">
        <v>1</v>
      </c>
      <c r="L179" s="34"/>
      <c r="M179" s="194" t="s">
        <v>1</v>
      </c>
      <c r="N179" s="195" t="s">
        <v>42</v>
      </c>
      <c r="O179" s="62"/>
      <c r="P179" s="196">
        <f t="shared" si="11"/>
        <v>0</v>
      </c>
      <c r="Q179" s="196">
        <v>0</v>
      </c>
      <c r="R179" s="196">
        <f t="shared" si="12"/>
        <v>0</v>
      </c>
      <c r="S179" s="196">
        <v>0</v>
      </c>
      <c r="T179" s="197">
        <f t="shared" si="13"/>
        <v>0</v>
      </c>
      <c r="AR179" s="198" t="s">
        <v>131</v>
      </c>
      <c r="AT179" s="198" t="s">
        <v>126</v>
      </c>
      <c r="AU179" s="198" t="s">
        <v>122</v>
      </c>
      <c r="AY179" s="13" t="s">
        <v>123</v>
      </c>
      <c r="BE179" s="199">
        <f t="shared" si="14"/>
        <v>0</v>
      </c>
      <c r="BF179" s="199">
        <f t="shared" si="15"/>
        <v>0</v>
      </c>
      <c r="BG179" s="199">
        <f t="shared" si="16"/>
        <v>0</v>
      </c>
      <c r="BH179" s="199">
        <f t="shared" si="17"/>
        <v>0</v>
      </c>
      <c r="BI179" s="199">
        <f t="shared" si="18"/>
        <v>0</v>
      </c>
      <c r="BJ179" s="13" t="s">
        <v>122</v>
      </c>
      <c r="BK179" s="199">
        <f t="shared" si="19"/>
        <v>0</v>
      </c>
      <c r="BL179" s="13" t="s">
        <v>131</v>
      </c>
      <c r="BM179" s="198" t="s">
        <v>583</v>
      </c>
    </row>
    <row r="180" spans="2:65" s="1" customFormat="1" ht="16.5" customHeight="1">
      <c r="B180" s="30"/>
      <c r="C180" s="187" t="s">
        <v>360</v>
      </c>
      <c r="D180" s="187" t="s">
        <v>126</v>
      </c>
      <c r="E180" s="188" t="s">
        <v>827</v>
      </c>
      <c r="F180" s="189" t="s">
        <v>828</v>
      </c>
      <c r="G180" s="190" t="s">
        <v>202</v>
      </c>
      <c r="H180" s="191">
        <v>2</v>
      </c>
      <c r="I180" s="192"/>
      <c r="J180" s="193">
        <f t="shared" si="10"/>
        <v>0</v>
      </c>
      <c r="K180" s="189" t="s">
        <v>1</v>
      </c>
      <c r="L180" s="34"/>
      <c r="M180" s="194" t="s">
        <v>1</v>
      </c>
      <c r="N180" s="195" t="s">
        <v>42</v>
      </c>
      <c r="O180" s="62"/>
      <c r="P180" s="196">
        <f t="shared" si="11"/>
        <v>0</v>
      </c>
      <c r="Q180" s="196">
        <v>0</v>
      </c>
      <c r="R180" s="196">
        <f t="shared" si="12"/>
        <v>0</v>
      </c>
      <c r="S180" s="196">
        <v>0</v>
      </c>
      <c r="T180" s="197">
        <f t="shared" si="13"/>
        <v>0</v>
      </c>
      <c r="AR180" s="198" t="s">
        <v>131</v>
      </c>
      <c r="AT180" s="198" t="s">
        <v>126</v>
      </c>
      <c r="AU180" s="198" t="s">
        <v>122</v>
      </c>
      <c r="AY180" s="13" t="s">
        <v>123</v>
      </c>
      <c r="BE180" s="199">
        <f t="shared" si="14"/>
        <v>0</v>
      </c>
      <c r="BF180" s="199">
        <f t="shared" si="15"/>
        <v>0</v>
      </c>
      <c r="BG180" s="199">
        <f t="shared" si="16"/>
        <v>0</v>
      </c>
      <c r="BH180" s="199">
        <f t="shared" si="17"/>
        <v>0</v>
      </c>
      <c r="BI180" s="199">
        <f t="shared" si="18"/>
        <v>0</v>
      </c>
      <c r="BJ180" s="13" t="s">
        <v>122</v>
      </c>
      <c r="BK180" s="199">
        <f t="shared" si="19"/>
        <v>0</v>
      </c>
      <c r="BL180" s="13" t="s">
        <v>131</v>
      </c>
      <c r="BM180" s="198" t="s">
        <v>591</v>
      </c>
    </row>
    <row r="181" spans="2:65" s="1" customFormat="1" ht="16.5" customHeight="1">
      <c r="B181" s="30"/>
      <c r="C181" s="187" t="s">
        <v>364</v>
      </c>
      <c r="D181" s="187" t="s">
        <v>126</v>
      </c>
      <c r="E181" s="188" t="s">
        <v>829</v>
      </c>
      <c r="F181" s="189" t="s">
        <v>830</v>
      </c>
      <c r="G181" s="190" t="s">
        <v>202</v>
      </c>
      <c r="H181" s="191">
        <v>12</v>
      </c>
      <c r="I181" s="192"/>
      <c r="J181" s="193">
        <f t="shared" si="10"/>
        <v>0</v>
      </c>
      <c r="K181" s="189" t="s">
        <v>1</v>
      </c>
      <c r="L181" s="34"/>
      <c r="M181" s="194" t="s">
        <v>1</v>
      </c>
      <c r="N181" s="195" t="s">
        <v>42</v>
      </c>
      <c r="O181" s="62"/>
      <c r="P181" s="196">
        <f t="shared" si="11"/>
        <v>0</v>
      </c>
      <c r="Q181" s="196">
        <v>0</v>
      </c>
      <c r="R181" s="196">
        <f t="shared" si="12"/>
        <v>0</v>
      </c>
      <c r="S181" s="196">
        <v>0</v>
      </c>
      <c r="T181" s="197">
        <f t="shared" si="13"/>
        <v>0</v>
      </c>
      <c r="AR181" s="198" t="s">
        <v>131</v>
      </c>
      <c r="AT181" s="198" t="s">
        <v>126</v>
      </c>
      <c r="AU181" s="198" t="s">
        <v>122</v>
      </c>
      <c r="AY181" s="13" t="s">
        <v>123</v>
      </c>
      <c r="BE181" s="199">
        <f t="shared" si="14"/>
        <v>0</v>
      </c>
      <c r="BF181" s="199">
        <f t="shared" si="15"/>
        <v>0</v>
      </c>
      <c r="BG181" s="199">
        <f t="shared" si="16"/>
        <v>0</v>
      </c>
      <c r="BH181" s="199">
        <f t="shared" si="17"/>
        <v>0</v>
      </c>
      <c r="BI181" s="199">
        <f t="shared" si="18"/>
        <v>0</v>
      </c>
      <c r="BJ181" s="13" t="s">
        <v>122</v>
      </c>
      <c r="BK181" s="199">
        <f t="shared" si="19"/>
        <v>0</v>
      </c>
      <c r="BL181" s="13" t="s">
        <v>131</v>
      </c>
      <c r="BM181" s="198" t="s">
        <v>599</v>
      </c>
    </row>
    <row r="182" spans="2:65" s="1" customFormat="1" ht="16.5" customHeight="1">
      <c r="B182" s="30"/>
      <c r="C182" s="187" t="s">
        <v>368</v>
      </c>
      <c r="D182" s="187" t="s">
        <v>126</v>
      </c>
      <c r="E182" s="188" t="s">
        <v>831</v>
      </c>
      <c r="F182" s="189" t="s">
        <v>832</v>
      </c>
      <c r="G182" s="190" t="s">
        <v>202</v>
      </c>
      <c r="H182" s="191">
        <v>10</v>
      </c>
      <c r="I182" s="192"/>
      <c r="J182" s="193">
        <f t="shared" si="10"/>
        <v>0</v>
      </c>
      <c r="K182" s="189" t="s">
        <v>1</v>
      </c>
      <c r="L182" s="34"/>
      <c r="M182" s="194" t="s">
        <v>1</v>
      </c>
      <c r="N182" s="195" t="s">
        <v>42</v>
      </c>
      <c r="O182" s="62"/>
      <c r="P182" s="196">
        <f t="shared" si="11"/>
        <v>0</v>
      </c>
      <c r="Q182" s="196">
        <v>0</v>
      </c>
      <c r="R182" s="196">
        <f t="shared" si="12"/>
        <v>0</v>
      </c>
      <c r="S182" s="196">
        <v>0</v>
      </c>
      <c r="T182" s="197">
        <f t="shared" si="13"/>
        <v>0</v>
      </c>
      <c r="AR182" s="198" t="s">
        <v>131</v>
      </c>
      <c r="AT182" s="198" t="s">
        <v>126</v>
      </c>
      <c r="AU182" s="198" t="s">
        <v>122</v>
      </c>
      <c r="AY182" s="13" t="s">
        <v>123</v>
      </c>
      <c r="BE182" s="199">
        <f t="shared" si="14"/>
        <v>0</v>
      </c>
      <c r="BF182" s="199">
        <f t="shared" si="15"/>
        <v>0</v>
      </c>
      <c r="BG182" s="199">
        <f t="shared" si="16"/>
        <v>0</v>
      </c>
      <c r="BH182" s="199">
        <f t="shared" si="17"/>
        <v>0</v>
      </c>
      <c r="BI182" s="199">
        <f t="shared" si="18"/>
        <v>0</v>
      </c>
      <c r="BJ182" s="13" t="s">
        <v>122</v>
      </c>
      <c r="BK182" s="199">
        <f t="shared" si="19"/>
        <v>0</v>
      </c>
      <c r="BL182" s="13" t="s">
        <v>131</v>
      </c>
      <c r="BM182" s="198" t="s">
        <v>607</v>
      </c>
    </row>
    <row r="183" spans="2:65" s="1" customFormat="1" ht="16.5" customHeight="1">
      <c r="B183" s="30"/>
      <c r="C183" s="187" t="s">
        <v>372</v>
      </c>
      <c r="D183" s="187" t="s">
        <v>126</v>
      </c>
      <c r="E183" s="188" t="s">
        <v>833</v>
      </c>
      <c r="F183" s="189" t="s">
        <v>834</v>
      </c>
      <c r="G183" s="190" t="s">
        <v>202</v>
      </c>
      <c r="H183" s="191">
        <v>6</v>
      </c>
      <c r="I183" s="192"/>
      <c r="J183" s="193">
        <f t="shared" si="10"/>
        <v>0</v>
      </c>
      <c r="K183" s="189" t="s">
        <v>1</v>
      </c>
      <c r="L183" s="34"/>
      <c r="M183" s="194" t="s">
        <v>1</v>
      </c>
      <c r="N183" s="195" t="s">
        <v>42</v>
      </c>
      <c r="O183" s="62"/>
      <c r="P183" s="196">
        <f t="shared" si="11"/>
        <v>0</v>
      </c>
      <c r="Q183" s="196">
        <v>0</v>
      </c>
      <c r="R183" s="196">
        <f t="shared" si="12"/>
        <v>0</v>
      </c>
      <c r="S183" s="196">
        <v>0</v>
      </c>
      <c r="T183" s="197">
        <f t="shared" si="13"/>
        <v>0</v>
      </c>
      <c r="AR183" s="198" t="s">
        <v>131</v>
      </c>
      <c r="AT183" s="198" t="s">
        <v>126</v>
      </c>
      <c r="AU183" s="198" t="s">
        <v>122</v>
      </c>
      <c r="AY183" s="13" t="s">
        <v>123</v>
      </c>
      <c r="BE183" s="199">
        <f t="shared" si="14"/>
        <v>0</v>
      </c>
      <c r="BF183" s="199">
        <f t="shared" si="15"/>
        <v>0</v>
      </c>
      <c r="BG183" s="199">
        <f t="shared" si="16"/>
        <v>0</v>
      </c>
      <c r="BH183" s="199">
        <f t="shared" si="17"/>
        <v>0</v>
      </c>
      <c r="BI183" s="199">
        <f t="shared" si="18"/>
        <v>0</v>
      </c>
      <c r="BJ183" s="13" t="s">
        <v>122</v>
      </c>
      <c r="BK183" s="199">
        <f t="shared" si="19"/>
        <v>0</v>
      </c>
      <c r="BL183" s="13" t="s">
        <v>131</v>
      </c>
      <c r="BM183" s="198" t="s">
        <v>617</v>
      </c>
    </row>
    <row r="184" spans="2:65" s="1" customFormat="1" ht="16.5" customHeight="1">
      <c r="B184" s="30"/>
      <c r="C184" s="187" t="s">
        <v>376</v>
      </c>
      <c r="D184" s="187" t="s">
        <v>126</v>
      </c>
      <c r="E184" s="188" t="s">
        <v>835</v>
      </c>
      <c r="F184" s="189" t="s">
        <v>836</v>
      </c>
      <c r="G184" s="190" t="s">
        <v>202</v>
      </c>
      <c r="H184" s="191">
        <v>20</v>
      </c>
      <c r="I184" s="192"/>
      <c r="J184" s="193">
        <f t="shared" si="10"/>
        <v>0</v>
      </c>
      <c r="K184" s="189" t="s">
        <v>1</v>
      </c>
      <c r="L184" s="34"/>
      <c r="M184" s="194" t="s">
        <v>1</v>
      </c>
      <c r="N184" s="195" t="s">
        <v>42</v>
      </c>
      <c r="O184" s="62"/>
      <c r="P184" s="196">
        <f t="shared" si="11"/>
        <v>0</v>
      </c>
      <c r="Q184" s="196">
        <v>0</v>
      </c>
      <c r="R184" s="196">
        <f t="shared" si="12"/>
        <v>0</v>
      </c>
      <c r="S184" s="196">
        <v>0</v>
      </c>
      <c r="T184" s="197">
        <f t="shared" si="13"/>
        <v>0</v>
      </c>
      <c r="AR184" s="198" t="s">
        <v>131</v>
      </c>
      <c r="AT184" s="198" t="s">
        <v>126</v>
      </c>
      <c r="AU184" s="198" t="s">
        <v>122</v>
      </c>
      <c r="AY184" s="13" t="s">
        <v>123</v>
      </c>
      <c r="BE184" s="199">
        <f t="shared" si="14"/>
        <v>0</v>
      </c>
      <c r="BF184" s="199">
        <f t="shared" si="15"/>
        <v>0</v>
      </c>
      <c r="BG184" s="199">
        <f t="shared" si="16"/>
        <v>0</v>
      </c>
      <c r="BH184" s="199">
        <f t="shared" si="17"/>
        <v>0</v>
      </c>
      <c r="BI184" s="199">
        <f t="shared" si="18"/>
        <v>0</v>
      </c>
      <c r="BJ184" s="13" t="s">
        <v>122</v>
      </c>
      <c r="BK184" s="199">
        <f t="shared" si="19"/>
        <v>0</v>
      </c>
      <c r="BL184" s="13" t="s">
        <v>131</v>
      </c>
      <c r="BM184" s="198" t="s">
        <v>625</v>
      </c>
    </row>
    <row r="185" spans="2:65" s="1" customFormat="1" ht="16.5" customHeight="1">
      <c r="B185" s="30"/>
      <c r="C185" s="187" t="s">
        <v>380</v>
      </c>
      <c r="D185" s="187" t="s">
        <v>126</v>
      </c>
      <c r="E185" s="188" t="s">
        <v>837</v>
      </c>
      <c r="F185" s="189" t="s">
        <v>838</v>
      </c>
      <c r="G185" s="190" t="s">
        <v>202</v>
      </c>
      <c r="H185" s="191">
        <v>30</v>
      </c>
      <c r="I185" s="192"/>
      <c r="J185" s="193">
        <f t="shared" si="10"/>
        <v>0</v>
      </c>
      <c r="K185" s="189" t="s">
        <v>1</v>
      </c>
      <c r="L185" s="34"/>
      <c r="M185" s="194" t="s">
        <v>1</v>
      </c>
      <c r="N185" s="195" t="s">
        <v>42</v>
      </c>
      <c r="O185" s="62"/>
      <c r="P185" s="196">
        <f t="shared" si="11"/>
        <v>0</v>
      </c>
      <c r="Q185" s="196">
        <v>0</v>
      </c>
      <c r="R185" s="196">
        <f t="shared" si="12"/>
        <v>0</v>
      </c>
      <c r="S185" s="196">
        <v>0</v>
      </c>
      <c r="T185" s="197">
        <f t="shared" si="13"/>
        <v>0</v>
      </c>
      <c r="AR185" s="198" t="s">
        <v>131</v>
      </c>
      <c r="AT185" s="198" t="s">
        <v>126</v>
      </c>
      <c r="AU185" s="198" t="s">
        <v>122</v>
      </c>
      <c r="AY185" s="13" t="s">
        <v>123</v>
      </c>
      <c r="BE185" s="199">
        <f t="shared" si="14"/>
        <v>0</v>
      </c>
      <c r="BF185" s="199">
        <f t="shared" si="15"/>
        <v>0</v>
      </c>
      <c r="BG185" s="199">
        <f t="shared" si="16"/>
        <v>0</v>
      </c>
      <c r="BH185" s="199">
        <f t="shared" si="17"/>
        <v>0</v>
      </c>
      <c r="BI185" s="199">
        <f t="shared" si="18"/>
        <v>0</v>
      </c>
      <c r="BJ185" s="13" t="s">
        <v>122</v>
      </c>
      <c r="BK185" s="199">
        <f t="shared" si="19"/>
        <v>0</v>
      </c>
      <c r="BL185" s="13" t="s">
        <v>131</v>
      </c>
      <c r="BM185" s="198" t="s">
        <v>633</v>
      </c>
    </row>
    <row r="186" spans="2:65" s="1" customFormat="1" ht="16.5" customHeight="1">
      <c r="B186" s="30"/>
      <c r="C186" s="187" t="s">
        <v>384</v>
      </c>
      <c r="D186" s="187" t="s">
        <v>126</v>
      </c>
      <c r="E186" s="188" t="s">
        <v>839</v>
      </c>
      <c r="F186" s="189" t="s">
        <v>834</v>
      </c>
      <c r="G186" s="190" t="s">
        <v>202</v>
      </c>
      <c r="H186" s="191">
        <v>5</v>
      </c>
      <c r="I186" s="192"/>
      <c r="J186" s="193">
        <f t="shared" si="10"/>
        <v>0</v>
      </c>
      <c r="K186" s="189" t="s">
        <v>1</v>
      </c>
      <c r="L186" s="34"/>
      <c r="M186" s="194" t="s">
        <v>1</v>
      </c>
      <c r="N186" s="195" t="s">
        <v>42</v>
      </c>
      <c r="O186" s="62"/>
      <c r="P186" s="196">
        <f t="shared" si="11"/>
        <v>0</v>
      </c>
      <c r="Q186" s="196">
        <v>0</v>
      </c>
      <c r="R186" s="196">
        <f t="shared" si="12"/>
        <v>0</v>
      </c>
      <c r="S186" s="196">
        <v>0</v>
      </c>
      <c r="T186" s="197">
        <f t="shared" si="13"/>
        <v>0</v>
      </c>
      <c r="AR186" s="198" t="s">
        <v>131</v>
      </c>
      <c r="AT186" s="198" t="s">
        <v>126</v>
      </c>
      <c r="AU186" s="198" t="s">
        <v>122</v>
      </c>
      <c r="AY186" s="13" t="s">
        <v>123</v>
      </c>
      <c r="BE186" s="199">
        <f t="shared" si="14"/>
        <v>0</v>
      </c>
      <c r="BF186" s="199">
        <f t="shared" si="15"/>
        <v>0</v>
      </c>
      <c r="BG186" s="199">
        <f t="shared" si="16"/>
        <v>0</v>
      </c>
      <c r="BH186" s="199">
        <f t="shared" si="17"/>
        <v>0</v>
      </c>
      <c r="BI186" s="199">
        <f t="shared" si="18"/>
        <v>0</v>
      </c>
      <c r="BJ186" s="13" t="s">
        <v>122</v>
      </c>
      <c r="BK186" s="199">
        <f t="shared" si="19"/>
        <v>0</v>
      </c>
      <c r="BL186" s="13" t="s">
        <v>131</v>
      </c>
      <c r="BM186" s="198" t="s">
        <v>641</v>
      </c>
    </row>
    <row r="187" spans="2:65" s="1" customFormat="1" ht="16.5" customHeight="1">
      <c r="B187" s="30"/>
      <c r="C187" s="187" t="s">
        <v>388</v>
      </c>
      <c r="D187" s="187" t="s">
        <v>126</v>
      </c>
      <c r="E187" s="188" t="s">
        <v>840</v>
      </c>
      <c r="F187" s="189" t="s">
        <v>841</v>
      </c>
      <c r="G187" s="190" t="s">
        <v>202</v>
      </c>
      <c r="H187" s="191">
        <v>3</v>
      </c>
      <c r="I187" s="192"/>
      <c r="J187" s="193">
        <f t="shared" si="10"/>
        <v>0</v>
      </c>
      <c r="K187" s="189" t="s">
        <v>1</v>
      </c>
      <c r="L187" s="34"/>
      <c r="M187" s="194" t="s">
        <v>1</v>
      </c>
      <c r="N187" s="195" t="s">
        <v>42</v>
      </c>
      <c r="O187" s="62"/>
      <c r="P187" s="196">
        <f t="shared" si="11"/>
        <v>0</v>
      </c>
      <c r="Q187" s="196">
        <v>0</v>
      </c>
      <c r="R187" s="196">
        <f t="shared" si="12"/>
        <v>0</v>
      </c>
      <c r="S187" s="196">
        <v>0</v>
      </c>
      <c r="T187" s="197">
        <f t="shared" si="13"/>
        <v>0</v>
      </c>
      <c r="AR187" s="198" t="s">
        <v>131</v>
      </c>
      <c r="AT187" s="198" t="s">
        <v>126</v>
      </c>
      <c r="AU187" s="198" t="s">
        <v>122</v>
      </c>
      <c r="AY187" s="13" t="s">
        <v>123</v>
      </c>
      <c r="BE187" s="199">
        <f t="shared" si="14"/>
        <v>0</v>
      </c>
      <c r="BF187" s="199">
        <f t="shared" si="15"/>
        <v>0</v>
      </c>
      <c r="BG187" s="199">
        <f t="shared" si="16"/>
        <v>0</v>
      </c>
      <c r="BH187" s="199">
        <f t="shared" si="17"/>
        <v>0</v>
      </c>
      <c r="BI187" s="199">
        <f t="shared" si="18"/>
        <v>0</v>
      </c>
      <c r="BJ187" s="13" t="s">
        <v>122</v>
      </c>
      <c r="BK187" s="199">
        <f t="shared" si="19"/>
        <v>0</v>
      </c>
      <c r="BL187" s="13" t="s">
        <v>131</v>
      </c>
      <c r="BM187" s="198" t="s">
        <v>649</v>
      </c>
    </row>
    <row r="188" spans="2:65" s="1" customFormat="1" ht="16.5" customHeight="1">
      <c r="B188" s="30"/>
      <c r="C188" s="187" t="s">
        <v>392</v>
      </c>
      <c r="D188" s="187" t="s">
        <v>126</v>
      </c>
      <c r="E188" s="188" t="s">
        <v>842</v>
      </c>
      <c r="F188" s="189" t="s">
        <v>843</v>
      </c>
      <c r="G188" s="190" t="s">
        <v>202</v>
      </c>
      <c r="H188" s="191">
        <v>2</v>
      </c>
      <c r="I188" s="192"/>
      <c r="J188" s="193">
        <f t="shared" ref="J188:J192" si="20">ROUND(I188*H188,2)</f>
        <v>0</v>
      </c>
      <c r="K188" s="189" t="s">
        <v>1</v>
      </c>
      <c r="L188" s="34"/>
      <c r="M188" s="194" t="s">
        <v>1</v>
      </c>
      <c r="N188" s="195" t="s">
        <v>42</v>
      </c>
      <c r="O188" s="62"/>
      <c r="P188" s="196">
        <f t="shared" ref="P188:P192" si="21">O188*H188</f>
        <v>0</v>
      </c>
      <c r="Q188" s="196">
        <v>0</v>
      </c>
      <c r="R188" s="196">
        <f t="shared" ref="R188:R192" si="22">Q188*H188</f>
        <v>0</v>
      </c>
      <c r="S188" s="196">
        <v>0</v>
      </c>
      <c r="T188" s="197">
        <f t="shared" ref="T188:T192" si="23">S188*H188</f>
        <v>0</v>
      </c>
      <c r="AR188" s="198" t="s">
        <v>131</v>
      </c>
      <c r="AT188" s="198" t="s">
        <v>126</v>
      </c>
      <c r="AU188" s="198" t="s">
        <v>122</v>
      </c>
      <c r="AY188" s="13" t="s">
        <v>123</v>
      </c>
      <c r="BE188" s="199">
        <f t="shared" si="14"/>
        <v>0</v>
      </c>
      <c r="BF188" s="199">
        <f t="shared" si="15"/>
        <v>0</v>
      </c>
      <c r="BG188" s="199">
        <f t="shared" si="16"/>
        <v>0</v>
      </c>
      <c r="BH188" s="199">
        <f t="shared" si="17"/>
        <v>0</v>
      </c>
      <c r="BI188" s="199">
        <f t="shared" si="18"/>
        <v>0</v>
      </c>
      <c r="BJ188" s="13" t="s">
        <v>122</v>
      </c>
      <c r="BK188" s="199">
        <f t="shared" si="19"/>
        <v>0</v>
      </c>
      <c r="BL188" s="13" t="s">
        <v>131</v>
      </c>
      <c r="BM188" s="198" t="s">
        <v>657</v>
      </c>
    </row>
    <row r="189" spans="2:65" s="1" customFormat="1" ht="16.5" customHeight="1">
      <c r="B189" s="30"/>
      <c r="C189" s="187" t="s">
        <v>396</v>
      </c>
      <c r="D189" s="187" t="s">
        <v>126</v>
      </c>
      <c r="E189" s="188" t="s">
        <v>844</v>
      </c>
      <c r="F189" s="189" t="s">
        <v>845</v>
      </c>
      <c r="G189" s="190" t="s">
        <v>202</v>
      </c>
      <c r="H189" s="191">
        <v>1</v>
      </c>
      <c r="I189" s="192"/>
      <c r="J189" s="193">
        <f t="shared" si="20"/>
        <v>0</v>
      </c>
      <c r="K189" s="189" t="s">
        <v>1</v>
      </c>
      <c r="L189" s="34"/>
      <c r="M189" s="194" t="s">
        <v>1</v>
      </c>
      <c r="N189" s="195" t="s">
        <v>42</v>
      </c>
      <c r="O189" s="62"/>
      <c r="P189" s="196">
        <f t="shared" si="21"/>
        <v>0</v>
      </c>
      <c r="Q189" s="196">
        <v>0</v>
      </c>
      <c r="R189" s="196">
        <f t="shared" si="22"/>
        <v>0</v>
      </c>
      <c r="S189" s="196">
        <v>0</v>
      </c>
      <c r="T189" s="197">
        <f t="shared" si="23"/>
        <v>0</v>
      </c>
      <c r="AR189" s="198" t="s">
        <v>131</v>
      </c>
      <c r="AT189" s="198" t="s">
        <v>126</v>
      </c>
      <c r="AU189" s="198" t="s">
        <v>122</v>
      </c>
      <c r="AY189" s="13" t="s">
        <v>123</v>
      </c>
      <c r="BE189" s="199">
        <f t="shared" si="14"/>
        <v>0</v>
      </c>
      <c r="BF189" s="199">
        <f t="shared" si="15"/>
        <v>0</v>
      </c>
      <c r="BG189" s="199">
        <f t="shared" si="16"/>
        <v>0</v>
      </c>
      <c r="BH189" s="199">
        <f t="shared" si="17"/>
        <v>0</v>
      </c>
      <c r="BI189" s="199">
        <f t="shared" si="18"/>
        <v>0</v>
      </c>
      <c r="BJ189" s="13" t="s">
        <v>122</v>
      </c>
      <c r="BK189" s="199">
        <f t="shared" si="19"/>
        <v>0</v>
      </c>
      <c r="BL189" s="13" t="s">
        <v>131</v>
      </c>
      <c r="BM189" s="198" t="s">
        <v>668</v>
      </c>
    </row>
    <row r="190" spans="2:65" s="1" customFormat="1" ht="16.5" customHeight="1">
      <c r="B190" s="30"/>
      <c r="C190" s="187" t="s">
        <v>400</v>
      </c>
      <c r="D190" s="187" t="s">
        <v>126</v>
      </c>
      <c r="E190" s="188" t="s">
        <v>846</v>
      </c>
      <c r="F190" s="189" t="s">
        <v>847</v>
      </c>
      <c r="G190" s="190" t="s">
        <v>202</v>
      </c>
      <c r="H190" s="191">
        <v>1</v>
      </c>
      <c r="I190" s="192"/>
      <c r="J190" s="193">
        <f t="shared" si="20"/>
        <v>0</v>
      </c>
      <c r="K190" s="189" t="s">
        <v>1</v>
      </c>
      <c r="L190" s="34"/>
      <c r="M190" s="194" t="s">
        <v>1</v>
      </c>
      <c r="N190" s="195" t="s">
        <v>42</v>
      </c>
      <c r="O190" s="62"/>
      <c r="P190" s="196">
        <f t="shared" si="21"/>
        <v>0</v>
      </c>
      <c r="Q190" s="196">
        <v>0</v>
      </c>
      <c r="R190" s="196">
        <f t="shared" si="22"/>
        <v>0</v>
      </c>
      <c r="S190" s="196">
        <v>0</v>
      </c>
      <c r="T190" s="197">
        <f t="shared" si="23"/>
        <v>0</v>
      </c>
      <c r="AR190" s="198" t="s">
        <v>131</v>
      </c>
      <c r="AT190" s="198" t="s">
        <v>126</v>
      </c>
      <c r="AU190" s="198" t="s">
        <v>122</v>
      </c>
      <c r="AY190" s="13" t="s">
        <v>123</v>
      </c>
      <c r="BE190" s="199">
        <f t="shared" si="14"/>
        <v>0</v>
      </c>
      <c r="BF190" s="199">
        <f t="shared" si="15"/>
        <v>0</v>
      </c>
      <c r="BG190" s="199">
        <f t="shared" si="16"/>
        <v>0</v>
      </c>
      <c r="BH190" s="199">
        <f t="shared" si="17"/>
        <v>0</v>
      </c>
      <c r="BI190" s="199">
        <f t="shared" si="18"/>
        <v>0</v>
      </c>
      <c r="BJ190" s="13" t="s">
        <v>122</v>
      </c>
      <c r="BK190" s="199">
        <f t="shared" si="19"/>
        <v>0</v>
      </c>
      <c r="BL190" s="13" t="s">
        <v>131</v>
      </c>
      <c r="BM190" s="198" t="s">
        <v>677</v>
      </c>
    </row>
    <row r="191" spans="2:65" s="1" customFormat="1" ht="16.5" customHeight="1">
      <c r="B191" s="30"/>
      <c r="C191" s="187" t="s">
        <v>404</v>
      </c>
      <c r="D191" s="187" t="s">
        <v>126</v>
      </c>
      <c r="E191" s="188" t="s">
        <v>848</v>
      </c>
      <c r="F191" s="189" t="s">
        <v>847</v>
      </c>
      <c r="G191" s="190" t="s">
        <v>202</v>
      </c>
      <c r="H191" s="191">
        <v>1</v>
      </c>
      <c r="I191" s="192"/>
      <c r="J191" s="193">
        <f t="shared" si="20"/>
        <v>0</v>
      </c>
      <c r="K191" s="189" t="s">
        <v>1</v>
      </c>
      <c r="L191" s="34"/>
      <c r="M191" s="194" t="s">
        <v>1</v>
      </c>
      <c r="N191" s="195" t="s">
        <v>42</v>
      </c>
      <c r="O191" s="62"/>
      <c r="P191" s="196">
        <f t="shared" si="21"/>
        <v>0</v>
      </c>
      <c r="Q191" s="196">
        <v>0</v>
      </c>
      <c r="R191" s="196">
        <f t="shared" si="22"/>
        <v>0</v>
      </c>
      <c r="S191" s="196">
        <v>0</v>
      </c>
      <c r="T191" s="197">
        <f t="shared" si="23"/>
        <v>0</v>
      </c>
      <c r="AR191" s="198" t="s">
        <v>131</v>
      </c>
      <c r="AT191" s="198" t="s">
        <v>126</v>
      </c>
      <c r="AU191" s="198" t="s">
        <v>122</v>
      </c>
      <c r="AY191" s="13" t="s">
        <v>123</v>
      </c>
      <c r="BE191" s="199">
        <f t="shared" si="14"/>
        <v>0</v>
      </c>
      <c r="BF191" s="199">
        <f t="shared" si="15"/>
        <v>0</v>
      </c>
      <c r="BG191" s="199">
        <f t="shared" si="16"/>
        <v>0</v>
      </c>
      <c r="BH191" s="199">
        <f t="shared" si="17"/>
        <v>0</v>
      </c>
      <c r="BI191" s="199">
        <f t="shared" si="18"/>
        <v>0</v>
      </c>
      <c r="BJ191" s="13" t="s">
        <v>122</v>
      </c>
      <c r="BK191" s="199">
        <f t="shared" si="19"/>
        <v>0</v>
      </c>
      <c r="BL191" s="13" t="s">
        <v>131</v>
      </c>
      <c r="BM191" s="198" t="s">
        <v>686</v>
      </c>
    </row>
    <row r="192" spans="2:65" s="1" customFormat="1" ht="16.5" customHeight="1">
      <c r="B192" s="30"/>
      <c r="C192" s="187" t="s">
        <v>408</v>
      </c>
      <c r="D192" s="187" t="s">
        <v>126</v>
      </c>
      <c r="E192" s="188" t="s">
        <v>849</v>
      </c>
      <c r="F192" s="189" t="s">
        <v>847</v>
      </c>
      <c r="G192" s="190" t="s">
        <v>202</v>
      </c>
      <c r="H192" s="191">
        <v>1</v>
      </c>
      <c r="I192" s="192"/>
      <c r="J192" s="193">
        <f t="shared" si="20"/>
        <v>0</v>
      </c>
      <c r="K192" s="189" t="s">
        <v>1</v>
      </c>
      <c r="L192" s="34"/>
      <c r="M192" s="194" t="s">
        <v>1</v>
      </c>
      <c r="N192" s="195" t="s">
        <v>42</v>
      </c>
      <c r="O192" s="62"/>
      <c r="P192" s="196">
        <f t="shared" si="21"/>
        <v>0</v>
      </c>
      <c r="Q192" s="196">
        <v>0</v>
      </c>
      <c r="R192" s="196">
        <f t="shared" si="22"/>
        <v>0</v>
      </c>
      <c r="S192" s="196">
        <v>0</v>
      </c>
      <c r="T192" s="197">
        <f t="shared" si="23"/>
        <v>0</v>
      </c>
      <c r="AR192" s="198" t="s">
        <v>131</v>
      </c>
      <c r="AT192" s="198" t="s">
        <v>126</v>
      </c>
      <c r="AU192" s="198" t="s">
        <v>122</v>
      </c>
      <c r="AY192" s="13" t="s">
        <v>123</v>
      </c>
      <c r="BE192" s="199">
        <f t="shared" si="14"/>
        <v>0</v>
      </c>
      <c r="BF192" s="199">
        <f t="shared" si="15"/>
        <v>0</v>
      </c>
      <c r="BG192" s="199">
        <f t="shared" si="16"/>
        <v>0</v>
      </c>
      <c r="BH192" s="199">
        <f t="shared" si="17"/>
        <v>0</v>
      </c>
      <c r="BI192" s="199">
        <f t="shared" si="18"/>
        <v>0</v>
      </c>
      <c r="BJ192" s="13" t="s">
        <v>122</v>
      </c>
      <c r="BK192" s="199">
        <f t="shared" si="19"/>
        <v>0</v>
      </c>
      <c r="BL192" s="13" t="s">
        <v>131</v>
      </c>
      <c r="BM192" s="198" t="s">
        <v>694</v>
      </c>
    </row>
    <row r="193" spans="2:65" s="11" customFormat="1" ht="22.8" customHeight="1">
      <c r="B193" s="171"/>
      <c r="C193" s="172"/>
      <c r="D193" s="173" t="s">
        <v>75</v>
      </c>
      <c r="E193" s="185" t="s">
        <v>850</v>
      </c>
      <c r="F193" s="185" t="s">
        <v>851</v>
      </c>
      <c r="G193" s="172"/>
      <c r="H193" s="172"/>
      <c r="I193" s="175"/>
      <c r="J193" s="186">
        <f>BK193</f>
        <v>0</v>
      </c>
      <c r="K193" s="172"/>
      <c r="L193" s="177"/>
      <c r="M193" s="178"/>
      <c r="N193" s="179"/>
      <c r="O193" s="179"/>
      <c r="P193" s="180">
        <f>SUM(P194:P219)</f>
        <v>0</v>
      </c>
      <c r="Q193" s="179"/>
      <c r="R193" s="180">
        <f>SUM(R194:R219)</f>
        <v>0</v>
      </c>
      <c r="S193" s="179"/>
      <c r="T193" s="181">
        <f>SUM(T194:T219)</f>
        <v>0</v>
      </c>
      <c r="AR193" s="182" t="s">
        <v>122</v>
      </c>
      <c r="AT193" s="183" t="s">
        <v>75</v>
      </c>
      <c r="AU193" s="183" t="s">
        <v>84</v>
      </c>
      <c r="AY193" s="182" t="s">
        <v>123</v>
      </c>
      <c r="BK193" s="184">
        <f>SUM(BK194:BK219)</f>
        <v>0</v>
      </c>
    </row>
    <row r="194" spans="2:65" s="1" customFormat="1" ht="24" customHeight="1">
      <c r="B194" s="30"/>
      <c r="C194" s="187" t="s">
        <v>414</v>
      </c>
      <c r="D194" s="187" t="s">
        <v>126</v>
      </c>
      <c r="E194" s="188" t="s">
        <v>852</v>
      </c>
      <c r="F194" s="189" t="s">
        <v>853</v>
      </c>
      <c r="G194" s="190" t="s">
        <v>202</v>
      </c>
      <c r="H194" s="191">
        <v>1</v>
      </c>
      <c r="I194" s="192"/>
      <c r="J194" s="193">
        <f t="shared" ref="J194:J219" si="24">ROUND(I194*H194,2)</f>
        <v>0</v>
      </c>
      <c r="K194" s="189" t="s">
        <v>1</v>
      </c>
      <c r="L194" s="34"/>
      <c r="M194" s="194" t="s">
        <v>1</v>
      </c>
      <c r="N194" s="195" t="s">
        <v>42</v>
      </c>
      <c r="O194" s="62"/>
      <c r="P194" s="196">
        <f t="shared" ref="P194:P219" si="25">O194*H194</f>
        <v>0</v>
      </c>
      <c r="Q194" s="196">
        <v>0</v>
      </c>
      <c r="R194" s="196">
        <f t="shared" ref="R194:R219" si="26">Q194*H194</f>
        <v>0</v>
      </c>
      <c r="S194" s="196">
        <v>0</v>
      </c>
      <c r="T194" s="197">
        <f t="shared" ref="T194:T219" si="27">S194*H194</f>
        <v>0</v>
      </c>
      <c r="AR194" s="198" t="s">
        <v>131</v>
      </c>
      <c r="AT194" s="198" t="s">
        <v>126</v>
      </c>
      <c r="AU194" s="198" t="s">
        <v>122</v>
      </c>
      <c r="AY194" s="13" t="s">
        <v>123</v>
      </c>
      <c r="BE194" s="199">
        <f t="shared" ref="BE194:BE219" si="28">IF(N194="základní",J194,0)</f>
        <v>0</v>
      </c>
      <c r="BF194" s="199">
        <f t="shared" ref="BF194:BF219" si="29">IF(N194="snížená",J194,0)</f>
        <v>0</v>
      </c>
      <c r="BG194" s="199">
        <f t="shared" ref="BG194:BG219" si="30">IF(N194="zákl. přenesená",J194,0)</f>
        <v>0</v>
      </c>
      <c r="BH194" s="199">
        <f t="shared" ref="BH194:BH219" si="31">IF(N194="sníž. přenesená",J194,0)</f>
        <v>0</v>
      </c>
      <c r="BI194" s="199">
        <f t="shared" ref="BI194:BI219" si="32">IF(N194="nulová",J194,0)</f>
        <v>0</v>
      </c>
      <c r="BJ194" s="13" t="s">
        <v>122</v>
      </c>
      <c r="BK194" s="199">
        <f t="shared" ref="BK194:BK219" si="33">ROUND(I194*H194,2)</f>
        <v>0</v>
      </c>
      <c r="BL194" s="13" t="s">
        <v>131</v>
      </c>
      <c r="BM194" s="198" t="s">
        <v>702</v>
      </c>
    </row>
    <row r="195" spans="2:65" s="1" customFormat="1" ht="16.5" customHeight="1">
      <c r="B195" s="30"/>
      <c r="C195" s="187" t="s">
        <v>418</v>
      </c>
      <c r="D195" s="187" t="s">
        <v>126</v>
      </c>
      <c r="E195" s="188" t="s">
        <v>854</v>
      </c>
      <c r="F195" s="189" t="s">
        <v>855</v>
      </c>
      <c r="G195" s="190" t="s">
        <v>202</v>
      </c>
      <c r="H195" s="191">
        <v>1</v>
      </c>
      <c r="I195" s="192"/>
      <c r="J195" s="193">
        <f t="shared" si="24"/>
        <v>0</v>
      </c>
      <c r="K195" s="189" t="s">
        <v>1</v>
      </c>
      <c r="L195" s="34"/>
      <c r="M195" s="194" t="s">
        <v>1</v>
      </c>
      <c r="N195" s="195" t="s">
        <v>42</v>
      </c>
      <c r="O195" s="62"/>
      <c r="P195" s="196">
        <f t="shared" si="25"/>
        <v>0</v>
      </c>
      <c r="Q195" s="196">
        <v>0</v>
      </c>
      <c r="R195" s="196">
        <f t="shared" si="26"/>
        <v>0</v>
      </c>
      <c r="S195" s="196">
        <v>0</v>
      </c>
      <c r="T195" s="197">
        <f t="shared" si="27"/>
        <v>0</v>
      </c>
      <c r="AR195" s="198" t="s">
        <v>131</v>
      </c>
      <c r="AT195" s="198" t="s">
        <v>126</v>
      </c>
      <c r="AU195" s="198" t="s">
        <v>122</v>
      </c>
      <c r="AY195" s="13" t="s">
        <v>123</v>
      </c>
      <c r="BE195" s="199">
        <f t="shared" si="28"/>
        <v>0</v>
      </c>
      <c r="BF195" s="199">
        <f t="shared" si="29"/>
        <v>0</v>
      </c>
      <c r="BG195" s="199">
        <f t="shared" si="30"/>
        <v>0</v>
      </c>
      <c r="BH195" s="199">
        <f t="shared" si="31"/>
        <v>0</v>
      </c>
      <c r="BI195" s="199">
        <f t="shared" si="32"/>
        <v>0</v>
      </c>
      <c r="BJ195" s="13" t="s">
        <v>122</v>
      </c>
      <c r="BK195" s="199">
        <f t="shared" si="33"/>
        <v>0</v>
      </c>
      <c r="BL195" s="13" t="s">
        <v>131</v>
      </c>
      <c r="BM195" s="198" t="s">
        <v>709</v>
      </c>
    </row>
    <row r="196" spans="2:65" s="1" customFormat="1" ht="16.5" customHeight="1">
      <c r="B196" s="30"/>
      <c r="C196" s="187" t="s">
        <v>422</v>
      </c>
      <c r="D196" s="187" t="s">
        <v>126</v>
      </c>
      <c r="E196" s="188" t="s">
        <v>856</v>
      </c>
      <c r="F196" s="189" t="s">
        <v>857</v>
      </c>
      <c r="G196" s="190" t="s">
        <v>202</v>
      </c>
      <c r="H196" s="191">
        <v>1</v>
      </c>
      <c r="I196" s="192"/>
      <c r="J196" s="193">
        <f t="shared" si="24"/>
        <v>0</v>
      </c>
      <c r="K196" s="189" t="s">
        <v>1</v>
      </c>
      <c r="L196" s="34"/>
      <c r="M196" s="194" t="s">
        <v>1</v>
      </c>
      <c r="N196" s="195" t="s">
        <v>42</v>
      </c>
      <c r="O196" s="62"/>
      <c r="P196" s="196">
        <f t="shared" si="25"/>
        <v>0</v>
      </c>
      <c r="Q196" s="196">
        <v>0</v>
      </c>
      <c r="R196" s="196">
        <f t="shared" si="26"/>
        <v>0</v>
      </c>
      <c r="S196" s="196">
        <v>0</v>
      </c>
      <c r="T196" s="197">
        <f t="shared" si="27"/>
        <v>0</v>
      </c>
      <c r="AR196" s="198" t="s">
        <v>131</v>
      </c>
      <c r="AT196" s="198" t="s">
        <v>126</v>
      </c>
      <c r="AU196" s="198" t="s">
        <v>122</v>
      </c>
      <c r="AY196" s="13" t="s">
        <v>123</v>
      </c>
      <c r="BE196" s="199">
        <f t="shared" si="28"/>
        <v>0</v>
      </c>
      <c r="BF196" s="199">
        <f t="shared" si="29"/>
        <v>0</v>
      </c>
      <c r="BG196" s="199">
        <f t="shared" si="30"/>
        <v>0</v>
      </c>
      <c r="BH196" s="199">
        <f t="shared" si="31"/>
        <v>0</v>
      </c>
      <c r="BI196" s="199">
        <f t="shared" si="32"/>
        <v>0</v>
      </c>
      <c r="BJ196" s="13" t="s">
        <v>122</v>
      </c>
      <c r="BK196" s="199">
        <f t="shared" si="33"/>
        <v>0</v>
      </c>
      <c r="BL196" s="13" t="s">
        <v>131</v>
      </c>
      <c r="BM196" s="198" t="s">
        <v>717</v>
      </c>
    </row>
    <row r="197" spans="2:65" s="1" customFormat="1" ht="16.5" customHeight="1">
      <c r="B197" s="30"/>
      <c r="C197" s="187" t="s">
        <v>426</v>
      </c>
      <c r="D197" s="187" t="s">
        <v>126</v>
      </c>
      <c r="E197" s="188" t="s">
        <v>858</v>
      </c>
      <c r="F197" s="189" t="s">
        <v>859</v>
      </c>
      <c r="G197" s="190" t="s">
        <v>202</v>
      </c>
      <c r="H197" s="191">
        <v>1</v>
      </c>
      <c r="I197" s="192"/>
      <c r="J197" s="193">
        <f t="shared" si="24"/>
        <v>0</v>
      </c>
      <c r="K197" s="189" t="s">
        <v>1</v>
      </c>
      <c r="L197" s="34"/>
      <c r="M197" s="194" t="s">
        <v>1</v>
      </c>
      <c r="N197" s="195" t="s">
        <v>42</v>
      </c>
      <c r="O197" s="62"/>
      <c r="P197" s="196">
        <f t="shared" si="25"/>
        <v>0</v>
      </c>
      <c r="Q197" s="196">
        <v>0</v>
      </c>
      <c r="R197" s="196">
        <f t="shared" si="26"/>
        <v>0</v>
      </c>
      <c r="S197" s="196">
        <v>0</v>
      </c>
      <c r="T197" s="197">
        <f t="shared" si="27"/>
        <v>0</v>
      </c>
      <c r="AR197" s="198" t="s">
        <v>131</v>
      </c>
      <c r="AT197" s="198" t="s">
        <v>126</v>
      </c>
      <c r="AU197" s="198" t="s">
        <v>122</v>
      </c>
      <c r="AY197" s="13" t="s">
        <v>123</v>
      </c>
      <c r="BE197" s="199">
        <f t="shared" si="28"/>
        <v>0</v>
      </c>
      <c r="BF197" s="199">
        <f t="shared" si="29"/>
        <v>0</v>
      </c>
      <c r="BG197" s="199">
        <f t="shared" si="30"/>
        <v>0</v>
      </c>
      <c r="BH197" s="199">
        <f t="shared" si="31"/>
        <v>0</v>
      </c>
      <c r="BI197" s="199">
        <f t="shared" si="32"/>
        <v>0</v>
      </c>
      <c r="BJ197" s="13" t="s">
        <v>122</v>
      </c>
      <c r="BK197" s="199">
        <f t="shared" si="33"/>
        <v>0</v>
      </c>
      <c r="BL197" s="13" t="s">
        <v>131</v>
      </c>
      <c r="BM197" s="198" t="s">
        <v>725</v>
      </c>
    </row>
    <row r="198" spans="2:65" s="1" customFormat="1" ht="16.5" customHeight="1">
      <c r="B198" s="30"/>
      <c r="C198" s="187" t="s">
        <v>430</v>
      </c>
      <c r="D198" s="187" t="s">
        <v>126</v>
      </c>
      <c r="E198" s="188" t="s">
        <v>860</v>
      </c>
      <c r="F198" s="189" t="s">
        <v>861</v>
      </c>
      <c r="G198" s="190" t="s">
        <v>202</v>
      </c>
      <c r="H198" s="191">
        <v>1</v>
      </c>
      <c r="I198" s="192"/>
      <c r="J198" s="193">
        <f t="shared" si="24"/>
        <v>0</v>
      </c>
      <c r="K198" s="189" t="s">
        <v>1</v>
      </c>
      <c r="L198" s="34"/>
      <c r="M198" s="194" t="s">
        <v>1</v>
      </c>
      <c r="N198" s="195" t="s">
        <v>42</v>
      </c>
      <c r="O198" s="62"/>
      <c r="P198" s="196">
        <f t="shared" si="25"/>
        <v>0</v>
      </c>
      <c r="Q198" s="196">
        <v>0</v>
      </c>
      <c r="R198" s="196">
        <f t="shared" si="26"/>
        <v>0</v>
      </c>
      <c r="S198" s="196">
        <v>0</v>
      </c>
      <c r="T198" s="197">
        <f t="shared" si="27"/>
        <v>0</v>
      </c>
      <c r="AR198" s="198" t="s">
        <v>131</v>
      </c>
      <c r="AT198" s="198" t="s">
        <v>126</v>
      </c>
      <c r="AU198" s="198" t="s">
        <v>122</v>
      </c>
      <c r="AY198" s="13" t="s">
        <v>123</v>
      </c>
      <c r="BE198" s="199">
        <f t="shared" si="28"/>
        <v>0</v>
      </c>
      <c r="BF198" s="199">
        <f t="shared" si="29"/>
        <v>0</v>
      </c>
      <c r="BG198" s="199">
        <f t="shared" si="30"/>
        <v>0</v>
      </c>
      <c r="BH198" s="199">
        <f t="shared" si="31"/>
        <v>0</v>
      </c>
      <c r="BI198" s="199">
        <f t="shared" si="32"/>
        <v>0</v>
      </c>
      <c r="BJ198" s="13" t="s">
        <v>122</v>
      </c>
      <c r="BK198" s="199">
        <f t="shared" si="33"/>
        <v>0</v>
      </c>
      <c r="BL198" s="13" t="s">
        <v>131</v>
      </c>
      <c r="BM198" s="198" t="s">
        <v>733</v>
      </c>
    </row>
    <row r="199" spans="2:65" s="1" customFormat="1" ht="16.5" customHeight="1">
      <c r="B199" s="30"/>
      <c r="C199" s="187" t="s">
        <v>434</v>
      </c>
      <c r="D199" s="187" t="s">
        <v>126</v>
      </c>
      <c r="E199" s="188" t="s">
        <v>862</v>
      </c>
      <c r="F199" s="189" t="s">
        <v>863</v>
      </c>
      <c r="G199" s="190" t="s">
        <v>202</v>
      </c>
      <c r="H199" s="191">
        <v>1</v>
      </c>
      <c r="I199" s="192"/>
      <c r="J199" s="193">
        <f t="shared" si="24"/>
        <v>0</v>
      </c>
      <c r="K199" s="189" t="s">
        <v>1</v>
      </c>
      <c r="L199" s="34"/>
      <c r="M199" s="194" t="s">
        <v>1</v>
      </c>
      <c r="N199" s="195" t="s">
        <v>42</v>
      </c>
      <c r="O199" s="62"/>
      <c r="P199" s="196">
        <f t="shared" si="25"/>
        <v>0</v>
      </c>
      <c r="Q199" s="196">
        <v>0</v>
      </c>
      <c r="R199" s="196">
        <f t="shared" si="26"/>
        <v>0</v>
      </c>
      <c r="S199" s="196">
        <v>0</v>
      </c>
      <c r="T199" s="197">
        <f t="shared" si="27"/>
        <v>0</v>
      </c>
      <c r="AR199" s="198" t="s">
        <v>131</v>
      </c>
      <c r="AT199" s="198" t="s">
        <v>126</v>
      </c>
      <c r="AU199" s="198" t="s">
        <v>122</v>
      </c>
      <c r="AY199" s="13" t="s">
        <v>123</v>
      </c>
      <c r="BE199" s="199">
        <f t="shared" si="28"/>
        <v>0</v>
      </c>
      <c r="BF199" s="199">
        <f t="shared" si="29"/>
        <v>0</v>
      </c>
      <c r="BG199" s="199">
        <f t="shared" si="30"/>
        <v>0</v>
      </c>
      <c r="BH199" s="199">
        <f t="shared" si="31"/>
        <v>0</v>
      </c>
      <c r="BI199" s="199">
        <f t="shared" si="32"/>
        <v>0</v>
      </c>
      <c r="BJ199" s="13" t="s">
        <v>122</v>
      </c>
      <c r="BK199" s="199">
        <f t="shared" si="33"/>
        <v>0</v>
      </c>
      <c r="BL199" s="13" t="s">
        <v>131</v>
      </c>
      <c r="BM199" s="198" t="s">
        <v>864</v>
      </c>
    </row>
    <row r="200" spans="2:65" s="1" customFormat="1" ht="24" customHeight="1">
      <c r="B200" s="30"/>
      <c r="C200" s="187" t="s">
        <v>438</v>
      </c>
      <c r="D200" s="187" t="s">
        <v>126</v>
      </c>
      <c r="E200" s="188" t="s">
        <v>865</v>
      </c>
      <c r="F200" s="189" t="s">
        <v>853</v>
      </c>
      <c r="G200" s="190" t="s">
        <v>202</v>
      </c>
      <c r="H200" s="191">
        <v>1</v>
      </c>
      <c r="I200" s="192"/>
      <c r="J200" s="193">
        <f t="shared" si="24"/>
        <v>0</v>
      </c>
      <c r="K200" s="189" t="s">
        <v>1</v>
      </c>
      <c r="L200" s="34"/>
      <c r="M200" s="194" t="s">
        <v>1</v>
      </c>
      <c r="N200" s="195" t="s">
        <v>42</v>
      </c>
      <c r="O200" s="62"/>
      <c r="P200" s="196">
        <f t="shared" si="25"/>
        <v>0</v>
      </c>
      <c r="Q200" s="196">
        <v>0</v>
      </c>
      <c r="R200" s="196">
        <f t="shared" si="26"/>
        <v>0</v>
      </c>
      <c r="S200" s="196">
        <v>0</v>
      </c>
      <c r="T200" s="197">
        <f t="shared" si="27"/>
        <v>0</v>
      </c>
      <c r="AR200" s="198" t="s">
        <v>131</v>
      </c>
      <c r="AT200" s="198" t="s">
        <v>126</v>
      </c>
      <c r="AU200" s="198" t="s">
        <v>122</v>
      </c>
      <c r="AY200" s="13" t="s">
        <v>123</v>
      </c>
      <c r="BE200" s="199">
        <f t="shared" si="28"/>
        <v>0</v>
      </c>
      <c r="BF200" s="199">
        <f t="shared" si="29"/>
        <v>0</v>
      </c>
      <c r="BG200" s="199">
        <f t="shared" si="30"/>
        <v>0</v>
      </c>
      <c r="BH200" s="199">
        <f t="shared" si="31"/>
        <v>0</v>
      </c>
      <c r="BI200" s="199">
        <f t="shared" si="32"/>
        <v>0</v>
      </c>
      <c r="BJ200" s="13" t="s">
        <v>122</v>
      </c>
      <c r="BK200" s="199">
        <f t="shared" si="33"/>
        <v>0</v>
      </c>
      <c r="BL200" s="13" t="s">
        <v>131</v>
      </c>
      <c r="BM200" s="198" t="s">
        <v>866</v>
      </c>
    </row>
    <row r="201" spans="2:65" s="1" customFormat="1" ht="24" customHeight="1">
      <c r="B201" s="30"/>
      <c r="C201" s="187" t="s">
        <v>442</v>
      </c>
      <c r="D201" s="187" t="s">
        <v>126</v>
      </c>
      <c r="E201" s="188" t="s">
        <v>867</v>
      </c>
      <c r="F201" s="189" t="s">
        <v>868</v>
      </c>
      <c r="G201" s="190" t="s">
        <v>202</v>
      </c>
      <c r="H201" s="191">
        <v>1</v>
      </c>
      <c r="I201" s="192"/>
      <c r="J201" s="193">
        <f t="shared" si="24"/>
        <v>0</v>
      </c>
      <c r="K201" s="189" t="s">
        <v>1</v>
      </c>
      <c r="L201" s="34"/>
      <c r="M201" s="194" t="s">
        <v>1</v>
      </c>
      <c r="N201" s="195" t="s">
        <v>42</v>
      </c>
      <c r="O201" s="62"/>
      <c r="P201" s="196">
        <f t="shared" si="25"/>
        <v>0</v>
      </c>
      <c r="Q201" s="196">
        <v>0</v>
      </c>
      <c r="R201" s="196">
        <f t="shared" si="26"/>
        <v>0</v>
      </c>
      <c r="S201" s="196">
        <v>0</v>
      </c>
      <c r="T201" s="197">
        <f t="shared" si="27"/>
        <v>0</v>
      </c>
      <c r="AR201" s="198" t="s">
        <v>131</v>
      </c>
      <c r="AT201" s="198" t="s">
        <v>126</v>
      </c>
      <c r="AU201" s="198" t="s">
        <v>122</v>
      </c>
      <c r="AY201" s="13" t="s">
        <v>123</v>
      </c>
      <c r="BE201" s="199">
        <f t="shared" si="28"/>
        <v>0</v>
      </c>
      <c r="BF201" s="199">
        <f t="shared" si="29"/>
        <v>0</v>
      </c>
      <c r="BG201" s="199">
        <f t="shared" si="30"/>
        <v>0</v>
      </c>
      <c r="BH201" s="199">
        <f t="shared" si="31"/>
        <v>0</v>
      </c>
      <c r="BI201" s="199">
        <f t="shared" si="32"/>
        <v>0</v>
      </c>
      <c r="BJ201" s="13" t="s">
        <v>122</v>
      </c>
      <c r="BK201" s="199">
        <f t="shared" si="33"/>
        <v>0</v>
      </c>
      <c r="BL201" s="13" t="s">
        <v>131</v>
      </c>
      <c r="BM201" s="198" t="s">
        <v>869</v>
      </c>
    </row>
    <row r="202" spans="2:65" s="1" customFormat="1" ht="24" customHeight="1">
      <c r="B202" s="30"/>
      <c r="C202" s="187" t="s">
        <v>448</v>
      </c>
      <c r="D202" s="187" t="s">
        <v>126</v>
      </c>
      <c r="E202" s="188" t="s">
        <v>870</v>
      </c>
      <c r="F202" s="189" t="s">
        <v>868</v>
      </c>
      <c r="G202" s="190" t="s">
        <v>202</v>
      </c>
      <c r="H202" s="191">
        <v>1</v>
      </c>
      <c r="I202" s="192"/>
      <c r="J202" s="193">
        <f t="shared" si="24"/>
        <v>0</v>
      </c>
      <c r="K202" s="189" t="s">
        <v>1</v>
      </c>
      <c r="L202" s="34"/>
      <c r="M202" s="194" t="s">
        <v>1</v>
      </c>
      <c r="N202" s="195" t="s">
        <v>42</v>
      </c>
      <c r="O202" s="62"/>
      <c r="P202" s="196">
        <f t="shared" si="25"/>
        <v>0</v>
      </c>
      <c r="Q202" s="196">
        <v>0</v>
      </c>
      <c r="R202" s="196">
        <f t="shared" si="26"/>
        <v>0</v>
      </c>
      <c r="S202" s="196">
        <v>0</v>
      </c>
      <c r="T202" s="197">
        <f t="shared" si="27"/>
        <v>0</v>
      </c>
      <c r="AR202" s="198" t="s">
        <v>131</v>
      </c>
      <c r="AT202" s="198" t="s">
        <v>126</v>
      </c>
      <c r="AU202" s="198" t="s">
        <v>122</v>
      </c>
      <c r="AY202" s="13" t="s">
        <v>123</v>
      </c>
      <c r="BE202" s="199">
        <f t="shared" si="28"/>
        <v>0</v>
      </c>
      <c r="BF202" s="199">
        <f t="shared" si="29"/>
        <v>0</v>
      </c>
      <c r="BG202" s="199">
        <f t="shared" si="30"/>
        <v>0</v>
      </c>
      <c r="BH202" s="199">
        <f t="shared" si="31"/>
        <v>0</v>
      </c>
      <c r="BI202" s="199">
        <f t="shared" si="32"/>
        <v>0</v>
      </c>
      <c r="BJ202" s="13" t="s">
        <v>122</v>
      </c>
      <c r="BK202" s="199">
        <f t="shared" si="33"/>
        <v>0</v>
      </c>
      <c r="BL202" s="13" t="s">
        <v>131</v>
      </c>
      <c r="BM202" s="198" t="s">
        <v>871</v>
      </c>
    </row>
    <row r="203" spans="2:65" s="1" customFormat="1" ht="16.5" customHeight="1">
      <c r="B203" s="30"/>
      <c r="C203" s="187" t="s">
        <v>452</v>
      </c>
      <c r="D203" s="187" t="s">
        <v>126</v>
      </c>
      <c r="E203" s="188" t="s">
        <v>872</v>
      </c>
      <c r="F203" s="189" t="s">
        <v>873</v>
      </c>
      <c r="G203" s="190" t="s">
        <v>202</v>
      </c>
      <c r="H203" s="191">
        <v>1</v>
      </c>
      <c r="I203" s="192"/>
      <c r="J203" s="193">
        <f t="shared" si="24"/>
        <v>0</v>
      </c>
      <c r="K203" s="189" t="s">
        <v>1</v>
      </c>
      <c r="L203" s="34"/>
      <c r="M203" s="194" t="s">
        <v>1</v>
      </c>
      <c r="N203" s="195" t="s">
        <v>42</v>
      </c>
      <c r="O203" s="62"/>
      <c r="P203" s="196">
        <f t="shared" si="25"/>
        <v>0</v>
      </c>
      <c r="Q203" s="196">
        <v>0</v>
      </c>
      <c r="R203" s="196">
        <f t="shared" si="26"/>
        <v>0</v>
      </c>
      <c r="S203" s="196">
        <v>0</v>
      </c>
      <c r="T203" s="197">
        <f t="shared" si="27"/>
        <v>0</v>
      </c>
      <c r="AR203" s="198" t="s">
        <v>131</v>
      </c>
      <c r="AT203" s="198" t="s">
        <v>126</v>
      </c>
      <c r="AU203" s="198" t="s">
        <v>122</v>
      </c>
      <c r="AY203" s="13" t="s">
        <v>123</v>
      </c>
      <c r="BE203" s="199">
        <f t="shared" si="28"/>
        <v>0</v>
      </c>
      <c r="BF203" s="199">
        <f t="shared" si="29"/>
        <v>0</v>
      </c>
      <c r="BG203" s="199">
        <f t="shared" si="30"/>
        <v>0</v>
      </c>
      <c r="BH203" s="199">
        <f t="shared" si="31"/>
        <v>0</v>
      </c>
      <c r="BI203" s="199">
        <f t="shared" si="32"/>
        <v>0</v>
      </c>
      <c r="BJ203" s="13" t="s">
        <v>122</v>
      </c>
      <c r="BK203" s="199">
        <f t="shared" si="33"/>
        <v>0</v>
      </c>
      <c r="BL203" s="13" t="s">
        <v>131</v>
      </c>
      <c r="BM203" s="198" t="s">
        <v>874</v>
      </c>
    </row>
    <row r="204" spans="2:65" s="1" customFormat="1" ht="24" customHeight="1">
      <c r="B204" s="30"/>
      <c r="C204" s="187" t="s">
        <v>456</v>
      </c>
      <c r="D204" s="187" t="s">
        <v>126</v>
      </c>
      <c r="E204" s="188" t="s">
        <v>875</v>
      </c>
      <c r="F204" s="189" t="s">
        <v>876</v>
      </c>
      <c r="G204" s="190" t="s">
        <v>202</v>
      </c>
      <c r="H204" s="191">
        <v>1</v>
      </c>
      <c r="I204" s="192"/>
      <c r="J204" s="193">
        <f t="shared" si="24"/>
        <v>0</v>
      </c>
      <c r="K204" s="189" t="s">
        <v>1</v>
      </c>
      <c r="L204" s="34"/>
      <c r="M204" s="194" t="s">
        <v>1</v>
      </c>
      <c r="N204" s="195" t="s">
        <v>42</v>
      </c>
      <c r="O204" s="62"/>
      <c r="P204" s="196">
        <f t="shared" si="25"/>
        <v>0</v>
      </c>
      <c r="Q204" s="196">
        <v>0</v>
      </c>
      <c r="R204" s="196">
        <f t="shared" si="26"/>
        <v>0</v>
      </c>
      <c r="S204" s="196">
        <v>0</v>
      </c>
      <c r="T204" s="197">
        <f t="shared" si="27"/>
        <v>0</v>
      </c>
      <c r="AR204" s="198" t="s">
        <v>131</v>
      </c>
      <c r="AT204" s="198" t="s">
        <v>126</v>
      </c>
      <c r="AU204" s="198" t="s">
        <v>122</v>
      </c>
      <c r="AY204" s="13" t="s">
        <v>123</v>
      </c>
      <c r="BE204" s="199">
        <f t="shared" si="28"/>
        <v>0</v>
      </c>
      <c r="BF204" s="199">
        <f t="shared" si="29"/>
        <v>0</v>
      </c>
      <c r="BG204" s="199">
        <f t="shared" si="30"/>
        <v>0</v>
      </c>
      <c r="BH204" s="199">
        <f t="shared" si="31"/>
        <v>0</v>
      </c>
      <c r="BI204" s="199">
        <f t="shared" si="32"/>
        <v>0</v>
      </c>
      <c r="BJ204" s="13" t="s">
        <v>122</v>
      </c>
      <c r="BK204" s="199">
        <f t="shared" si="33"/>
        <v>0</v>
      </c>
      <c r="BL204" s="13" t="s">
        <v>131</v>
      </c>
      <c r="BM204" s="198" t="s">
        <v>877</v>
      </c>
    </row>
    <row r="205" spans="2:65" s="1" customFormat="1" ht="24" customHeight="1">
      <c r="B205" s="30"/>
      <c r="C205" s="187" t="s">
        <v>460</v>
      </c>
      <c r="D205" s="187" t="s">
        <v>126</v>
      </c>
      <c r="E205" s="188" t="s">
        <v>878</v>
      </c>
      <c r="F205" s="189" t="s">
        <v>879</v>
      </c>
      <c r="G205" s="190" t="s">
        <v>202</v>
      </c>
      <c r="H205" s="191">
        <v>1</v>
      </c>
      <c r="I205" s="192"/>
      <c r="J205" s="193">
        <f t="shared" si="24"/>
        <v>0</v>
      </c>
      <c r="K205" s="189" t="s">
        <v>1</v>
      </c>
      <c r="L205" s="34"/>
      <c r="M205" s="194" t="s">
        <v>1</v>
      </c>
      <c r="N205" s="195" t="s">
        <v>42</v>
      </c>
      <c r="O205" s="62"/>
      <c r="P205" s="196">
        <f t="shared" si="25"/>
        <v>0</v>
      </c>
      <c r="Q205" s="196">
        <v>0</v>
      </c>
      <c r="R205" s="196">
        <f t="shared" si="26"/>
        <v>0</v>
      </c>
      <c r="S205" s="196">
        <v>0</v>
      </c>
      <c r="T205" s="197">
        <f t="shared" si="27"/>
        <v>0</v>
      </c>
      <c r="AR205" s="198" t="s">
        <v>131</v>
      </c>
      <c r="AT205" s="198" t="s">
        <v>126</v>
      </c>
      <c r="AU205" s="198" t="s">
        <v>122</v>
      </c>
      <c r="AY205" s="13" t="s">
        <v>123</v>
      </c>
      <c r="BE205" s="199">
        <f t="shared" si="28"/>
        <v>0</v>
      </c>
      <c r="BF205" s="199">
        <f t="shared" si="29"/>
        <v>0</v>
      </c>
      <c r="BG205" s="199">
        <f t="shared" si="30"/>
        <v>0</v>
      </c>
      <c r="BH205" s="199">
        <f t="shared" si="31"/>
        <v>0</v>
      </c>
      <c r="BI205" s="199">
        <f t="shared" si="32"/>
        <v>0</v>
      </c>
      <c r="BJ205" s="13" t="s">
        <v>122</v>
      </c>
      <c r="BK205" s="199">
        <f t="shared" si="33"/>
        <v>0</v>
      </c>
      <c r="BL205" s="13" t="s">
        <v>131</v>
      </c>
      <c r="BM205" s="198" t="s">
        <v>880</v>
      </c>
    </row>
    <row r="206" spans="2:65" s="1" customFormat="1" ht="24" customHeight="1">
      <c r="B206" s="30"/>
      <c r="C206" s="187" t="s">
        <v>464</v>
      </c>
      <c r="D206" s="187" t="s">
        <v>126</v>
      </c>
      <c r="E206" s="188" t="s">
        <v>881</v>
      </c>
      <c r="F206" s="189" t="s">
        <v>882</v>
      </c>
      <c r="G206" s="190" t="s">
        <v>202</v>
      </c>
      <c r="H206" s="191">
        <v>1</v>
      </c>
      <c r="I206" s="192"/>
      <c r="J206" s="193">
        <f t="shared" si="24"/>
        <v>0</v>
      </c>
      <c r="K206" s="189" t="s">
        <v>1</v>
      </c>
      <c r="L206" s="34"/>
      <c r="M206" s="194" t="s">
        <v>1</v>
      </c>
      <c r="N206" s="195" t="s">
        <v>42</v>
      </c>
      <c r="O206" s="62"/>
      <c r="P206" s="196">
        <f t="shared" si="25"/>
        <v>0</v>
      </c>
      <c r="Q206" s="196">
        <v>0</v>
      </c>
      <c r="R206" s="196">
        <f t="shared" si="26"/>
        <v>0</v>
      </c>
      <c r="S206" s="196">
        <v>0</v>
      </c>
      <c r="T206" s="197">
        <f t="shared" si="27"/>
        <v>0</v>
      </c>
      <c r="AR206" s="198" t="s">
        <v>131</v>
      </c>
      <c r="AT206" s="198" t="s">
        <v>126</v>
      </c>
      <c r="AU206" s="198" t="s">
        <v>122</v>
      </c>
      <c r="AY206" s="13" t="s">
        <v>123</v>
      </c>
      <c r="BE206" s="199">
        <f t="shared" si="28"/>
        <v>0</v>
      </c>
      <c r="BF206" s="199">
        <f t="shared" si="29"/>
        <v>0</v>
      </c>
      <c r="BG206" s="199">
        <f t="shared" si="30"/>
        <v>0</v>
      </c>
      <c r="BH206" s="199">
        <f t="shared" si="31"/>
        <v>0</v>
      </c>
      <c r="BI206" s="199">
        <f t="shared" si="32"/>
        <v>0</v>
      </c>
      <c r="BJ206" s="13" t="s">
        <v>122</v>
      </c>
      <c r="BK206" s="199">
        <f t="shared" si="33"/>
        <v>0</v>
      </c>
      <c r="BL206" s="13" t="s">
        <v>131</v>
      </c>
      <c r="BM206" s="198" t="s">
        <v>883</v>
      </c>
    </row>
    <row r="207" spans="2:65" s="1" customFormat="1" ht="16.5" customHeight="1">
      <c r="B207" s="30"/>
      <c r="C207" s="187" t="s">
        <v>468</v>
      </c>
      <c r="D207" s="187" t="s">
        <v>126</v>
      </c>
      <c r="E207" s="188" t="s">
        <v>884</v>
      </c>
      <c r="F207" s="189" t="s">
        <v>885</v>
      </c>
      <c r="G207" s="190" t="s">
        <v>202</v>
      </c>
      <c r="H207" s="191">
        <v>1</v>
      </c>
      <c r="I207" s="192"/>
      <c r="J207" s="193">
        <f t="shared" si="24"/>
        <v>0</v>
      </c>
      <c r="K207" s="189" t="s">
        <v>1</v>
      </c>
      <c r="L207" s="34"/>
      <c r="M207" s="194" t="s">
        <v>1</v>
      </c>
      <c r="N207" s="195" t="s">
        <v>42</v>
      </c>
      <c r="O207" s="62"/>
      <c r="P207" s="196">
        <f t="shared" si="25"/>
        <v>0</v>
      </c>
      <c r="Q207" s="196">
        <v>0</v>
      </c>
      <c r="R207" s="196">
        <f t="shared" si="26"/>
        <v>0</v>
      </c>
      <c r="S207" s="196">
        <v>0</v>
      </c>
      <c r="T207" s="197">
        <f t="shared" si="27"/>
        <v>0</v>
      </c>
      <c r="AR207" s="198" t="s">
        <v>131</v>
      </c>
      <c r="AT207" s="198" t="s">
        <v>126</v>
      </c>
      <c r="AU207" s="198" t="s">
        <v>122</v>
      </c>
      <c r="AY207" s="13" t="s">
        <v>123</v>
      </c>
      <c r="BE207" s="199">
        <f t="shared" si="28"/>
        <v>0</v>
      </c>
      <c r="BF207" s="199">
        <f t="shared" si="29"/>
        <v>0</v>
      </c>
      <c r="BG207" s="199">
        <f t="shared" si="30"/>
        <v>0</v>
      </c>
      <c r="BH207" s="199">
        <f t="shared" si="31"/>
        <v>0</v>
      </c>
      <c r="BI207" s="199">
        <f t="shared" si="32"/>
        <v>0</v>
      </c>
      <c r="BJ207" s="13" t="s">
        <v>122</v>
      </c>
      <c r="BK207" s="199">
        <f t="shared" si="33"/>
        <v>0</v>
      </c>
      <c r="BL207" s="13" t="s">
        <v>131</v>
      </c>
      <c r="BM207" s="198" t="s">
        <v>886</v>
      </c>
    </row>
    <row r="208" spans="2:65" s="1" customFormat="1" ht="24" customHeight="1">
      <c r="B208" s="30"/>
      <c r="C208" s="187" t="s">
        <v>472</v>
      </c>
      <c r="D208" s="187" t="s">
        <v>126</v>
      </c>
      <c r="E208" s="188" t="s">
        <v>887</v>
      </c>
      <c r="F208" s="189" t="s">
        <v>882</v>
      </c>
      <c r="G208" s="190" t="s">
        <v>202</v>
      </c>
      <c r="H208" s="191">
        <v>1</v>
      </c>
      <c r="I208" s="192"/>
      <c r="J208" s="193">
        <f t="shared" si="24"/>
        <v>0</v>
      </c>
      <c r="K208" s="189" t="s">
        <v>1</v>
      </c>
      <c r="L208" s="34"/>
      <c r="M208" s="194" t="s">
        <v>1</v>
      </c>
      <c r="N208" s="195" t="s">
        <v>42</v>
      </c>
      <c r="O208" s="62"/>
      <c r="P208" s="196">
        <f t="shared" si="25"/>
        <v>0</v>
      </c>
      <c r="Q208" s="196">
        <v>0</v>
      </c>
      <c r="R208" s="196">
        <f t="shared" si="26"/>
        <v>0</v>
      </c>
      <c r="S208" s="196">
        <v>0</v>
      </c>
      <c r="T208" s="197">
        <f t="shared" si="27"/>
        <v>0</v>
      </c>
      <c r="AR208" s="198" t="s">
        <v>131</v>
      </c>
      <c r="AT208" s="198" t="s">
        <v>126</v>
      </c>
      <c r="AU208" s="198" t="s">
        <v>122</v>
      </c>
      <c r="AY208" s="13" t="s">
        <v>123</v>
      </c>
      <c r="BE208" s="199">
        <f t="shared" si="28"/>
        <v>0</v>
      </c>
      <c r="BF208" s="199">
        <f t="shared" si="29"/>
        <v>0</v>
      </c>
      <c r="BG208" s="199">
        <f t="shared" si="30"/>
        <v>0</v>
      </c>
      <c r="BH208" s="199">
        <f t="shared" si="31"/>
        <v>0</v>
      </c>
      <c r="BI208" s="199">
        <f t="shared" si="32"/>
        <v>0</v>
      </c>
      <c r="BJ208" s="13" t="s">
        <v>122</v>
      </c>
      <c r="BK208" s="199">
        <f t="shared" si="33"/>
        <v>0</v>
      </c>
      <c r="BL208" s="13" t="s">
        <v>131</v>
      </c>
      <c r="BM208" s="198" t="s">
        <v>888</v>
      </c>
    </row>
    <row r="209" spans="2:65" s="1" customFormat="1" ht="24" customHeight="1">
      <c r="B209" s="30"/>
      <c r="C209" s="187" t="s">
        <v>476</v>
      </c>
      <c r="D209" s="187" t="s">
        <v>126</v>
      </c>
      <c r="E209" s="188" t="s">
        <v>889</v>
      </c>
      <c r="F209" s="189" t="s">
        <v>890</v>
      </c>
      <c r="G209" s="190" t="s">
        <v>202</v>
      </c>
      <c r="H209" s="191">
        <v>1</v>
      </c>
      <c r="I209" s="192"/>
      <c r="J209" s="193">
        <f t="shared" si="24"/>
        <v>0</v>
      </c>
      <c r="K209" s="189" t="s">
        <v>1</v>
      </c>
      <c r="L209" s="34"/>
      <c r="M209" s="194" t="s">
        <v>1</v>
      </c>
      <c r="N209" s="195" t="s">
        <v>42</v>
      </c>
      <c r="O209" s="62"/>
      <c r="P209" s="196">
        <f t="shared" si="25"/>
        <v>0</v>
      </c>
      <c r="Q209" s="196">
        <v>0</v>
      </c>
      <c r="R209" s="196">
        <f t="shared" si="26"/>
        <v>0</v>
      </c>
      <c r="S209" s="196">
        <v>0</v>
      </c>
      <c r="T209" s="197">
        <f t="shared" si="27"/>
        <v>0</v>
      </c>
      <c r="AR209" s="198" t="s">
        <v>131</v>
      </c>
      <c r="AT209" s="198" t="s">
        <v>126</v>
      </c>
      <c r="AU209" s="198" t="s">
        <v>122</v>
      </c>
      <c r="AY209" s="13" t="s">
        <v>123</v>
      </c>
      <c r="BE209" s="199">
        <f t="shared" si="28"/>
        <v>0</v>
      </c>
      <c r="BF209" s="199">
        <f t="shared" si="29"/>
        <v>0</v>
      </c>
      <c r="BG209" s="199">
        <f t="shared" si="30"/>
        <v>0</v>
      </c>
      <c r="BH209" s="199">
        <f t="shared" si="31"/>
        <v>0</v>
      </c>
      <c r="BI209" s="199">
        <f t="shared" si="32"/>
        <v>0</v>
      </c>
      <c r="BJ209" s="13" t="s">
        <v>122</v>
      </c>
      <c r="BK209" s="199">
        <f t="shared" si="33"/>
        <v>0</v>
      </c>
      <c r="BL209" s="13" t="s">
        <v>131</v>
      </c>
      <c r="BM209" s="198" t="s">
        <v>891</v>
      </c>
    </row>
    <row r="210" spans="2:65" s="1" customFormat="1" ht="24" customHeight="1">
      <c r="B210" s="30"/>
      <c r="C210" s="187" t="s">
        <v>480</v>
      </c>
      <c r="D210" s="187" t="s">
        <v>126</v>
      </c>
      <c r="E210" s="188" t="s">
        <v>892</v>
      </c>
      <c r="F210" s="189" t="s">
        <v>890</v>
      </c>
      <c r="G210" s="190" t="s">
        <v>202</v>
      </c>
      <c r="H210" s="191">
        <v>1</v>
      </c>
      <c r="I210" s="192"/>
      <c r="J210" s="193">
        <f t="shared" si="24"/>
        <v>0</v>
      </c>
      <c r="K210" s="189" t="s">
        <v>1</v>
      </c>
      <c r="L210" s="34"/>
      <c r="M210" s="194" t="s">
        <v>1</v>
      </c>
      <c r="N210" s="195" t="s">
        <v>42</v>
      </c>
      <c r="O210" s="62"/>
      <c r="P210" s="196">
        <f t="shared" si="25"/>
        <v>0</v>
      </c>
      <c r="Q210" s="196">
        <v>0</v>
      </c>
      <c r="R210" s="196">
        <f t="shared" si="26"/>
        <v>0</v>
      </c>
      <c r="S210" s="196">
        <v>0</v>
      </c>
      <c r="T210" s="197">
        <f t="shared" si="27"/>
        <v>0</v>
      </c>
      <c r="AR210" s="198" t="s">
        <v>131</v>
      </c>
      <c r="AT210" s="198" t="s">
        <v>126</v>
      </c>
      <c r="AU210" s="198" t="s">
        <v>122</v>
      </c>
      <c r="AY210" s="13" t="s">
        <v>123</v>
      </c>
      <c r="BE210" s="199">
        <f t="shared" si="28"/>
        <v>0</v>
      </c>
      <c r="BF210" s="199">
        <f t="shared" si="29"/>
        <v>0</v>
      </c>
      <c r="BG210" s="199">
        <f t="shared" si="30"/>
        <v>0</v>
      </c>
      <c r="BH210" s="199">
        <f t="shared" si="31"/>
        <v>0</v>
      </c>
      <c r="BI210" s="199">
        <f t="shared" si="32"/>
        <v>0</v>
      </c>
      <c r="BJ210" s="13" t="s">
        <v>122</v>
      </c>
      <c r="BK210" s="199">
        <f t="shared" si="33"/>
        <v>0</v>
      </c>
      <c r="BL210" s="13" t="s">
        <v>131</v>
      </c>
      <c r="BM210" s="198" t="s">
        <v>893</v>
      </c>
    </row>
    <row r="211" spans="2:65" s="1" customFormat="1" ht="16.5" customHeight="1">
      <c r="B211" s="30"/>
      <c r="C211" s="187" t="s">
        <v>484</v>
      </c>
      <c r="D211" s="187" t="s">
        <v>126</v>
      </c>
      <c r="E211" s="188" t="s">
        <v>894</v>
      </c>
      <c r="F211" s="189" t="s">
        <v>895</v>
      </c>
      <c r="G211" s="190" t="s">
        <v>202</v>
      </c>
      <c r="H211" s="191">
        <v>1</v>
      </c>
      <c r="I211" s="192"/>
      <c r="J211" s="193">
        <f t="shared" si="24"/>
        <v>0</v>
      </c>
      <c r="K211" s="189" t="s">
        <v>1</v>
      </c>
      <c r="L211" s="34"/>
      <c r="M211" s="194" t="s">
        <v>1</v>
      </c>
      <c r="N211" s="195" t="s">
        <v>42</v>
      </c>
      <c r="O211" s="62"/>
      <c r="P211" s="196">
        <f t="shared" si="25"/>
        <v>0</v>
      </c>
      <c r="Q211" s="196">
        <v>0</v>
      </c>
      <c r="R211" s="196">
        <f t="shared" si="26"/>
        <v>0</v>
      </c>
      <c r="S211" s="196">
        <v>0</v>
      </c>
      <c r="T211" s="197">
        <f t="shared" si="27"/>
        <v>0</v>
      </c>
      <c r="AR211" s="198" t="s">
        <v>131</v>
      </c>
      <c r="AT211" s="198" t="s">
        <v>126</v>
      </c>
      <c r="AU211" s="198" t="s">
        <v>122</v>
      </c>
      <c r="AY211" s="13" t="s">
        <v>123</v>
      </c>
      <c r="BE211" s="199">
        <f t="shared" si="28"/>
        <v>0</v>
      </c>
      <c r="BF211" s="199">
        <f t="shared" si="29"/>
        <v>0</v>
      </c>
      <c r="BG211" s="199">
        <f t="shared" si="30"/>
        <v>0</v>
      </c>
      <c r="BH211" s="199">
        <f t="shared" si="31"/>
        <v>0</v>
      </c>
      <c r="BI211" s="199">
        <f t="shared" si="32"/>
        <v>0</v>
      </c>
      <c r="BJ211" s="13" t="s">
        <v>122</v>
      </c>
      <c r="BK211" s="199">
        <f t="shared" si="33"/>
        <v>0</v>
      </c>
      <c r="BL211" s="13" t="s">
        <v>131</v>
      </c>
      <c r="BM211" s="198" t="s">
        <v>896</v>
      </c>
    </row>
    <row r="212" spans="2:65" s="1" customFormat="1" ht="16.5" customHeight="1">
      <c r="B212" s="30"/>
      <c r="C212" s="187" t="s">
        <v>488</v>
      </c>
      <c r="D212" s="187" t="s">
        <v>126</v>
      </c>
      <c r="E212" s="188" t="s">
        <v>897</v>
      </c>
      <c r="F212" s="189" t="s">
        <v>898</v>
      </c>
      <c r="G212" s="190" t="s">
        <v>202</v>
      </c>
      <c r="H212" s="191">
        <v>1</v>
      </c>
      <c r="I212" s="192"/>
      <c r="J212" s="193">
        <f t="shared" si="24"/>
        <v>0</v>
      </c>
      <c r="K212" s="189" t="s">
        <v>1</v>
      </c>
      <c r="L212" s="34"/>
      <c r="M212" s="194" t="s">
        <v>1</v>
      </c>
      <c r="N212" s="195" t="s">
        <v>42</v>
      </c>
      <c r="O212" s="62"/>
      <c r="P212" s="196">
        <f t="shared" si="25"/>
        <v>0</v>
      </c>
      <c r="Q212" s="196">
        <v>0</v>
      </c>
      <c r="R212" s="196">
        <f t="shared" si="26"/>
        <v>0</v>
      </c>
      <c r="S212" s="196">
        <v>0</v>
      </c>
      <c r="T212" s="197">
        <f t="shared" si="27"/>
        <v>0</v>
      </c>
      <c r="AR212" s="198" t="s">
        <v>131</v>
      </c>
      <c r="AT212" s="198" t="s">
        <v>126</v>
      </c>
      <c r="AU212" s="198" t="s">
        <v>122</v>
      </c>
      <c r="AY212" s="13" t="s">
        <v>123</v>
      </c>
      <c r="BE212" s="199">
        <f t="shared" si="28"/>
        <v>0</v>
      </c>
      <c r="BF212" s="199">
        <f t="shared" si="29"/>
        <v>0</v>
      </c>
      <c r="BG212" s="199">
        <f t="shared" si="30"/>
        <v>0</v>
      </c>
      <c r="BH212" s="199">
        <f t="shared" si="31"/>
        <v>0</v>
      </c>
      <c r="BI212" s="199">
        <f t="shared" si="32"/>
        <v>0</v>
      </c>
      <c r="BJ212" s="13" t="s">
        <v>122</v>
      </c>
      <c r="BK212" s="199">
        <f t="shared" si="33"/>
        <v>0</v>
      </c>
      <c r="BL212" s="13" t="s">
        <v>131</v>
      </c>
      <c r="BM212" s="198" t="s">
        <v>899</v>
      </c>
    </row>
    <row r="213" spans="2:65" s="1" customFormat="1" ht="16.5" customHeight="1">
      <c r="B213" s="30"/>
      <c r="C213" s="187" t="s">
        <v>492</v>
      </c>
      <c r="D213" s="187" t="s">
        <v>126</v>
      </c>
      <c r="E213" s="188" t="s">
        <v>900</v>
      </c>
      <c r="F213" s="189" t="s">
        <v>898</v>
      </c>
      <c r="G213" s="190" t="s">
        <v>202</v>
      </c>
      <c r="H213" s="191">
        <v>1</v>
      </c>
      <c r="I213" s="192"/>
      <c r="J213" s="193">
        <f t="shared" si="24"/>
        <v>0</v>
      </c>
      <c r="K213" s="189" t="s">
        <v>1</v>
      </c>
      <c r="L213" s="34"/>
      <c r="M213" s="194" t="s">
        <v>1</v>
      </c>
      <c r="N213" s="195" t="s">
        <v>42</v>
      </c>
      <c r="O213" s="62"/>
      <c r="P213" s="196">
        <f t="shared" si="25"/>
        <v>0</v>
      </c>
      <c r="Q213" s="196">
        <v>0</v>
      </c>
      <c r="R213" s="196">
        <f t="shared" si="26"/>
        <v>0</v>
      </c>
      <c r="S213" s="196">
        <v>0</v>
      </c>
      <c r="T213" s="197">
        <f t="shared" si="27"/>
        <v>0</v>
      </c>
      <c r="AR213" s="198" t="s">
        <v>131</v>
      </c>
      <c r="AT213" s="198" t="s">
        <v>126</v>
      </c>
      <c r="AU213" s="198" t="s">
        <v>122</v>
      </c>
      <c r="AY213" s="13" t="s">
        <v>123</v>
      </c>
      <c r="BE213" s="199">
        <f t="shared" si="28"/>
        <v>0</v>
      </c>
      <c r="BF213" s="199">
        <f t="shared" si="29"/>
        <v>0</v>
      </c>
      <c r="BG213" s="199">
        <f t="shared" si="30"/>
        <v>0</v>
      </c>
      <c r="BH213" s="199">
        <f t="shared" si="31"/>
        <v>0</v>
      </c>
      <c r="BI213" s="199">
        <f t="shared" si="32"/>
        <v>0</v>
      </c>
      <c r="BJ213" s="13" t="s">
        <v>122</v>
      </c>
      <c r="BK213" s="199">
        <f t="shared" si="33"/>
        <v>0</v>
      </c>
      <c r="BL213" s="13" t="s">
        <v>131</v>
      </c>
      <c r="BM213" s="198" t="s">
        <v>901</v>
      </c>
    </row>
    <row r="214" spans="2:65" s="1" customFormat="1" ht="16.5" customHeight="1">
      <c r="B214" s="30"/>
      <c r="C214" s="187" t="s">
        <v>496</v>
      </c>
      <c r="D214" s="187" t="s">
        <v>126</v>
      </c>
      <c r="E214" s="188" t="s">
        <v>902</v>
      </c>
      <c r="F214" s="189" t="s">
        <v>898</v>
      </c>
      <c r="G214" s="190" t="s">
        <v>202</v>
      </c>
      <c r="H214" s="191">
        <v>1</v>
      </c>
      <c r="I214" s="192"/>
      <c r="J214" s="193">
        <f t="shared" si="24"/>
        <v>0</v>
      </c>
      <c r="K214" s="189" t="s">
        <v>1</v>
      </c>
      <c r="L214" s="34"/>
      <c r="M214" s="194" t="s">
        <v>1</v>
      </c>
      <c r="N214" s="195" t="s">
        <v>42</v>
      </c>
      <c r="O214" s="62"/>
      <c r="P214" s="196">
        <f t="shared" si="25"/>
        <v>0</v>
      </c>
      <c r="Q214" s="196">
        <v>0</v>
      </c>
      <c r="R214" s="196">
        <f t="shared" si="26"/>
        <v>0</v>
      </c>
      <c r="S214" s="196">
        <v>0</v>
      </c>
      <c r="T214" s="197">
        <f t="shared" si="27"/>
        <v>0</v>
      </c>
      <c r="AR214" s="198" t="s">
        <v>131</v>
      </c>
      <c r="AT214" s="198" t="s">
        <v>126</v>
      </c>
      <c r="AU214" s="198" t="s">
        <v>122</v>
      </c>
      <c r="AY214" s="13" t="s">
        <v>123</v>
      </c>
      <c r="BE214" s="199">
        <f t="shared" si="28"/>
        <v>0</v>
      </c>
      <c r="BF214" s="199">
        <f t="shared" si="29"/>
        <v>0</v>
      </c>
      <c r="BG214" s="199">
        <f t="shared" si="30"/>
        <v>0</v>
      </c>
      <c r="BH214" s="199">
        <f t="shared" si="31"/>
        <v>0</v>
      </c>
      <c r="BI214" s="199">
        <f t="shared" si="32"/>
        <v>0</v>
      </c>
      <c r="BJ214" s="13" t="s">
        <v>122</v>
      </c>
      <c r="BK214" s="199">
        <f t="shared" si="33"/>
        <v>0</v>
      </c>
      <c r="BL214" s="13" t="s">
        <v>131</v>
      </c>
      <c r="BM214" s="198" t="s">
        <v>903</v>
      </c>
    </row>
    <row r="215" spans="2:65" s="1" customFormat="1" ht="16.5" customHeight="1">
      <c r="B215" s="30"/>
      <c r="C215" s="187" t="s">
        <v>500</v>
      </c>
      <c r="D215" s="187" t="s">
        <v>126</v>
      </c>
      <c r="E215" s="188" t="s">
        <v>904</v>
      </c>
      <c r="F215" s="189" t="s">
        <v>905</v>
      </c>
      <c r="G215" s="190" t="s">
        <v>202</v>
      </c>
      <c r="H215" s="191">
        <v>1</v>
      </c>
      <c r="I215" s="192"/>
      <c r="J215" s="193">
        <f t="shared" si="24"/>
        <v>0</v>
      </c>
      <c r="K215" s="189" t="s">
        <v>1</v>
      </c>
      <c r="L215" s="34"/>
      <c r="M215" s="194" t="s">
        <v>1</v>
      </c>
      <c r="N215" s="195" t="s">
        <v>42</v>
      </c>
      <c r="O215" s="62"/>
      <c r="P215" s="196">
        <f t="shared" si="25"/>
        <v>0</v>
      </c>
      <c r="Q215" s="196">
        <v>0</v>
      </c>
      <c r="R215" s="196">
        <f t="shared" si="26"/>
        <v>0</v>
      </c>
      <c r="S215" s="196">
        <v>0</v>
      </c>
      <c r="T215" s="197">
        <f t="shared" si="27"/>
        <v>0</v>
      </c>
      <c r="AR215" s="198" t="s">
        <v>131</v>
      </c>
      <c r="AT215" s="198" t="s">
        <v>126</v>
      </c>
      <c r="AU215" s="198" t="s">
        <v>122</v>
      </c>
      <c r="AY215" s="13" t="s">
        <v>123</v>
      </c>
      <c r="BE215" s="199">
        <f t="shared" si="28"/>
        <v>0</v>
      </c>
      <c r="BF215" s="199">
        <f t="shared" si="29"/>
        <v>0</v>
      </c>
      <c r="BG215" s="199">
        <f t="shared" si="30"/>
        <v>0</v>
      </c>
      <c r="BH215" s="199">
        <f t="shared" si="31"/>
        <v>0</v>
      </c>
      <c r="BI215" s="199">
        <f t="shared" si="32"/>
        <v>0</v>
      </c>
      <c r="BJ215" s="13" t="s">
        <v>122</v>
      </c>
      <c r="BK215" s="199">
        <f t="shared" si="33"/>
        <v>0</v>
      </c>
      <c r="BL215" s="13" t="s">
        <v>131</v>
      </c>
      <c r="BM215" s="198" t="s">
        <v>906</v>
      </c>
    </row>
    <row r="216" spans="2:65" s="1" customFormat="1" ht="16.5" customHeight="1">
      <c r="B216" s="30"/>
      <c r="C216" s="187" t="s">
        <v>504</v>
      </c>
      <c r="D216" s="187" t="s">
        <v>126</v>
      </c>
      <c r="E216" s="188" t="s">
        <v>907</v>
      </c>
      <c r="F216" s="189" t="s">
        <v>905</v>
      </c>
      <c r="G216" s="190" t="s">
        <v>202</v>
      </c>
      <c r="H216" s="191">
        <v>1</v>
      </c>
      <c r="I216" s="192"/>
      <c r="J216" s="193">
        <f t="shared" si="24"/>
        <v>0</v>
      </c>
      <c r="K216" s="189" t="s">
        <v>1</v>
      </c>
      <c r="L216" s="34"/>
      <c r="M216" s="194" t="s">
        <v>1</v>
      </c>
      <c r="N216" s="195" t="s">
        <v>42</v>
      </c>
      <c r="O216" s="62"/>
      <c r="P216" s="196">
        <f t="shared" si="25"/>
        <v>0</v>
      </c>
      <c r="Q216" s="196">
        <v>0</v>
      </c>
      <c r="R216" s="196">
        <f t="shared" si="26"/>
        <v>0</v>
      </c>
      <c r="S216" s="196">
        <v>0</v>
      </c>
      <c r="T216" s="197">
        <f t="shared" si="27"/>
        <v>0</v>
      </c>
      <c r="AR216" s="198" t="s">
        <v>131</v>
      </c>
      <c r="AT216" s="198" t="s">
        <v>126</v>
      </c>
      <c r="AU216" s="198" t="s">
        <v>122</v>
      </c>
      <c r="AY216" s="13" t="s">
        <v>123</v>
      </c>
      <c r="BE216" s="199">
        <f t="shared" si="28"/>
        <v>0</v>
      </c>
      <c r="BF216" s="199">
        <f t="shared" si="29"/>
        <v>0</v>
      </c>
      <c r="BG216" s="199">
        <f t="shared" si="30"/>
        <v>0</v>
      </c>
      <c r="BH216" s="199">
        <f t="shared" si="31"/>
        <v>0</v>
      </c>
      <c r="BI216" s="199">
        <f t="shared" si="32"/>
        <v>0</v>
      </c>
      <c r="BJ216" s="13" t="s">
        <v>122</v>
      </c>
      <c r="BK216" s="199">
        <f t="shared" si="33"/>
        <v>0</v>
      </c>
      <c r="BL216" s="13" t="s">
        <v>131</v>
      </c>
      <c r="BM216" s="198" t="s">
        <v>908</v>
      </c>
    </row>
    <row r="217" spans="2:65" s="1" customFormat="1" ht="16.5" customHeight="1">
      <c r="B217" s="30"/>
      <c r="C217" s="187" t="s">
        <v>508</v>
      </c>
      <c r="D217" s="187" t="s">
        <v>126</v>
      </c>
      <c r="E217" s="188" t="s">
        <v>909</v>
      </c>
      <c r="F217" s="189" t="s">
        <v>905</v>
      </c>
      <c r="G217" s="190" t="s">
        <v>202</v>
      </c>
      <c r="H217" s="191">
        <v>1</v>
      </c>
      <c r="I217" s="192"/>
      <c r="J217" s="193">
        <f t="shared" si="24"/>
        <v>0</v>
      </c>
      <c r="K217" s="189" t="s">
        <v>1</v>
      </c>
      <c r="L217" s="34"/>
      <c r="M217" s="194" t="s">
        <v>1</v>
      </c>
      <c r="N217" s="195" t="s">
        <v>42</v>
      </c>
      <c r="O217" s="62"/>
      <c r="P217" s="196">
        <f t="shared" si="25"/>
        <v>0</v>
      </c>
      <c r="Q217" s="196">
        <v>0</v>
      </c>
      <c r="R217" s="196">
        <f t="shared" si="26"/>
        <v>0</v>
      </c>
      <c r="S217" s="196">
        <v>0</v>
      </c>
      <c r="T217" s="197">
        <f t="shared" si="27"/>
        <v>0</v>
      </c>
      <c r="AR217" s="198" t="s">
        <v>131</v>
      </c>
      <c r="AT217" s="198" t="s">
        <v>126</v>
      </c>
      <c r="AU217" s="198" t="s">
        <v>122</v>
      </c>
      <c r="AY217" s="13" t="s">
        <v>123</v>
      </c>
      <c r="BE217" s="199">
        <f t="shared" si="28"/>
        <v>0</v>
      </c>
      <c r="BF217" s="199">
        <f t="shared" si="29"/>
        <v>0</v>
      </c>
      <c r="BG217" s="199">
        <f t="shared" si="30"/>
        <v>0</v>
      </c>
      <c r="BH217" s="199">
        <f t="shared" si="31"/>
        <v>0</v>
      </c>
      <c r="BI217" s="199">
        <f t="shared" si="32"/>
        <v>0</v>
      </c>
      <c r="BJ217" s="13" t="s">
        <v>122</v>
      </c>
      <c r="BK217" s="199">
        <f t="shared" si="33"/>
        <v>0</v>
      </c>
      <c r="BL217" s="13" t="s">
        <v>131</v>
      </c>
      <c r="BM217" s="198" t="s">
        <v>910</v>
      </c>
    </row>
    <row r="218" spans="2:65" s="1" customFormat="1" ht="16.5" customHeight="1">
      <c r="B218" s="30"/>
      <c r="C218" s="187" t="s">
        <v>512</v>
      </c>
      <c r="D218" s="187" t="s">
        <v>126</v>
      </c>
      <c r="E218" s="188" t="s">
        <v>911</v>
      </c>
      <c r="F218" s="189" t="s">
        <v>912</v>
      </c>
      <c r="G218" s="190" t="s">
        <v>202</v>
      </c>
      <c r="H218" s="191">
        <v>1</v>
      </c>
      <c r="I218" s="192"/>
      <c r="J218" s="193">
        <f t="shared" si="24"/>
        <v>0</v>
      </c>
      <c r="K218" s="189" t="s">
        <v>1</v>
      </c>
      <c r="L218" s="34"/>
      <c r="M218" s="194" t="s">
        <v>1</v>
      </c>
      <c r="N218" s="195" t="s">
        <v>42</v>
      </c>
      <c r="O218" s="62"/>
      <c r="P218" s="196">
        <f t="shared" si="25"/>
        <v>0</v>
      </c>
      <c r="Q218" s="196">
        <v>0</v>
      </c>
      <c r="R218" s="196">
        <f t="shared" si="26"/>
        <v>0</v>
      </c>
      <c r="S218" s="196">
        <v>0</v>
      </c>
      <c r="T218" s="197">
        <f t="shared" si="27"/>
        <v>0</v>
      </c>
      <c r="AR218" s="198" t="s">
        <v>131</v>
      </c>
      <c r="AT218" s="198" t="s">
        <v>126</v>
      </c>
      <c r="AU218" s="198" t="s">
        <v>122</v>
      </c>
      <c r="AY218" s="13" t="s">
        <v>123</v>
      </c>
      <c r="BE218" s="199">
        <f t="shared" si="28"/>
        <v>0</v>
      </c>
      <c r="BF218" s="199">
        <f t="shared" si="29"/>
        <v>0</v>
      </c>
      <c r="BG218" s="199">
        <f t="shared" si="30"/>
        <v>0</v>
      </c>
      <c r="BH218" s="199">
        <f t="shared" si="31"/>
        <v>0</v>
      </c>
      <c r="BI218" s="199">
        <f t="shared" si="32"/>
        <v>0</v>
      </c>
      <c r="BJ218" s="13" t="s">
        <v>122</v>
      </c>
      <c r="BK218" s="199">
        <f t="shared" si="33"/>
        <v>0</v>
      </c>
      <c r="BL218" s="13" t="s">
        <v>131</v>
      </c>
      <c r="BM218" s="198" t="s">
        <v>913</v>
      </c>
    </row>
    <row r="219" spans="2:65" s="1" customFormat="1" ht="16.5" customHeight="1">
      <c r="B219" s="30"/>
      <c r="C219" s="187" t="s">
        <v>516</v>
      </c>
      <c r="D219" s="187" t="s">
        <v>126</v>
      </c>
      <c r="E219" s="188" t="s">
        <v>914</v>
      </c>
      <c r="F219" s="189" t="s">
        <v>915</v>
      </c>
      <c r="G219" s="190" t="s">
        <v>202</v>
      </c>
      <c r="H219" s="191">
        <v>1</v>
      </c>
      <c r="I219" s="192"/>
      <c r="J219" s="193">
        <f t="shared" si="24"/>
        <v>0</v>
      </c>
      <c r="K219" s="189" t="s">
        <v>1</v>
      </c>
      <c r="L219" s="34"/>
      <c r="M219" s="194" t="s">
        <v>1</v>
      </c>
      <c r="N219" s="195" t="s">
        <v>42</v>
      </c>
      <c r="O219" s="62"/>
      <c r="P219" s="196">
        <f t="shared" si="25"/>
        <v>0</v>
      </c>
      <c r="Q219" s="196">
        <v>0</v>
      </c>
      <c r="R219" s="196">
        <f t="shared" si="26"/>
        <v>0</v>
      </c>
      <c r="S219" s="196">
        <v>0</v>
      </c>
      <c r="T219" s="197">
        <f t="shared" si="27"/>
        <v>0</v>
      </c>
      <c r="AR219" s="198" t="s">
        <v>131</v>
      </c>
      <c r="AT219" s="198" t="s">
        <v>126</v>
      </c>
      <c r="AU219" s="198" t="s">
        <v>122</v>
      </c>
      <c r="AY219" s="13" t="s">
        <v>123</v>
      </c>
      <c r="BE219" s="199">
        <f t="shared" si="28"/>
        <v>0</v>
      </c>
      <c r="BF219" s="199">
        <f t="shared" si="29"/>
        <v>0</v>
      </c>
      <c r="BG219" s="199">
        <f t="shared" si="30"/>
        <v>0</v>
      </c>
      <c r="BH219" s="199">
        <f t="shared" si="31"/>
        <v>0</v>
      </c>
      <c r="BI219" s="199">
        <f t="shared" si="32"/>
        <v>0</v>
      </c>
      <c r="BJ219" s="13" t="s">
        <v>122</v>
      </c>
      <c r="BK219" s="199">
        <f t="shared" si="33"/>
        <v>0</v>
      </c>
      <c r="BL219" s="13" t="s">
        <v>131</v>
      </c>
      <c r="BM219" s="198" t="s">
        <v>916</v>
      </c>
    </row>
    <row r="220" spans="2:65" s="11" customFormat="1" ht="22.8" customHeight="1">
      <c r="B220" s="171"/>
      <c r="C220" s="172"/>
      <c r="D220" s="173" t="s">
        <v>75</v>
      </c>
      <c r="E220" s="185" t="s">
        <v>917</v>
      </c>
      <c r="F220" s="185" t="s">
        <v>918</v>
      </c>
      <c r="G220" s="172"/>
      <c r="H220" s="172"/>
      <c r="I220" s="175"/>
      <c r="J220" s="186">
        <f>BK220</f>
        <v>0</v>
      </c>
      <c r="K220" s="172"/>
      <c r="L220" s="177"/>
      <c r="M220" s="178"/>
      <c r="N220" s="179"/>
      <c r="O220" s="179"/>
      <c r="P220" s="180">
        <f>SUM(P221:P233)</f>
        <v>0</v>
      </c>
      <c r="Q220" s="179"/>
      <c r="R220" s="180">
        <f>SUM(R221:R233)</f>
        <v>0</v>
      </c>
      <c r="S220" s="179"/>
      <c r="T220" s="181">
        <f>SUM(T221:T233)</f>
        <v>0</v>
      </c>
      <c r="AR220" s="182" t="s">
        <v>122</v>
      </c>
      <c r="AT220" s="183" t="s">
        <v>75</v>
      </c>
      <c r="AU220" s="183" t="s">
        <v>84</v>
      </c>
      <c r="AY220" s="182" t="s">
        <v>123</v>
      </c>
      <c r="BK220" s="184">
        <f>SUM(BK221:BK233)</f>
        <v>0</v>
      </c>
    </row>
    <row r="221" spans="2:65" s="1" customFormat="1" ht="24" customHeight="1">
      <c r="B221" s="30"/>
      <c r="C221" s="187" t="s">
        <v>520</v>
      </c>
      <c r="D221" s="187" t="s">
        <v>126</v>
      </c>
      <c r="E221" s="188" t="s">
        <v>919</v>
      </c>
      <c r="F221" s="189" t="s">
        <v>920</v>
      </c>
      <c r="G221" s="190" t="s">
        <v>129</v>
      </c>
      <c r="H221" s="191">
        <v>30</v>
      </c>
      <c r="I221" s="192"/>
      <c r="J221" s="193">
        <f t="shared" ref="J221:J233" si="34">ROUND(I221*H221,2)</f>
        <v>0</v>
      </c>
      <c r="K221" s="189" t="s">
        <v>1</v>
      </c>
      <c r="L221" s="34"/>
      <c r="M221" s="194" t="s">
        <v>1</v>
      </c>
      <c r="N221" s="195" t="s">
        <v>42</v>
      </c>
      <c r="O221" s="62"/>
      <c r="P221" s="196">
        <f t="shared" ref="P221:P233" si="35">O221*H221</f>
        <v>0</v>
      </c>
      <c r="Q221" s="196">
        <v>0</v>
      </c>
      <c r="R221" s="196">
        <f t="shared" ref="R221:R233" si="36">Q221*H221</f>
        <v>0</v>
      </c>
      <c r="S221" s="196">
        <v>0</v>
      </c>
      <c r="T221" s="197">
        <f t="shared" ref="T221:T233" si="37">S221*H221</f>
        <v>0</v>
      </c>
      <c r="AR221" s="198" t="s">
        <v>131</v>
      </c>
      <c r="AT221" s="198" t="s">
        <v>126</v>
      </c>
      <c r="AU221" s="198" t="s">
        <v>122</v>
      </c>
      <c r="AY221" s="13" t="s">
        <v>123</v>
      </c>
      <c r="BE221" s="199">
        <f t="shared" ref="BE221:BE233" si="38">IF(N221="základní",J221,0)</f>
        <v>0</v>
      </c>
      <c r="BF221" s="199">
        <f t="shared" ref="BF221:BF233" si="39">IF(N221="snížená",J221,0)</f>
        <v>0</v>
      </c>
      <c r="BG221" s="199">
        <f t="shared" ref="BG221:BG233" si="40">IF(N221="zákl. přenesená",J221,0)</f>
        <v>0</v>
      </c>
      <c r="BH221" s="199">
        <f t="shared" ref="BH221:BH233" si="41">IF(N221="sníž. přenesená",J221,0)</f>
        <v>0</v>
      </c>
      <c r="BI221" s="199">
        <f t="shared" ref="BI221:BI233" si="42">IF(N221="nulová",J221,0)</f>
        <v>0</v>
      </c>
      <c r="BJ221" s="13" t="s">
        <v>122</v>
      </c>
      <c r="BK221" s="199">
        <f t="shared" ref="BK221:BK233" si="43">ROUND(I221*H221,2)</f>
        <v>0</v>
      </c>
      <c r="BL221" s="13" t="s">
        <v>131</v>
      </c>
      <c r="BM221" s="198" t="s">
        <v>921</v>
      </c>
    </row>
    <row r="222" spans="2:65" s="1" customFormat="1" ht="24" customHeight="1">
      <c r="B222" s="30"/>
      <c r="C222" s="187" t="s">
        <v>524</v>
      </c>
      <c r="D222" s="187" t="s">
        <v>126</v>
      </c>
      <c r="E222" s="188" t="s">
        <v>922</v>
      </c>
      <c r="F222" s="189" t="s">
        <v>923</v>
      </c>
      <c r="G222" s="190" t="s">
        <v>129</v>
      </c>
      <c r="H222" s="191">
        <v>20</v>
      </c>
      <c r="I222" s="192"/>
      <c r="J222" s="193">
        <f t="shared" si="34"/>
        <v>0</v>
      </c>
      <c r="K222" s="189" t="s">
        <v>1</v>
      </c>
      <c r="L222" s="34"/>
      <c r="M222" s="194" t="s">
        <v>1</v>
      </c>
      <c r="N222" s="195" t="s">
        <v>42</v>
      </c>
      <c r="O222" s="62"/>
      <c r="P222" s="196">
        <f t="shared" si="35"/>
        <v>0</v>
      </c>
      <c r="Q222" s="196">
        <v>0</v>
      </c>
      <c r="R222" s="196">
        <f t="shared" si="36"/>
        <v>0</v>
      </c>
      <c r="S222" s="196">
        <v>0</v>
      </c>
      <c r="T222" s="197">
        <f t="shared" si="37"/>
        <v>0</v>
      </c>
      <c r="AR222" s="198" t="s">
        <v>131</v>
      </c>
      <c r="AT222" s="198" t="s">
        <v>126</v>
      </c>
      <c r="AU222" s="198" t="s">
        <v>122</v>
      </c>
      <c r="AY222" s="13" t="s">
        <v>123</v>
      </c>
      <c r="BE222" s="199">
        <f t="shared" si="38"/>
        <v>0</v>
      </c>
      <c r="BF222" s="199">
        <f t="shared" si="39"/>
        <v>0</v>
      </c>
      <c r="BG222" s="199">
        <f t="shared" si="40"/>
        <v>0</v>
      </c>
      <c r="BH222" s="199">
        <f t="shared" si="41"/>
        <v>0</v>
      </c>
      <c r="BI222" s="199">
        <f t="shared" si="42"/>
        <v>0</v>
      </c>
      <c r="BJ222" s="13" t="s">
        <v>122</v>
      </c>
      <c r="BK222" s="199">
        <f t="shared" si="43"/>
        <v>0</v>
      </c>
      <c r="BL222" s="13" t="s">
        <v>131</v>
      </c>
      <c r="BM222" s="198" t="s">
        <v>924</v>
      </c>
    </row>
    <row r="223" spans="2:65" s="1" customFormat="1" ht="24" customHeight="1">
      <c r="B223" s="30"/>
      <c r="C223" s="187" t="s">
        <v>528</v>
      </c>
      <c r="D223" s="187" t="s">
        <v>126</v>
      </c>
      <c r="E223" s="188" t="s">
        <v>925</v>
      </c>
      <c r="F223" s="189" t="s">
        <v>926</v>
      </c>
      <c r="G223" s="190" t="s">
        <v>129</v>
      </c>
      <c r="H223" s="191">
        <v>180</v>
      </c>
      <c r="I223" s="192"/>
      <c r="J223" s="193">
        <f t="shared" si="34"/>
        <v>0</v>
      </c>
      <c r="K223" s="189" t="s">
        <v>1</v>
      </c>
      <c r="L223" s="34"/>
      <c r="M223" s="194" t="s">
        <v>1</v>
      </c>
      <c r="N223" s="195" t="s">
        <v>42</v>
      </c>
      <c r="O223" s="62"/>
      <c r="P223" s="196">
        <f t="shared" si="35"/>
        <v>0</v>
      </c>
      <c r="Q223" s="196">
        <v>0</v>
      </c>
      <c r="R223" s="196">
        <f t="shared" si="36"/>
        <v>0</v>
      </c>
      <c r="S223" s="196">
        <v>0</v>
      </c>
      <c r="T223" s="197">
        <f t="shared" si="37"/>
        <v>0</v>
      </c>
      <c r="AR223" s="198" t="s">
        <v>131</v>
      </c>
      <c r="AT223" s="198" t="s">
        <v>126</v>
      </c>
      <c r="AU223" s="198" t="s">
        <v>122</v>
      </c>
      <c r="AY223" s="13" t="s">
        <v>123</v>
      </c>
      <c r="BE223" s="199">
        <f t="shared" si="38"/>
        <v>0</v>
      </c>
      <c r="BF223" s="199">
        <f t="shared" si="39"/>
        <v>0</v>
      </c>
      <c r="BG223" s="199">
        <f t="shared" si="40"/>
        <v>0</v>
      </c>
      <c r="BH223" s="199">
        <f t="shared" si="41"/>
        <v>0</v>
      </c>
      <c r="BI223" s="199">
        <f t="shared" si="42"/>
        <v>0</v>
      </c>
      <c r="BJ223" s="13" t="s">
        <v>122</v>
      </c>
      <c r="BK223" s="199">
        <f t="shared" si="43"/>
        <v>0</v>
      </c>
      <c r="BL223" s="13" t="s">
        <v>131</v>
      </c>
      <c r="BM223" s="198" t="s">
        <v>927</v>
      </c>
    </row>
    <row r="224" spans="2:65" s="1" customFormat="1" ht="24" customHeight="1">
      <c r="B224" s="30"/>
      <c r="C224" s="187" t="s">
        <v>532</v>
      </c>
      <c r="D224" s="187" t="s">
        <v>126</v>
      </c>
      <c r="E224" s="188" t="s">
        <v>928</v>
      </c>
      <c r="F224" s="189" t="s">
        <v>929</v>
      </c>
      <c r="G224" s="190" t="s">
        <v>129</v>
      </c>
      <c r="H224" s="191">
        <v>45</v>
      </c>
      <c r="I224" s="192"/>
      <c r="J224" s="193">
        <f t="shared" si="34"/>
        <v>0</v>
      </c>
      <c r="K224" s="189" t="s">
        <v>1</v>
      </c>
      <c r="L224" s="34"/>
      <c r="M224" s="194" t="s">
        <v>1</v>
      </c>
      <c r="N224" s="195" t="s">
        <v>42</v>
      </c>
      <c r="O224" s="62"/>
      <c r="P224" s="196">
        <f t="shared" si="35"/>
        <v>0</v>
      </c>
      <c r="Q224" s="196">
        <v>0</v>
      </c>
      <c r="R224" s="196">
        <f t="shared" si="36"/>
        <v>0</v>
      </c>
      <c r="S224" s="196">
        <v>0</v>
      </c>
      <c r="T224" s="197">
        <f t="shared" si="37"/>
        <v>0</v>
      </c>
      <c r="AR224" s="198" t="s">
        <v>131</v>
      </c>
      <c r="AT224" s="198" t="s">
        <v>126</v>
      </c>
      <c r="AU224" s="198" t="s">
        <v>122</v>
      </c>
      <c r="AY224" s="13" t="s">
        <v>123</v>
      </c>
      <c r="BE224" s="199">
        <f t="shared" si="38"/>
        <v>0</v>
      </c>
      <c r="BF224" s="199">
        <f t="shared" si="39"/>
        <v>0</v>
      </c>
      <c r="BG224" s="199">
        <f t="shared" si="40"/>
        <v>0</v>
      </c>
      <c r="BH224" s="199">
        <f t="shared" si="41"/>
        <v>0</v>
      </c>
      <c r="BI224" s="199">
        <f t="shared" si="42"/>
        <v>0</v>
      </c>
      <c r="BJ224" s="13" t="s">
        <v>122</v>
      </c>
      <c r="BK224" s="199">
        <f t="shared" si="43"/>
        <v>0</v>
      </c>
      <c r="BL224" s="13" t="s">
        <v>131</v>
      </c>
      <c r="BM224" s="198" t="s">
        <v>930</v>
      </c>
    </row>
    <row r="225" spans="2:65" s="1" customFormat="1" ht="16.5" customHeight="1">
      <c r="B225" s="30"/>
      <c r="C225" s="187" t="s">
        <v>536</v>
      </c>
      <c r="D225" s="187" t="s">
        <v>126</v>
      </c>
      <c r="E225" s="188" t="s">
        <v>931</v>
      </c>
      <c r="F225" s="189" t="s">
        <v>932</v>
      </c>
      <c r="G225" s="190" t="s">
        <v>129</v>
      </c>
      <c r="H225" s="191">
        <v>380</v>
      </c>
      <c r="I225" s="192"/>
      <c r="J225" s="193">
        <f t="shared" si="34"/>
        <v>0</v>
      </c>
      <c r="K225" s="189" t="s">
        <v>1</v>
      </c>
      <c r="L225" s="34"/>
      <c r="M225" s="194" t="s">
        <v>1</v>
      </c>
      <c r="N225" s="195" t="s">
        <v>42</v>
      </c>
      <c r="O225" s="62"/>
      <c r="P225" s="196">
        <f t="shared" si="35"/>
        <v>0</v>
      </c>
      <c r="Q225" s="196">
        <v>0</v>
      </c>
      <c r="R225" s="196">
        <f t="shared" si="36"/>
        <v>0</v>
      </c>
      <c r="S225" s="196">
        <v>0</v>
      </c>
      <c r="T225" s="197">
        <f t="shared" si="37"/>
        <v>0</v>
      </c>
      <c r="AR225" s="198" t="s">
        <v>131</v>
      </c>
      <c r="AT225" s="198" t="s">
        <v>126</v>
      </c>
      <c r="AU225" s="198" t="s">
        <v>122</v>
      </c>
      <c r="AY225" s="13" t="s">
        <v>123</v>
      </c>
      <c r="BE225" s="199">
        <f t="shared" si="38"/>
        <v>0</v>
      </c>
      <c r="BF225" s="199">
        <f t="shared" si="39"/>
        <v>0</v>
      </c>
      <c r="BG225" s="199">
        <f t="shared" si="40"/>
        <v>0</v>
      </c>
      <c r="BH225" s="199">
        <f t="shared" si="41"/>
        <v>0</v>
      </c>
      <c r="BI225" s="199">
        <f t="shared" si="42"/>
        <v>0</v>
      </c>
      <c r="BJ225" s="13" t="s">
        <v>122</v>
      </c>
      <c r="BK225" s="199">
        <f t="shared" si="43"/>
        <v>0</v>
      </c>
      <c r="BL225" s="13" t="s">
        <v>131</v>
      </c>
      <c r="BM225" s="198" t="s">
        <v>933</v>
      </c>
    </row>
    <row r="226" spans="2:65" s="1" customFormat="1" ht="16.5" customHeight="1">
      <c r="B226" s="30"/>
      <c r="C226" s="187" t="s">
        <v>540</v>
      </c>
      <c r="D226" s="187" t="s">
        <v>126</v>
      </c>
      <c r="E226" s="188" t="s">
        <v>934</v>
      </c>
      <c r="F226" s="189" t="s">
        <v>935</v>
      </c>
      <c r="G226" s="190" t="s">
        <v>129</v>
      </c>
      <c r="H226" s="191">
        <v>30</v>
      </c>
      <c r="I226" s="192"/>
      <c r="J226" s="193">
        <f t="shared" si="34"/>
        <v>0</v>
      </c>
      <c r="K226" s="189" t="s">
        <v>1</v>
      </c>
      <c r="L226" s="34"/>
      <c r="M226" s="194" t="s">
        <v>1</v>
      </c>
      <c r="N226" s="195" t="s">
        <v>42</v>
      </c>
      <c r="O226" s="62"/>
      <c r="P226" s="196">
        <f t="shared" si="35"/>
        <v>0</v>
      </c>
      <c r="Q226" s="196">
        <v>0</v>
      </c>
      <c r="R226" s="196">
        <f t="shared" si="36"/>
        <v>0</v>
      </c>
      <c r="S226" s="196">
        <v>0</v>
      </c>
      <c r="T226" s="197">
        <f t="shared" si="37"/>
        <v>0</v>
      </c>
      <c r="AR226" s="198" t="s">
        <v>131</v>
      </c>
      <c r="AT226" s="198" t="s">
        <v>126</v>
      </c>
      <c r="AU226" s="198" t="s">
        <v>122</v>
      </c>
      <c r="AY226" s="13" t="s">
        <v>123</v>
      </c>
      <c r="BE226" s="199">
        <f t="shared" si="38"/>
        <v>0</v>
      </c>
      <c r="BF226" s="199">
        <f t="shared" si="39"/>
        <v>0</v>
      </c>
      <c r="BG226" s="199">
        <f t="shared" si="40"/>
        <v>0</v>
      </c>
      <c r="BH226" s="199">
        <f t="shared" si="41"/>
        <v>0</v>
      </c>
      <c r="BI226" s="199">
        <f t="shared" si="42"/>
        <v>0</v>
      </c>
      <c r="BJ226" s="13" t="s">
        <v>122</v>
      </c>
      <c r="BK226" s="199">
        <f t="shared" si="43"/>
        <v>0</v>
      </c>
      <c r="BL226" s="13" t="s">
        <v>131</v>
      </c>
      <c r="BM226" s="198" t="s">
        <v>936</v>
      </c>
    </row>
    <row r="227" spans="2:65" s="1" customFormat="1" ht="16.5" customHeight="1">
      <c r="B227" s="30"/>
      <c r="C227" s="187" t="s">
        <v>544</v>
      </c>
      <c r="D227" s="187" t="s">
        <v>126</v>
      </c>
      <c r="E227" s="188" t="s">
        <v>937</v>
      </c>
      <c r="F227" s="189" t="s">
        <v>938</v>
      </c>
      <c r="G227" s="190" t="s">
        <v>129</v>
      </c>
      <c r="H227" s="191">
        <v>30</v>
      </c>
      <c r="I227" s="192"/>
      <c r="J227" s="193">
        <f t="shared" si="34"/>
        <v>0</v>
      </c>
      <c r="K227" s="189" t="s">
        <v>1</v>
      </c>
      <c r="L227" s="34"/>
      <c r="M227" s="194" t="s">
        <v>1</v>
      </c>
      <c r="N227" s="195" t="s">
        <v>42</v>
      </c>
      <c r="O227" s="62"/>
      <c r="P227" s="196">
        <f t="shared" si="35"/>
        <v>0</v>
      </c>
      <c r="Q227" s="196">
        <v>0</v>
      </c>
      <c r="R227" s="196">
        <f t="shared" si="36"/>
        <v>0</v>
      </c>
      <c r="S227" s="196">
        <v>0</v>
      </c>
      <c r="T227" s="197">
        <f t="shared" si="37"/>
        <v>0</v>
      </c>
      <c r="AR227" s="198" t="s">
        <v>131</v>
      </c>
      <c r="AT227" s="198" t="s">
        <v>126</v>
      </c>
      <c r="AU227" s="198" t="s">
        <v>122</v>
      </c>
      <c r="AY227" s="13" t="s">
        <v>123</v>
      </c>
      <c r="BE227" s="199">
        <f t="shared" si="38"/>
        <v>0</v>
      </c>
      <c r="BF227" s="199">
        <f t="shared" si="39"/>
        <v>0</v>
      </c>
      <c r="BG227" s="199">
        <f t="shared" si="40"/>
        <v>0</v>
      </c>
      <c r="BH227" s="199">
        <f t="shared" si="41"/>
        <v>0</v>
      </c>
      <c r="BI227" s="199">
        <f t="shared" si="42"/>
        <v>0</v>
      </c>
      <c r="BJ227" s="13" t="s">
        <v>122</v>
      </c>
      <c r="BK227" s="199">
        <f t="shared" si="43"/>
        <v>0</v>
      </c>
      <c r="BL227" s="13" t="s">
        <v>131</v>
      </c>
      <c r="BM227" s="198" t="s">
        <v>939</v>
      </c>
    </row>
    <row r="228" spans="2:65" s="1" customFormat="1" ht="16.5" customHeight="1">
      <c r="B228" s="30"/>
      <c r="C228" s="187" t="s">
        <v>548</v>
      </c>
      <c r="D228" s="187" t="s">
        <v>126</v>
      </c>
      <c r="E228" s="188" t="s">
        <v>940</v>
      </c>
      <c r="F228" s="189" t="s">
        <v>941</v>
      </c>
      <c r="G228" s="190" t="s">
        <v>129</v>
      </c>
      <c r="H228" s="191">
        <v>30</v>
      </c>
      <c r="I228" s="192"/>
      <c r="J228" s="193">
        <f t="shared" si="34"/>
        <v>0</v>
      </c>
      <c r="K228" s="189" t="s">
        <v>1</v>
      </c>
      <c r="L228" s="34"/>
      <c r="M228" s="194" t="s">
        <v>1</v>
      </c>
      <c r="N228" s="195" t="s">
        <v>42</v>
      </c>
      <c r="O228" s="62"/>
      <c r="P228" s="196">
        <f t="shared" si="35"/>
        <v>0</v>
      </c>
      <c r="Q228" s="196">
        <v>0</v>
      </c>
      <c r="R228" s="196">
        <f t="shared" si="36"/>
        <v>0</v>
      </c>
      <c r="S228" s="196">
        <v>0</v>
      </c>
      <c r="T228" s="197">
        <f t="shared" si="37"/>
        <v>0</v>
      </c>
      <c r="AR228" s="198" t="s">
        <v>131</v>
      </c>
      <c r="AT228" s="198" t="s">
        <v>126</v>
      </c>
      <c r="AU228" s="198" t="s">
        <v>122</v>
      </c>
      <c r="AY228" s="13" t="s">
        <v>123</v>
      </c>
      <c r="BE228" s="199">
        <f t="shared" si="38"/>
        <v>0</v>
      </c>
      <c r="BF228" s="199">
        <f t="shared" si="39"/>
        <v>0</v>
      </c>
      <c r="BG228" s="199">
        <f t="shared" si="40"/>
        <v>0</v>
      </c>
      <c r="BH228" s="199">
        <f t="shared" si="41"/>
        <v>0</v>
      </c>
      <c r="BI228" s="199">
        <f t="shared" si="42"/>
        <v>0</v>
      </c>
      <c r="BJ228" s="13" t="s">
        <v>122</v>
      </c>
      <c r="BK228" s="199">
        <f t="shared" si="43"/>
        <v>0</v>
      </c>
      <c r="BL228" s="13" t="s">
        <v>131</v>
      </c>
      <c r="BM228" s="198" t="s">
        <v>942</v>
      </c>
    </row>
    <row r="229" spans="2:65" s="1" customFormat="1" ht="16.5" customHeight="1">
      <c r="B229" s="30"/>
      <c r="C229" s="187" t="s">
        <v>552</v>
      </c>
      <c r="D229" s="187" t="s">
        <v>126</v>
      </c>
      <c r="E229" s="188" t="s">
        <v>943</v>
      </c>
      <c r="F229" s="189" t="s">
        <v>944</v>
      </c>
      <c r="G229" s="190" t="s">
        <v>129</v>
      </c>
      <c r="H229" s="191">
        <v>20</v>
      </c>
      <c r="I229" s="192"/>
      <c r="J229" s="193">
        <f t="shared" si="34"/>
        <v>0</v>
      </c>
      <c r="K229" s="189" t="s">
        <v>1</v>
      </c>
      <c r="L229" s="34"/>
      <c r="M229" s="194" t="s">
        <v>1</v>
      </c>
      <c r="N229" s="195" t="s">
        <v>42</v>
      </c>
      <c r="O229" s="62"/>
      <c r="P229" s="196">
        <f t="shared" si="35"/>
        <v>0</v>
      </c>
      <c r="Q229" s="196">
        <v>0</v>
      </c>
      <c r="R229" s="196">
        <f t="shared" si="36"/>
        <v>0</v>
      </c>
      <c r="S229" s="196">
        <v>0</v>
      </c>
      <c r="T229" s="197">
        <f t="shared" si="37"/>
        <v>0</v>
      </c>
      <c r="AR229" s="198" t="s">
        <v>131</v>
      </c>
      <c r="AT229" s="198" t="s">
        <v>126</v>
      </c>
      <c r="AU229" s="198" t="s">
        <v>122</v>
      </c>
      <c r="AY229" s="13" t="s">
        <v>123</v>
      </c>
      <c r="BE229" s="199">
        <f t="shared" si="38"/>
        <v>0</v>
      </c>
      <c r="BF229" s="199">
        <f t="shared" si="39"/>
        <v>0</v>
      </c>
      <c r="BG229" s="199">
        <f t="shared" si="40"/>
        <v>0</v>
      </c>
      <c r="BH229" s="199">
        <f t="shared" si="41"/>
        <v>0</v>
      </c>
      <c r="BI229" s="199">
        <f t="shared" si="42"/>
        <v>0</v>
      </c>
      <c r="BJ229" s="13" t="s">
        <v>122</v>
      </c>
      <c r="BK229" s="199">
        <f t="shared" si="43"/>
        <v>0</v>
      </c>
      <c r="BL229" s="13" t="s">
        <v>131</v>
      </c>
      <c r="BM229" s="198" t="s">
        <v>945</v>
      </c>
    </row>
    <row r="230" spans="2:65" s="1" customFormat="1" ht="16.5" customHeight="1">
      <c r="B230" s="30"/>
      <c r="C230" s="187" t="s">
        <v>556</v>
      </c>
      <c r="D230" s="187" t="s">
        <v>126</v>
      </c>
      <c r="E230" s="188" t="s">
        <v>946</v>
      </c>
      <c r="F230" s="189" t="s">
        <v>947</v>
      </c>
      <c r="G230" s="190" t="s">
        <v>202</v>
      </c>
      <c r="H230" s="191">
        <v>20</v>
      </c>
      <c r="I230" s="192"/>
      <c r="J230" s="193">
        <f t="shared" si="34"/>
        <v>0</v>
      </c>
      <c r="K230" s="189" t="s">
        <v>1</v>
      </c>
      <c r="L230" s="34"/>
      <c r="M230" s="194" t="s">
        <v>1</v>
      </c>
      <c r="N230" s="195" t="s">
        <v>42</v>
      </c>
      <c r="O230" s="62"/>
      <c r="P230" s="196">
        <f t="shared" si="35"/>
        <v>0</v>
      </c>
      <c r="Q230" s="196">
        <v>0</v>
      </c>
      <c r="R230" s="196">
        <f t="shared" si="36"/>
        <v>0</v>
      </c>
      <c r="S230" s="196">
        <v>0</v>
      </c>
      <c r="T230" s="197">
        <f t="shared" si="37"/>
        <v>0</v>
      </c>
      <c r="AR230" s="198" t="s">
        <v>131</v>
      </c>
      <c r="AT230" s="198" t="s">
        <v>126</v>
      </c>
      <c r="AU230" s="198" t="s">
        <v>122</v>
      </c>
      <c r="AY230" s="13" t="s">
        <v>123</v>
      </c>
      <c r="BE230" s="199">
        <f t="shared" si="38"/>
        <v>0</v>
      </c>
      <c r="BF230" s="199">
        <f t="shared" si="39"/>
        <v>0</v>
      </c>
      <c r="BG230" s="199">
        <f t="shared" si="40"/>
        <v>0</v>
      </c>
      <c r="BH230" s="199">
        <f t="shared" si="41"/>
        <v>0</v>
      </c>
      <c r="BI230" s="199">
        <f t="shared" si="42"/>
        <v>0</v>
      </c>
      <c r="BJ230" s="13" t="s">
        <v>122</v>
      </c>
      <c r="BK230" s="199">
        <f t="shared" si="43"/>
        <v>0</v>
      </c>
      <c r="BL230" s="13" t="s">
        <v>131</v>
      </c>
      <c r="BM230" s="198" t="s">
        <v>948</v>
      </c>
    </row>
    <row r="231" spans="2:65" s="1" customFormat="1" ht="16.5" customHeight="1">
      <c r="B231" s="30"/>
      <c r="C231" s="187" t="s">
        <v>560</v>
      </c>
      <c r="D231" s="187" t="s">
        <v>126</v>
      </c>
      <c r="E231" s="188" t="s">
        <v>949</v>
      </c>
      <c r="F231" s="189" t="s">
        <v>950</v>
      </c>
      <c r="G231" s="190" t="s">
        <v>202</v>
      </c>
      <c r="H231" s="191">
        <v>1</v>
      </c>
      <c r="I231" s="192"/>
      <c r="J231" s="193">
        <f t="shared" si="34"/>
        <v>0</v>
      </c>
      <c r="K231" s="189" t="s">
        <v>1</v>
      </c>
      <c r="L231" s="34"/>
      <c r="M231" s="194" t="s">
        <v>1</v>
      </c>
      <c r="N231" s="195" t="s">
        <v>42</v>
      </c>
      <c r="O231" s="62"/>
      <c r="P231" s="196">
        <f t="shared" si="35"/>
        <v>0</v>
      </c>
      <c r="Q231" s="196">
        <v>0</v>
      </c>
      <c r="R231" s="196">
        <f t="shared" si="36"/>
        <v>0</v>
      </c>
      <c r="S231" s="196">
        <v>0</v>
      </c>
      <c r="T231" s="197">
        <f t="shared" si="37"/>
        <v>0</v>
      </c>
      <c r="AR231" s="198" t="s">
        <v>131</v>
      </c>
      <c r="AT231" s="198" t="s">
        <v>126</v>
      </c>
      <c r="AU231" s="198" t="s">
        <v>122</v>
      </c>
      <c r="AY231" s="13" t="s">
        <v>123</v>
      </c>
      <c r="BE231" s="199">
        <f t="shared" si="38"/>
        <v>0</v>
      </c>
      <c r="BF231" s="199">
        <f t="shared" si="39"/>
        <v>0</v>
      </c>
      <c r="BG231" s="199">
        <f t="shared" si="40"/>
        <v>0</v>
      </c>
      <c r="BH231" s="199">
        <f t="shared" si="41"/>
        <v>0</v>
      </c>
      <c r="BI231" s="199">
        <f t="shared" si="42"/>
        <v>0</v>
      </c>
      <c r="BJ231" s="13" t="s">
        <v>122</v>
      </c>
      <c r="BK231" s="199">
        <f t="shared" si="43"/>
        <v>0</v>
      </c>
      <c r="BL231" s="13" t="s">
        <v>131</v>
      </c>
      <c r="BM231" s="198" t="s">
        <v>951</v>
      </c>
    </row>
    <row r="232" spans="2:65" s="1" customFormat="1" ht="16.5" customHeight="1">
      <c r="B232" s="30"/>
      <c r="C232" s="187" t="s">
        <v>564</v>
      </c>
      <c r="D232" s="187" t="s">
        <v>126</v>
      </c>
      <c r="E232" s="188" t="s">
        <v>952</v>
      </c>
      <c r="F232" s="189" t="s">
        <v>953</v>
      </c>
      <c r="G232" s="190" t="s">
        <v>202</v>
      </c>
      <c r="H232" s="191">
        <v>3</v>
      </c>
      <c r="I232" s="192"/>
      <c r="J232" s="193">
        <f t="shared" si="34"/>
        <v>0</v>
      </c>
      <c r="K232" s="189" t="s">
        <v>1</v>
      </c>
      <c r="L232" s="34"/>
      <c r="M232" s="194" t="s">
        <v>1</v>
      </c>
      <c r="N232" s="195" t="s">
        <v>42</v>
      </c>
      <c r="O232" s="62"/>
      <c r="P232" s="196">
        <f t="shared" si="35"/>
        <v>0</v>
      </c>
      <c r="Q232" s="196">
        <v>0</v>
      </c>
      <c r="R232" s="196">
        <f t="shared" si="36"/>
        <v>0</v>
      </c>
      <c r="S232" s="196">
        <v>0</v>
      </c>
      <c r="T232" s="197">
        <f t="shared" si="37"/>
        <v>0</v>
      </c>
      <c r="AR232" s="198" t="s">
        <v>131</v>
      </c>
      <c r="AT232" s="198" t="s">
        <v>126</v>
      </c>
      <c r="AU232" s="198" t="s">
        <v>122</v>
      </c>
      <c r="AY232" s="13" t="s">
        <v>123</v>
      </c>
      <c r="BE232" s="199">
        <f t="shared" si="38"/>
        <v>0</v>
      </c>
      <c r="BF232" s="199">
        <f t="shared" si="39"/>
        <v>0</v>
      </c>
      <c r="BG232" s="199">
        <f t="shared" si="40"/>
        <v>0</v>
      </c>
      <c r="BH232" s="199">
        <f t="shared" si="41"/>
        <v>0</v>
      </c>
      <c r="BI232" s="199">
        <f t="shared" si="42"/>
        <v>0</v>
      </c>
      <c r="BJ232" s="13" t="s">
        <v>122</v>
      </c>
      <c r="BK232" s="199">
        <f t="shared" si="43"/>
        <v>0</v>
      </c>
      <c r="BL232" s="13" t="s">
        <v>131</v>
      </c>
      <c r="BM232" s="198" t="s">
        <v>954</v>
      </c>
    </row>
    <row r="233" spans="2:65" s="1" customFormat="1" ht="24" customHeight="1">
      <c r="B233" s="30"/>
      <c r="C233" s="187" t="s">
        <v>568</v>
      </c>
      <c r="D233" s="187" t="s">
        <v>126</v>
      </c>
      <c r="E233" s="188" t="s">
        <v>955</v>
      </c>
      <c r="F233" s="189" t="s">
        <v>956</v>
      </c>
      <c r="G233" s="190" t="s">
        <v>957</v>
      </c>
      <c r="H233" s="191">
        <v>1</v>
      </c>
      <c r="I233" s="192"/>
      <c r="J233" s="193">
        <f t="shared" si="34"/>
        <v>0</v>
      </c>
      <c r="K233" s="189" t="s">
        <v>1</v>
      </c>
      <c r="L233" s="34"/>
      <c r="M233" s="194" t="s">
        <v>1</v>
      </c>
      <c r="N233" s="195" t="s">
        <v>42</v>
      </c>
      <c r="O233" s="62"/>
      <c r="P233" s="196">
        <f t="shared" si="35"/>
        <v>0</v>
      </c>
      <c r="Q233" s="196">
        <v>0</v>
      </c>
      <c r="R233" s="196">
        <f t="shared" si="36"/>
        <v>0</v>
      </c>
      <c r="S233" s="196">
        <v>0</v>
      </c>
      <c r="T233" s="197">
        <f t="shared" si="37"/>
        <v>0</v>
      </c>
      <c r="AR233" s="198" t="s">
        <v>131</v>
      </c>
      <c r="AT233" s="198" t="s">
        <v>126</v>
      </c>
      <c r="AU233" s="198" t="s">
        <v>122</v>
      </c>
      <c r="AY233" s="13" t="s">
        <v>123</v>
      </c>
      <c r="BE233" s="199">
        <f t="shared" si="38"/>
        <v>0</v>
      </c>
      <c r="BF233" s="199">
        <f t="shared" si="39"/>
        <v>0</v>
      </c>
      <c r="BG233" s="199">
        <f t="shared" si="40"/>
        <v>0</v>
      </c>
      <c r="BH233" s="199">
        <f t="shared" si="41"/>
        <v>0</v>
      </c>
      <c r="BI233" s="199">
        <f t="shared" si="42"/>
        <v>0</v>
      </c>
      <c r="BJ233" s="13" t="s">
        <v>122</v>
      </c>
      <c r="BK233" s="199">
        <f t="shared" si="43"/>
        <v>0</v>
      </c>
      <c r="BL233" s="13" t="s">
        <v>131</v>
      </c>
      <c r="BM233" s="198" t="s">
        <v>958</v>
      </c>
    </row>
    <row r="234" spans="2:65" s="11" customFormat="1" ht="22.8" customHeight="1">
      <c r="B234" s="171"/>
      <c r="C234" s="172"/>
      <c r="D234" s="173" t="s">
        <v>75</v>
      </c>
      <c r="E234" s="185" t="s">
        <v>959</v>
      </c>
      <c r="F234" s="185" t="s">
        <v>667</v>
      </c>
      <c r="G234" s="172"/>
      <c r="H234" s="172"/>
      <c r="I234" s="175"/>
      <c r="J234" s="186">
        <f>BK234</f>
        <v>0</v>
      </c>
      <c r="K234" s="172"/>
      <c r="L234" s="177"/>
      <c r="M234" s="178"/>
      <c r="N234" s="179"/>
      <c r="O234" s="179"/>
      <c r="P234" s="180">
        <f>SUM(P235:P242)</f>
        <v>0</v>
      </c>
      <c r="Q234" s="179"/>
      <c r="R234" s="180">
        <f>SUM(R235:R242)</f>
        <v>0</v>
      </c>
      <c r="S234" s="179"/>
      <c r="T234" s="181">
        <f>SUM(T235:T242)</f>
        <v>0</v>
      </c>
      <c r="AR234" s="182" t="s">
        <v>122</v>
      </c>
      <c r="AT234" s="183" t="s">
        <v>75</v>
      </c>
      <c r="AU234" s="183" t="s">
        <v>84</v>
      </c>
      <c r="AY234" s="182" t="s">
        <v>123</v>
      </c>
      <c r="BK234" s="184">
        <f>SUM(BK235:BK242)</f>
        <v>0</v>
      </c>
    </row>
    <row r="235" spans="2:65" s="1" customFormat="1" ht="16.5" customHeight="1">
      <c r="B235" s="30"/>
      <c r="C235" s="187" t="s">
        <v>572</v>
      </c>
      <c r="D235" s="187" t="s">
        <v>126</v>
      </c>
      <c r="E235" s="188" t="s">
        <v>960</v>
      </c>
      <c r="F235" s="189" t="s">
        <v>961</v>
      </c>
      <c r="G235" s="190" t="s">
        <v>957</v>
      </c>
      <c r="H235" s="191">
        <v>1</v>
      </c>
      <c r="I235" s="192"/>
      <c r="J235" s="193">
        <f t="shared" ref="J235:J242" si="44">ROUND(I235*H235,2)</f>
        <v>0</v>
      </c>
      <c r="K235" s="189" t="s">
        <v>1</v>
      </c>
      <c r="L235" s="34"/>
      <c r="M235" s="194" t="s">
        <v>1</v>
      </c>
      <c r="N235" s="195" t="s">
        <v>42</v>
      </c>
      <c r="O235" s="62"/>
      <c r="P235" s="196">
        <f t="shared" ref="P235:P242" si="45">O235*H235</f>
        <v>0</v>
      </c>
      <c r="Q235" s="196">
        <v>0</v>
      </c>
      <c r="R235" s="196">
        <f t="shared" ref="R235:R242" si="46">Q235*H235</f>
        <v>0</v>
      </c>
      <c r="S235" s="196">
        <v>0</v>
      </c>
      <c r="T235" s="197">
        <f t="shared" ref="T235:T242" si="47">S235*H235</f>
        <v>0</v>
      </c>
      <c r="AR235" s="198" t="s">
        <v>131</v>
      </c>
      <c r="AT235" s="198" t="s">
        <v>126</v>
      </c>
      <c r="AU235" s="198" t="s">
        <v>122</v>
      </c>
      <c r="AY235" s="13" t="s">
        <v>123</v>
      </c>
      <c r="BE235" s="199">
        <f t="shared" ref="BE235:BE242" si="48">IF(N235="základní",J235,0)</f>
        <v>0</v>
      </c>
      <c r="BF235" s="199">
        <f t="shared" ref="BF235:BF242" si="49">IF(N235="snížená",J235,0)</f>
        <v>0</v>
      </c>
      <c r="BG235" s="199">
        <f t="shared" ref="BG235:BG242" si="50">IF(N235="zákl. přenesená",J235,0)</f>
        <v>0</v>
      </c>
      <c r="BH235" s="199">
        <f t="shared" ref="BH235:BH242" si="51">IF(N235="sníž. přenesená",J235,0)</f>
        <v>0</v>
      </c>
      <c r="BI235" s="199">
        <f t="shared" ref="BI235:BI242" si="52">IF(N235="nulová",J235,0)</f>
        <v>0</v>
      </c>
      <c r="BJ235" s="13" t="s">
        <v>122</v>
      </c>
      <c r="BK235" s="199">
        <f t="shared" ref="BK235:BK242" si="53">ROUND(I235*H235,2)</f>
        <v>0</v>
      </c>
      <c r="BL235" s="13" t="s">
        <v>131</v>
      </c>
      <c r="BM235" s="198" t="s">
        <v>962</v>
      </c>
    </row>
    <row r="236" spans="2:65" s="1" customFormat="1" ht="16.5" customHeight="1">
      <c r="B236" s="30"/>
      <c r="C236" s="187" t="s">
        <v>575</v>
      </c>
      <c r="D236" s="187" t="s">
        <v>126</v>
      </c>
      <c r="E236" s="188" t="s">
        <v>963</v>
      </c>
      <c r="F236" s="189" t="s">
        <v>964</v>
      </c>
      <c r="G236" s="190" t="s">
        <v>957</v>
      </c>
      <c r="H236" s="191">
        <v>1</v>
      </c>
      <c r="I236" s="192"/>
      <c r="J236" s="193">
        <f t="shared" si="44"/>
        <v>0</v>
      </c>
      <c r="K236" s="189" t="s">
        <v>1</v>
      </c>
      <c r="L236" s="34"/>
      <c r="M236" s="194" t="s">
        <v>1</v>
      </c>
      <c r="N236" s="195" t="s">
        <v>42</v>
      </c>
      <c r="O236" s="62"/>
      <c r="P236" s="196">
        <f t="shared" si="45"/>
        <v>0</v>
      </c>
      <c r="Q236" s="196">
        <v>0</v>
      </c>
      <c r="R236" s="196">
        <f t="shared" si="46"/>
        <v>0</v>
      </c>
      <c r="S236" s="196">
        <v>0</v>
      </c>
      <c r="T236" s="197">
        <f t="shared" si="47"/>
        <v>0</v>
      </c>
      <c r="AR236" s="198" t="s">
        <v>131</v>
      </c>
      <c r="AT236" s="198" t="s">
        <v>126</v>
      </c>
      <c r="AU236" s="198" t="s">
        <v>122</v>
      </c>
      <c r="AY236" s="13" t="s">
        <v>123</v>
      </c>
      <c r="BE236" s="199">
        <f t="shared" si="48"/>
        <v>0</v>
      </c>
      <c r="BF236" s="199">
        <f t="shared" si="49"/>
        <v>0</v>
      </c>
      <c r="BG236" s="199">
        <f t="shared" si="50"/>
        <v>0</v>
      </c>
      <c r="BH236" s="199">
        <f t="shared" si="51"/>
        <v>0</v>
      </c>
      <c r="BI236" s="199">
        <f t="shared" si="52"/>
        <v>0</v>
      </c>
      <c r="BJ236" s="13" t="s">
        <v>122</v>
      </c>
      <c r="BK236" s="199">
        <f t="shared" si="53"/>
        <v>0</v>
      </c>
      <c r="BL236" s="13" t="s">
        <v>131</v>
      </c>
      <c r="BM236" s="198" t="s">
        <v>965</v>
      </c>
    </row>
    <row r="237" spans="2:65" s="1" customFormat="1" ht="24" customHeight="1">
      <c r="B237" s="30"/>
      <c r="C237" s="187" t="s">
        <v>579</v>
      </c>
      <c r="D237" s="187" t="s">
        <v>126</v>
      </c>
      <c r="E237" s="188" t="s">
        <v>966</v>
      </c>
      <c r="F237" s="189" t="s">
        <v>967</v>
      </c>
      <c r="G237" s="190" t="s">
        <v>957</v>
      </c>
      <c r="H237" s="191">
        <v>1</v>
      </c>
      <c r="I237" s="192"/>
      <c r="J237" s="193">
        <f t="shared" si="44"/>
        <v>0</v>
      </c>
      <c r="K237" s="189" t="s">
        <v>1</v>
      </c>
      <c r="L237" s="34"/>
      <c r="M237" s="194" t="s">
        <v>1</v>
      </c>
      <c r="N237" s="195" t="s">
        <v>42</v>
      </c>
      <c r="O237" s="62"/>
      <c r="P237" s="196">
        <f t="shared" si="45"/>
        <v>0</v>
      </c>
      <c r="Q237" s="196">
        <v>0</v>
      </c>
      <c r="R237" s="196">
        <f t="shared" si="46"/>
        <v>0</v>
      </c>
      <c r="S237" s="196">
        <v>0</v>
      </c>
      <c r="T237" s="197">
        <f t="shared" si="47"/>
        <v>0</v>
      </c>
      <c r="AR237" s="198" t="s">
        <v>131</v>
      </c>
      <c r="AT237" s="198" t="s">
        <v>126</v>
      </c>
      <c r="AU237" s="198" t="s">
        <v>122</v>
      </c>
      <c r="AY237" s="13" t="s">
        <v>123</v>
      </c>
      <c r="BE237" s="199">
        <f t="shared" si="48"/>
        <v>0</v>
      </c>
      <c r="BF237" s="199">
        <f t="shared" si="49"/>
        <v>0</v>
      </c>
      <c r="BG237" s="199">
        <f t="shared" si="50"/>
        <v>0</v>
      </c>
      <c r="BH237" s="199">
        <f t="shared" si="51"/>
        <v>0</v>
      </c>
      <c r="BI237" s="199">
        <f t="shared" si="52"/>
        <v>0</v>
      </c>
      <c r="BJ237" s="13" t="s">
        <v>122</v>
      </c>
      <c r="BK237" s="199">
        <f t="shared" si="53"/>
        <v>0</v>
      </c>
      <c r="BL237" s="13" t="s">
        <v>131</v>
      </c>
      <c r="BM237" s="198" t="s">
        <v>968</v>
      </c>
    </row>
    <row r="238" spans="2:65" s="1" customFormat="1" ht="24" customHeight="1">
      <c r="B238" s="30"/>
      <c r="C238" s="187" t="s">
        <v>583</v>
      </c>
      <c r="D238" s="187" t="s">
        <v>126</v>
      </c>
      <c r="E238" s="188" t="s">
        <v>969</v>
      </c>
      <c r="F238" s="189" t="s">
        <v>970</v>
      </c>
      <c r="G238" s="190" t="s">
        <v>957</v>
      </c>
      <c r="H238" s="191">
        <v>1</v>
      </c>
      <c r="I238" s="192"/>
      <c r="J238" s="193">
        <f t="shared" si="44"/>
        <v>0</v>
      </c>
      <c r="K238" s="189" t="s">
        <v>1</v>
      </c>
      <c r="L238" s="34"/>
      <c r="M238" s="194" t="s">
        <v>1</v>
      </c>
      <c r="N238" s="195" t="s">
        <v>42</v>
      </c>
      <c r="O238" s="62"/>
      <c r="P238" s="196">
        <f t="shared" si="45"/>
        <v>0</v>
      </c>
      <c r="Q238" s="196">
        <v>0</v>
      </c>
      <c r="R238" s="196">
        <f t="shared" si="46"/>
        <v>0</v>
      </c>
      <c r="S238" s="196">
        <v>0</v>
      </c>
      <c r="T238" s="197">
        <f t="shared" si="47"/>
        <v>0</v>
      </c>
      <c r="AR238" s="198" t="s">
        <v>131</v>
      </c>
      <c r="AT238" s="198" t="s">
        <v>126</v>
      </c>
      <c r="AU238" s="198" t="s">
        <v>122</v>
      </c>
      <c r="AY238" s="13" t="s">
        <v>123</v>
      </c>
      <c r="BE238" s="199">
        <f t="shared" si="48"/>
        <v>0</v>
      </c>
      <c r="BF238" s="199">
        <f t="shared" si="49"/>
        <v>0</v>
      </c>
      <c r="BG238" s="199">
        <f t="shared" si="50"/>
        <v>0</v>
      </c>
      <c r="BH238" s="199">
        <f t="shared" si="51"/>
        <v>0</v>
      </c>
      <c r="BI238" s="199">
        <f t="shared" si="52"/>
        <v>0</v>
      </c>
      <c r="BJ238" s="13" t="s">
        <v>122</v>
      </c>
      <c r="BK238" s="199">
        <f t="shared" si="53"/>
        <v>0</v>
      </c>
      <c r="BL238" s="13" t="s">
        <v>131</v>
      </c>
      <c r="BM238" s="198" t="s">
        <v>971</v>
      </c>
    </row>
    <row r="239" spans="2:65" s="1" customFormat="1" ht="24" customHeight="1">
      <c r="B239" s="30"/>
      <c r="C239" s="187" t="s">
        <v>587</v>
      </c>
      <c r="D239" s="187" t="s">
        <v>126</v>
      </c>
      <c r="E239" s="188" t="s">
        <v>972</v>
      </c>
      <c r="F239" s="189" t="s">
        <v>973</v>
      </c>
      <c r="G239" s="190" t="s">
        <v>957</v>
      </c>
      <c r="H239" s="191">
        <v>1</v>
      </c>
      <c r="I239" s="192"/>
      <c r="J239" s="193">
        <f t="shared" si="44"/>
        <v>0</v>
      </c>
      <c r="K239" s="189" t="s">
        <v>1</v>
      </c>
      <c r="L239" s="34"/>
      <c r="M239" s="194" t="s">
        <v>1</v>
      </c>
      <c r="N239" s="195" t="s">
        <v>42</v>
      </c>
      <c r="O239" s="62"/>
      <c r="P239" s="196">
        <f t="shared" si="45"/>
        <v>0</v>
      </c>
      <c r="Q239" s="196">
        <v>0</v>
      </c>
      <c r="R239" s="196">
        <f t="shared" si="46"/>
        <v>0</v>
      </c>
      <c r="S239" s="196">
        <v>0</v>
      </c>
      <c r="T239" s="197">
        <f t="shared" si="47"/>
        <v>0</v>
      </c>
      <c r="AR239" s="198" t="s">
        <v>131</v>
      </c>
      <c r="AT239" s="198" t="s">
        <v>126</v>
      </c>
      <c r="AU239" s="198" t="s">
        <v>122</v>
      </c>
      <c r="AY239" s="13" t="s">
        <v>123</v>
      </c>
      <c r="BE239" s="199">
        <f t="shared" si="48"/>
        <v>0</v>
      </c>
      <c r="BF239" s="199">
        <f t="shared" si="49"/>
        <v>0</v>
      </c>
      <c r="BG239" s="199">
        <f t="shared" si="50"/>
        <v>0</v>
      </c>
      <c r="BH239" s="199">
        <f t="shared" si="51"/>
        <v>0</v>
      </c>
      <c r="BI239" s="199">
        <f t="shared" si="52"/>
        <v>0</v>
      </c>
      <c r="BJ239" s="13" t="s">
        <v>122</v>
      </c>
      <c r="BK239" s="199">
        <f t="shared" si="53"/>
        <v>0</v>
      </c>
      <c r="BL239" s="13" t="s">
        <v>131</v>
      </c>
      <c r="BM239" s="198" t="s">
        <v>974</v>
      </c>
    </row>
    <row r="240" spans="2:65" s="1" customFormat="1" ht="16.5" customHeight="1">
      <c r="B240" s="30"/>
      <c r="C240" s="187" t="s">
        <v>591</v>
      </c>
      <c r="D240" s="187" t="s">
        <v>126</v>
      </c>
      <c r="E240" s="188" t="s">
        <v>975</v>
      </c>
      <c r="F240" s="189" t="s">
        <v>976</v>
      </c>
      <c r="G240" s="190" t="s">
        <v>957</v>
      </c>
      <c r="H240" s="191">
        <v>1</v>
      </c>
      <c r="I240" s="192"/>
      <c r="J240" s="193">
        <f t="shared" si="44"/>
        <v>0</v>
      </c>
      <c r="K240" s="189" t="s">
        <v>1</v>
      </c>
      <c r="L240" s="34"/>
      <c r="M240" s="194" t="s">
        <v>1</v>
      </c>
      <c r="N240" s="195" t="s">
        <v>42</v>
      </c>
      <c r="O240" s="62"/>
      <c r="P240" s="196">
        <f t="shared" si="45"/>
        <v>0</v>
      </c>
      <c r="Q240" s="196">
        <v>0</v>
      </c>
      <c r="R240" s="196">
        <f t="shared" si="46"/>
        <v>0</v>
      </c>
      <c r="S240" s="196">
        <v>0</v>
      </c>
      <c r="T240" s="197">
        <f t="shared" si="47"/>
        <v>0</v>
      </c>
      <c r="AR240" s="198" t="s">
        <v>131</v>
      </c>
      <c r="AT240" s="198" t="s">
        <v>126</v>
      </c>
      <c r="AU240" s="198" t="s">
        <v>122</v>
      </c>
      <c r="AY240" s="13" t="s">
        <v>123</v>
      </c>
      <c r="BE240" s="199">
        <f t="shared" si="48"/>
        <v>0</v>
      </c>
      <c r="BF240" s="199">
        <f t="shared" si="49"/>
        <v>0</v>
      </c>
      <c r="BG240" s="199">
        <f t="shared" si="50"/>
        <v>0</v>
      </c>
      <c r="BH240" s="199">
        <f t="shared" si="51"/>
        <v>0</v>
      </c>
      <c r="BI240" s="199">
        <f t="shared" si="52"/>
        <v>0</v>
      </c>
      <c r="BJ240" s="13" t="s">
        <v>122</v>
      </c>
      <c r="BK240" s="199">
        <f t="shared" si="53"/>
        <v>0</v>
      </c>
      <c r="BL240" s="13" t="s">
        <v>131</v>
      </c>
      <c r="BM240" s="198" t="s">
        <v>977</v>
      </c>
    </row>
    <row r="241" spans="2:65" s="1" customFormat="1" ht="16.5" customHeight="1">
      <c r="B241" s="30"/>
      <c r="C241" s="187" t="s">
        <v>595</v>
      </c>
      <c r="D241" s="187" t="s">
        <v>126</v>
      </c>
      <c r="E241" s="188" t="s">
        <v>978</v>
      </c>
      <c r="F241" s="189" t="s">
        <v>700</v>
      </c>
      <c r="G241" s="190" t="s">
        <v>957</v>
      </c>
      <c r="H241" s="191">
        <v>1</v>
      </c>
      <c r="I241" s="192"/>
      <c r="J241" s="193">
        <f t="shared" si="44"/>
        <v>0</v>
      </c>
      <c r="K241" s="189" t="s">
        <v>1</v>
      </c>
      <c r="L241" s="34"/>
      <c r="M241" s="194" t="s">
        <v>1</v>
      </c>
      <c r="N241" s="195" t="s">
        <v>42</v>
      </c>
      <c r="O241" s="62"/>
      <c r="P241" s="196">
        <f t="shared" si="45"/>
        <v>0</v>
      </c>
      <c r="Q241" s="196">
        <v>0</v>
      </c>
      <c r="R241" s="196">
        <f t="shared" si="46"/>
        <v>0</v>
      </c>
      <c r="S241" s="196">
        <v>0</v>
      </c>
      <c r="T241" s="197">
        <f t="shared" si="47"/>
        <v>0</v>
      </c>
      <c r="AR241" s="198" t="s">
        <v>131</v>
      </c>
      <c r="AT241" s="198" t="s">
        <v>126</v>
      </c>
      <c r="AU241" s="198" t="s">
        <v>122</v>
      </c>
      <c r="AY241" s="13" t="s">
        <v>123</v>
      </c>
      <c r="BE241" s="199">
        <f t="shared" si="48"/>
        <v>0</v>
      </c>
      <c r="BF241" s="199">
        <f t="shared" si="49"/>
        <v>0</v>
      </c>
      <c r="BG241" s="199">
        <f t="shared" si="50"/>
        <v>0</v>
      </c>
      <c r="BH241" s="199">
        <f t="shared" si="51"/>
        <v>0</v>
      </c>
      <c r="BI241" s="199">
        <f t="shared" si="52"/>
        <v>0</v>
      </c>
      <c r="BJ241" s="13" t="s">
        <v>122</v>
      </c>
      <c r="BK241" s="199">
        <f t="shared" si="53"/>
        <v>0</v>
      </c>
      <c r="BL241" s="13" t="s">
        <v>131</v>
      </c>
      <c r="BM241" s="198" t="s">
        <v>979</v>
      </c>
    </row>
    <row r="242" spans="2:65" s="1" customFormat="1" ht="16.5" customHeight="1">
      <c r="B242" s="30"/>
      <c r="C242" s="187" t="s">
        <v>599</v>
      </c>
      <c r="D242" s="187" t="s">
        <v>126</v>
      </c>
      <c r="E242" s="188" t="s">
        <v>980</v>
      </c>
      <c r="F242" s="189" t="s">
        <v>981</v>
      </c>
      <c r="G242" s="190" t="s">
        <v>957</v>
      </c>
      <c r="H242" s="191">
        <v>1</v>
      </c>
      <c r="I242" s="192"/>
      <c r="J242" s="193">
        <f t="shared" si="44"/>
        <v>0</v>
      </c>
      <c r="K242" s="189" t="s">
        <v>1</v>
      </c>
      <c r="L242" s="34"/>
      <c r="M242" s="210" t="s">
        <v>1</v>
      </c>
      <c r="N242" s="211" t="s">
        <v>42</v>
      </c>
      <c r="O242" s="212"/>
      <c r="P242" s="213">
        <f t="shared" si="45"/>
        <v>0</v>
      </c>
      <c r="Q242" s="213">
        <v>0</v>
      </c>
      <c r="R242" s="213">
        <f t="shared" si="46"/>
        <v>0</v>
      </c>
      <c r="S242" s="213">
        <v>0</v>
      </c>
      <c r="T242" s="214">
        <f t="shared" si="47"/>
        <v>0</v>
      </c>
      <c r="AR242" s="198" t="s">
        <v>131</v>
      </c>
      <c r="AT242" s="198" t="s">
        <v>126</v>
      </c>
      <c r="AU242" s="198" t="s">
        <v>122</v>
      </c>
      <c r="AY242" s="13" t="s">
        <v>123</v>
      </c>
      <c r="BE242" s="199">
        <f t="shared" si="48"/>
        <v>0</v>
      </c>
      <c r="BF242" s="199">
        <f t="shared" si="49"/>
        <v>0</v>
      </c>
      <c r="BG242" s="199">
        <f t="shared" si="50"/>
        <v>0</v>
      </c>
      <c r="BH242" s="199">
        <f t="shared" si="51"/>
        <v>0</v>
      </c>
      <c r="BI242" s="199">
        <f t="shared" si="52"/>
        <v>0</v>
      </c>
      <c r="BJ242" s="13" t="s">
        <v>122</v>
      </c>
      <c r="BK242" s="199">
        <f t="shared" si="53"/>
        <v>0</v>
      </c>
      <c r="BL242" s="13" t="s">
        <v>131</v>
      </c>
      <c r="BM242" s="198" t="s">
        <v>982</v>
      </c>
    </row>
    <row r="243" spans="2:65" s="1" customFormat="1" ht="6.9" customHeight="1">
      <c r="B243" s="45"/>
      <c r="C243" s="46"/>
      <c r="D243" s="46"/>
      <c r="E243" s="46"/>
      <c r="F243" s="46"/>
      <c r="G243" s="46"/>
      <c r="H243" s="46"/>
      <c r="I243" s="138"/>
      <c r="J243" s="46"/>
      <c r="K243" s="46"/>
      <c r="L243" s="34"/>
    </row>
  </sheetData>
  <sheetProtection algorithmName="SHA-512" hashValue="IJfx3MKNVtmnZf2Wyz46TUWU71YA4S5jxuW5ExLnG+TWeUVrurZ9U2m0iiUpBXkqH7lw9cFIVqxrYqL0x+3ztg==" saltValue="DYIGFMmSSM+8l3nPwZ98XJs0W4vRF4HsDcbHLKnq4bQR94fCpDQMXRPpFSGMWRg6Wmpf/4PUlmvMzdFbvEq+pQ==" spinCount="100000" sheet="1" objects="1" scenarios="1" formatColumns="0" formatRows="0" autoFilter="0"/>
  <autoFilter ref="C120:K242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2019-0047a - Vytápění</vt:lpstr>
      <vt:lpstr>2019-0047b - MaR</vt:lpstr>
      <vt:lpstr>'2019-0047a - Vytápění'!Názvy_tisku</vt:lpstr>
      <vt:lpstr>'2019-0047b - MaR'!Názvy_tisku</vt:lpstr>
      <vt:lpstr>'Rekapitulace stavby'!Názvy_tisku</vt:lpstr>
      <vt:lpstr>'2019-0047a - Vytápění'!Oblast_tisku</vt:lpstr>
      <vt:lpstr>'2019-0047b - MaR'!Oblast_tisku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KLIMA\fklima</dc:creator>
  <cp:lastModifiedBy>externistait</cp:lastModifiedBy>
  <dcterms:created xsi:type="dcterms:W3CDTF">2019-06-21T13:09:20Z</dcterms:created>
  <dcterms:modified xsi:type="dcterms:W3CDTF">2019-06-27T08:57:58Z</dcterms:modified>
</cp:coreProperties>
</file>