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60" windowHeight="8712" activeTab="1"/>
  </bookViews>
  <sheets>
    <sheet name="Rekapitulace stavby" sheetId="1" r:id="rId1"/>
    <sheet name="01 - SO 01 Výměna oken v ..." sheetId="2" r:id="rId2"/>
    <sheet name="02 - SO 02 Výměna oken v ..." sheetId="3" r:id="rId3"/>
    <sheet name="03 - SO 03 Výměna oken v ..." sheetId="4" r:id="rId4"/>
    <sheet name="04 - SO 04 Výměna oken v ..." sheetId="5" r:id="rId5"/>
    <sheet name="05 - SO 05 Výměna oken v ..." sheetId="6" r:id="rId6"/>
    <sheet name="06 - SO 06 Výměna dveří v..." sheetId="7" r:id="rId7"/>
    <sheet name="Pokyny pro vyplnění" sheetId="8" r:id="rId8"/>
  </sheets>
  <definedNames>
    <definedName name="_xlnm._FilterDatabase" localSheetId="1" hidden="1">'01 - SO 01 Výměna oken v ...'!$C$85:$K$225</definedName>
    <definedName name="_xlnm._FilterDatabase" localSheetId="2" hidden="1">'02 - SO 02 Výměna oken v ...'!$C$86:$K$246</definedName>
    <definedName name="_xlnm._FilterDatabase" localSheetId="3" hidden="1">'03 - SO 03 Výměna oken v ...'!$C$85:$K$181</definedName>
    <definedName name="_xlnm._FilterDatabase" localSheetId="4" hidden="1">'04 - SO 04 Výměna oken v ...'!$C$85:$K$172</definedName>
    <definedName name="_xlnm._FilterDatabase" localSheetId="5" hidden="1">'05 - SO 05 Výměna oken v ...'!$C$86:$K$201</definedName>
    <definedName name="_xlnm._FilterDatabase" localSheetId="6" hidden="1">'06 - SO 06 Výměna dveří v...'!$C$86:$K$158</definedName>
    <definedName name="_xlnm.Print_Area" localSheetId="1">'01 - SO 01 Výměna oken v ...'!$C$4:$J$39,'01 - SO 01 Výměna oken v ...'!$C$45:$J$67,'01 - SO 01 Výměna oken v ...'!$C$73:$K$225</definedName>
    <definedName name="_xlnm.Print_Area" localSheetId="2">'02 - SO 02 Výměna oken v ...'!$C$4:$J$39,'02 - SO 02 Výměna oken v ...'!$C$45:$J$68,'02 - SO 02 Výměna oken v ...'!$C$74:$K$246</definedName>
    <definedName name="_xlnm.Print_Area" localSheetId="3">'03 - SO 03 Výměna oken v ...'!$C$4:$J$39,'03 - SO 03 Výměna oken v ...'!$C$45:$J$67,'03 - SO 03 Výměna oken v ...'!$C$73:$K$181</definedName>
    <definedName name="_xlnm.Print_Area" localSheetId="4">'04 - SO 04 Výměna oken v ...'!$C$4:$J$39,'04 - SO 04 Výměna oken v ...'!$C$45:$J$67,'04 - SO 04 Výměna oken v ...'!$C$73:$K$172</definedName>
    <definedName name="_xlnm.Print_Area" localSheetId="5">'05 - SO 05 Výměna oken v ...'!$C$4:$J$39,'05 - SO 05 Výměna oken v ...'!$C$45:$J$68,'05 - SO 05 Výměna oken v ...'!$C$74:$K$201</definedName>
    <definedName name="_xlnm.Print_Area" localSheetId="6">'06 - SO 06 Výměna dveří v...'!$C$4:$J$39,'06 - SO 06 Výměna dveří v...'!$C$45:$J$68,'06 - SO 06 Výměna dveří v...'!$C$74:$K$158</definedName>
    <definedName name="_xlnm.Print_Area" localSheetId="7">'Pokyny pro vyplnění'!$B$2:$K$71,'Pokyny pro vyplnění'!$B$74:$K$118,'Pokyny pro vyplnění'!$B$121:$K$190,'Pokyny pro vyplnění'!$B$198:$K$218</definedName>
    <definedName name="_xlnm.Print_Area" localSheetId="0">'Rekapitulace stavby'!$D$4:$AO$36,'Rekapitulace stavby'!$C$42:$AQ$61</definedName>
    <definedName name="_xlnm.Print_Titles" localSheetId="0">'Rekapitulace stavby'!$52:$52</definedName>
    <definedName name="_xlnm.Print_Titles" localSheetId="1">'01 - SO 01 Výměna oken v ...'!$85:$85</definedName>
    <definedName name="_xlnm.Print_Titles" localSheetId="2">'02 - SO 02 Výměna oken v ...'!$86:$86</definedName>
    <definedName name="_xlnm.Print_Titles" localSheetId="3">'03 - SO 03 Výměna oken v ...'!$85:$85</definedName>
    <definedName name="_xlnm.Print_Titles" localSheetId="4">'04 - SO 04 Výměna oken v ...'!$85:$85</definedName>
    <definedName name="_xlnm.Print_Titles" localSheetId="5">'05 - SO 05 Výměna oken v ...'!$86:$86</definedName>
    <definedName name="_xlnm.Print_Titles" localSheetId="6">'06 - SO 06 Výměna dveří v...'!$86:$86</definedName>
  </definedNames>
  <calcPr calcId="152511"/>
</workbook>
</file>

<file path=xl/sharedStrings.xml><?xml version="1.0" encoding="utf-8"?>
<sst xmlns="http://schemas.openxmlformats.org/spreadsheetml/2006/main" count="6684" uniqueCount="874">
  <si>
    <t>Export Komplet</t>
  </si>
  <si>
    <t>VZ</t>
  </si>
  <si>
    <t>2.0</t>
  </si>
  <si>
    <t>ZAMOK</t>
  </si>
  <si>
    <t>False</t>
  </si>
  <si>
    <t>{25a56b87-59f7-4788-ac46-0f4ae3b45644}</t>
  </si>
  <si>
    <t>0,01</t>
  </si>
  <si>
    <t>21</t>
  </si>
  <si>
    <t>1</t>
  </si>
  <si>
    <t>15</t>
  </si>
  <si>
    <t>REKAPITULACE STAVBY</t>
  </si>
  <si>
    <t>v ---  níže se nacházejí doplnkové a pomocné údaje k sestavám  --- v</t>
  </si>
  <si>
    <t>Návod na vyplnění</t>
  </si>
  <si>
    <t>Kód:</t>
  </si>
  <si>
    <t>3719</t>
  </si>
  <si>
    <t>Měnit lze pouze buňky se žlutým podbarvením!
1) v Rekapitulaci stavby vyplňte údaje o Uchazeči (přenesou se do ostatních sestav i v jiných listech)
2) na vybraných listech vyplňte v sestavě Soupis prací ceny u položek</t>
  </si>
  <si>
    <t>Stavba:</t>
  </si>
  <si>
    <t>3719 Klatovská nemocnice - výměna oken a dveří</t>
  </si>
  <si>
    <t>0,1</t>
  </si>
  <si>
    <t>KSO:</t>
  </si>
  <si>
    <t/>
  </si>
  <si>
    <t>CC-CZ:</t>
  </si>
  <si>
    <t>Místo:</t>
  </si>
  <si>
    <t xml:space="preserve"> </t>
  </si>
  <si>
    <t>Datum:</t>
  </si>
  <si>
    <t>26. 5. 2019</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</si>
  <si>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</si>
  <si>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</si>
  <si>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</si>
  <si>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</si>
  <si>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</si>
  <si>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</si>
  <si>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</si>
  <si>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</si>
  <si>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</si>
  <si>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</si>
  <si>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</si>
  <si>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</si>
  <si>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</si>
  <si>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</si>
  <si>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</si>
  <si>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</si>
  <si>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</si>
  <si>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</si>
  <si>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</si>
  <si>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</si>
  <si>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</si>
  <si>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</si>
  <si>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</si>
  <si>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</si>
  <si>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</si>
  <si>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</si>
  <si>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</si>
  <si>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</si>
  <si>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</si>
  <si>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</si>
  <si>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</si>
  <si>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</si>
  <si>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</si>
  <si>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</si>
  <si>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</si>
  <si>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</si>
  <si>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</si>
  <si>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</si>
  <si>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</si>
  <si>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</si>
  <si>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</si>
  <si>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</si>
  <si>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</si>
  <si>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</si>
  <si>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</si>
  <si>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</si>
  <si>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</si>
  <si>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</si>
  <si>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</si>
  <si>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</si>
  <si>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</si>
  <si>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</si>
  <si>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Výměna oken v budově č. p. 210 psychiatrie</t>
  </si>
  <si>
    <t>STA</t>
  </si>
  <si>
    <t>{a7b68317-de8c-418e-8e1d-800b172cea67}</t>
  </si>
  <si>
    <t>2</t>
  </si>
  <si>
    <t>02</t>
  </si>
  <si>
    <t>SO 02 Výměna oken v budově č. p. 210 LDN</t>
  </si>
  <si>
    <t>{7234677e-e38f-4c5c-9800-e5d8d5ddcd04}</t>
  </si>
  <si>
    <t>03</t>
  </si>
  <si>
    <t>SO 03 Výměna oken v budově č. p. 499 - kuchyně</t>
  </si>
  <si>
    <t>{a29788ec-7f64-4e8f-a303-b0f04893e04f}</t>
  </si>
  <si>
    <t>04</t>
  </si>
  <si>
    <t>SO 04 Výměna oken v budově č. p. 500 transfuzní</t>
  </si>
  <si>
    <t>{74abb437-ca59-4c07-8f2d-6e0a42c23244}</t>
  </si>
  <si>
    <t>05</t>
  </si>
  <si>
    <t>SO 05 Výměna oken v budově č. p. 500 hospodářská budova</t>
  </si>
  <si>
    <t>{8f29c185-d003-4b4f-93e5-c446287e364a}</t>
  </si>
  <si>
    <t>06</t>
  </si>
  <si>
    <t xml:space="preserve">SO 06 Výměna dveří v budově č. p. 500 a jídelně </t>
  </si>
  <si>
    <t>{56f10ff0-19db-4331-b8fc-20ad08ac132d}</t>
  </si>
  <si>
    <t>KRYCÍ LIST SOUPISU PRACÍ</t>
  </si>
  <si>
    <t>Objekt:</t>
  </si>
  <si>
    <t>01 - SO 01 Výměna oken v budově č. p. 210 psychiatrie</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</si>
  <si>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</si>
  <si>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</si>
  <si>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</si>
  <si>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</si>
  <si>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</si>
  <si>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</si>
  <si>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</si>
  <si>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</si>
  <si>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</si>
  <si>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</si>
  <si>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766 - Konstrukce truhlářské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</si>
  <si>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</si>
  <si>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</si>
  <si>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</si>
  <si>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</si>
  <si>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</si>
  <si>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</si>
  <si>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</si>
  <si>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</si>
  <si>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</si>
  <si>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</si>
  <si>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</si>
  <si>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</si>
  <si>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</si>
  <si>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</si>
  <si>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</si>
  <si>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</si>
  <si>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</si>
  <si>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</si>
  <si>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</si>
  <si>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612325302</t>
  </si>
  <si>
    <t>Vápenocementová štuková omítka ostění nebo nadpraží</t>
  </si>
  <si>
    <t>m2</t>
  </si>
  <si>
    <t>CS ÚRS 2019 01</t>
  </si>
  <si>
    <t>4</t>
  </si>
  <si>
    <t>476937076</t>
  </si>
  <si>
    <t>PP</t>
  </si>
  <si>
    <t>Vápenocementová omítka ostění nebo nadpraží štuková</t>
  </si>
  <si>
    <t>PSC</t>
  </si>
  <si>
    <t xml:space="preserve">Poznámka k souboru cen:
1. Ceny lze použít jen pro ocenění samostatně upravovaného ostění a nadpraží ( např. při dodatečné výměně oken nebo zárubní ) v šířce do 300 mm okolo upravovaného otvoru.
</t>
  </si>
  <si>
    <t>VV</t>
  </si>
  <si>
    <t>(1,20+2,50*2)*0,40*8+(1,60+2,50*2)*0,40*6+(1,40+3,40*2)*0,40*2+(0,90+2,10*2)*0,40*7+(1,40+2,00*2)*0,40*9+(0,85+2,00*2)*0,40*9+(1,50+2,40*2)*0,40*5</t>
  </si>
  <si>
    <t>(0,58+1,12*2)*0,40*4+(0,85+1,40*2)*0,40*3+(1,10+1,50*2)*0,40*5+(0,85+0,80*2)*0,40*3+(0,85+1,10*2)*0,40*3+(1,15+0,80*2)*0,40*8+(1,70+3,00*2)*0,40</t>
  </si>
  <si>
    <t>Součet</t>
  </si>
  <si>
    <t>619991011</t>
  </si>
  <si>
    <t>Obalení konstrukcí a prvků fólií přilepenou lepící páskou</t>
  </si>
  <si>
    <t>-2129026083</t>
  </si>
  <si>
    <t>Zakrytí vnitřních ploch před znečištěním včetně pozdějšího odkrytí konstrukcí a prvků obalením fólií a přelepením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</si>
  <si>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</si>
  <si>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1,20*2,50*8+1,60*2,50*6+1,40*3,40*2+0,90*2,10*7+1,40*2,00*9+0,85*2,00*9+1,50*2,40*5+0,58*1,12*4+0,85*1,40*3+1,10*1,50*5+0,85*0,80*3+0,85*1,10*3</t>
  </si>
  <si>
    <t>1,15*0,80*8+1,70*3,00</t>
  </si>
  <si>
    <t>9</t>
  </si>
  <si>
    <t>Ostatní konstrukce a práce, bourání</t>
  </si>
  <si>
    <t>3</t>
  </si>
  <si>
    <t>968062354</t>
  </si>
  <si>
    <t>Vybourání dřevěných rámů oken dvojitých včetně křídel pl do 1 m2</t>
  </si>
  <si>
    <t>1001953180</t>
  </si>
  <si>
    <t>Vybourání dřevěných rámů oken s křídly, dveřních zárubní, vrat, stěn, ostění nebo obkladů rámů oken s křídly dvojitých, plochy do 1 m2</t>
  </si>
  <si>
    <t xml:space="preserve">Poznámka k souboru cen:
1. V cenách -2244 až -2747 jsou započteny i náklady na vyvěšení křídel.
</t>
  </si>
  <si>
    <t>0,558*1,12*4+0,85*0,80*3+0,85*1,10*3+1,15*0,80*8</t>
  </si>
  <si>
    <t>968062355</t>
  </si>
  <si>
    <t>Vybourání dřevěných rámů oken dvojitých včetně křídel pl do 2 m2</t>
  </si>
  <si>
    <t>1641309566</t>
  </si>
  <si>
    <t>Vybourání dřevěných rámů oken s křídly, dveřních zárubní, vrat, stěn, ostění nebo obkladů rámů oken s křídly dvojitých, plochy do 2 m2</t>
  </si>
  <si>
    <t>0,90*2,10*7+0,85*2,00*9+0,85*1,40*3+1,10*1,50*5</t>
  </si>
  <si>
    <t>5</t>
  </si>
  <si>
    <t>968062356</t>
  </si>
  <si>
    <t>Vybourání dřevěných rámů oken dvojitých včetně křídel pl do 4 m2</t>
  </si>
  <si>
    <t>1244535249</t>
  </si>
  <si>
    <t>Vybourání dřevěných rámů oken s křídly, dveřních zárubní, vrat, stěn, ostění nebo obkladů rámů oken s křídly dvojitých, plochy do 4 m2</t>
  </si>
  <si>
    <t>1,20*2,50*8+1,60*2,50*6+1,40*2,00*9+1,50*2,40*5</t>
  </si>
  <si>
    <t>968062357</t>
  </si>
  <si>
    <t>Vybourání dřevěných rámů oken dvojitých včetně křídel pl přes 4 m2</t>
  </si>
  <si>
    <t>-1181608927</t>
  </si>
  <si>
    <t>Vybourání dřevěných rámů oken s křídly, dveřních zárubní, vrat, stěn, ostění nebo obkladů rámů oken s křídly dvojitých, plochy přes 4 m2</t>
  </si>
  <si>
    <t>1,40*3,40*2</t>
  </si>
  <si>
    <t>7</t>
  </si>
  <si>
    <t>968062456</t>
  </si>
  <si>
    <t>Vybourání dřevěných dveřních zárubní pl přes 2 m2</t>
  </si>
  <si>
    <t>1370840844</t>
  </si>
  <si>
    <t>Vybourání dřevěných rámů oken s křídly, dveřních zárubní, vrat, stěn, ostění nebo obkladů dveřních zárubní, plochy přes 2 m2</t>
  </si>
  <si>
    <t>1,70*3,00</t>
  </si>
  <si>
    <t>997</t>
  </si>
  <si>
    <t>Přesun sutě</t>
  </si>
  <si>
    <t>8</t>
  </si>
  <si>
    <t>997002611</t>
  </si>
  <si>
    <t>Nakládání suti a vybouraných hmot</t>
  </si>
  <si>
    <t>t</t>
  </si>
  <si>
    <t>1022599883</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</si>
  <si>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</si>
  <si>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</si>
  <si>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997013212</t>
  </si>
  <si>
    <t>Vnitrostaveništní doprava suti a vybouraných hmot pro budovy v do 9 m ručně</t>
  </si>
  <si>
    <t>44459844</t>
  </si>
  <si>
    <t>Vnitrostaveništní doprava suti a vybouraných hmot vodorovně do 50 m svisle ručně (nošením po schodech)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</si>
  <si>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</si>
  <si>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</si>
  <si>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do 1 km se složením</t>
  </si>
  <si>
    <t>1925174108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</si>
  <si>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</si>
  <si>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</si>
  <si>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t>
  </si>
  <si>
    <t>997013509</t>
  </si>
  <si>
    <t>Příplatek k odvozu suti a vybouraných hmot na skládku ZKD 1 km přes 1 km</t>
  </si>
  <si>
    <t>-231935906</t>
  </si>
  <si>
    <t>Odvoz suti a vybouraných hmot na skládku nebo meziskládku se složením, na vzdálenost Příplatek k ceně za každý další i započatý 1 km přes 1 km</t>
  </si>
  <si>
    <t>9,83*5</t>
  </si>
  <si>
    <t>12</t>
  </si>
  <si>
    <t>997013831</t>
  </si>
  <si>
    <t>Poplatek za uložení na skládce (skládkovné) stavebního odpadu směsného kód odpadu 170 904</t>
  </si>
  <si>
    <t>-1456501317</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</si>
  <si>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</si>
  <si>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</si>
  <si>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</si>
  <si>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</si>
  <si>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13</t>
  </si>
  <si>
    <t>998018002</t>
  </si>
  <si>
    <t>Přesun hmot ruční pro budovy v do 12 m</t>
  </si>
  <si>
    <t>-1446154273</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</si>
  <si>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</si>
  <si>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</si>
  <si>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</si>
  <si>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</si>
  <si>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766</t>
  </si>
  <si>
    <t>Konstrukce truhlářské</t>
  </si>
  <si>
    <t>14</t>
  </si>
  <si>
    <t>766441811</t>
  </si>
  <si>
    <t>Demontáž parapetních desek dřevěných nebo plastových šířky do 30 cm délky do 1,0 m</t>
  </si>
  <si>
    <t>kus</t>
  </si>
  <si>
    <t>16</t>
  </si>
  <si>
    <t>-420575581</t>
  </si>
  <si>
    <t>Demontáž parapetních desek dřevěných nebo plastových šířky do 300 mm délky do 1m</t>
  </si>
  <si>
    <t>0,95*7+0,90*9+0,63*4+0,90*3+0,90*3+0,90*3</t>
  </si>
  <si>
    <t>766441821</t>
  </si>
  <si>
    <t>Demontáž parapetních desek dřevěných nebo plastových šířky do 30 cm délky přes 1,0 m</t>
  </si>
  <si>
    <t>448951183</t>
  </si>
  <si>
    <t>Demontáž parapetních desek dřevěných nebo plastových šířky do 300 mm délky přes 1m</t>
  </si>
  <si>
    <t>1,25*8+1,65*6+1,45*2+1,45*9+1,55*5+1,15*5+1,20*8</t>
  </si>
  <si>
    <t>766622131</t>
  </si>
  <si>
    <t>Montáž plastových oken plochy přes 1 m2 otevíravých výšky do 1,5 m s rámem do zdiva</t>
  </si>
  <si>
    <t>1336839686</t>
  </si>
  <si>
    <t>Montáž oken plastových včetně montáže rámu plochy přes 1 m2 otevíravých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</si>
  <si>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</si>
  <si>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0,58*1,12*4+0,85*1,40*3+1,10*1,50*5+0,85*0,80*3+0,85*1,10*3+1,15*0,80*8</t>
  </si>
  <si>
    <t>17</t>
  </si>
  <si>
    <t>766622132</t>
  </si>
  <si>
    <t>Montáž plastových oken plochy přes 1 m2 otevíravých výšky do 2,5 m s rámem do zdiva</t>
  </si>
  <si>
    <t>1671441730</t>
  </si>
  <si>
    <t>Montáž oken plastových včetně montáže rámu plochy přes 1 m2 otevíravých do zdiva, výšky přes 1,5 do 2,5 m</t>
  </si>
  <si>
    <t>1,20*2,50*8+1,60*2,50*6+0,90*2,10*7+1,40*2,00*9+0,85*2,00*9+1,50*2,40*5</t>
  </si>
  <si>
    <t>18</t>
  </si>
  <si>
    <t>766622133</t>
  </si>
  <si>
    <t>Montáž plastových oken plochy přes 1 m2 otevíravých výšky přes 2,5 m s rámem do zdiva</t>
  </si>
  <si>
    <t>-1408781324</t>
  </si>
  <si>
    <t>Montáž oken plastových včetně montáže rámu plochy přes 1 m2 otevíravých do zdiva, výšky přes 2,5 m</t>
  </si>
  <si>
    <t>19</t>
  </si>
  <si>
    <t>M</t>
  </si>
  <si>
    <t>6111011</t>
  </si>
  <si>
    <t>Okno plastové dvoukřídlové, profily min. 5 ti komorové s nadsvětlíkem bílé s šedým tesněním 1200x2500 mm pol.1,sklo 4-16Ar-4, U=1,1 mikroventilace, parapet vbitřní plastový</t>
  </si>
  <si>
    <t>ks</t>
  </si>
  <si>
    <t>32</t>
  </si>
  <si>
    <t>-1733247452</t>
  </si>
  <si>
    <t>Okno plastové dvoukřídlové, profily min. 5 ti komorové s nadsvětlíkem 1200x2500 mm bílé s šedým těsněním pol.1,sklo 4-16Ar-4, U=1,1 mikroventilace, parapet vnitřní plastový</t>
  </si>
  <si>
    <t>20</t>
  </si>
  <si>
    <t>6111021</t>
  </si>
  <si>
    <t>Okno plastové dvoukřídlové, profily min. 5 ti komorové s nadsvětlíkem bílé s šedým těsněním 1600x2500 mm pol.2,sklo 4-16Ar-4, U=1,1 mikroventilace,parapet vnitřní plastový</t>
  </si>
  <si>
    <t>1585151391</t>
  </si>
  <si>
    <t>Okno plastové dvoukřídlové, profily min. 5 ti komorové s nadsvětlíkem 1600x2500 mm bílé s šedým tesněním pol.2,sklo 4-16Ar-4, U=1,1 mikroventilace,parapet vnitřní plastový</t>
  </si>
  <si>
    <t>6111031</t>
  </si>
  <si>
    <t>Okno plastové dvoukřídlové, profily min. 5 ti komorové s nadsvětlíkem 1400x3400 mm bílé s šedým tesněním  pol.3,sklo 4-16Ar-4, U=1,1 mikroventilace,parapet vnitřní plastový</t>
  </si>
  <si>
    <t>-1935692151</t>
  </si>
  <si>
    <t>Okno plastové dvoukřídlové, profily min. 5 ti komorové s nadsvětlíkem 1400x3400 mm bílé s šedým těsněním pol.3,sklo 4-16Ar-4, U= 1,1mikroventilace,parapet vnitřní plastový</t>
  </si>
  <si>
    <t>22</t>
  </si>
  <si>
    <t>6111041</t>
  </si>
  <si>
    <t>Okno plastové dvoukřídlové, profily min. 5 ti komorové bílé s šedým tesněním 900x2100  pol.4,sklo 4-16Ar-4, U=1,1 mikroventilace,parapet vnitřní plastový</t>
  </si>
  <si>
    <t>-1664992013</t>
  </si>
  <si>
    <t>23</t>
  </si>
  <si>
    <t>6111051</t>
  </si>
  <si>
    <t>Okno plastové dvoukřídlové, profily min. 5 ti komorové bílé s šedým tesněním 1400x2000 mm  pol.5,sklo 4-16Ar-4, U=1,1 mikroventilace,parapet vnitřní plastový</t>
  </si>
  <si>
    <t>161497241</t>
  </si>
  <si>
    <t>Okno plastové dvoukřídlové, profily min. 5 ti komorové bílé s šedým tesněním 1400x2000 mm pol.5,sklo 5-16Ar-4, U=1,1 mikroventilace,parapet vnitřní plastový</t>
  </si>
  <si>
    <t>24</t>
  </si>
  <si>
    <t>6111061</t>
  </si>
  <si>
    <t>Okno plastové dvoukřídlové, profily min. 5 ti komorové bílé s šedým tesněním 850x2000 mm  pol.4,sklo 6-16Ar-4, U=1,1 mikroventilace,parapet vnitřní plastový</t>
  </si>
  <si>
    <t>1401195609</t>
  </si>
  <si>
    <t>Okno plastové dvoukřídlové, profily min. 5 ti komorové bílé s šedým tesněním 850x2000  pol.6,sklo 4-16Ar-4, U=1,1 mikroventilace,parapet vnitřní plastový</t>
  </si>
  <si>
    <t>25</t>
  </si>
  <si>
    <t>6111071</t>
  </si>
  <si>
    <t>Okno plastové dvoukřídlové, profily min. 5 ti komorové bílé s šedým tesněním 1500x2400 mm  pol.7,sklo 4-16Ar-4, U=1,1 mikroventilace,parapet vnitřní plastový</t>
  </si>
  <si>
    <t>-1199965522</t>
  </si>
  <si>
    <t>26</t>
  </si>
  <si>
    <t>6111081</t>
  </si>
  <si>
    <t>Okno plastové dvoukřídlové, profily min. 5 ti komorové bílé s šedým tesněním 580x1120  mm  pol.8,sklo 4-16Ar-4, U=1,1 mikroventilace,parapet vnitřní plastový</t>
  </si>
  <si>
    <t>1479995104</t>
  </si>
  <si>
    <t>27</t>
  </si>
  <si>
    <t>6111091</t>
  </si>
  <si>
    <t>Okno plastové dvoukřídlové, profily min. 5 ti komorové bílé s šedým tesněním 850x1400  mm  pol.9,sklo 4-16Ar-4, U=1,1 mikroventilace,parapet vnitřní plastový</t>
  </si>
  <si>
    <t>-1748361057</t>
  </si>
  <si>
    <t>28</t>
  </si>
  <si>
    <t>6111101</t>
  </si>
  <si>
    <t>Okno plastové dvoukřídlové, profily min. 5 ti komorové bílé s šedým tesněním 1100x1500 mm  pol.10,sklo 4-16Ar-4, U=1,1 mikroventilace,parapet vnitřní plastový</t>
  </si>
  <si>
    <t>-197711094</t>
  </si>
  <si>
    <t>29</t>
  </si>
  <si>
    <t>6111111</t>
  </si>
  <si>
    <t>Okno plastové dvoukřídlové, profily min. 5 ti komorové bílé s šedým tesněním 850x800 mm  pol.11,sklo 4-16Ar-4, U=1,1 mikroventilace,parapet vnitřní plastový</t>
  </si>
  <si>
    <t>1188421511</t>
  </si>
  <si>
    <t>30</t>
  </si>
  <si>
    <t>6111121</t>
  </si>
  <si>
    <t>Okno plastové dvoukřídlové, profily min. 5 ti komorové bílé s šedým tesněním 850x1100 mm  pol.12a sklo 4-16Ar-4, U=1,1 mikroventilace,parapet vnitřní plastový</t>
  </si>
  <si>
    <t>880121691</t>
  </si>
  <si>
    <t>Okno plastové dvoukřídlové, profily min. 5 ti komorové bílé s šedým tesněním 850x1100 mm  pol.12a sklo 4-16Ar-4, U= 1,1 mikroventilace,parapet vnitřní plastový</t>
  </si>
  <si>
    <t>31</t>
  </si>
  <si>
    <t>6111131</t>
  </si>
  <si>
    <t>Okno plastové dvoukřídlové, profily min. 5 ti komorové bílé s šedým tesněním 1150x800 mm  pol.13 sklo 4-16Ar-4, U=1,1 mikroventilace,parapet vnitřní plastový</t>
  </si>
  <si>
    <t>110350881</t>
  </si>
  <si>
    <t>766622861</t>
  </si>
  <si>
    <t>Vyvěšení křídel dřevěných nebo plastových okenních do 1,5 m2</t>
  </si>
  <si>
    <t>1023495968</t>
  </si>
  <si>
    <t>Demontáž okenních konstrukcí vyvěšení křídel dřevěných nebo plastových okenních, plochy otvoru do 1,5 m2</t>
  </si>
  <si>
    <t xml:space="preserve">Poznámka k souboru cen: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</si>
  <si>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6*8+6*6+4*7+2*9+4*9+2*5+2*4+2*3+4*5+2*3+2*3+2*8</t>
  </si>
  <si>
    <t>33</t>
  </si>
  <si>
    <t>766622862</t>
  </si>
  <si>
    <t>Vyvěšení křídel dřevěných nebo plastových okenních přes 1,5 m2</t>
  </si>
  <si>
    <t>1959932670</t>
  </si>
  <si>
    <t>Demontáž okenních konstrukcí vyvěšení křídel dřevěných nebo plastových okenních, plochy otvoru přes 1,5 m2</t>
  </si>
  <si>
    <t>6*2+2*9+2*5</t>
  </si>
  <si>
    <t>34</t>
  </si>
  <si>
    <t>766629214</t>
  </si>
  <si>
    <t>Příplatek k montáži oken rovné ostění připojovací spára do 15 mm - páska</t>
  </si>
  <si>
    <t>m</t>
  </si>
  <si>
    <t>628040985</t>
  </si>
  <si>
    <t>Montáž oken plastových Příplatek k cenám za tepelnou izolaci mezi ostěním a rámem okna při rovném ostění, připojovací spára tl. do 15 mm, páska</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</si>
  <si>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</si>
  <si>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(1,20+2,50)*2*8+(1,60+2,50)*2*6+(1,40+3,40)*2*2+(0,90+2,10)*2*7+(1,40+2,00)*2*9+(0,85+2,00)*2*9+(1,50+2,40)*2*5</t>
  </si>
  <si>
    <t>(0,58+1,12)*2*4+(0,85+1,40)*2*3+(1,10+1,50)*2*5+(0,85+0,80)*2*3+(0,85+1,10)*2*3+(1,15+0,80)*2*8</t>
  </si>
  <si>
    <t>35</t>
  </si>
  <si>
    <t>766660461</t>
  </si>
  <si>
    <t>Montáž vchodových dveří dvoukřídlových s nadsvětlíkem do zdiva</t>
  </si>
  <si>
    <t>1326445330</t>
  </si>
  <si>
    <t>Montáž dveřních křídel dřevěných nebo plastových vchodových dveří včetně rámu do zdiva dvoukřídlových s nadsvětlíkem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</si>
  <si>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</si>
  <si>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36</t>
  </si>
  <si>
    <t>6111141</t>
  </si>
  <si>
    <t>Plastové dveře dvooukřídlové s nadsvětlíkem, dveře levé, otevíravé dovnitř vel 1700x300 mm,pol.14. bélé s šedým tesněním, sklo 4-16Ar-4., U=1,1, 3 bodový hákový zámek, hliníkový práh</t>
  </si>
  <si>
    <t>1027294878</t>
  </si>
  <si>
    <t>37</t>
  </si>
  <si>
    <t>766694111</t>
  </si>
  <si>
    <t>Montáž parapetních desek dřevěných nebo plastových šířky do 30 cm délky do 1,0 m</t>
  </si>
  <si>
    <t>395526774</t>
  </si>
  <si>
    <t>Montáž ostatních truhlářských konstrukcí parapetních desek dřevěných nebo plastových šířky do 300 mm, délky do 1000 mm</t>
  </si>
  <si>
    <t xml:space="preserve">Poznámka k souboru cen:
1. Vcenách 766 69 - 3421 a 3422 jsou započteny i náklady na zaměření zřizovaných otvorů.
2. Cenami -97 . . nelze oceňovat venkovní krycí lišty balkónových dveří; tato montáž se oceňuje cenou -1610.
</t>
  </si>
  <si>
    <t>7+9+4+3+3+3</t>
  </si>
  <si>
    <t>38</t>
  </si>
  <si>
    <t>61144401</t>
  </si>
  <si>
    <t>parapet plastový vnitřní komůrkový 250x20x1000mm</t>
  </si>
  <si>
    <t>828458391</t>
  </si>
  <si>
    <t>1,25*8+1,65*6+1,45*2+0,95*7+1,45*9+0,90*9+1,55*5+0,63*4+0,93*3+1,15*5+0,90*3+0,90*3+1,20*8</t>
  </si>
  <si>
    <t>39</t>
  </si>
  <si>
    <t>61144019</t>
  </si>
  <si>
    <t>koncovka k parapetu plastovému vnitřnímu 1 pár</t>
  </si>
  <si>
    <t>sada</t>
  </si>
  <si>
    <t>-1982839000</t>
  </si>
  <si>
    <t>29+43</t>
  </si>
  <si>
    <t>40</t>
  </si>
  <si>
    <t>766694112</t>
  </si>
  <si>
    <t>Montáž parapetních desek dřevěných nebo plastových šířky do 30 cm délky do 1,6 m</t>
  </si>
  <si>
    <t>-2124516585</t>
  </si>
  <si>
    <t>Montáž ostatních truhlářských konstrukcí parapetních desek dřevěných nebo plastových šířky do 300 mm, délky přes 1000 do 1600 mm</t>
  </si>
  <si>
    <t>8+6+2+9+5+5+8</t>
  </si>
  <si>
    <t>41</t>
  </si>
  <si>
    <t>998766202</t>
  </si>
  <si>
    <t>Přesun hmot procentní pro konstrukce truhlářské v objektech v do 12 m</t>
  </si>
  <si>
    <t>%</t>
  </si>
  <si>
    <t>711672145</t>
  </si>
  <si>
    <t>Přesun hmot pro konstrukce truhlářské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</si>
  <si>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</si>
  <si>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02 - SO 02 Výměna oken v budově č. p. 210 LDN</t>
  </si>
  <si>
    <t xml:space="preserve">    786 - Dokončovací práce - čalounické úpravy</t>
  </si>
  <si>
    <t>-1093528435</t>
  </si>
  <si>
    <t>(1,10+2,45*2)*0,40*7+(0,85+2,00*2)*0,40*7+(1,50+2,00*2)*0,40*9+1,50+(2,40*2)*0,40*2+(1,40+3,40*2)*0,40*2+(1,60+2,50*2)*0,40*6+(1,10+2,30*2)*0,40*3</t>
  </si>
  <si>
    <t>(1,15+2,20*2)*0,40*3+(0,56+1,15*2)*0,40*2+(0,85+2,50*2)*0,40+(1,40+1,70*2)*0,40+(1,40+2,30*2)*0,40+(2,40+1,20*2)*0,40*3+(1,43+2,17*2)*0,40</t>
  </si>
  <si>
    <t>-143228571</t>
  </si>
  <si>
    <t>1,10*2,45*7+0,85*2,00*7+1,50+2,00*9+1,50*2,40*2+1,40*3,40*2+1,60*2,50*6+1,10*2,30*3+1,15*2,20*3+0,56*1,15*2+0,85*2,50</t>
  </si>
  <si>
    <t>1,40*1,70+1,40*20,30+2,40*1,20*3+1,43*2,17</t>
  </si>
  <si>
    <t>-504993986</t>
  </si>
  <si>
    <t>0,56*1,15*2</t>
  </si>
  <si>
    <t>1209351191</t>
  </si>
  <si>
    <t>0,85*2,00*7</t>
  </si>
  <si>
    <t>-980566402</t>
  </si>
  <si>
    <t>1,10*2,45*7+1,50*2,00*9+1,50*2,40*2+1,60*2,50*6+1,10*2,30*3+1,15*2,20*3+0,85*2,50+1,40*1,70+2,40*1,20*3</t>
  </si>
  <si>
    <t>147735629</t>
  </si>
  <si>
    <t>-391057324</t>
  </si>
  <si>
    <t>1,40*2,30+1,43*2,17</t>
  </si>
  <si>
    <t>-2052758178</t>
  </si>
  <si>
    <t>3,84</t>
  </si>
  <si>
    <t>1878437129</t>
  </si>
  <si>
    <t>-340003425</t>
  </si>
  <si>
    <t>-516756465</t>
  </si>
  <si>
    <t>3,84*5</t>
  </si>
  <si>
    <t>-1685227449</t>
  </si>
  <si>
    <t>-1997574112</t>
  </si>
  <si>
    <t>-1965183376</t>
  </si>
  <si>
    <t>7+2+1</t>
  </si>
  <si>
    <t>634873964</t>
  </si>
  <si>
    <t>7+7+9+2+2+6+3+3+1+1+3</t>
  </si>
  <si>
    <t>-293672478</t>
  </si>
  <si>
    <t>-556135217</t>
  </si>
  <si>
    <t>1,10*2,45*7+0,85*2,00*7+1,50*2,00*9+1,50*2,40*2+1,60*2,50*6+1,10*2,30*3+1,15*2,20*3+0,85*2,50+1,40*1,70</t>
  </si>
  <si>
    <t>-1383688041</t>
  </si>
  <si>
    <t>Okno plastové dvoukřídlové, profily min. 5 ti komorové s nadsvětlíkem bílé s šedým tesněním 1100x2450 mm pol.1,sklo 4-16Ar-4, U=1,1 mikroventilace, parapet vbitřní plastový</t>
  </si>
  <si>
    <t>1632985682</t>
  </si>
  <si>
    <t>6111022</t>
  </si>
  <si>
    <t>Okno plastové dvoukřídlové, profily min. 5 ti komorové s nadsvětlíkem bílé s šedým tesněním 850x2000 mm pol.2,sklo 4-16Ar-4, U=1,1 mikroventilace, parapet vbitřní plastový</t>
  </si>
  <si>
    <t>1689361311</t>
  </si>
  <si>
    <t>6111032</t>
  </si>
  <si>
    <t>Okno plastové dvoukřídlové, profily min. 5 ti komorové s nadsvětlíkem bílé s šedým tesněním 1500x2000 mm pol.3,sklo 4-16Ar-4, U=1,1 mikroventilace, parapet vbitřní plastový</t>
  </si>
  <si>
    <t>-96106725</t>
  </si>
  <si>
    <t>6111042</t>
  </si>
  <si>
    <t>Okno plastové dvoukřídlové, profily min. 5 ti komorové s nadsvětlíkem bílé s šedým tesněním 1500x2400 mm pol.4,sklo 4-16Ar-4, U=1,1 mikroventilace, parapet vbitřní plastový</t>
  </si>
  <si>
    <t>545475571</t>
  </si>
  <si>
    <t>6111052</t>
  </si>
  <si>
    <t>Okno plastové dvoukřídlové, profily min. 5 ti komorové s nadsvětlíkem bílé s šedým tesněním 1400x3400 mm pol.5,sklo 4-16Ar-4, U=1,1 mikroventilace, parapet vbitřní plastový</t>
  </si>
  <si>
    <t>1989899454</t>
  </si>
  <si>
    <t>6111062</t>
  </si>
  <si>
    <t>Okno plastové dvoukřídlové, profily min. 5 ti komorové s nadsvětlíkem bílé s šedým tesněním 1600x2500 mm pol.6,sklo 4-16Ar-4, U=1,1 mikroventilace, parapet vbitřní plastový</t>
  </si>
  <si>
    <t>1463178607</t>
  </si>
  <si>
    <t>6111072</t>
  </si>
  <si>
    <t>Okno plastové dvoukřídlové, profily min. 5 ti komorové s nadsvětlíkem bílé s šedým tesněním 1100x2300 mm pol.7,sklo 4-16Ar-4, U=1,1 mikroventilace, parapet vbitřní plastový</t>
  </si>
  <si>
    <t>-833671927</t>
  </si>
  <si>
    <t>611082</t>
  </si>
  <si>
    <t>1262895209</t>
  </si>
  <si>
    <t>Okno plastové fix 1150x2200 mm</t>
  </si>
  <si>
    <t>6111092</t>
  </si>
  <si>
    <t>Okno plastové dvoukřídlové, profily min. 5 ti komorové s nadsvětlíkem bílé s šedým tesněním 560x1150 mm pol.9,sklo 4-16Ar-4, U=1,1 mikroventilace, parapet vbitřní plastový</t>
  </si>
  <si>
    <t>-1631190189</t>
  </si>
  <si>
    <t>Okno plastové dvoukřídlové, profily min. 5 ti komorové s nadsvětlíkem bílé s šedým tesněním 560x1100  mm pol.9,sklo 4-16Ar-4, U=1,1 mikroventilace, parapet vbitřní plastový</t>
  </si>
  <si>
    <t>6111102</t>
  </si>
  <si>
    <t>Okno plastové dvoukřídlové, profily min. 5 ti komorové s nadsvětlíkem bílé s šedým tesněním 850x2500  mm pol.10,sklo 4-16Ar-4, U=1,1 mikroventilace, parapet vbitřní plastový</t>
  </si>
  <si>
    <t>1443577562</t>
  </si>
  <si>
    <t>6111112</t>
  </si>
  <si>
    <t>Okno plastové dvoukřídlové, profily min. 5 ti komorové s nadsvětlíkem bílé s šedým tesněním 1400x1700   mm pol.11,sklo 4-16Ar-4, U=1,1 mikroventilace, parapet vbitřní plastový</t>
  </si>
  <si>
    <t>-1673648442</t>
  </si>
  <si>
    <t>6111122</t>
  </si>
  <si>
    <t>Okno plastové dvoukřídlové, profily min. 5 ti komorové s nadsvětlíkem bílé s šedým tesněním 2400x1200   mm pol.12,sklo 4-16Ar-4, U=1,1 mikroventilace, parapet vbitřní plastový</t>
  </si>
  <si>
    <t>91321537</t>
  </si>
  <si>
    <t>-1898218213</t>
  </si>
  <si>
    <t>6*7+4*7+2*9+2*2+6*6+2*3+2*2+4+4</t>
  </si>
  <si>
    <t>-1375094166</t>
  </si>
  <si>
    <t>4*9+2*2+6*2+2*3+2*3</t>
  </si>
  <si>
    <t>262656824</t>
  </si>
  <si>
    <t>(1,10+2,45)*2*7+(0,85+2,00)*2*7+(1,50+2,00)*2*9+(1,50+2,40)*2*2+(1,40+3,40)*2*2+(1,60+2,50)*2*6+(1,10+2,30)*2*3+(1,15+2,20)*2*3+(0,56+1,15)*2*2</t>
  </si>
  <si>
    <t>(0,85+2,50)*2+(1,40+1,70)*2+(1,40+2,30)*2+(2,40+1,20)*2*3+(1,43+2,17)*2</t>
  </si>
  <si>
    <t>953912695</t>
  </si>
  <si>
    <t>1+1</t>
  </si>
  <si>
    <t>6111132</t>
  </si>
  <si>
    <t>Plastové dveře dvooukřídlové boční dveře , otevíravé dovnitř vel 1430x2170 mm,pol.13. bíélé s šedým tesněním, sklo 4-16Ar-4., U=1,1, 3 bodový hákový zámek + FAB hliníkový práh</t>
  </si>
  <si>
    <t>-1167876402</t>
  </si>
  <si>
    <t>1992344551</t>
  </si>
  <si>
    <t>333443557</t>
  </si>
  <si>
    <t>1,15*7+0,90*7+1,55*9+1,55*2+1,45*2+1,65*6+1,15*3+1,20*3+0,61*2+0,90+1,45+2,45*3</t>
  </si>
  <si>
    <t>237427177</t>
  </si>
  <si>
    <t>2*7+2*7+2*9+2*2+2*2+2*6+2*3+2*3+2*2+2+2+2*3</t>
  </si>
  <si>
    <t>653312041</t>
  </si>
  <si>
    <t>7+9+2+2+6+3+3+1</t>
  </si>
  <si>
    <t>766694113</t>
  </si>
  <si>
    <t>Montáž parapetních desek dřevěných nebo plastových šířky do 30 cm délky do 2,6 m</t>
  </si>
  <si>
    <t>-342631501</t>
  </si>
  <si>
    <t>Montáž ostatních truhlářských konstrukcí parapetních desek dřevěných nebo plastových šířky do 300 mm, délky přes 1600 do 2600 mm</t>
  </si>
  <si>
    <t>-1332347009</t>
  </si>
  <si>
    <t>786</t>
  </si>
  <si>
    <t>Dokončovací práce - čalounické úpravy</t>
  </si>
  <si>
    <t>42</t>
  </si>
  <si>
    <t>786624111</t>
  </si>
  <si>
    <t>Montáž lamelové žaluzie do oken zdvojených dřevěných otevíravých, sklápěcích a vyklápěcích</t>
  </si>
  <si>
    <t>-153969663</t>
  </si>
  <si>
    <t>Montáž zastiňujících žaluzií lamelových do oken zdvojených otevíravých, sklápěcích nebo vyklápěcích plastových</t>
  </si>
  <si>
    <t xml:space="preserve">Poznámka k souboru cen:
1. Cenu-3111 lze použít pro jakýkoli rozměr žaluzie.
</t>
  </si>
  <si>
    <t>"pol. 1"1,10*2,45*4</t>
  </si>
  <si>
    <t>"pol.5"1,40*3,40*2</t>
  </si>
  <si>
    <t>"pol. 6"1,60*2,50*6</t>
  </si>
  <si>
    <t>43</t>
  </si>
  <si>
    <t>611243494</t>
  </si>
  <si>
    <t>-1634695379</t>
  </si>
  <si>
    <t>Dodávka interierových hliníkových žaluzií</t>
  </si>
  <si>
    <t>44,30</t>
  </si>
  <si>
    <t>44</t>
  </si>
  <si>
    <t>998786202</t>
  </si>
  <si>
    <t>Přesun hmot procentní pro čalounické úpravy v objektech v do 12 m</t>
  </si>
  <si>
    <t>-1661122948</t>
  </si>
  <si>
    <t>Přesun hmot pro čalounické úpravy stanovený procentní sazbou (%) z ceny vodorovná dopravní vzdálenost do 50 m v objektech výšky přes 6 do 12 m</t>
  </si>
  <si>
    <t>03 - SO 03 Výměna oken v budově č. p. 499 - kuchyně</t>
  </si>
  <si>
    <t>-946438387</t>
  </si>
  <si>
    <t>(1,20*1,70*2)*0,40*9+(0,90+0,82*2)*0,40*3+(1,20+1,47*2)*0,40</t>
  </si>
  <si>
    <t>1934488134</t>
  </si>
  <si>
    <t>1,20*1,72*9+0,90*0,82*3+1,20*1,47</t>
  </si>
  <si>
    <t>-1355071898</t>
  </si>
  <si>
    <t>0,90*0,82*3</t>
  </si>
  <si>
    <t>216150369</t>
  </si>
  <si>
    <t>1,20*1,47</t>
  </si>
  <si>
    <t>-2094965283</t>
  </si>
  <si>
    <t>1,20*1,72*9</t>
  </si>
  <si>
    <t>1303748020</t>
  </si>
  <si>
    <t>0,93</t>
  </si>
  <si>
    <t>-1370108849</t>
  </si>
  <si>
    <t>-848093117</t>
  </si>
  <si>
    <t>-1533469277</t>
  </si>
  <si>
    <t>0,93*5</t>
  </si>
  <si>
    <t>-1808573729</t>
  </si>
  <si>
    <t>-1421020127</t>
  </si>
  <si>
    <t>1866622612</t>
  </si>
  <si>
    <t>-486724538</t>
  </si>
  <si>
    <t>9+1</t>
  </si>
  <si>
    <t>-233411468</t>
  </si>
  <si>
    <t>Okno plastové jednokřídlové, profily min. 5 ti komorové sklo dělící příčka vodorovná uprostřed bílé s šedým tesněním 1200x1720  mm pol.1,sklo 4-16Ar-4, U=1,1 mikroventilace, parapet vbitřní plastový</t>
  </si>
  <si>
    <t>616444393</t>
  </si>
  <si>
    <t>Okno plastové jednokřídlové, profily min. 5 ti komorové sklo dělící příčka vodorovná uprostřed bílé s šedým tesněním 1200x1720 mm pol.2,sklo 4-16Ar-4, U=1,1 mikroventilace, parapet vbitřní plastový</t>
  </si>
  <si>
    <t>Okno plastové jednokřídlové, profily min. 5 ti komorové bílé s šedým tesněním 900x820  mm pol.2,sklo 4-16Ar-4, U=1,1 mikroventilace, parapet vbitřní plastový</t>
  </si>
  <si>
    <t>579746109</t>
  </si>
  <si>
    <t>6111033</t>
  </si>
  <si>
    <t>Okno plastové dvoukřídlové , profily min. 5 ti komorové bílé s šedým tesněním 1200x1470  mm pol.3,sklo 4-16Ar-4, U=1,1 mikroventilace, parapet vbitřní plastový</t>
  </si>
  <si>
    <t>-550035980</t>
  </si>
  <si>
    <t>-1964772012</t>
  </si>
  <si>
    <t>2*3</t>
  </si>
  <si>
    <t>870762464</t>
  </si>
  <si>
    <t>2*9+2</t>
  </si>
  <si>
    <t>1581964284</t>
  </si>
  <si>
    <t>(1,20+1,72)*2*9+(0,90+0,82)*2*3+(1,20+1,47)*2</t>
  </si>
  <si>
    <t>-1392728150</t>
  </si>
  <si>
    <t>1,25*53+1,25*6</t>
  </si>
  <si>
    <t>-638192711</t>
  </si>
  <si>
    <t>53+6</t>
  </si>
  <si>
    <t>-1769462757</t>
  </si>
  <si>
    <t>1855962277</t>
  </si>
  <si>
    <t>-974037641</t>
  </si>
  <si>
    <t>04 - SO 04 Výměna oken v budově č. p. 500 transfuzní</t>
  </si>
  <si>
    <t>-597587362</t>
  </si>
  <si>
    <t>(1,20+1,72*2)*0,40*53+(1,20+0,97*2)*0,40*6</t>
  </si>
  <si>
    <t>1811369573</t>
  </si>
  <si>
    <t>1,20*1,72*53+1,20*0,97*6</t>
  </si>
  <si>
    <t>-749122255</t>
  </si>
  <si>
    <t>1,20*0,97*6</t>
  </si>
  <si>
    <t>-1352845662</t>
  </si>
  <si>
    <t>1,20*1,72*53</t>
  </si>
  <si>
    <t>-1966977809</t>
  </si>
  <si>
    <t>34,30</t>
  </si>
  <si>
    <t>-294119438</t>
  </si>
  <si>
    <t>1373659518</t>
  </si>
  <si>
    <t>824690701</t>
  </si>
  <si>
    <t>34,30*5</t>
  </si>
  <si>
    <t>584818826</t>
  </si>
  <si>
    <t>-237373393</t>
  </si>
  <si>
    <t>-1954320951</t>
  </si>
  <si>
    <t>-1517407242</t>
  </si>
  <si>
    <t>-163193663</t>
  </si>
  <si>
    <t>Okno plastové jednokřídlové, profily min. 5 ti komorové sklo dělící příčka vodorovná uprostřed bílé s šedým tesněním 1200x1720 mm pol.1,sklo 4-16Ar-4, U=1,1 mikroventilace, parapet vbitřní plastový</t>
  </si>
  <si>
    <t>Okno plastové jednokřídlové, profily min. 5 ti komorové sklo dělící příčka vodorovná uprostřed bílé s šedým tesněním 1200x970  mm pol.2,sklo 4-16Ar-4, U=1,1 mikroventilace, parapet vbitřní plastový</t>
  </si>
  <si>
    <t>-74564443</t>
  </si>
  <si>
    <t>Okno plastové jednokřídlové, profily min. 5 ti komorové sklo dělící příčka vodorovná uprostřed bílé s šedým tesněním 1200x970  mm pol.2,sklo 4-16Ar-4, U=1,1 mikroventilace, parapet plastový</t>
  </si>
  <si>
    <t>663517192</t>
  </si>
  <si>
    <t>-1230441251</t>
  </si>
  <si>
    <t>2*6</t>
  </si>
  <si>
    <t>1020278709</t>
  </si>
  <si>
    <t>2*53</t>
  </si>
  <si>
    <t>-1491912958</t>
  </si>
  <si>
    <t>(1,20+1,72)*2*53+(1,20+0,97)*2*6</t>
  </si>
  <si>
    <t>-219554517</t>
  </si>
  <si>
    <t>-1164382022</t>
  </si>
  <si>
    <t>-1936887105</t>
  </si>
  <si>
    <t>-361370405</t>
  </si>
  <si>
    <t>05 - SO 05 Výměna oken v budově č. p. 500 hospodářská budova</t>
  </si>
  <si>
    <t>275051017</t>
  </si>
  <si>
    <t>(1,20+2,32*2)*0,40*19+(2,40+1,47*2)*0,40+0,60*3*0,40+(0,30+0,60*2)*0,40+(1,20+1,70*2)*0,40*10+(1,15+2,17*2)*0,40*16</t>
  </si>
  <si>
    <t>-1407332700</t>
  </si>
  <si>
    <t>1,20*2,32*19+2,40*1,47+0,60*0,60+0,30*0,60+1,20*1,77*10+1,15+2,17*16</t>
  </si>
  <si>
    <t>1716255900</t>
  </si>
  <si>
    <t>0,60*0,60+0,30*0,60</t>
  </si>
  <si>
    <t>1052304293</t>
  </si>
  <si>
    <t>1,20*2,32*19+2,40*1,47+1,20*1,77*10+1,15*2,17*16</t>
  </si>
  <si>
    <t>63106573</t>
  </si>
  <si>
    <t>3,45</t>
  </si>
  <si>
    <t>1711286172</t>
  </si>
  <si>
    <t>-711783830</t>
  </si>
  <si>
    <t>-829018284</t>
  </si>
  <si>
    <t>3,45*5</t>
  </si>
  <si>
    <t>644903548</t>
  </si>
  <si>
    <t>3,445</t>
  </si>
  <si>
    <t>-1353261428</t>
  </si>
  <si>
    <t>2135395030</t>
  </si>
  <si>
    <t>-907775849</t>
  </si>
  <si>
    <t>19+1+10+16</t>
  </si>
  <si>
    <t>1790733003</t>
  </si>
  <si>
    <t>2,40*1,47+0,60*0,60+0,30*0,60</t>
  </si>
  <si>
    <t>Okno plastové dvoukřídlové, profily min. 5 ti komorové sklo dělící příčka svislá uprostřed bílé s šedým tesněním 1200x2320  mm pol.1,sklo 4-16Ar-4, U=1,1 mikroventilace, parapet vbitřní plastový</t>
  </si>
  <si>
    <t>741712573</t>
  </si>
  <si>
    <t>Okno plastové třikřídlové, profily min. 5 ti komorové bílé s šedým tesněním 2400x1470  mm pol.2,sklo 4-16Ar-4, U=1,1 mikroventilace, parapet vbitřní plastový</t>
  </si>
  <si>
    <t>-1828465220</t>
  </si>
  <si>
    <t>6111055</t>
  </si>
  <si>
    <t>Okno plastové dvoukřídlové, profily min. 5 ti komorové bílésklo dělící příčka svislá  s šedým tesněním 1200x1770  mm pol.5,sklo 4-16Ar-4, U=1,1 mikroventilace, parapet vbitřní plastový</t>
  </si>
  <si>
    <t>-2130924713</t>
  </si>
  <si>
    <t>6111056</t>
  </si>
  <si>
    <t>Okno plastové dvoukřídlové, profily min. 5 ti komorové bílésklo dělící příčka svislá  s šedým tesněním 1150x2170  mm pol.6,sklo 4-16Ar-4, U=1,1 mikroventilace, parapet vbitřní plastový</t>
  </si>
  <si>
    <t>1797618330</t>
  </si>
  <si>
    <t>-499970944</t>
  </si>
  <si>
    <t>1,20*2,32*19+1,20*1,77*10+1,15*2,17*10</t>
  </si>
  <si>
    <t>2069828918</t>
  </si>
  <si>
    <t>2*19+3*2+2+2+2+2*10+2*10+2*16</t>
  </si>
  <si>
    <t>-238679296</t>
  </si>
  <si>
    <t>2*2*19+2*2*16</t>
  </si>
  <si>
    <t>864122471</t>
  </si>
  <si>
    <t>(1,20+2,32)*2*19+(2,40+1,47)*2+0,60*4+(0,30+0,60)*2+(1,20+1,77)*2*10+(1,15+2,17)*2*16</t>
  </si>
  <si>
    <t>1390389905</t>
  </si>
  <si>
    <t>1,25*19+2,45+0,65+0,35+1,25*10+1,20*16</t>
  </si>
  <si>
    <t>-763994082</t>
  </si>
  <si>
    <t>1*+1+1+1+10+16</t>
  </si>
  <si>
    <t>-562650302</t>
  </si>
  <si>
    <t>-113940743</t>
  </si>
  <si>
    <t>19+10+16</t>
  </si>
  <si>
    <t>-1207597894</t>
  </si>
  <si>
    <t>-665648673</t>
  </si>
  <si>
    <t>229594734</t>
  </si>
  <si>
    <t>"pol. 1"1,20*2,30*8</t>
  </si>
  <si>
    <t>"pol. 6"1,15*2,17*8</t>
  </si>
  <si>
    <t>923341961</t>
  </si>
  <si>
    <t>42,04</t>
  </si>
  <si>
    <t>-271378536</t>
  </si>
  <si>
    <t xml:space="preserve">06 - SO 06 Výměna dveří v budově č. p. 500 a jídelně </t>
  </si>
  <si>
    <t xml:space="preserve">    767 - Konstrukce zámečnické</t>
  </si>
  <si>
    <t>-1619132915</t>
  </si>
  <si>
    <t>(1,75+2,75*2)*0,40+(1,10+2,30*2)*0,40+(2,45+3,85*2)*0,40+(1,10+2,70*2)*0,40+(2,45+2,52*2)*0,40+(2,62+2,15*2)*0,40</t>
  </si>
  <si>
    <t>1903944829</t>
  </si>
  <si>
    <t>1,75*2,75+1,10*2,30+2,45*3,58+1,10*2,70+2,45*2,52+2,62*2,15</t>
  </si>
  <si>
    <t>968072456</t>
  </si>
  <si>
    <t>Vybourání kovových dveřních zárubní pl přes 2 m2</t>
  </si>
  <si>
    <t>-894785188</t>
  </si>
  <si>
    <t>Vybourání kovových rámů oken s křídly, dveřních zárubní, vrat, stěn, ostění nebo obkladů dveřních zárubní, plochy přes 2 m2</t>
  </si>
  <si>
    <t xml:space="preserve">Poznámka k souboru cen:
1. V cenách -2244 až -2559 jsou započteny i náklady na vyvěšení křídel.
2. Cenou -2641 se oceňuje i vybourání nosné ocelové konstrukce pro sádrokartonové příčky.
</t>
  </si>
  <si>
    <t>319290653</t>
  </si>
  <si>
    <t>1,95</t>
  </si>
  <si>
    <t>1214011301</t>
  </si>
  <si>
    <t>521774482</t>
  </si>
  <si>
    <t>-984153391</t>
  </si>
  <si>
    <t>1,95*5</t>
  </si>
  <si>
    <t>1644201054</t>
  </si>
  <si>
    <t>1919027795</t>
  </si>
  <si>
    <t>766660411</t>
  </si>
  <si>
    <t>Montáž vchodových dveří jednokřídlových bez nadsvětlíku do zdiva</t>
  </si>
  <si>
    <t>-1996615153</t>
  </si>
  <si>
    <t>Montáž dveřních křídel dřevěných nebo plastových vchodových dveří včetně rámu do zdiva jednokřídlových bez nadsvětlíku</t>
  </si>
  <si>
    <t>611100</t>
  </si>
  <si>
    <t>-57255698</t>
  </si>
  <si>
    <t>Jednokřídlové vchodové dveře plastové 1100x2300 mm</t>
  </si>
  <si>
    <t>611101</t>
  </si>
  <si>
    <t>687429553</t>
  </si>
  <si>
    <t>Dveře vchodvé jednokřídlové s nadsvětlíkem plasrové  1100y2700 mm</t>
  </si>
  <si>
    <t>611102</t>
  </si>
  <si>
    <t>-660898469</t>
  </si>
  <si>
    <t>Dveře vchodové dvoukřídlé plastové 2620x2150 mm</t>
  </si>
  <si>
    <t>766660421</t>
  </si>
  <si>
    <t>Montáž vchodových dveří jednokřídlových s nadsvětlíkem do zdiva</t>
  </si>
  <si>
    <t>510654947</t>
  </si>
  <si>
    <t>Montáž dveřních křídel dřevěných nebo plastových vchodových dveří včetně rámu do zdiva jednokřídlových s nadsvětlíkem</t>
  </si>
  <si>
    <t>766660451</t>
  </si>
  <si>
    <t>Montáž vchodových dveří dvoukřídlových bez nadsvětlíku do zdiva</t>
  </si>
  <si>
    <t>-1036119786</t>
  </si>
  <si>
    <t>Montáž dveřních křídel dřevěných nebo plastových vchodových dveří včetně rámu do zdiva dvoukřídlových bez nadsvětlíku</t>
  </si>
  <si>
    <t>998766201</t>
  </si>
  <si>
    <t>Přesun hmot procentní pro konstrukce truhlářské v objektech v do 6 m</t>
  </si>
  <si>
    <t>-1665717293</t>
  </si>
  <si>
    <t>Přesun hmot pro konstrukce truhlářské stanovený procentní sazbou (%) z ceny vodorovná dopravní vzdálenost do 50 m v objektech výšky do 6 m</t>
  </si>
  <si>
    <t>767</t>
  </si>
  <si>
    <t>Konstrukce zámečnické</t>
  </si>
  <si>
    <t>767651112</t>
  </si>
  <si>
    <t>Montáž vrat garážových sekčních zajížděcích pod strop plochy do 9 m2</t>
  </si>
  <si>
    <t>-886103826</t>
  </si>
  <si>
    <t>Montáž vrat garážových nebo průmyslových sekčních zajížděcích pod strop, plochy přes 6 do 9 m2</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</si>
  <si>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</si>
  <si>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5531062</t>
  </si>
  <si>
    <t>Dodávka sekčních vrat 2500x2500 mm</t>
  </si>
  <si>
    <t>858584145</t>
  </si>
  <si>
    <t>5531063</t>
  </si>
  <si>
    <t>Dodávka sekčních vrat 1500x 2750 mm</t>
  </si>
  <si>
    <t>191267532</t>
  </si>
  <si>
    <t>998767201</t>
  </si>
  <si>
    <t>Přesun hmot procentní pro zámečnické konstrukce v objektech v do 6 m</t>
  </si>
  <si>
    <t>-1350705415</t>
  </si>
  <si>
    <t>Přesun hmot pro zámečnické konstrukce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</si>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</sst>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4"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35"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4"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26" fillId="0" borderId="0" xfId="0" applyFont="1" applyAlignment="1" applyProtection="1">
      <alignment horizontal="left" vertical="center" wrapText="1"/>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21" fillId="4" borderId="7" xfId="0" applyFont="1" applyFill="1" applyBorder="1" applyAlignment="1" applyProtection="1">
      <alignment horizontal="righ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9" fillId="0" borderId="0" xfId="0" applyFont="1" applyBorder="1" applyAlignment="1">
      <alignment horizontal="center" vertical="center" wrapText="1"/>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xf numFmtId="0" fontId="39" fillId="0" borderId="0" xfId="0" applyFont="1" applyBorder="1" applyAlignment="1">
      <alignment horizontal="center" vertical="center"/>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 customHeight="1">
      <c r="AR2" s="334"/>
      <c r="AS2" s="334"/>
      <c r="AT2" s="334"/>
      <c r="AU2" s="334"/>
      <c r="AV2" s="334"/>
      <c r="AW2" s="334"/>
      <c r="AX2" s="334"/>
      <c r="AY2" s="334"/>
      <c r="AZ2" s="334"/>
      <c r="BA2" s="334"/>
      <c r="BB2" s="334"/>
      <c r="BC2" s="334"/>
      <c r="BD2" s="334"/>
      <c r="BE2" s="334"/>
      <c r="BS2" s="16" t="s">
        <v>6</v>
      </c>
      <c r="BT2" s="16" t="s">
        <v>7</v>
      </c>
    </row>
    <row r="3" spans="2:72"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8</v>
      </c>
      <c r="BT3" s="16" t="s">
        <v>9</v>
      </c>
    </row>
    <row r="4" spans="2:71" ht="24.9"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11</v>
      </c>
      <c r="BE4" s="24" t="s">
        <v>12</v>
      </c>
      <c r="BS4" s="16" t="s">
        <v>6</v>
      </c>
    </row>
    <row r="5" spans="2:71" ht="12" customHeight="1">
      <c r="B5" s="20"/>
      <c r="C5" s="21"/>
      <c r="D5" s="25" t="s">
        <v>13</v>
      </c>
      <c r="E5" s="21"/>
      <c r="F5" s="21"/>
      <c r="G5" s="21"/>
      <c r="H5" s="21"/>
      <c r="I5" s="21"/>
      <c r="J5" s="21"/>
      <c r="K5" s="335" t="s">
        <v>14</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1"/>
      <c r="AQ5" s="21"/>
      <c r="AR5" s="19"/>
      <c r="BE5" s="342" t="s">
        <v>15</v>
      </c>
      <c r="BS5" s="16" t="s">
        <v>6</v>
      </c>
    </row>
    <row r="6" spans="2:71" ht="36.9" customHeight="1">
      <c r="B6" s="20"/>
      <c r="C6" s="21"/>
      <c r="D6" s="27" t="s">
        <v>16</v>
      </c>
      <c r="E6" s="21"/>
      <c r="F6" s="21"/>
      <c r="G6" s="21"/>
      <c r="H6" s="21"/>
      <c r="I6" s="21"/>
      <c r="J6" s="21"/>
      <c r="K6" s="337" t="s">
        <v>17</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1"/>
      <c r="AQ6" s="21"/>
      <c r="AR6" s="19"/>
      <c r="BE6" s="343"/>
      <c r="BS6" s="16" t="s">
        <v>18</v>
      </c>
    </row>
    <row r="7" spans="2:71" ht="12" customHeight="1">
      <c r="B7" s="20"/>
      <c r="C7" s="21"/>
      <c r="D7" s="28" t="s">
        <v>19</v>
      </c>
      <c r="E7" s="21"/>
      <c r="F7" s="21"/>
      <c r="G7" s="21"/>
      <c r="H7" s="21"/>
      <c r="I7" s="21"/>
      <c r="J7" s="21"/>
      <c r="K7" s="26" t="s">
        <v>20</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21</v>
      </c>
      <c r="AL7" s="21"/>
      <c r="AM7" s="21"/>
      <c r="AN7" s="26" t="s">
        <v>20</v>
      </c>
      <c r="AO7" s="21"/>
      <c r="AP7" s="21"/>
      <c r="AQ7" s="21"/>
      <c r="AR7" s="19"/>
      <c r="BE7" s="343"/>
      <c r="BS7" s="16" t="s">
        <v>8</v>
      </c>
    </row>
    <row r="8" spans="2:71"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9" t="s">
        <v>25</v>
      </c>
      <c r="AO8" s="21"/>
      <c r="AP8" s="21"/>
      <c r="AQ8" s="21"/>
      <c r="AR8" s="19"/>
      <c r="BE8" s="343"/>
      <c r="BS8" s="16" t="s">
        <v>26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43"/>
      <c r="BS9" s="16" t="s">
        <v>27</v>
      </c>
    </row>
    <row r="10" spans="2:71" ht="12" customHeight="1">
      <c r="B10" s="20"/>
      <c r="C10" s="21"/>
      <c r="D10" s="28" t="s">
        <v>28</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29</v>
      </c>
      <c r="AL10" s="21"/>
      <c r="AM10" s="21"/>
      <c r="AN10" s="26" t="s">
        <v>20</v>
      </c>
      <c r="AO10" s="21"/>
      <c r="AP10" s="21"/>
      <c r="AQ10" s="21"/>
      <c r="AR10" s="19"/>
      <c r="BE10" s="343"/>
      <c r="BS10" s="16" t="s">
        <v>18</v>
      </c>
    </row>
    <row r="11" spans="2:71" ht="18.45" customHeight="1">
      <c r="B11" s="20"/>
      <c r="C11" s="21"/>
      <c r="D11" s="21"/>
      <c r="E11" s="26" t="s">
        <v>23</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30</v>
      </c>
      <c r="AL11" s="21"/>
      <c r="AM11" s="21"/>
      <c r="AN11" s="26" t="s">
        <v>20</v>
      </c>
      <c r="AO11" s="21"/>
      <c r="AP11" s="21"/>
      <c r="AQ11" s="21"/>
      <c r="AR11" s="19"/>
      <c r="BE11" s="343"/>
      <c r="BS11" s="16" t="s">
        <v>18</v>
      </c>
    </row>
    <row r="12" spans="2:71" ht="6.9"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43"/>
      <c r="BS12" s="16" t="s">
        <v>18</v>
      </c>
    </row>
    <row r="13" spans="2:71" ht="12" customHeight="1">
      <c r="B13" s="20"/>
      <c r="C13" s="21"/>
      <c r="D13" s="28"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29</v>
      </c>
      <c r="AL13" s="21"/>
      <c r="AM13" s="21"/>
      <c r="AN13" s="30" t="s">
        <v>32</v>
      </c>
      <c r="AO13" s="21"/>
      <c r="AP13" s="21"/>
      <c r="AQ13" s="21"/>
      <c r="AR13" s="19"/>
      <c r="BE13" s="343"/>
      <c r="BS13" s="16" t="s">
        <v>18</v>
      </c>
    </row>
    <row r="14" spans="2:71" ht="13.2">
      <c r="B14" s="20"/>
      <c r="C14" s="21"/>
      <c r="D14" s="21"/>
      <c r="E14" s="338" t="s">
        <v>32</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28" t="s">
        <v>30</v>
      </c>
      <c r="AL14" s="21"/>
      <c r="AM14" s="21"/>
      <c r="AN14" s="30" t="s">
        <v>32</v>
      </c>
      <c r="AO14" s="21"/>
      <c r="AP14" s="21"/>
      <c r="AQ14" s="21"/>
      <c r="AR14" s="19"/>
      <c r="BE14" s="343"/>
      <c r="BS14" s="16" t="s">
        <v>18</v>
      </c>
    </row>
    <row r="15" spans="2:71" ht="6.9"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43"/>
      <c r="BS15" s="16" t="s">
        <v>33</v>
      </c>
    </row>
    <row r="16" spans="2:71" ht="12" customHeight="1">
      <c r="B16" s="20"/>
      <c r="C16" s="21"/>
      <c r="D16" s="28" t="s">
        <v>34</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29</v>
      </c>
      <c r="AL16" s="21"/>
      <c r="AM16" s="21"/>
      <c r="AN16" s="26" t="s">
        <v>20</v>
      </c>
      <c r="AO16" s="21"/>
      <c r="AP16" s="21"/>
      <c r="AQ16" s="21"/>
      <c r="AR16" s="19"/>
      <c r="BE16" s="343"/>
      <c r="BS16" s="16" t="s">
        <v>4</v>
      </c>
    </row>
    <row r="17" spans="2:71" ht="18.45" customHeight="1">
      <c r="B17" s="20"/>
      <c r="C17" s="21"/>
      <c r="D17" s="21"/>
      <c r="E17" s="26" t="s">
        <v>23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30</v>
      </c>
      <c r="AL17" s="21"/>
      <c r="AM17" s="21"/>
      <c r="AN17" s="26" t="s">
        <v>20</v>
      </c>
      <c r="AO17" s="21"/>
      <c r="AP17" s="21"/>
      <c r="AQ17" s="21"/>
      <c r="AR17" s="19"/>
      <c r="BE17" s="343"/>
      <c r="BS17" s="16" t="s">
        <v>33</v>
      </c>
    </row>
    <row r="18" spans="2:71" ht="6.9"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43"/>
      <c r="BS18" s="16" t="s">
        <v>6</v>
      </c>
    </row>
    <row r="19" spans="2:71" ht="12"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29</v>
      </c>
      <c r="AL19" s="21"/>
      <c r="AM19" s="21"/>
      <c r="AN19" s="26" t="s">
        <v>20</v>
      </c>
      <c r="AO19" s="21"/>
      <c r="AP19" s="21"/>
      <c r="AQ19" s="21"/>
      <c r="AR19" s="19"/>
      <c r="BE19" s="343"/>
      <c r="BS19" s="16" t="s">
        <v>8</v>
      </c>
    </row>
    <row r="20" spans="2:71" ht="18.45" customHeight="1">
      <c r="B20" s="20"/>
      <c r="C20" s="21"/>
      <c r="D20" s="21"/>
      <c r="E20" s="26" t="s">
        <v>23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30</v>
      </c>
      <c r="AL20" s="21"/>
      <c r="AM20" s="21"/>
      <c r="AN20" s="26" t="s">
        <v>20</v>
      </c>
      <c r="AO20" s="21"/>
      <c r="AP20" s="21"/>
      <c r="AQ20" s="21"/>
      <c r="AR20" s="19"/>
      <c r="BE20" s="343"/>
      <c r="BS20" s="16" t="s">
        <v>33</v>
      </c>
    </row>
    <row r="21" spans="2:57" ht="6.9"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43"/>
    </row>
    <row r="22" spans="2:57" ht="12" customHeight="1">
      <c r="B22" s="20"/>
      <c r="C22" s="21"/>
      <c r="D22" s="28"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43"/>
    </row>
    <row r="23" spans="2:57" ht="60" customHeight="1">
      <c r="B23" s="20"/>
      <c r="C23" s="21"/>
      <c r="D23" s="21"/>
      <c r="E23" s="340" t="s">
        <v>37</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21"/>
      <c r="AP23" s="21"/>
      <c r="AQ23" s="21"/>
      <c r="AR23" s="19"/>
      <c r="BE23" s="343"/>
    </row>
    <row r="24" spans="2:57" ht="6.9"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43"/>
    </row>
    <row r="25" spans="2:57" ht="6.9"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43"/>
    </row>
    <row r="26" spans="2:57" s="1" customFormat="1" ht="25.95" customHeight="1">
      <c r="B26" s="33"/>
      <c r="C26" s="34"/>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45">
        <f>ROUND(AG54,2)</f>
        <v>0</v>
      </c>
      <c r="AL26" s="346"/>
      <c r="AM26" s="346"/>
      <c r="AN26" s="346"/>
      <c r="AO26" s="346"/>
      <c r="AP26" s="34"/>
      <c r="AQ26" s="34"/>
      <c r="AR26" s="37"/>
      <c r="BE26" s="343"/>
    </row>
    <row r="27" spans="2:57" s="1" customFormat="1" ht="6.9"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43"/>
    </row>
    <row r="28" spans="2:57" s="1" customFormat="1" ht="13.2">
      <c r="B28" s="33"/>
      <c r="C28" s="34"/>
      <c r="D28" s="34"/>
      <c r="E28" s="34"/>
      <c r="F28" s="34"/>
      <c r="G28" s="34"/>
      <c r="H28" s="34"/>
      <c r="I28" s="34"/>
      <c r="J28" s="34"/>
      <c r="K28" s="34"/>
      <c r="L28" s="341" t="s">
        <v>39</v>
      </c>
      <c r="M28" s="341"/>
      <c r="N28" s="341"/>
      <c r="O28" s="341"/>
      <c r="P28" s="341"/>
      <c r="Q28" s="34"/>
      <c r="R28" s="34"/>
      <c r="S28" s="34"/>
      <c r="T28" s="34"/>
      <c r="U28" s="34"/>
      <c r="V28" s="34"/>
      <c r="W28" s="341" t="s">
        <v>40</v>
      </c>
      <c r="X28" s="341"/>
      <c r="Y28" s="341"/>
      <c r="Z28" s="341"/>
      <c r="AA28" s="341"/>
      <c r="AB28" s="341"/>
      <c r="AC28" s="341"/>
      <c r="AD28" s="341"/>
      <c r="AE28" s="341"/>
      <c r="AF28" s="34"/>
      <c r="AG28" s="34"/>
      <c r="AH28" s="34"/>
      <c r="AI28" s="34"/>
      <c r="AJ28" s="34"/>
      <c r="AK28" s="341" t="s">
        <v>41</v>
      </c>
      <c r="AL28" s="341"/>
      <c r="AM28" s="341"/>
      <c r="AN28" s="341"/>
      <c r="AO28" s="341"/>
      <c r="AP28" s="34"/>
      <c r="AQ28" s="34"/>
      <c r="AR28" s="37"/>
      <c r="BE28" s="343"/>
    </row>
    <row r="29" spans="2:57" s="2" customFormat="1" ht="14.4" customHeight="1">
      <c r="B29" s="38"/>
      <c r="C29" s="39"/>
      <c r="D29" s="28" t="s">
        <v>42</v>
      </c>
      <c r="E29" s="39"/>
      <c r="F29" s="28" t="s">
        <v>43</v>
      </c>
      <c r="G29" s="39"/>
      <c r="H29" s="39"/>
      <c r="I29" s="39"/>
      <c r="J29" s="39"/>
      <c r="K29" s="39"/>
      <c r="L29" s="315">
        <v>0.21</v>
      </c>
      <c r="M29" s="316"/>
      <c r="N29" s="316"/>
      <c r="O29" s="316"/>
      <c r="P29" s="316"/>
      <c r="Q29" s="39"/>
      <c r="R29" s="39"/>
      <c r="S29" s="39"/>
      <c r="T29" s="39"/>
      <c r="U29" s="39"/>
      <c r="V29" s="39"/>
      <c r="W29" s="329">
        <f>ROUND(AZ54,2)</f>
        <v>0</v>
      </c>
      <c r="X29" s="316"/>
      <c r="Y29" s="316"/>
      <c r="Z29" s="316"/>
      <c r="AA29" s="316"/>
      <c r="AB29" s="316"/>
      <c r="AC29" s="316"/>
      <c r="AD29" s="316"/>
      <c r="AE29" s="316"/>
      <c r="AF29" s="39"/>
      <c r="AG29" s="39"/>
      <c r="AH29" s="39"/>
      <c r="AI29" s="39"/>
      <c r="AJ29" s="39"/>
      <c r="AK29" s="329">
        <f>ROUND(AV54,2)</f>
        <v>0</v>
      </c>
      <c r="AL29" s="316"/>
      <c r="AM29" s="316"/>
      <c r="AN29" s="316"/>
      <c r="AO29" s="316"/>
      <c r="AP29" s="39"/>
      <c r="AQ29" s="39"/>
      <c r="AR29" s="40"/>
      <c r="BE29" s="344"/>
    </row>
    <row r="30" spans="2:57" s="2" customFormat="1" ht="14.4" customHeight="1">
      <c r="B30" s="38"/>
      <c r="C30" s="39"/>
      <c r="D30" s="39"/>
      <c r="E30" s="39"/>
      <c r="F30" s="28" t="s">
        <v>44</v>
      </c>
      <c r="G30" s="39"/>
      <c r="H30" s="39"/>
      <c r="I30" s="39"/>
      <c r="J30" s="39"/>
      <c r="K30" s="39"/>
      <c r="L30" s="315">
        <v>0.15</v>
      </c>
      <c r="M30" s="316"/>
      <c r="N30" s="316"/>
      <c r="O30" s="316"/>
      <c r="P30" s="316"/>
      <c r="Q30" s="39"/>
      <c r="R30" s="39"/>
      <c r="S30" s="39"/>
      <c r="T30" s="39"/>
      <c r="U30" s="39"/>
      <c r="V30" s="39"/>
      <c r="W30" s="329">
        <f>ROUND(BA54,2)</f>
        <v>0</v>
      </c>
      <c r="X30" s="316"/>
      <c r="Y30" s="316"/>
      <c r="Z30" s="316"/>
      <c r="AA30" s="316"/>
      <c r="AB30" s="316"/>
      <c r="AC30" s="316"/>
      <c r="AD30" s="316"/>
      <c r="AE30" s="316"/>
      <c r="AF30" s="39"/>
      <c r="AG30" s="39"/>
      <c r="AH30" s="39"/>
      <c r="AI30" s="39"/>
      <c r="AJ30" s="39"/>
      <c r="AK30" s="329">
        <f>ROUND(AW54,2)</f>
        <v>0</v>
      </c>
      <c r="AL30" s="316"/>
      <c r="AM30" s="316"/>
      <c r="AN30" s="316"/>
      <c r="AO30" s="316"/>
      <c r="AP30" s="39"/>
      <c r="AQ30" s="39"/>
      <c r="AR30" s="40"/>
      <c r="BE30" s="344"/>
    </row>
    <row r="31" spans="2:57" s="2" customFormat="1" ht="14.4" customHeight="1" hidden="1">
      <c r="B31" s="38"/>
      <c r="C31" s="39"/>
      <c r="D31" s="39"/>
      <c r="E31" s="39"/>
      <c r="F31" s="28" t="s">
        <v>45</v>
      </c>
      <c r="G31" s="39"/>
      <c r="H31" s="39"/>
      <c r="I31" s="39"/>
      <c r="J31" s="39"/>
      <c r="K31" s="39"/>
      <c r="L31" s="315">
        <v>0.21</v>
      </c>
      <c r="M31" s="316"/>
      <c r="N31" s="316"/>
      <c r="O31" s="316"/>
      <c r="P31" s="316"/>
      <c r="Q31" s="39"/>
      <c r="R31" s="39"/>
      <c r="S31" s="39"/>
      <c r="T31" s="39"/>
      <c r="U31" s="39"/>
      <c r="V31" s="39"/>
      <c r="W31" s="329">
        <f>ROUND(BB54,2)</f>
        <v>0</v>
      </c>
      <c r="X31" s="316"/>
      <c r="Y31" s="316"/>
      <c r="Z31" s="316"/>
      <c r="AA31" s="316"/>
      <c r="AB31" s="316"/>
      <c r="AC31" s="316"/>
      <c r="AD31" s="316"/>
      <c r="AE31" s="316"/>
      <c r="AF31" s="39"/>
      <c r="AG31" s="39"/>
      <c r="AH31" s="39"/>
      <c r="AI31" s="39"/>
      <c r="AJ31" s="39"/>
      <c r="AK31" s="329">
        <v>0</v>
      </c>
      <c r="AL31" s="316"/>
      <c r="AM31" s="316"/>
      <c r="AN31" s="316"/>
      <c r="AO31" s="316"/>
      <c r="AP31" s="39"/>
      <c r="AQ31" s="39"/>
      <c r="AR31" s="40"/>
      <c r="BE31" s="344"/>
    </row>
    <row r="32" spans="2:57" s="2" customFormat="1" ht="14.4" customHeight="1" hidden="1">
      <c r="B32" s="38"/>
      <c r="C32" s="39"/>
      <c r="D32" s="39"/>
      <c r="E32" s="39"/>
      <c r="F32" s="28" t="s">
        <v>46</v>
      </c>
      <c r="G32" s="39"/>
      <c r="H32" s="39"/>
      <c r="I32" s="39"/>
      <c r="J32" s="39"/>
      <c r="K32" s="39"/>
      <c r="L32" s="315">
        <v>0.15</v>
      </c>
      <c r="M32" s="316"/>
      <c r="N32" s="316"/>
      <c r="O32" s="316"/>
      <c r="P32" s="316"/>
      <c r="Q32" s="39"/>
      <c r="R32" s="39"/>
      <c r="S32" s="39"/>
      <c r="T32" s="39"/>
      <c r="U32" s="39"/>
      <c r="V32" s="39"/>
      <c r="W32" s="329">
        <f>ROUND(BC54,2)</f>
        <v>0</v>
      </c>
      <c r="X32" s="316"/>
      <c r="Y32" s="316"/>
      <c r="Z32" s="316"/>
      <c r="AA32" s="316"/>
      <c r="AB32" s="316"/>
      <c r="AC32" s="316"/>
      <c r="AD32" s="316"/>
      <c r="AE32" s="316"/>
      <c r="AF32" s="39"/>
      <c r="AG32" s="39"/>
      <c r="AH32" s="39"/>
      <c r="AI32" s="39"/>
      <c r="AJ32" s="39"/>
      <c r="AK32" s="329">
        <v>0</v>
      </c>
      <c r="AL32" s="316"/>
      <c r="AM32" s="316"/>
      <c r="AN32" s="316"/>
      <c r="AO32" s="316"/>
      <c r="AP32" s="39"/>
      <c r="AQ32" s="39"/>
      <c r="AR32" s="40"/>
      <c r="BE32" s="344"/>
    </row>
    <row r="33" spans="2:44" s="2" customFormat="1" ht="14.4" customHeight="1" hidden="1">
      <c r="B33" s="38"/>
      <c r="C33" s="39"/>
      <c r="D33" s="39"/>
      <c r="E33" s="39"/>
      <c r="F33" s="28" t="s">
        <v>47</v>
      </c>
      <c r="G33" s="39"/>
      <c r="H33" s="39"/>
      <c r="I33" s="39"/>
      <c r="J33" s="39"/>
      <c r="K33" s="39"/>
      <c r="L33" s="315">
        <v>0</v>
      </c>
      <c r="M33" s="316"/>
      <c r="N33" s="316"/>
      <c r="O33" s="316"/>
      <c r="P33" s="316"/>
      <c r="Q33" s="39"/>
      <c r="R33" s="39"/>
      <c r="S33" s="39"/>
      <c r="T33" s="39"/>
      <c r="U33" s="39"/>
      <c r="V33" s="39"/>
      <c r="W33" s="329">
        <f>ROUND(BD54,2)</f>
        <v>0</v>
      </c>
      <c r="X33" s="316"/>
      <c r="Y33" s="316"/>
      <c r="Z33" s="316"/>
      <c r="AA33" s="316"/>
      <c r="AB33" s="316"/>
      <c r="AC33" s="316"/>
      <c r="AD33" s="316"/>
      <c r="AE33" s="316"/>
      <c r="AF33" s="39"/>
      <c r="AG33" s="39"/>
      <c r="AH33" s="39"/>
      <c r="AI33" s="39"/>
      <c r="AJ33" s="39"/>
      <c r="AK33" s="329">
        <v>0</v>
      </c>
      <c r="AL33" s="316"/>
      <c r="AM33" s="316"/>
      <c r="AN33" s="316"/>
      <c r="AO33" s="316"/>
      <c r="AP33" s="39"/>
      <c r="AQ33" s="39"/>
      <c r="AR33" s="40"/>
    </row>
    <row r="34" spans="2:44" s="1" customFormat="1" ht="6.9"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5" customHeight="1">
      <c r="B35" s="33"/>
      <c r="C35" s="41"/>
      <c r="D35" s="42" t="s">
        <v>48</v>
      </c>
      <c r="E35" s="43"/>
      <c r="F35" s="43"/>
      <c r="G35" s="43"/>
      <c r="H35" s="43"/>
      <c r="I35" s="43"/>
      <c r="J35" s="43"/>
      <c r="K35" s="43"/>
      <c r="L35" s="43"/>
      <c r="M35" s="43"/>
      <c r="N35" s="43"/>
      <c r="O35" s="43"/>
      <c r="P35" s="43"/>
      <c r="Q35" s="43"/>
      <c r="R35" s="43"/>
      <c r="S35" s="43"/>
      <c r="T35" s="44" t="s">
        <v>49</v>
      </c>
      <c r="U35" s="43"/>
      <c r="V35" s="43"/>
      <c r="W35" s="43"/>
      <c r="X35" s="330" t="s">
        <v>50</v>
      </c>
      <c r="Y35" s="331"/>
      <c r="Z35" s="331"/>
      <c r="AA35" s="331"/>
      <c r="AB35" s="331"/>
      <c r="AC35" s="43"/>
      <c r="AD35" s="43"/>
      <c r="AE35" s="43"/>
      <c r="AF35" s="43"/>
      <c r="AG35" s="43"/>
      <c r="AH35" s="43"/>
      <c r="AI35" s="43"/>
      <c r="AJ35" s="43"/>
      <c r="AK35" s="332">
        <f>SUM(AK26:AK33)</f>
        <v>0</v>
      </c>
      <c r="AL35" s="331"/>
      <c r="AM35" s="331"/>
      <c r="AN35" s="331"/>
      <c r="AO35" s="333"/>
      <c r="AP35" s="41"/>
      <c r="AQ35" s="41"/>
      <c r="AR35" s="37"/>
    </row>
    <row r="36" spans="2:44" s="1" customFormat="1" ht="6.9"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 customHeight="1">
      <c r="B42" s="33"/>
      <c r="C42" s="22"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3" customFormat="1" ht="12" customHeight="1">
      <c r="B44" s="49"/>
      <c r="C44" s="28" t="s">
        <v>13</v>
      </c>
      <c r="D44" s="50"/>
      <c r="E44" s="50"/>
      <c r="F44" s="50"/>
      <c r="G44" s="50"/>
      <c r="H44" s="50"/>
      <c r="I44" s="50"/>
      <c r="J44" s="50"/>
      <c r="K44" s="50"/>
      <c r="L44" s="50" t="str">
        <f>K5</f>
        <v>3719</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2:44" s="4" customFormat="1" ht="36.9" customHeight="1">
      <c r="B45" s="52"/>
      <c r="C45" s="53" t="s">
        <v>16</v>
      </c>
      <c r="D45" s="54"/>
      <c r="E45" s="54"/>
      <c r="F45" s="54"/>
      <c r="G45" s="54"/>
      <c r="H45" s="54"/>
      <c r="I45" s="54"/>
      <c r="J45" s="54"/>
      <c r="K45" s="54"/>
      <c r="L45" s="326" t="str">
        <f>K6</f>
        <v>3719 Klatovská nemocnice - výměna oken a dveří</v>
      </c>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54"/>
      <c r="AQ45" s="54"/>
      <c r="AR45" s="55"/>
    </row>
    <row r="46" spans="2:44" s="1" customFormat="1" ht="6.9"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22</v>
      </c>
      <c r="D47" s="34"/>
      <c r="E47" s="34"/>
      <c r="F47" s="34"/>
      <c r="G47" s="34"/>
      <c r="H47" s="34"/>
      <c r="I47" s="34"/>
      <c r="J47" s="34"/>
      <c r="K47" s="34"/>
      <c r="L47" s="56" t="str">
        <f>IF(K8="","",K8)</f>
        <v xml:space="preserve"> </v>
      </c>
      <c r="M47" s="34"/>
      <c r="N47" s="34"/>
      <c r="O47" s="34"/>
      <c r="P47" s="34"/>
      <c r="Q47" s="34"/>
      <c r="R47" s="34"/>
      <c r="S47" s="34"/>
      <c r="T47" s="34"/>
      <c r="U47" s="34"/>
      <c r="V47" s="34"/>
      <c r="W47" s="34"/>
      <c r="X47" s="34"/>
      <c r="Y47" s="34"/>
      <c r="Z47" s="34"/>
      <c r="AA47" s="34"/>
      <c r="AB47" s="34"/>
      <c r="AC47" s="34"/>
      <c r="AD47" s="34"/>
      <c r="AE47" s="34"/>
      <c r="AF47" s="34"/>
      <c r="AG47" s="34"/>
      <c r="AH47" s="34"/>
      <c r="AI47" s="28" t="s">
        <v>24</v>
      </c>
      <c r="AJ47" s="34"/>
      <c r="AK47" s="34"/>
      <c r="AL47" s="34"/>
      <c r="AM47" s="328" t="str">
        <f>IF(AN8="","",AN8)</f>
        <v>26. 5. 2019</v>
      </c>
      <c r="AN47" s="328"/>
      <c r="AO47" s="34"/>
      <c r="AP47" s="34"/>
      <c r="AQ47" s="34"/>
      <c r="AR47" s="37"/>
    </row>
    <row r="48" spans="2:44" s="1" customFormat="1" ht="6.9"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5.6" customHeight="1">
      <c r="B49" s="33"/>
      <c r="C49" s="28" t="s">
        <v>28</v>
      </c>
      <c r="D49" s="34"/>
      <c r="E49" s="34"/>
      <c r="F49" s="34"/>
      <c r="G49" s="34"/>
      <c r="H49" s="34"/>
      <c r="I49" s="34"/>
      <c r="J49" s="34"/>
      <c r="K49" s="34"/>
      <c r="L49" s="50" t="str">
        <f>IF(E11="","",E11)</f>
        <v xml:space="preserve"> </v>
      </c>
      <c r="M49" s="34"/>
      <c r="N49" s="34"/>
      <c r="O49" s="34"/>
      <c r="P49" s="34"/>
      <c r="Q49" s="34"/>
      <c r="R49" s="34"/>
      <c r="S49" s="34"/>
      <c r="T49" s="34"/>
      <c r="U49" s="34"/>
      <c r="V49" s="34"/>
      <c r="W49" s="34"/>
      <c r="X49" s="34"/>
      <c r="Y49" s="34"/>
      <c r="Z49" s="34"/>
      <c r="AA49" s="34"/>
      <c r="AB49" s="34"/>
      <c r="AC49" s="34"/>
      <c r="AD49" s="34"/>
      <c r="AE49" s="34"/>
      <c r="AF49" s="34"/>
      <c r="AG49" s="34"/>
      <c r="AH49" s="34"/>
      <c r="AI49" s="28" t="s">
        <v>34</v>
      </c>
      <c r="AJ49" s="34"/>
      <c r="AK49" s="34"/>
      <c r="AL49" s="34"/>
      <c r="AM49" s="324" t="str">
        <f>IF(E17="","",E17)</f>
        <v xml:space="preserve"> </v>
      </c>
      <c r="AN49" s="325"/>
      <c r="AO49" s="325"/>
      <c r="AP49" s="325"/>
      <c r="AQ49" s="34"/>
      <c r="AR49" s="37"/>
      <c r="AS49" s="318" t="s">
        <v>52</v>
      </c>
      <c r="AT49" s="319"/>
      <c r="AU49" s="58"/>
      <c r="AV49" s="58"/>
      <c r="AW49" s="58"/>
      <c r="AX49" s="58"/>
      <c r="AY49" s="58"/>
      <c r="AZ49" s="58"/>
      <c r="BA49" s="58"/>
      <c r="BB49" s="58"/>
      <c r="BC49" s="58"/>
      <c r="BD49" s="59"/>
    </row>
    <row r="50" spans="2:56" s="1" customFormat="1" ht="15.6" customHeight="1">
      <c r="B50" s="33"/>
      <c r="C50" s="28" t="s">
        <v>31</v>
      </c>
      <c r="D50" s="34"/>
      <c r="E50" s="34"/>
      <c r="F50" s="34"/>
      <c r="G50" s="34"/>
      <c r="H50" s="34"/>
      <c r="I50" s="34"/>
      <c r="J50" s="34"/>
      <c r="K50" s="34"/>
      <c r="L50" s="50"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35</v>
      </c>
      <c r="AJ50" s="34"/>
      <c r="AK50" s="34"/>
      <c r="AL50" s="34"/>
      <c r="AM50" s="324" t="str">
        <f>IF(E20="","",E20)</f>
        <v xml:space="preserve"> </v>
      </c>
      <c r="AN50" s="325"/>
      <c r="AO50" s="325"/>
      <c r="AP50" s="325"/>
      <c r="AQ50" s="34"/>
      <c r="AR50" s="37"/>
      <c r="AS50" s="320"/>
      <c r="AT50" s="321"/>
      <c r="AU50" s="60"/>
      <c r="AV50" s="60"/>
      <c r="AW50" s="60"/>
      <c r="AX50" s="60"/>
      <c r="AY50" s="60"/>
      <c r="AZ50" s="60"/>
      <c r="BA50" s="60"/>
      <c r="BB50" s="60"/>
      <c r="BC50" s="60"/>
      <c r="BD50" s="61"/>
    </row>
    <row r="51" spans="2:56" s="1" customFormat="1" ht="10.8"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22"/>
      <c r="AT51" s="323"/>
      <c r="AU51" s="62"/>
      <c r="AV51" s="62"/>
      <c r="AW51" s="62"/>
      <c r="AX51" s="62"/>
      <c r="AY51" s="62"/>
      <c r="AZ51" s="62"/>
      <c r="BA51" s="62"/>
      <c r="BB51" s="62"/>
      <c r="BC51" s="62"/>
      <c r="BD51" s="63"/>
    </row>
    <row r="52" spans="2:56" s="1" customFormat="1" ht="29.25" customHeight="1">
      <c r="B52" s="33"/>
      <c r="C52" s="308" t="s">
        <v>53</v>
      </c>
      <c r="D52" s="309"/>
      <c r="E52" s="309"/>
      <c r="F52" s="309"/>
      <c r="G52" s="309"/>
      <c r="H52" s="64"/>
      <c r="I52" s="310" t="s">
        <v>54</v>
      </c>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17" t="s">
        <v>55</v>
      </c>
      <c r="AH52" s="309"/>
      <c r="AI52" s="309"/>
      <c r="AJ52" s="309"/>
      <c r="AK52" s="309"/>
      <c r="AL52" s="309"/>
      <c r="AM52" s="309"/>
      <c r="AN52" s="310" t="s">
        <v>56</v>
      </c>
      <c r="AO52" s="309"/>
      <c r="AP52" s="309"/>
      <c r="AQ52" s="65" t="s">
        <v>57</v>
      </c>
      <c r="AR52" s="37"/>
      <c r="AS52" s="66" t="s">
        <v>58</v>
      </c>
      <c r="AT52" s="67" t="s">
        <v>59</v>
      </c>
      <c r="AU52" s="67" t="s">
        <v>60</v>
      </c>
      <c r="AV52" s="67" t="s">
        <v>61</v>
      </c>
      <c r="AW52" s="67" t="s">
        <v>62</v>
      </c>
      <c r="AX52" s="67" t="s">
        <v>63</v>
      </c>
      <c r="AY52" s="67" t="s">
        <v>64</v>
      </c>
      <c r="AZ52" s="67" t="s">
        <v>65</v>
      </c>
      <c r="BA52" s="67" t="s">
        <v>66</v>
      </c>
      <c r="BB52" s="67" t="s">
        <v>67</v>
      </c>
      <c r="BC52" s="67" t="s">
        <v>68</v>
      </c>
      <c r="BD52" s="68" t="s">
        <v>69</v>
      </c>
    </row>
    <row r="53" spans="2:56" s="1" customFormat="1" ht="10.8"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9"/>
      <c r="AT53" s="70"/>
      <c r="AU53" s="70"/>
      <c r="AV53" s="70"/>
      <c r="AW53" s="70"/>
      <c r="AX53" s="70"/>
      <c r="AY53" s="70"/>
      <c r="AZ53" s="70"/>
      <c r="BA53" s="70"/>
      <c r="BB53" s="70"/>
      <c r="BC53" s="70"/>
      <c r="BD53" s="71"/>
    </row>
    <row r="54" spans="2:90" s="5" customFormat="1" ht="32.4" customHeight="1">
      <c r="B54" s="72"/>
      <c r="C54" s="73" t="s">
        <v>70</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313">
        <f>ROUND(SUM(AG55:AG60),2)</f>
        <v>0</v>
      </c>
      <c r="AH54" s="313"/>
      <c r="AI54" s="313"/>
      <c r="AJ54" s="313"/>
      <c r="AK54" s="313"/>
      <c r="AL54" s="313"/>
      <c r="AM54" s="313"/>
      <c r="AN54" s="314">
        <f aca="true" t="shared" si="0" ref="AN54:AN60">SUM(AG54,AT54)</f>
        <v>0</v>
      </c>
      <c r="AO54" s="314"/>
      <c r="AP54" s="314"/>
      <c r="AQ54" s="76" t="s">
        <v>20</v>
      </c>
      <c r="AR54" s="77"/>
      <c r="AS54" s="78">
        <f>ROUND(SUM(AS55:AS60),2)</f>
        <v>0</v>
      </c>
      <c r="AT54" s="79">
        <f aca="true" t="shared" si="1" ref="AT54:AT60">ROUND(SUM(AV54:AW54),0)</f>
        <v>0</v>
      </c>
      <c r="AU54" s="80">
        <f>ROUND(SUM(AU55:AU60),5)</f>
        <v>0</v>
      </c>
      <c r="AV54" s="79">
        <f>ROUND(AZ54*L29,0)</f>
        <v>0</v>
      </c>
      <c r="AW54" s="79">
        <f>ROUND(BA54*L30,0)</f>
        <v>0</v>
      </c>
      <c r="AX54" s="79">
        <f>ROUND(BB54*L29,0)</f>
        <v>0</v>
      </c>
      <c r="AY54" s="79">
        <f>ROUND(BC54*L30,0)</f>
        <v>0</v>
      </c>
      <c r="AZ54" s="79">
        <f>ROUND(SUM(AZ55:AZ60),2)</f>
        <v>0</v>
      </c>
      <c r="BA54" s="79">
        <f>ROUND(SUM(BA55:BA60),2)</f>
        <v>0</v>
      </c>
      <c r="BB54" s="79">
        <f>ROUND(SUM(BB55:BB60),2)</f>
        <v>0</v>
      </c>
      <c r="BC54" s="79">
        <f>ROUND(SUM(BC55:BC60),2)</f>
        <v>0</v>
      </c>
      <c r="BD54" s="81">
        <f>ROUND(SUM(BD55:BD60),2)</f>
        <v>0</v>
      </c>
      <c r="BS54" s="82" t="s">
        <v>71</v>
      </c>
      <c r="BT54" s="82" t="s">
        <v>72</v>
      </c>
      <c r="BU54" s="83" t="s">
        <v>73</v>
      </c>
      <c r="BV54" s="82" t="s">
        <v>74</v>
      </c>
      <c r="BW54" s="82" t="s">
        <v>5</v>
      </c>
      <c r="BX54" s="82" t="s">
        <v>75</v>
      </c>
      <c r="CL54" s="82" t="s">
        <v>20</v>
      </c>
    </row>
    <row r="55" spans="1:91" s="6" customFormat="1" ht="26.4" customHeight="1">
      <c r="A55" s="84" t="s">
        <v>76</v>
      </c>
      <c r="B55" s="85"/>
      <c r="C55" s="86"/>
      <c r="D55" s="307" t="s">
        <v>77</v>
      </c>
      <c r="E55" s="307"/>
      <c r="F55" s="307"/>
      <c r="G55" s="307"/>
      <c r="H55" s="307"/>
      <c r="I55" s="87"/>
      <c r="J55" s="307" t="s">
        <v>78</v>
      </c>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11">
        <f>'01 - SO 01 Výměna oken v ...'!J30</f>
        <v>0</v>
      </c>
      <c r="AH55" s="312"/>
      <c r="AI55" s="312"/>
      <c r="AJ55" s="312"/>
      <c r="AK55" s="312"/>
      <c r="AL55" s="312"/>
      <c r="AM55" s="312"/>
      <c r="AN55" s="311">
        <f t="shared" si="0"/>
        <v>0</v>
      </c>
      <c r="AO55" s="312"/>
      <c r="AP55" s="312"/>
      <c r="AQ55" s="88" t="s">
        <v>79</v>
      </c>
      <c r="AR55" s="89"/>
      <c r="AS55" s="90">
        <v>0</v>
      </c>
      <c r="AT55" s="91">
        <f t="shared" si="1"/>
        <v>0</v>
      </c>
      <c r="AU55" s="92">
        <f>'01 - SO 01 Výměna oken v ...'!P86</f>
        <v>0</v>
      </c>
      <c r="AV55" s="91">
        <f>'01 - SO 01 Výměna oken v ...'!J33</f>
        <v>0</v>
      </c>
      <c r="AW55" s="91">
        <f>'01 - SO 01 Výměna oken v ...'!J34</f>
        <v>0</v>
      </c>
      <c r="AX55" s="91">
        <f>'01 - SO 01 Výměna oken v ...'!J35</f>
        <v>0</v>
      </c>
      <c r="AY55" s="91">
        <f>'01 - SO 01 Výměna oken v ...'!J36</f>
        <v>0</v>
      </c>
      <c r="AZ55" s="91">
        <f>'01 - SO 01 Výměna oken v ...'!F33</f>
        <v>0</v>
      </c>
      <c r="BA55" s="91">
        <f>'01 - SO 01 Výměna oken v ...'!F34</f>
        <v>0</v>
      </c>
      <c r="BB55" s="91">
        <f>'01 - SO 01 Výměna oken v ...'!F35</f>
        <v>0</v>
      </c>
      <c r="BC55" s="91">
        <f>'01 - SO 01 Výměna oken v ...'!F36</f>
        <v>0</v>
      </c>
      <c r="BD55" s="93">
        <f>'01 - SO 01 Výměna oken v ...'!F37</f>
        <v>0</v>
      </c>
      <c r="BT55" s="94" t="s">
        <v>8</v>
      </c>
      <c r="BV55" s="94" t="s">
        <v>74</v>
      </c>
      <c r="BW55" s="94" t="s">
        <v>80</v>
      </c>
      <c r="BX55" s="94" t="s">
        <v>5</v>
      </c>
      <c r="CL55" s="94" t="s">
        <v>20</v>
      </c>
      <c r="CM55" s="94" t="s">
        <v>81</v>
      </c>
    </row>
    <row r="56" spans="1:91" s="6" customFormat="1" ht="26.4" customHeight="1">
      <c r="A56" s="84" t="s">
        <v>76</v>
      </c>
      <c r="B56" s="85"/>
      <c r="C56" s="86"/>
      <c r="D56" s="307" t="s">
        <v>82</v>
      </c>
      <c r="E56" s="307"/>
      <c r="F56" s="307"/>
      <c r="G56" s="307"/>
      <c r="H56" s="307"/>
      <c r="I56" s="87"/>
      <c r="J56" s="307" t="s">
        <v>83</v>
      </c>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11">
        <f>'02 - SO 02 Výměna oken v ...'!J30</f>
        <v>0</v>
      </c>
      <c r="AH56" s="312"/>
      <c r="AI56" s="312"/>
      <c r="AJ56" s="312"/>
      <c r="AK56" s="312"/>
      <c r="AL56" s="312"/>
      <c r="AM56" s="312"/>
      <c r="AN56" s="311">
        <f t="shared" si="0"/>
        <v>0</v>
      </c>
      <c r="AO56" s="312"/>
      <c r="AP56" s="312"/>
      <c r="AQ56" s="88" t="s">
        <v>79</v>
      </c>
      <c r="AR56" s="89"/>
      <c r="AS56" s="90">
        <v>0</v>
      </c>
      <c r="AT56" s="91">
        <f t="shared" si="1"/>
        <v>0</v>
      </c>
      <c r="AU56" s="92">
        <f>'02 - SO 02 Výměna oken v ...'!P87</f>
        <v>0</v>
      </c>
      <c r="AV56" s="91">
        <f>'02 - SO 02 Výměna oken v ...'!J33</f>
        <v>0</v>
      </c>
      <c r="AW56" s="91">
        <f>'02 - SO 02 Výměna oken v ...'!J34</f>
        <v>0</v>
      </c>
      <c r="AX56" s="91">
        <f>'02 - SO 02 Výměna oken v ...'!J35</f>
        <v>0</v>
      </c>
      <c r="AY56" s="91">
        <f>'02 - SO 02 Výměna oken v ...'!J36</f>
        <v>0</v>
      </c>
      <c r="AZ56" s="91">
        <f>'02 - SO 02 Výměna oken v ...'!F33</f>
        <v>0</v>
      </c>
      <c r="BA56" s="91">
        <f>'02 - SO 02 Výměna oken v ...'!F34</f>
        <v>0</v>
      </c>
      <c r="BB56" s="91">
        <f>'02 - SO 02 Výměna oken v ...'!F35</f>
        <v>0</v>
      </c>
      <c r="BC56" s="91">
        <f>'02 - SO 02 Výměna oken v ...'!F36</f>
        <v>0</v>
      </c>
      <c r="BD56" s="93">
        <f>'02 - SO 02 Výměna oken v ...'!F37</f>
        <v>0</v>
      </c>
      <c r="BT56" s="94" t="s">
        <v>8</v>
      </c>
      <c r="BV56" s="94" t="s">
        <v>74</v>
      </c>
      <c r="BW56" s="94" t="s">
        <v>84</v>
      </c>
      <c r="BX56" s="94" t="s">
        <v>5</v>
      </c>
      <c r="CL56" s="94" t="s">
        <v>20</v>
      </c>
      <c r="CM56" s="94" t="s">
        <v>81</v>
      </c>
    </row>
    <row r="57" spans="1:91" s="6" customFormat="1" ht="26.4" customHeight="1">
      <c r="A57" s="84" t="s">
        <v>76</v>
      </c>
      <c r="B57" s="85"/>
      <c r="C57" s="86"/>
      <c r="D57" s="307" t="s">
        <v>85</v>
      </c>
      <c r="E57" s="307"/>
      <c r="F57" s="307"/>
      <c r="G57" s="307"/>
      <c r="H57" s="307"/>
      <c r="I57" s="87"/>
      <c r="J57" s="307" t="s">
        <v>86</v>
      </c>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11">
        <f>'03 - SO 03 Výměna oken v ...'!J30</f>
        <v>0</v>
      </c>
      <c r="AH57" s="312"/>
      <c r="AI57" s="312"/>
      <c r="AJ57" s="312"/>
      <c r="AK57" s="312"/>
      <c r="AL57" s="312"/>
      <c r="AM57" s="312"/>
      <c r="AN57" s="311">
        <f t="shared" si="0"/>
        <v>0</v>
      </c>
      <c r="AO57" s="312"/>
      <c r="AP57" s="312"/>
      <c r="AQ57" s="88" t="s">
        <v>79</v>
      </c>
      <c r="AR57" s="89"/>
      <c r="AS57" s="90">
        <v>0</v>
      </c>
      <c r="AT57" s="91">
        <f t="shared" si="1"/>
        <v>0</v>
      </c>
      <c r="AU57" s="92">
        <f>'03 - SO 03 Výměna oken v ...'!P86</f>
        <v>0</v>
      </c>
      <c r="AV57" s="91">
        <f>'03 - SO 03 Výměna oken v ...'!J33</f>
        <v>0</v>
      </c>
      <c r="AW57" s="91">
        <f>'03 - SO 03 Výměna oken v ...'!J34</f>
        <v>0</v>
      </c>
      <c r="AX57" s="91">
        <f>'03 - SO 03 Výměna oken v ...'!J35</f>
        <v>0</v>
      </c>
      <c r="AY57" s="91">
        <f>'03 - SO 03 Výměna oken v ...'!J36</f>
        <v>0</v>
      </c>
      <c r="AZ57" s="91">
        <f>'03 - SO 03 Výměna oken v ...'!F33</f>
        <v>0</v>
      </c>
      <c r="BA57" s="91">
        <f>'03 - SO 03 Výměna oken v ...'!F34</f>
        <v>0</v>
      </c>
      <c r="BB57" s="91">
        <f>'03 - SO 03 Výměna oken v ...'!F35</f>
        <v>0</v>
      </c>
      <c r="BC57" s="91">
        <f>'03 - SO 03 Výměna oken v ...'!F36</f>
        <v>0</v>
      </c>
      <c r="BD57" s="93">
        <f>'03 - SO 03 Výměna oken v ...'!F37</f>
        <v>0</v>
      </c>
      <c r="BT57" s="94" t="s">
        <v>8</v>
      </c>
      <c r="BV57" s="94" t="s">
        <v>74</v>
      </c>
      <c r="BW57" s="94" t="s">
        <v>87</v>
      </c>
      <c r="BX57" s="94" t="s">
        <v>5</v>
      </c>
      <c r="CL57" s="94" t="s">
        <v>20</v>
      </c>
      <c r="CM57" s="94" t="s">
        <v>81</v>
      </c>
    </row>
    <row r="58" spans="1:91" s="6" customFormat="1" ht="26.4" customHeight="1">
      <c r="A58" s="84" t="s">
        <v>76</v>
      </c>
      <c r="B58" s="85"/>
      <c r="C58" s="86"/>
      <c r="D58" s="307" t="s">
        <v>88</v>
      </c>
      <c r="E58" s="307"/>
      <c r="F58" s="307"/>
      <c r="G58" s="307"/>
      <c r="H58" s="307"/>
      <c r="I58" s="87"/>
      <c r="J58" s="307" t="s">
        <v>89</v>
      </c>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11">
        <f>'04 - SO 04 Výměna oken v ...'!J30</f>
        <v>0</v>
      </c>
      <c r="AH58" s="312"/>
      <c r="AI58" s="312"/>
      <c r="AJ58" s="312"/>
      <c r="AK58" s="312"/>
      <c r="AL58" s="312"/>
      <c r="AM58" s="312"/>
      <c r="AN58" s="311">
        <f t="shared" si="0"/>
        <v>0</v>
      </c>
      <c r="AO58" s="312"/>
      <c r="AP58" s="312"/>
      <c r="AQ58" s="88" t="s">
        <v>79</v>
      </c>
      <c r="AR58" s="89"/>
      <c r="AS58" s="90">
        <v>0</v>
      </c>
      <c r="AT58" s="91">
        <f t="shared" si="1"/>
        <v>0</v>
      </c>
      <c r="AU58" s="92">
        <f>'04 - SO 04 Výměna oken v ...'!P86</f>
        <v>0</v>
      </c>
      <c r="AV58" s="91">
        <f>'04 - SO 04 Výměna oken v ...'!J33</f>
        <v>0</v>
      </c>
      <c r="AW58" s="91">
        <f>'04 - SO 04 Výměna oken v ...'!J34</f>
        <v>0</v>
      </c>
      <c r="AX58" s="91">
        <f>'04 - SO 04 Výměna oken v ...'!J35</f>
        <v>0</v>
      </c>
      <c r="AY58" s="91">
        <f>'04 - SO 04 Výměna oken v ...'!J36</f>
        <v>0</v>
      </c>
      <c r="AZ58" s="91">
        <f>'04 - SO 04 Výměna oken v ...'!F33</f>
        <v>0</v>
      </c>
      <c r="BA58" s="91">
        <f>'04 - SO 04 Výměna oken v ...'!F34</f>
        <v>0</v>
      </c>
      <c r="BB58" s="91">
        <f>'04 - SO 04 Výměna oken v ...'!F35</f>
        <v>0</v>
      </c>
      <c r="BC58" s="91">
        <f>'04 - SO 04 Výměna oken v ...'!F36</f>
        <v>0</v>
      </c>
      <c r="BD58" s="93">
        <f>'04 - SO 04 Výměna oken v ...'!F37</f>
        <v>0</v>
      </c>
      <c r="BT58" s="94" t="s">
        <v>8</v>
      </c>
      <c r="BV58" s="94" t="s">
        <v>74</v>
      </c>
      <c r="BW58" s="94" t="s">
        <v>90</v>
      </c>
      <c r="BX58" s="94" t="s">
        <v>5</v>
      </c>
      <c r="CL58" s="94" t="s">
        <v>20</v>
      </c>
      <c r="CM58" s="94" t="s">
        <v>81</v>
      </c>
    </row>
    <row r="59" spans="1:91" s="6" customFormat="1" ht="26.4" customHeight="1">
      <c r="A59" s="84" t="s">
        <v>76</v>
      </c>
      <c r="B59" s="85"/>
      <c r="C59" s="86"/>
      <c r="D59" s="307" t="s">
        <v>91</v>
      </c>
      <c r="E59" s="307"/>
      <c r="F59" s="307"/>
      <c r="G59" s="307"/>
      <c r="H59" s="307"/>
      <c r="I59" s="87"/>
      <c r="J59" s="307" t="s">
        <v>92</v>
      </c>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11">
        <f>'05 - SO 05 Výměna oken v ...'!J30</f>
        <v>0</v>
      </c>
      <c r="AH59" s="312"/>
      <c r="AI59" s="312"/>
      <c r="AJ59" s="312"/>
      <c r="AK59" s="312"/>
      <c r="AL59" s="312"/>
      <c r="AM59" s="312"/>
      <c r="AN59" s="311">
        <f t="shared" si="0"/>
        <v>0</v>
      </c>
      <c r="AO59" s="312"/>
      <c r="AP59" s="312"/>
      <c r="AQ59" s="88" t="s">
        <v>79</v>
      </c>
      <c r="AR59" s="89"/>
      <c r="AS59" s="90">
        <v>0</v>
      </c>
      <c r="AT59" s="91">
        <f t="shared" si="1"/>
        <v>0</v>
      </c>
      <c r="AU59" s="92">
        <f>'05 - SO 05 Výměna oken v ...'!P87</f>
        <v>0</v>
      </c>
      <c r="AV59" s="91">
        <f>'05 - SO 05 Výměna oken v ...'!J33</f>
        <v>0</v>
      </c>
      <c r="AW59" s="91">
        <f>'05 - SO 05 Výměna oken v ...'!J34</f>
        <v>0</v>
      </c>
      <c r="AX59" s="91">
        <f>'05 - SO 05 Výměna oken v ...'!J35</f>
        <v>0</v>
      </c>
      <c r="AY59" s="91">
        <f>'05 - SO 05 Výměna oken v ...'!J36</f>
        <v>0</v>
      </c>
      <c r="AZ59" s="91">
        <f>'05 - SO 05 Výměna oken v ...'!F33</f>
        <v>0</v>
      </c>
      <c r="BA59" s="91">
        <f>'05 - SO 05 Výměna oken v ...'!F34</f>
        <v>0</v>
      </c>
      <c r="BB59" s="91">
        <f>'05 - SO 05 Výměna oken v ...'!F35</f>
        <v>0</v>
      </c>
      <c r="BC59" s="91">
        <f>'05 - SO 05 Výměna oken v ...'!F36</f>
        <v>0</v>
      </c>
      <c r="BD59" s="93">
        <f>'05 - SO 05 Výměna oken v ...'!F37</f>
        <v>0</v>
      </c>
      <c r="BT59" s="94" t="s">
        <v>8</v>
      </c>
      <c r="BV59" s="94" t="s">
        <v>74</v>
      </c>
      <c r="BW59" s="94" t="s">
        <v>93</v>
      </c>
      <c r="BX59" s="94" t="s">
        <v>5</v>
      </c>
      <c r="CL59" s="94" t="s">
        <v>20</v>
      </c>
      <c r="CM59" s="94" t="s">
        <v>81</v>
      </c>
    </row>
    <row r="60" spans="1:91" s="6" customFormat="1" ht="26.4" customHeight="1">
      <c r="A60" s="84" t="s">
        <v>76</v>
      </c>
      <c r="B60" s="85"/>
      <c r="C60" s="86"/>
      <c r="D60" s="307" t="s">
        <v>94</v>
      </c>
      <c r="E60" s="307"/>
      <c r="F60" s="307"/>
      <c r="G60" s="307"/>
      <c r="H60" s="307"/>
      <c r="I60" s="87"/>
      <c r="J60" s="307" t="s">
        <v>95</v>
      </c>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11">
        <f>'06 - SO 06 Výměna dveří v...'!J30</f>
        <v>0</v>
      </c>
      <c r="AH60" s="312"/>
      <c r="AI60" s="312"/>
      <c r="AJ60" s="312"/>
      <c r="AK60" s="312"/>
      <c r="AL60" s="312"/>
      <c r="AM60" s="312"/>
      <c r="AN60" s="311">
        <f t="shared" si="0"/>
        <v>0</v>
      </c>
      <c r="AO60" s="312"/>
      <c r="AP60" s="312"/>
      <c r="AQ60" s="88" t="s">
        <v>79</v>
      </c>
      <c r="AR60" s="89"/>
      <c r="AS60" s="95">
        <v>0</v>
      </c>
      <c r="AT60" s="96">
        <f t="shared" si="1"/>
        <v>0</v>
      </c>
      <c r="AU60" s="97">
        <f>'06 - SO 06 Výměna dveří v...'!P87</f>
        <v>0</v>
      </c>
      <c r="AV60" s="96">
        <f>'06 - SO 06 Výměna dveří v...'!J33</f>
        <v>0</v>
      </c>
      <c r="AW60" s="96">
        <f>'06 - SO 06 Výměna dveří v...'!J34</f>
        <v>0</v>
      </c>
      <c r="AX60" s="96">
        <f>'06 - SO 06 Výměna dveří v...'!J35</f>
        <v>0</v>
      </c>
      <c r="AY60" s="96">
        <f>'06 - SO 06 Výměna dveří v...'!J36</f>
        <v>0</v>
      </c>
      <c r="AZ60" s="96">
        <f>'06 - SO 06 Výměna dveří v...'!F33</f>
        <v>0</v>
      </c>
      <c r="BA60" s="96">
        <f>'06 - SO 06 Výměna dveří v...'!F34</f>
        <v>0</v>
      </c>
      <c r="BB60" s="96">
        <f>'06 - SO 06 Výměna dveří v...'!F35</f>
        <v>0</v>
      </c>
      <c r="BC60" s="96">
        <f>'06 - SO 06 Výměna dveří v...'!F36</f>
        <v>0</v>
      </c>
      <c r="BD60" s="98">
        <f>'06 - SO 06 Výměna dveří v...'!F37</f>
        <v>0</v>
      </c>
      <c r="BT60" s="94" t="s">
        <v>8</v>
      </c>
      <c r="BV60" s="94" t="s">
        <v>74</v>
      </c>
      <c r="BW60" s="94" t="s">
        <v>96</v>
      </c>
      <c r="BX60" s="94" t="s">
        <v>5</v>
      </c>
      <c r="CL60" s="94" t="s">
        <v>20</v>
      </c>
      <c r="CM60" s="94" t="s">
        <v>81</v>
      </c>
    </row>
    <row r="61" spans="2:44" s="1" customFormat="1" ht="30" customHeight="1">
      <c r="B61" s="33"/>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7"/>
    </row>
    <row r="62" spans="2:44" s="1" customFormat="1" ht="6.9" customHeight="1">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37"/>
    </row>
  </sheetData>
  <sheetProtection algorithmName="SHA-512" hashValue="D/oONQ9JpvXruVBwH5lq6KwTyVAl1etBUKY5UJsIjHWnpu3zrZce7pJk0IuVnZgp1r+IYoTN5dWmgS214S8YNA==" saltValue="lkJnRaPOdfrZop5Ao5258+HhCTPPgw8h0/G89j7VaayMulldFCVyZX24pN+WwVnYpzpbziM2Ky5hPVxjudsccw==" spinCount="100000" sheet="1" objects="1" scenarios="1" formatColumns="0" formatRows="0"/>
  <mergeCells count="62">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AM50:AP50"/>
    <mergeCell ref="L45:AO45"/>
    <mergeCell ref="AM47:AN47"/>
    <mergeCell ref="AM49:AP49"/>
    <mergeCell ref="L33:P33"/>
    <mergeCell ref="AN52:AP52"/>
    <mergeCell ref="AG52:AM52"/>
    <mergeCell ref="AN55:AP55"/>
    <mergeCell ref="AG55:AM55"/>
    <mergeCell ref="W33:AE33"/>
    <mergeCell ref="AK33:AO33"/>
    <mergeCell ref="X35:AB35"/>
    <mergeCell ref="AK35:AO35"/>
    <mergeCell ref="AN59:AP59"/>
    <mergeCell ref="AG59:AM59"/>
    <mergeCell ref="AN60:AP60"/>
    <mergeCell ref="AG60:AM60"/>
    <mergeCell ref="AG54:AM54"/>
    <mergeCell ref="AN54:AP54"/>
    <mergeCell ref="AN56:AP56"/>
    <mergeCell ref="AG56:AM56"/>
    <mergeCell ref="AN57:AP57"/>
    <mergeCell ref="AG57:AM57"/>
    <mergeCell ref="AN58:AP58"/>
    <mergeCell ref="AG58:AM58"/>
    <mergeCell ref="C52:G52"/>
    <mergeCell ref="I52:AF52"/>
    <mergeCell ref="D55:H55"/>
    <mergeCell ref="J55:AF55"/>
    <mergeCell ref="D56:H56"/>
    <mergeCell ref="J56:AF56"/>
    <mergeCell ref="D60:H60"/>
    <mergeCell ref="J60:AF60"/>
    <mergeCell ref="D57:H57"/>
    <mergeCell ref="J57:AF57"/>
    <mergeCell ref="D58:H58"/>
    <mergeCell ref="J58:AF58"/>
    <mergeCell ref="D59:H59"/>
    <mergeCell ref="J59:AF59"/>
  </mergeCells>
  <hyperlinks>
    <hyperlink ref="A55" location="'01 - SO 01 Výměna oken v ...'!C2" display="/"/>
    <hyperlink ref="A56" location="'02 - SO 02 Výměna oken v ...'!C2" display="/"/>
    <hyperlink ref="A57" location="'03 - SO 03 Výměna oken v ...'!C2" display="/"/>
    <hyperlink ref="A58" location="'04 - SO 04 Výměna oken v ...'!C2" display="/"/>
    <hyperlink ref="A59" location="'05 - SO 05 Výměna oken v ...'!C2" display="/"/>
    <hyperlink ref="A60" location="'06 - SO 06 Výměna dveří 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26"/>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99"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 customHeight="1">
      <c r="L2" s="334"/>
      <c r="M2" s="334"/>
      <c r="N2" s="334"/>
      <c r="O2" s="334"/>
      <c r="P2" s="334"/>
      <c r="Q2" s="334"/>
      <c r="R2" s="334"/>
      <c r="S2" s="334"/>
      <c r="T2" s="334"/>
      <c r="U2" s="334"/>
      <c r="V2" s="334"/>
      <c r="AT2" s="16" t="s">
        <v>80</v>
      </c>
    </row>
    <row r="3" spans="2:46" ht="6.9" customHeight="1">
      <c r="B3" s="100"/>
      <c r="C3" s="101"/>
      <c r="D3" s="101"/>
      <c r="E3" s="101"/>
      <c r="F3" s="101"/>
      <c r="G3" s="101"/>
      <c r="H3" s="101"/>
      <c r="I3" s="102"/>
      <c r="J3" s="101"/>
      <c r="K3" s="101"/>
      <c r="L3" s="19"/>
      <c r="AT3" s="16" t="s">
        <v>81</v>
      </c>
    </row>
    <row r="4" spans="2:46" ht="24.9" customHeight="1">
      <c r="B4" s="19"/>
      <c r="D4" s="103" t="s">
        <v>97</v>
      </c>
      <c r="L4" s="19"/>
      <c r="M4" s="104" t="s">
        <v>11</v>
      </c>
      <c r="AT4" s="16" t="s">
        <v>4</v>
      </c>
    </row>
    <row r="5" spans="2:12" ht="6.9" customHeight="1">
      <c r="B5" s="19"/>
      <c r="L5" s="19"/>
    </row>
    <row r="6" spans="2:12" ht="12" customHeight="1">
      <c r="B6" s="19"/>
      <c r="D6" s="105" t="s">
        <v>16</v>
      </c>
      <c r="L6" s="19"/>
    </row>
    <row r="7" spans="2:12" ht="14.4" customHeight="1">
      <c r="B7" s="19"/>
      <c r="E7" s="350" t="str">
        <f>'Rekapitulace stavby'!K6</f>
        <v>3719 Klatovská nemocnice - výměna oken a dveří</v>
      </c>
      <c r="F7" s="351"/>
      <c r="G7" s="351"/>
      <c r="H7" s="351"/>
      <c r="L7" s="19"/>
    </row>
    <row r="8" spans="2:12" s="1" customFormat="1" ht="12" customHeight="1">
      <c r="B8" s="37"/>
      <c r="D8" s="105" t="s">
        <v>98</v>
      </c>
      <c r="I8" s="106"/>
      <c r="L8" s="37"/>
    </row>
    <row r="9" spans="2:12" s="1" customFormat="1" ht="36.9" customHeight="1">
      <c r="B9" s="37"/>
      <c r="E9" s="352" t="s">
        <v>99</v>
      </c>
      <c r="F9" s="353"/>
      <c r="G9" s="353"/>
      <c r="H9" s="353"/>
      <c r="I9" s="106"/>
      <c r="L9" s="37"/>
    </row>
    <row r="10" spans="2:12" s="1" customFormat="1" ht="12">
      <c r="B10" s="37"/>
      <c r="I10" s="106"/>
      <c r="L10" s="37"/>
    </row>
    <row r="11" spans="2:12" s="1" customFormat="1" ht="12" customHeight="1">
      <c r="B11" s="37"/>
      <c r="D11" s="105" t="s">
        <v>19</v>
      </c>
      <c r="F11" s="107" t="s">
        <v>20</v>
      </c>
      <c r="I11" s="108" t="s">
        <v>21</v>
      </c>
      <c r="J11" s="107" t="s">
        <v>20</v>
      </c>
      <c r="L11" s="37"/>
    </row>
    <row r="12" spans="2:12" s="1" customFormat="1" ht="12" customHeight="1">
      <c r="B12" s="37"/>
      <c r="D12" s="105" t="s">
        <v>22</v>
      </c>
      <c r="F12" s="107" t="s">
        <v>23</v>
      </c>
      <c r="I12" s="108" t="s">
        <v>24</v>
      </c>
      <c r="J12" s="109" t="str">
        <f>'Rekapitulace stavby'!AN8</f>
        <v>26. 5. 2019</v>
      </c>
      <c r="L12" s="37"/>
    </row>
    <row r="13" spans="2:12" s="1" customFormat="1" ht="10.8" customHeight="1">
      <c r="B13" s="37"/>
      <c r="I13" s="106"/>
      <c r="L13" s="37"/>
    </row>
    <row r="14" spans="2:12" s="1" customFormat="1" ht="12" customHeight="1">
      <c r="B14" s="37"/>
      <c r="D14" s="105" t="s">
        <v>28</v>
      </c>
      <c r="I14" s="108" t="s">
        <v>29</v>
      </c>
      <c r="J14" s="107" t="str">
        <f>IF('Rekapitulace stavby'!AN10="","",'Rekapitulace stavby'!AN10)</f>
        <v/>
      </c>
      <c r="L14" s="37"/>
    </row>
    <row r="15" spans="2:12" s="1" customFormat="1" ht="18" customHeight="1">
      <c r="B15" s="37"/>
      <c r="E15" s="107" t="str">
        <f>IF('Rekapitulace stavby'!E11="","",'Rekapitulace stavby'!E11)</f>
        <v xml:space="preserve"> </v>
      </c>
      <c r="I15" s="108" t="s">
        <v>30</v>
      </c>
      <c r="J15" s="107" t="str">
        <f>IF('Rekapitulace stavby'!AN11="","",'Rekapitulace stavby'!AN11)</f>
        <v/>
      </c>
      <c r="L15" s="37"/>
    </row>
    <row r="16" spans="2:12" s="1" customFormat="1" ht="6.9" customHeight="1">
      <c r="B16" s="37"/>
      <c r="I16" s="106"/>
      <c r="L16" s="37"/>
    </row>
    <row r="17" spans="2:12" s="1" customFormat="1" ht="12" customHeight="1">
      <c r="B17" s="37"/>
      <c r="D17" s="105" t="s">
        <v>31</v>
      </c>
      <c r="I17" s="108" t="s">
        <v>29</v>
      </c>
      <c r="J17" s="29" t="str">
        <f>'Rekapitulace stavby'!AN13</f>
        <v>Vyplň údaj</v>
      </c>
      <c r="L17" s="37"/>
    </row>
    <row r="18" spans="2:12" s="1" customFormat="1" ht="18" customHeight="1">
      <c r="B18" s="37"/>
      <c r="E18" s="354" t="str">
        <f>'Rekapitulace stavby'!E14</f>
        <v>Vyplň údaj</v>
      </c>
      <c r="F18" s="355"/>
      <c r="G18" s="355"/>
      <c r="H18" s="355"/>
      <c r="I18" s="108" t="s">
        <v>30</v>
      </c>
      <c r="J18" s="29" t="str">
        <f>'Rekapitulace stavby'!AN14</f>
        <v>Vyplň údaj</v>
      </c>
      <c r="L18" s="37"/>
    </row>
    <row r="19" spans="2:12" s="1" customFormat="1" ht="6.9" customHeight="1">
      <c r="B19" s="37"/>
      <c r="I19" s="106"/>
      <c r="L19" s="37"/>
    </row>
    <row r="20" spans="2:12" s="1" customFormat="1" ht="12" customHeight="1">
      <c r="B20" s="37"/>
      <c r="D20" s="105" t="s">
        <v>34</v>
      </c>
      <c r="I20" s="108" t="s">
        <v>29</v>
      </c>
      <c r="J20" s="107" t="str">
        <f>IF('Rekapitulace stavby'!AN16="","",'Rekapitulace stavby'!AN16)</f>
        <v/>
      </c>
      <c r="L20" s="37"/>
    </row>
    <row r="21" spans="2:12" s="1" customFormat="1" ht="18" customHeight="1">
      <c r="B21" s="37"/>
      <c r="E21" s="107" t="str">
        <f>IF('Rekapitulace stavby'!E17="","",'Rekapitulace stavby'!E17)</f>
        <v xml:space="preserve"> </v>
      </c>
      <c r="I21" s="108" t="s">
        <v>30</v>
      </c>
      <c r="J21" s="107" t="str">
        <f>IF('Rekapitulace stavby'!AN17="","",'Rekapitulace stavby'!AN17)</f>
        <v/>
      </c>
      <c r="L21" s="37"/>
    </row>
    <row r="22" spans="2:12" s="1" customFormat="1" ht="6.9" customHeight="1">
      <c r="B22" s="37"/>
      <c r="I22" s="106"/>
      <c r="L22" s="37"/>
    </row>
    <row r="23" spans="2:12" s="1" customFormat="1" ht="12" customHeight="1">
      <c r="B23" s="37"/>
      <c r="D23" s="105" t="s">
        <v>35</v>
      </c>
      <c r="I23" s="108" t="s">
        <v>29</v>
      </c>
      <c r="J23" s="107" t="str">
        <f>IF('Rekapitulace stavby'!AN19="","",'Rekapitulace stavby'!AN19)</f>
        <v/>
      </c>
      <c r="L23" s="37"/>
    </row>
    <row r="24" spans="2:12" s="1" customFormat="1" ht="18" customHeight="1">
      <c r="B24" s="37"/>
      <c r="E24" s="107" t="str">
        <f>IF('Rekapitulace stavby'!E20="","",'Rekapitulace stavby'!E20)</f>
        <v xml:space="preserve"> </v>
      </c>
      <c r="I24" s="108" t="s">
        <v>30</v>
      </c>
      <c r="J24" s="107" t="str">
        <f>IF('Rekapitulace stavby'!AN20="","",'Rekapitulace stavby'!AN20)</f>
        <v/>
      </c>
      <c r="L24" s="37"/>
    </row>
    <row r="25" spans="2:12" s="1" customFormat="1" ht="6.9" customHeight="1">
      <c r="B25" s="37"/>
      <c r="I25" s="106"/>
      <c r="L25" s="37"/>
    </row>
    <row r="26" spans="2:12" s="1" customFormat="1" ht="12" customHeight="1">
      <c r="B26" s="37"/>
      <c r="D26" s="105" t="s">
        <v>36</v>
      </c>
      <c r="I26" s="106"/>
      <c r="L26" s="37"/>
    </row>
    <row r="27" spans="2:12" s="7" customFormat="1" ht="14.4" customHeight="1">
      <c r="B27" s="110"/>
      <c r="E27" s="356" t="s">
        <v>20</v>
      </c>
      <c r="F27" s="356"/>
      <c r="G27" s="356"/>
      <c r="H27" s="356"/>
      <c r="I27" s="111"/>
      <c r="L27" s="110"/>
    </row>
    <row r="28" spans="2:12" s="1" customFormat="1" ht="6.9" customHeight="1">
      <c r="B28" s="37"/>
      <c r="I28" s="106"/>
      <c r="L28" s="37"/>
    </row>
    <row r="29" spans="2:12" s="1" customFormat="1" ht="6.9" customHeight="1">
      <c r="B29" s="37"/>
      <c r="D29" s="58"/>
      <c r="E29" s="58"/>
      <c r="F29" s="58"/>
      <c r="G29" s="58"/>
      <c r="H29" s="58"/>
      <c r="I29" s="112"/>
      <c r="J29" s="58"/>
      <c r="K29" s="58"/>
      <c r="L29" s="37"/>
    </row>
    <row r="30" spans="2:12" s="1" customFormat="1" ht="25.35" customHeight="1">
      <c r="B30" s="37"/>
      <c r="D30" s="113" t="s">
        <v>38</v>
      </c>
      <c r="I30" s="106"/>
      <c r="J30" s="114">
        <f>ROUND(J86,2)</f>
        <v>0</v>
      </c>
      <c r="L30" s="37"/>
    </row>
    <row r="31" spans="2:12" s="1" customFormat="1" ht="6.9" customHeight="1">
      <c r="B31" s="37"/>
      <c r="D31" s="58"/>
      <c r="E31" s="58"/>
      <c r="F31" s="58"/>
      <c r="G31" s="58"/>
      <c r="H31" s="58"/>
      <c r="I31" s="112"/>
      <c r="J31" s="58"/>
      <c r="K31" s="58"/>
      <c r="L31" s="37"/>
    </row>
    <row r="32" spans="2:12" s="1" customFormat="1" ht="14.4" customHeight="1">
      <c r="B32" s="37"/>
      <c r="F32" s="115" t="s">
        <v>40</v>
      </c>
      <c r="I32" s="116" t="s">
        <v>39</v>
      </c>
      <c r="J32" s="115" t="s">
        <v>41</v>
      </c>
      <c r="L32" s="37"/>
    </row>
    <row r="33" spans="2:12" s="1" customFormat="1" ht="14.4" customHeight="1">
      <c r="B33" s="37"/>
      <c r="D33" s="117" t="s">
        <v>42</v>
      </c>
      <c r="E33" s="105" t="s">
        <v>43</v>
      </c>
      <c r="F33" s="118">
        <f>ROUND((SUM(BE86:BE225)),2)</f>
        <v>0</v>
      </c>
      <c r="I33" s="119">
        <v>0.21</v>
      </c>
      <c r="J33" s="118">
        <f>ROUND(((SUM(BE86:BE225))*I33),2)</f>
        <v>0</v>
      </c>
      <c r="L33" s="37"/>
    </row>
    <row r="34" spans="2:12" s="1" customFormat="1" ht="14.4" customHeight="1">
      <c r="B34" s="37"/>
      <c r="E34" s="105" t="s">
        <v>44</v>
      </c>
      <c r="F34" s="118">
        <f>ROUND((SUM(BF86:BF225)),2)</f>
        <v>0</v>
      </c>
      <c r="I34" s="119">
        <v>0.15</v>
      </c>
      <c r="J34" s="118">
        <f>ROUND(((SUM(BF86:BF225))*I34),2)</f>
        <v>0</v>
      </c>
      <c r="L34" s="37"/>
    </row>
    <row r="35" spans="2:12" s="1" customFormat="1" ht="14.4" customHeight="1" hidden="1">
      <c r="B35" s="37"/>
      <c r="E35" s="105" t="s">
        <v>45</v>
      </c>
      <c r="F35" s="118">
        <f>ROUND((SUM(BG86:BG225)),2)</f>
        <v>0</v>
      </c>
      <c r="I35" s="119">
        <v>0.21</v>
      </c>
      <c r="J35" s="118">
        <f>0</f>
        <v>0</v>
      </c>
      <c r="L35" s="37"/>
    </row>
    <row r="36" spans="2:12" s="1" customFormat="1" ht="14.4" customHeight="1" hidden="1">
      <c r="B36" s="37"/>
      <c r="E36" s="105" t="s">
        <v>46</v>
      </c>
      <c r="F36" s="118">
        <f>ROUND((SUM(BH86:BH225)),2)</f>
        <v>0</v>
      </c>
      <c r="I36" s="119">
        <v>0.15</v>
      </c>
      <c r="J36" s="118">
        <f>0</f>
        <v>0</v>
      </c>
      <c r="L36" s="37"/>
    </row>
    <row r="37" spans="2:12" s="1" customFormat="1" ht="14.4" customHeight="1" hidden="1">
      <c r="B37" s="37"/>
      <c r="E37" s="105" t="s">
        <v>47</v>
      </c>
      <c r="F37" s="118">
        <f>ROUND((SUM(BI86:BI225)),2)</f>
        <v>0</v>
      </c>
      <c r="I37" s="119">
        <v>0</v>
      </c>
      <c r="J37" s="118">
        <f>0</f>
        <v>0</v>
      </c>
      <c r="L37" s="37"/>
    </row>
    <row r="38" spans="2:12" s="1" customFormat="1" ht="6.9" customHeight="1">
      <c r="B38" s="37"/>
      <c r="I38" s="106"/>
      <c r="L38" s="37"/>
    </row>
    <row r="39" spans="2:12" s="1" customFormat="1" ht="25.35" customHeight="1">
      <c r="B39" s="37"/>
      <c r="C39" s="120"/>
      <c r="D39" s="121" t="s">
        <v>48</v>
      </c>
      <c r="E39" s="122"/>
      <c r="F39" s="122"/>
      <c r="G39" s="123" t="s">
        <v>49</v>
      </c>
      <c r="H39" s="124" t="s">
        <v>50</v>
      </c>
      <c r="I39" s="125"/>
      <c r="J39" s="126">
        <f>SUM(J30:J37)</f>
        <v>0</v>
      </c>
      <c r="K39" s="127"/>
      <c r="L39" s="37"/>
    </row>
    <row r="40" spans="2:12" s="1" customFormat="1" ht="14.4" customHeight="1">
      <c r="B40" s="128"/>
      <c r="C40" s="129"/>
      <c r="D40" s="129"/>
      <c r="E40" s="129"/>
      <c r="F40" s="129"/>
      <c r="G40" s="129"/>
      <c r="H40" s="129"/>
      <c r="I40" s="130"/>
      <c r="J40" s="129"/>
      <c r="K40" s="129"/>
      <c r="L40" s="37"/>
    </row>
    <row r="44" spans="2:12" s="1" customFormat="1" ht="6.9" customHeight="1">
      <c r="B44" s="131"/>
      <c r="C44" s="132"/>
      <c r="D44" s="132"/>
      <c r="E44" s="132"/>
      <c r="F44" s="132"/>
      <c r="G44" s="132"/>
      <c r="H44" s="132"/>
      <c r="I44" s="133"/>
      <c r="J44" s="132"/>
      <c r="K44" s="132"/>
      <c r="L44" s="37"/>
    </row>
    <row r="45" spans="2:12" s="1" customFormat="1" ht="24.9" customHeight="1">
      <c r="B45" s="33"/>
      <c r="C45" s="22" t="s">
        <v>100</v>
      </c>
      <c r="D45" s="34"/>
      <c r="E45" s="34"/>
      <c r="F45" s="34"/>
      <c r="G45" s="34"/>
      <c r="H45" s="34"/>
      <c r="I45" s="106"/>
      <c r="J45" s="34"/>
      <c r="K45" s="34"/>
      <c r="L45" s="37"/>
    </row>
    <row r="46" spans="2:12" s="1" customFormat="1" ht="6.9"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4.4" customHeight="1">
      <c r="B48" s="33"/>
      <c r="C48" s="34"/>
      <c r="D48" s="34"/>
      <c r="E48" s="348" t="str">
        <f>E7</f>
        <v>3719 Klatovská nemocnice - výměna oken a dveří</v>
      </c>
      <c r="F48" s="349"/>
      <c r="G48" s="349"/>
      <c r="H48" s="349"/>
      <c r="I48" s="106"/>
      <c r="J48" s="34"/>
      <c r="K48" s="34"/>
      <c r="L48" s="37"/>
    </row>
    <row r="49" spans="2:12" s="1" customFormat="1" ht="12" customHeight="1">
      <c r="B49" s="33"/>
      <c r="C49" s="28" t="s">
        <v>98</v>
      </c>
      <c r="D49" s="34"/>
      <c r="E49" s="34"/>
      <c r="F49" s="34"/>
      <c r="G49" s="34"/>
      <c r="H49" s="34"/>
      <c r="I49" s="106"/>
      <c r="J49" s="34"/>
      <c r="K49" s="34"/>
      <c r="L49" s="37"/>
    </row>
    <row r="50" spans="2:12" s="1" customFormat="1" ht="14.4" customHeight="1">
      <c r="B50" s="33"/>
      <c r="C50" s="34"/>
      <c r="D50" s="34"/>
      <c r="E50" s="326" t="str">
        <f>E9</f>
        <v>01 - SO 01 Výměna oken v budově č. p. 210 psychiatrie</v>
      </c>
      <c r="F50" s="347"/>
      <c r="G50" s="347"/>
      <c r="H50" s="347"/>
      <c r="I50" s="106"/>
      <c r="J50" s="34"/>
      <c r="K50" s="34"/>
      <c r="L50" s="37"/>
    </row>
    <row r="51" spans="2:12" s="1" customFormat="1" ht="6.9" customHeight="1">
      <c r="B51" s="33"/>
      <c r="C51" s="34"/>
      <c r="D51" s="34"/>
      <c r="E51" s="34"/>
      <c r="F51" s="34"/>
      <c r="G51" s="34"/>
      <c r="H51" s="34"/>
      <c r="I51" s="106"/>
      <c r="J51" s="34"/>
      <c r="K51" s="34"/>
      <c r="L51" s="37"/>
    </row>
    <row r="52" spans="2:12" s="1" customFormat="1" ht="12" customHeight="1">
      <c r="B52" s="33"/>
      <c r="C52" s="28" t="s">
        <v>22</v>
      </c>
      <c r="D52" s="34"/>
      <c r="E52" s="34"/>
      <c r="F52" s="26" t="str">
        <f>F12</f>
        <v xml:space="preserve"> </v>
      </c>
      <c r="G52" s="34"/>
      <c r="H52" s="34"/>
      <c r="I52" s="108" t="s">
        <v>24</v>
      </c>
      <c r="J52" s="57" t="str">
        <f>IF(J12="","",J12)</f>
        <v>26. 5. 2019</v>
      </c>
      <c r="K52" s="34"/>
      <c r="L52" s="37"/>
    </row>
    <row r="53" spans="2:12" s="1" customFormat="1" ht="6.9" customHeight="1">
      <c r="B53" s="33"/>
      <c r="C53" s="34"/>
      <c r="D53" s="34"/>
      <c r="E53" s="34"/>
      <c r="F53" s="34"/>
      <c r="G53" s="34"/>
      <c r="H53" s="34"/>
      <c r="I53" s="106"/>
      <c r="J53" s="34"/>
      <c r="K53" s="34"/>
      <c r="L53" s="37"/>
    </row>
    <row r="54" spans="2:12" s="1" customFormat="1" ht="15.6" customHeight="1">
      <c r="B54" s="33"/>
      <c r="C54" s="28" t="s">
        <v>28</v>
      </c>
      <c r="D54" s="34"/>
      <c r="E54" s="34"/>
      <c r="F54" s="26" t="str">
        <f>E15</f>
        <v xml:space="preserve"> </v>
      </c>
      <c r="G54" s="34"/>
      <c r="H54" s="34"/>
      <c r="I54" s="108" t="s">
        <v>34</v>
      </c>
      <c r="J54" s="31" t="str">
        <f>E21</f>
        <v xml:space="preserve"> </v>
      </c>
      <c r="K54" s="34"/>
      <c r="L54" s="37"/>
    </row>
    <row r="55" spans="2:12" s="1" customFormat="1" ht="15.6" customHeight="1">
      <c r="B55" s="33"/>
      <c r="C55" s="28" t="s">
        <v>31</v>
      </c>
      <c r="D55" s="34"/>
      <c r="E55" s="34"/>
      <c r="F55" s="26" t="str">
        <f>IF(E18="","",E18)</f>
        <v>Vyplň údaj</v>
      </c>
      <c r="G55" s="34"/>
      <c r="H55" s="34"/>
      <c r="I55" s="108" t="s">
        <v>35</v>
      </c>
      <c r="J55" s="31" t="str">
        <f>E24</f>
        <v xml:space="preserve"> </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101</v>
      </c>
      <c r="D57" s="135"/>
      <c r="E57" s="135"/>
      <c r="F57" s="135"/>
      <c r="G57" s="135"/>
      <c r="H57" s="135"/>
      <c r="I57" s="136"/>
      <c r="J57" s="137" t="s">
        <v>102</v>
      </c>
      <c r="K57" s="135"/>
      <c r="L57" s="37"/>
    </row>
    <row r="58" spans="2:12" s="1" customFormat="1" ht="10.35" customHeight="1">
      <c r="B58" s="33"/>
      <c r="C58" s="34"/>
      <c r="D58" s="34"/>
      <c r="E58" s="34"/>
      <c r="F58" s="34"/>
      <c r="G58" s="34"/>
      <c r="H58" s="34"/>
      <c r="I58" s="106"/>
      <c r="J58" s="34"/>
      <c r="K58" s="34"/>
      <c r="L58" s="37"/>
    </row>
    <row r="59" spans="2:47" s="1" customFormat="1" ht="22.8" customHeight="1">
      <c r="B59" s="33"/>
      <c r="C59" s="138" t="s">
        <v>70</v>
      </c>
      <c r="D59" s="34"/>
      <c r="E59" s="34"/>
      <c r="F59" s="34"/>
      <c r="G59" s="34"/>
      <c r="H59" s="34"/>
      <c r="I59" s="106"/>
      <c r="J59" s="75">
        <f>J86</f>
        <v>0</v>
      </c>
      <c r="K59" s="34"/>
      <c r="L59" s="37"/>
      <c r="AU59" s="16" t="s">
        <v>103</v>
      </c>
    </row>
    <row r="60" spans="2:12" s="8" customFormat="1" ht="24.9" customHeight="1">
      <c r="B60" s="139"/>
      <c r="C60" s="140"/>
      <c r="D60" s="141" t="s">
        <v>104</v>
      </c>
      <c r="E60" s="142"/>
      <c r="F60" s="142"/>
      <c r="G60" s="142"/>
      <c r="H60" s="142"/>
      <c r="I60" s="143"/>
      <c r="J60" s="144">
        <f>J87</f>
        <v>0</v>
      </c>
      <c r="K60" s="140"/>
      <c r="L60" s="145"/>
    </row>
    <row r="61" spans="2:12" s="9" customFormat="1" ht="19.95" customHeight="1">
      <c r="B61" s="146"/>
      <c r="C61" s="147"/>
      <c r="D61" s="148" t="s">
        <v>105</v>
      </c>
      <c r="E61" s="149"/>
      <c r="F61" s="149"/>
      <c r="G61" s="149"/>
      <c r="H61" s="149"/>
      <c r="I61" s="150"/>
      <c r="J61" s="151">
        <f>J88</f>
        <v>0</v>
      </c>
      <c r="K61" s="147"/>
      <c r="L61" s="152"/>
    </row>
    <row r="62" spans="2:12" s="9" customFormat="1" ht="19.95" customHeight="1">
      <c r="B62" s="146"/>
      <c r="C62" s="147"/>
      <c r="D62" s="148" t="s">
        <v>106</v>
      </c>
      <c r="E62" s="149"/>
      <c r="F62" s="149"/>
      <c r="G62" s="149"/>
      <c r="H62" s="149"/>
      <c r="I62" s="150"/>
      <c r="J62" s="151">
        <f>J101</f>
        <v>0</v>
      </c>
      <c r="K62" s="147"/>
      <c r="L62" s="152"/>
    </row>
    <row r="63" spans="2:12" s="9" customFormat="1" ht="19.95" customHeight="1">
      <c r="B63" s="146"/>
      <c r="C63" s="147"/>
      <c r="D63" s="148" t="s">
        <v>107</v>
      </c>
      <c r="E63" s="149"/>
      <c r="F63" s="149"/>
      <c r="G63" s="149"/>
      <c r="H63" s="149"/>
      <c r="I63" s="150"/>
      <c r="J63" s="151">
        <f>J122</f>
        <v>0</v>
      </c>
      <c r="K63" s="147"/>
      <c r="L63" s="152"/>
    </row>
    <row r="64" spans="2:12" s="9" customFormat="1" ht="19.95" customHeight="1">
      <c r="B64" s="146"/>
      <c r="C64" s="147"/>
      <c r="D64" s="148" t="s">
        <v>108</v>
      </c>
      <c r="E64" s="149"/>
      <c r="F64" s="149"/>
      <c r="G64" s="149"/>
      <c r="H64" s="149"/>
      <c r="I64" s="150"/>
      <c r="J64" s="151">
        <f>J139</f>
        <v>0</v>
      </c>
      <c r="K64" s="147"/>
      <c r="L64" s="152"/>
    </row>
    <row r="65" spans="2:12" s="8" customFormat="1" ht="24.9" customHeight="1">
      <c r="B65" s="139"/>
      <c r="C65" s="140"/>
      <c r="D65" s="141" t="s">
        <v>109</v>
      </c>
      <c r="E65" s="142"/>
      <c r="F65" s="142"/>
      <c r="G65" s="142"/>
      <c r="H65" s="142"/>
      <c r="I65" s="143"/>
      <c r="J65" s="144">
        <f>J143</f>
        <v>0</v>
      </c>
      <c r="K65" s="140"/>
      <c r="L65" s="145"/>
    </row>
    <row r="66" spans="2:12" s="9" customFormat="1" ht="19.95" customHeight="1">
      <c r="B66" s="146"/>
      <c r="C66" s="147"/>
      <c r="D66" s="148" t="s">
        <v>110</v>
      </c>
      <c r="E66" s="149"/>
      <c r="F66" s="149"/>
      <c r="G66" s="149"/>
      <c r="H66" s="149"/>
      <c r="I66" s="150"/>
      <c r="J66" s="151">
        <f>J144</f>
        <v>0</v>
      </c>
      <c r="K66" s="147"/>
      <c r="L66" s="152"/>
    </row>
    <row r="67" spans="2:12" s="1" customFormat="1" ht="21.75" customHeight="1">
      <c r="B67" s="33"/>
      <c r="C67" s="34"/>
      <c r="D67" s="34"/>
      <c r="E67" s="34"/>
      <c r="F67" s="34"/>
      <c r="G67" s="34"/>
      <c r="H67" s="34"/>
      <c r="I67" s="106"/>
      <c r="J67" s="34"/>
      <c r="K67" s="34"/>
      <c r="L67" s="37"/>
    </row>
    <row r="68" spans="2:12" s="1" customFormat="1" ht="6.9" customHeight="1">
      <c r="B68" s="45"/>
      <c r="C68" s="46"/>
      <c r="D68" s="46"/>
      <c r="E68" s="46"/>
      <c r="F68" s="46"/>
      <c r="G68" s="46"/>
      <c r="H68" s="46"/>
      <c r="I68" s="130"/>
      <c r="J68" s="46"/>
      <c r="K68" s="46"/>
      <c r="L68" s="37"/>
    </row>
    <row r="72" spans="2:12" s="1" customFormat="1" ht="6.9" customHeight="1">
      <c r="B72" s="47"/>
      <c r="C72" s="48"/>
      <c r="D72" s="48"/>
      <c r="E72" s="48"/>
      <c r="F72" s="48"/>
      <c r="G72" s="48"/>
      <c r="H72" s="48"/>
      <c r="I72" s="133"/>
      <c r="J72" s="48"/>
      <c r="K72" s="48"/>
      <c r="L72" s="37"/>
    </row>
    <row r="73" spans="2:12" s="1" customFormat="1" ht="24.9" customHeight="1">
      <c r="B73" s="33"/>
      <c r="C73" s="22" t="s">
        <v>111</v>
      </c>
      <c r="D73" s="34"/>
      <c r="E73" s="34"/>
      <c r="F73" s="34"/>
      <c r="G73" s="34"/>
      <c r="H73" s="34"/>
      <c r="I73" s="106"/>
      <c r="J73" s="34"/>
      <c r="K73" s="34"/>
      <c r="L73" s="37"/>
    </row>
    <row r="74" spans="2:12" s="1" customFormat="1" ht="6.9" customHeight="1">
      <c r="B74" s="33"/>
      <c r="C74" s="34"/>
      <c r="D74" s="34"/>
      <c r="E74" s="34"/>
      <c r="F74" s="34"/>
      <c r="G74" s="34"/>
      <c r="H74" s="34"/>
      <c r="I74" s="106"/>
      <c r="J74" s="34"/>
      <c r="K74" s="34"/>
      <c r="L74" s="37"/>
    </row>
    <row r="75" spans="2:12" s="1" customFormat="1" ht="12" customHeight="1">
      <c r="B75" s="33"/>
      <c r="C75" s="28" t="s">
        <v>16</v>
      </c>
      <c r="D75" s="34"/>
      <c r="E75" s="34"/>
      <c r="F75" s="34"/>
      <c r="G75" s="34"/>
      <c r="H75" s="34"/>
      <c r="I75" s="106"/>
      <c r="J75" s="34"/>
      <c r="K75" s="34"/>
      <c r="L75" s="37"/>
    </row>
    <row r="76" spans="2:12" s="1" customFormat="1" ht="14.4" customHeight="1">
      <c r="B76" s="33"/>
      <c r="C76" s="34"/>
      <c r="D76" s="34"/>
      <c r="E76" s="348" t="str">
        <f>E7</f>
        <v>3719 Klatovská nemocnice - výměna oken a dveří</v>
      </c>
      <c r="F76" s="349"/>
      <c r="G76" s="349"/>
      <c r="H76" s="349"/>
      <c r="I76" s="106"/>
      <c r="J76" s="34"/>
      <c r="K76" s="34"/>
      <c r="L76" s="37"/>
    </row>
    <row r="77" spans="2:12" s="1" customFormat="1" ht="12" customHeight="1">
      <c r="B77" s="33"/>
      <c r="C77" s="28" t="s">
        <v>98</v>
      </c>
      <c r="D77" s="34"/>
      <c r="E77" s="34"/>
      <c r="F77" s="34"/>
      <c r="G77" s="34"/>
      <c r="H77" s="34"/>
      <c r="I77" s="106"/>
      <c r="J77" s="34"/>
      <c r="K77" s="34"/>
      <c r="L77" s="37"/>
    </row>
    <row r="78" spans="2:12" s="1" customFormat="1" ht="14.4" customHeight="1">
      <c r="B78" s="33"/>
      <c r="C78" s="34"/>
      <c r="D78" s="34"/>
      <c r="E78" s="326" t="str">
        <f>E9</f>
        <v>01 - SO 01 Výměna oken v budově č. p. 210 psychiatrie</v>
      </c>
      <c r="F78" s="347"/>
      <c r="G78" s="347"/>
      <c r="H78" s="347"/>
      <c r="I78" s="106"/>
      <c r="J78" s="34"/>
      <c r="K78" s="34"/>
      <c r="L78" s="37"/>
    </row>
    <row r="79" spans="2:12" s="1" customFormat="1" ht="6.9" customHeight="1">
      <c r="B79" s="33"/>
      <c r="C79" s="34"/>
      <c r="D79" s="34"/>
      <c r="E79" s="34"/>
      <c r="F79" s="34"/>
      <c r="G79" s="34"/>
      <c r="H79" s="34"/>
      <c r="I79" s="106"/>
      <c r="J79" s="34"/>
      <c r="K79" s="34"/>
      <c r="L79" s="37"/>
    </row>
    <row r="80" spans="2:12" s="1" customFormat="1" ht="12" customHeight="1">
      <c r="B80" s="33"/>
      <c r="C80" s="28" t="s">
        <v>22</v>
      </c>
      <c r="D80" s="34"/>
      <c r="E80" s="34"/>
      <c r="F80" s="26" t="str">
        <f>F12</f>
        <v xml:space="preserve"> </v>
      </c>
      <c r="G80" s="34"/>
      <c r="H80" s="34"/>
      <c r="I80" s="108" t="s">
        <v>24</v>
      </c>
      <c r="J80" s="57" t="str">
        <f>IF(J12="","",J12)</f>
        <v>26. 5. 2019</v>
      </c>
      <c r="K80" s="34"/>
      <c r="L80" s="37"/>
    </row>
    <row r="81" spans="2:12" s="1" customFormat="1" ht="6.9" customHeight="1">
      <c r="B81" s="33"/>
      <c r="C81" s="34"/>
      <c r="D81" s="34"/>
      <c r="E81" s="34"/>
      <c r="F81" s="34"/>
      <c r="G81" s="34"/>
      <c r="H81" s="34"/>
      <c r="I81" s="106"/>
      <c r="J81" s="34"/>
      <c r="K81" s="34"/>
      <c r="L81" s="37"/>
    </row>
    <row r="82" spans="2:12" s="1" customFormat="1" ht="15.6" customHeight="1">
      <c r="B82" s="33"/>
      <c r="C82" s="28" t="s">
        <v>28</v>
      </c>
      <c r="D82" s="34"/>
      <c r="E82" s="34"/>
      <c r="F82" s="26" t="str">
        <f>E15</f>
        <v xml:space="preserve"> </v>
      </c>
      <c r="G82" s="34"/>
      <c r="H82" s="34"/>
      <c r="I82" s="108" t="s">
        <v>34</v>
      </c>
      <c r="J82" s="31" t="str">
        <f>E21</f>
        <v xml:space="preserve"> </v>
      </c>
      <c r="K82" s="34"/>
      <c r="L82" s="37"/>
    </row>
    <row r="83" spans="2:12" s="1" customFormat="1" ht="15.6" customHeight="1">
      <c r="B83" s="33"/>
      <c r="C83" s="28" t="s">
        <v>31</v>
      </c>
      <c r="D83" s="34"/>
      <c r="E83" s="34"/>
      <c r="F83" s="26" t="str">
        <f>IF(E18="","",E18)</f>
        <v>Vyplň údaj</v>
      </c>
      <c r="G83" s="34"/>
      <c r="H83" s="34"/>
      <c r="I83" s="108" t="s">
        <v>35</v>
      </c>
      <c r="J83" s="31" t="str">
        <f>E24</f>
        <v xml:space="preserve"> </v>
      </c>
      <c r="K83" s="34"/>
      <c r="L83" s="37"/>
    </row>
    <row r="84" spans="2:12" s="1" customFormat="1" ht="10.35" customHeight="1">
      <c r="B84" s="33"/>
      <c r="C84" s="34"/>
      <c r="D84" s="34"/>
      <c r="E84" s="34"/>
      <c r="F84" s="34"/>
      <c r="G84" s="34"/>
      <c r="H84" s="34"/>
      <c r="I84" s="106"/>
      <c r="J84" s="34"/>
      <c r="K84" s="34"/>
      <c r="L84" s="37"/>
    </row>
    <row r="85" spans="2:20" s="10" customFormat="1" ht="29.25" customHeight="1">
      <c r="B85" s="153"/>
      <c r="C85" s="154" t="s">
        <v>112</v>
      </c>
      <c r="D85" s="155" t="s">
        <v>57</v>
      </c>
      <c r="E85" s="155" t="s">
        <v>53</v>
      </c>
      <c r="F85" s="155" t="s">
        <v>54</v>
      </c>
      <c r="G85" s="155" t="s">
        <v>113</v>
      </c>
      <c r="H85" s="155" t="s">
        <v>114</v>
      </c>
      <c r="I85" s="156" t="s">
        <v>115</v>
      </c>
      <c r="J85" s="155" t="s">
        <v>102</v>
      </c>
      <c r="K85" s="157" t="s">
        <v>116</v>
      </c>
      <c r="L85" s="158"/>
      <c r="M85" s="66" t="s">
        <v>20</v>
      </c>
      <c r="N85" s="67" t="s">
        <v>42</v>
      </c>
      <c r="O85" s="67" t="s">
        <v>117</v>
      </c>
      <c r="P85" s="67" t="s">
        <v>118</v>
      </c>
      <c r="Q85" s="67" t="s">
        <v>119</v>
      </c>
      <c r="R85" s="67" t="s">
        <v>120</v>
      </c>
      <c r="S85" s="67" t="s">
        <v>121</v>
      </c>
      <c r="T85" s="68" t="s">
        <v>122</v>
      </c>
    </row>
    <row r="86" spans="2:63" s="1" customFormat="1" ht="22.8" customHeight="1">
      <c r="B86" s="33"/>
      <c r="C86" s="73" t="s">
        <v>123</v>
      </c>
      <c r="D86" s="34"/>
      <c r="E86" s="34"/>
      <c r="F86" s="34"/>
      <c r="G86" s="34"/>
      <c r="H86" s="34"/>
      <c r="I86" s="106"/>
      <c r="J86" s="159">
        <f>BK86</f>
        <v>0</v>
      </c>
      <c r="K86" s="34"/>
      <c r="L86" s="37"/>
      <c r="M86" s="69"/>
      <c r="N86" s="70"/>
      <c r="O86" s="70"/>
      <c r="P86" s="160">
        <f>P87+P143</f>
        <v>0</v>
      </c>
      <c r="Q86" s="70"/>
      <c r="R86" s="160">
        <f>R87+R143</f>
        <v>5.0569148</v>
      </c>
      <c r="S86" s="70"/>
      <c r="T86" s="161">
        <f>T87+T143</f>
        <v>9.689</v>
      </c>
      <c r="AT86" s="16" t="s">
        <v>71</v>
      </c>
      <c r="AU86" s="16" t="s">
        <v>103</v>
      </c>
      <c r="BK86" s="162">
        <f>BK87+BK143</f>
        <v>0</v>
      </c>
    </row>
    <row r="87" spans="2:63" s="11" customFormat="1" ht="25.95" customHeight="1">
      <c r="B87" s="163"/>
      <c r="C87" s="164"/>
      <c r="D87" s="165" t="s">
        <v>71</v>
      </c>
      <c r="E87" s="166" t="s">
        <v>124</v>
      </c>
      <c r="F87" s="166" t="s">
        <v>125</v>
      </c>
      <c r="G87" s="164"/>
      <c r="H87" s="164"/>
      <c r="I87" s="167"/>
      <c r="J87" s="168">
        <f>BK87</f>
        <v>0</v>
      </c>
      <c r="K87" s="164"/>
      <c r="L87" s="169"/>
      <c r="M87" s="170"/>
      <c r="N87" s="171"/>
      <c r="O87" s="171"/>
      <c r="P87" s="172">
        <f>P88+P101+P122+P139</f>
        <v>0</v>
      </c>
      <c r="Q87" s="171"/>
      <c r="R87" s="172">
        <f>R88+R101+R122+R139</f>
        <v>4.7545922</v>
      </c>
      <c r="S87" s="171"/>
      <c r="T87" s="173">
        <f>T88+T101+T122+T139</f>
        <v>9.31814</v>
      </c>
      <c r="AR87" s="174" t="s">
        <v>8</v>
      </c>
      <c r="AT87" s="175" t="s">
        <v>71</v>
      </c>
      <c r="AU87" s="175" t="s">
        <v>72</v>
      </c>
      <c r="AY87" s="174" t="s">
        <v>126</v>
      </c>
      <c r="BK87" s="176">
        <f>BK88+BK101+BK122+BK139</f>
        <v>0</v>
      </c>
    </row>
    <row r="88" spans="2:63" s="11" customFormat="1" ht="22.8" customHeight="1">
      <c r="B88" s="163"/>
      <c r="C88" s="164"/>
      <c r="D88" s="165" t="s">
        <v>71</v>
      </c>
      <c r="E88" s="177" t="s">
        <v>127</v>
      </c>
      <c r="F88" s="177" t="s">
        <v>128</v>
      </c>
      <c r="G88" s="164"/>
      <c r="H88" s="164"/>
      <c r="I88" s="167"/>
      <c r="J88" s="178">
        <f>BK88</f>
        <v>0</v>
      </c>
      <c r="K88" s="164"/>
      <c r="L88" s="169"/>
      <c r="M88" s="170"/>
      <c r="N88" s="171"/>
      <c r="O88" s="171"/>
      <c r="P88" s="172">
        <f>SUM(P89:P100)</f>
        <v>0</v>
      </c>
      <c r="Q88" s="171"/>
      <c r="R88" s="172">
        <f>SUM(R89:R100)</f>
        <v>4.7545922</v>
      </c>
      <c r="S88" s="171"/>
      <c r="T88" s="173">
        <f>SUM(T89:T100)</f>
        <v>0</v>
      </c>
      <c r="AR88" s="174" t="s">
        <v>8</v>
      </c>
      <c r="AT88" s="175" t="s">
        <v>71</v>
      </c>
      <c r="AU88" s="175" t="s">
        <v>8</v>
      </c>
      <c r="AY88" s="174" t="s">
        <v>126</v>
      </c>
      <c r="BK88" s="176">
        <f>SUM(BK89:BK100)</f>
        <v>0</v>
      </c>
    </row>
    <row r="89" spans="2:65" s="1" customFormat="1" ht="14.4" customHeight="1">
      <c r="B89" s="33"/>
      <c r="C89" s="179" t="s">
        <v>8</v>
      </c>
      <c r="D89" s="179" t="s">
        <v>129</v>
      </c>
      <c r="E89" s="180" t="s">
        <v>130</v>
      </c>
      <c r="F89" s="181" t="s">
        <v>131</v>
      </c>
      <c r="G89" s="182" t="s">
        <v>132</v>
      </c>
      <c r="H89" s="183">
        <v>141.59</v>
      </c>
      <c r="I89" s="184"/>
      <c r="J89" s="183">
        <f>ROUND(I89*H89,0)</f>
        <v>0</v>
      </c>
      <c r="K89" s="181" t="s">
        <v>133</v>
      </c>
      <c r="L89" s="37"/>
      <c r="M89" s="185" t="s">
        <v>20</v>
      </c>
      <c r="N89" s="186" t="s">
        <v>43</v>
      </c>
      <c r="O89" s="62"/>
      <c r="P89" s="187">
        <f>O89*H89</f>
        <v>0</v>
      </c>
      <c r="Q89" s="187">
        <v>0.03358</v>
      </c>
      <c r="R89" s="187">
        <f>Q89*H89</f>
        <v>4.7545922</v>
      </c>
      <c r="S89" s="187">
        <v>0</v>
      </c>
      <c r="T89" s="188">
        <f>S89*H89</f>
        <v>0</v>
      </c>
      <c r="AR89" s="189" t="s">
        <v>134</v>
      </c>
      <c r="AT89" s="189" t="s">
        <v>129</v>
      </c>
      <c r="AU89" s="189" t="s">
        <v>81</v>
      </c>
      <c r="AY89" s="16" t="s">
        <v>126</v>
      </c>
      <c r="BE89" s="190">
        <f>IF(N89="základní",J89,0)</f>
        <v>0</v>
      </c>
      <c r="BF89" s="190">
        <f>IF(N89="snížená",J89,0)</f>
        <v>0</v>
      </c>
      <c r="BG89" s="190">
        <f>IF(N89="zákl. přenesená",J89,0)</f>
        <v>0</v>
      </c>
      <c r="BH89" s="190">
        <f>IF(N89="sníž. přenesená",J89,0)</f>
        <v>0</v>
      </c>
      <c r="BI89" s="190">
        <f>IF(N89="nulová",J89,0)</f>
        <v>0</v>
      </c>
      <c r="BJ89" s="16" t="s">
        <v>8</v>
      </c>
      <c r="BK89" s="190">
        <f>ROUND(I89*H89,0)</f>
        <v>0</v>
      </c>
      <c r="BL89" s="16" t="s">
        <v>134</v>
      </c>
      <c r="BM89" s="189" t="s">
        <v>135</v>
      </c>
    </row>
    <row r="90" spans="2:47" s="1" customFormat="1" ht="12">
      <c r="B90" s="33"/>
      <c r="C90" s="34"/>
      <c r="D90" s="191" t="s">
        <v>136</v>
      </c>
      <c r="E90" s="34"/>
      <c r="F90" s="192" t="s">
        <v>137</v>
      </c>
      <c r="G90" s="34"/>
      <c r="H90" s="34"/>
      <c r="I90" s="106"/>
      <c r="J90" s="34"/>
      <c r="K90" s="34"/>
      <c r="L90" s="37"/>
      <c r="M90" s="193"/>
      <c r="N90" s="62"/>
      <c r="O90" s="62"/>
      <c r="P90" s="62"/>
      <c r="Q90" s="62"/>
      <c r="R90" s="62"/>
      <c r="S90" s="62"/>
      <c r="T90" s="63"/>
      <c r="AT90" s="16" t="s">
        <v>136</v>
      </c>
      <c r="AU90" s="16" t="s">
        <v>81</v>
      </c>
    </row>
    <row r="91" spans="2:47" s="1" customFormat="1" ht="38.4">
      <c r="B91" s="33"/>
      <c r="C91" s="34"/>
      <c r="D91" s="191" t="s">
        <v>138</v>
      </c>
      <c r="E91" s="34"/>
      <c r="F91" s="194" t="s">
        <v>139</v>
      </c>
      <c r="G91" s="34"/>
      <c r="H91" s="34"/>
      <c r="I91" s="106"/>
      <c r="J91" s="34"/>
      <c r="K91" s="34"/>
      <c r="L91" s="37"/>
      <c r="M91" s="193"/>
      <c r="N91" s="62"/>
      <c r="O91" s="62"/>
      <c r="P91" s="62"/>
      <c r="Q91" s="62"/>
      <c r="R91" s="62"/>
      <c r="S91" s="62"/>
      <c r="T91" s="63"/>
      <c r="AT91" s="16" t="s">
        <v>138</v>
      </c>
      <c r="AU91" s="16" t="s">
        <v>81</v>
      </c>
    </row>
    <row r="92" spans="2:51" s="12" customFormat="1" ht="20.4">
      <c r="B92" s="195"/>
      <c r="C92" s="196"/>
      <c r="D92" s="191" t="s">
        <v>140</v>
      </c>
      <c r="E92" s="197" t="s">
        <v>20</v>
      </c>
      <c r="F92" s="198" t="s">
        <v>141</v>
      </c>
      <c r="G92" s="196"/>
      <c r="H92" s="199">
        <v>106.02</v>
      </c>
      <c r="I92" s="200"/>
      <c r="J92" s="196"/>
      <c r="K92" s="196"/>
      <c r="L92" s="201"/>
      <c r="M92" s="202"/>
      <c r="N92" s="203"/>
      <c r="O92" s="203"/>
      <c r="P92" s="203"/>
      <c r="Q92" s="203"/>
      <c r="R92" s="203"/>
      <c r="S92" s="203"/>
      <c r="T92" s="204"/>
      <c r="AT92" s="205" t="s">
        <v>140</v>
      </c>
      <c r="AU92" s="205" t="s">
        <v>81</v>
      </c>
      <c r="AV92" s="12" t="s">
        <v>81</v>
      </c>
      <c r="AW92" s="12" t="s">
        <v>33</v>
      </c>
      <c r="AX92" s="12" t="s">
        <v>72</v>
      </c>
      <c r="AY92" s="205" t="s">
        <v>126</v>
      </c>
    </row>
    <row r="93" spans="2:51" s="12" customFormat="1" ht="20.4">
      <c r="B93" s="195"/>
      <c r="C93" s="196"/>
      <c r="D93" s="191" t="s">
        <v>140</v>
      </c>
      <c r="E93" s="197" t="s">
        <v>20</v>
      </c>
      <c r="F93" s="198" t="s">
        <v>142</v>
      </c>
      <c r="G93" s="196"/>
      <c r="H93" s="199">
        <v>35.57</v>
      </c>
      <c r="I93" s="200"/>
      <c r="J93" s="196"/>
      <c r="K93" s="196"/>
      <c r="L93" s="201"/>
      <c r="M93" s="202"/>
      <c r="N93" s="203"/>
      <c r="O93" s="203"/>
      <c r="P93" s="203"/>
      <c r="Q93" s="203"/>
      <c r="R93" s="203"/>
      <c r="S93" s="203"/>
      <c r="T93" s="204"/>
      <c r="AT93" s="205" t="s">
        <v>140</v>
      </c>
      <c r="AU93" s="205" t="s">
        <v>81</v>
      </c>
      <c r="AV93" s="12" t="s">
        <v>81</v>
      </c>
      <c r="AW93" s="12" t="s">
        <v>33</v>
      </c>
      <c r="AX93" s="12" t="s">
        <v>72</v>
      </c>
      <c r="AY93" s="205" t="s">
        <v>126</v>
      </c>
    </row>
    <row r="94" spans="2:51" s="13" customFormat="1" ht="12">
      <c r="B94" s="206"/>
      <c r="C94" s="207"/>
      <c r="D94" s="191" t="s">
        <v>140</v>
      </c>
      <c r="E94" s="208" t="s">
        <v>20</v>
      </c>
      <c r="F94" s="209" t="s">
        <v>143</v>
      </c>
      <c r="G94" s="207"/>
      <c r="H94" s="210">
        <v>141.59</v>
      </c>
      <c r="I94" s="211"/>
      <c r="J94" s="207"/>
      <c r="K94" s="207"/>
      <c r="L94" s="212"/>
      <c r="M94" s="213"/>
      <c r="N94" s="214"/>
      <c r="O94" s="214"/>
      <c r="P94" s="214"/>
      <c r="Q94" s="214"/>
      <c r="R94" s="214"/>
      <c r="S94" s="214"/>
      <c r="T94" s="215"/>
      <c r="AT94" s="216" t="s">
        <v>140</v>
      </c>
      <c r="AU94" s="216" t="s">
        <v>81</v>
      </c>
      <c r="AV94" s="13" t="s">
        <v>134</v>
      </c>
      <c r="AW94" s="13" t="s">
        <v>33</v>
      </c>
      <c r="AX94" s="13" t="s">
        <v>8</v>
      </c>
      <c r="AY94" s="216" t="s">
        <v>126</v>
      </c>
    </row>
    <row r="95" spans="2:65" s="1" customFormat="1" ht="14.4" customHeight="1">
      <c r="B95" s="33"/>
      <c r="C95" s="179" t="s">
        <v>81</v>
      </c>
      <c r="D95" s="179" t="s">
        <v>129</v>
      </c>
      <c r="E95" s="180" t="s">
        <v>144</v>
      </c>
      <c r="F95" s="181" t="s">
        <v>145</v>
      </c>
      <c r="G95" s="182" t="s">
        <v>132</v>
      </c>
      <c r="H95" s="183">
        <v>160.97</v>
      </c>
      <c r="I95" s="184"/>
      <c r="J95" s="183">
        <f>ROUND(I95*H95,0)</f>
        <v>0</v>
      </c>
      <c r="K95" s="181" t="s">
        <v>133</v>
      </c>
      <c r="L95" s="37"/>
      <c r="M95" s="185" t="s">
        <v>20</v>
      </c>
      <c r="N95" s="186" t="s">
        <v>43</v>
      </c>
      <c r="O95" s="62"/>
      <c r="P95" s="187">
        <f>O95*H95</f>
        <v>0</v>
      </c>
      <c r="Q95" s="187">
        <v>0</v>
      </c>
      <c r="R95" s="187">
        <f>Q95*H95</f>
        <v>0</v>
      </c>
      <c r="S95" s="187">
        <v>0</v>
      </c>
      <c r="T95" s="188">
        <f>S95*H95</f>
        <v>0</v>
      </c>
      <c r="AR95" s="189" t="s">
        <v>134</v>
      </c>
      <c r="AT95" s="189" t="s">
        <v>129</v>
      </c>
      <c r="AU95" s="189" t="s">
        <v>81</v>
      </c>
      <c r="AY95" s="16" t="s">
        <v>126</v>
      </c>
      <c r="BE95" s="190">
        <f>IF(N95="základní",J95,0)</f>
        <v>0</v>
      </c>
      <c r="BF95" s="190">
        <f>IF(N95="snížená",J95,0)</f>
        <v>0</v>
      </c>
      <c r="BG95" s="190">
        <f>IF(N95="zákl. přenesená",J95,0)</f>
        <v>0</v>
      </c>
      <c r="BH95" s="190">
        <f>IF(N95="sníž. přenesená",J95,0)</f>
        <v>0</v>
      </c>
      <c r="BI95" s="190">
        <f>IF(N95="nulová",J95,0)</f>
        <v>0</v>
      </c>
      <c r="BJ95" s="16" t="s">
        <v>8</v>
      </c>
      <c r="BK95" s="190">
        <f>ROUND(I95*H95,0)</f>
        <v>0</v>
      </c>
      <c r="BL95" s="16" t="s">
        <v>134</v>
      </c>
      <c r="BM95" s="189" t="s">
        <v>146</v>
      </c>
    </row>
    <row r="96" spans="2:47" s="1" customFormat="1" ht="19.2">
      <c r="B96" s="33"/>
      <c r="C96" s="34"/>
      <c r="D96" s="191" t="s">
        <v>136</v>
      </c>
      <c r="E96" s="34"/>
      <c r="F96" s="192" t="s">
        <v>147</v>
      </c>
      <c r="G96" s="34"/>
      <c r="H96" s="34"/>
      <c r="I96" s="106"/>
      <c r="J96" s="34"/>
      <c r="K96" s="34"/>
      <c r="L96" s="37"/>
      <c r="M96" s="193"/>
      <c r="N96" s="62"/>
      <c r="O96" s="62"/>
      <c r="P96" s="62"/>
      <c r="Q96" s="62"/>
      <c r="R96" s="62"/>
      <c r="S96" s="62"/>
      <c r="T96" s="63"/>
      <c r="AT96" s="16" t="s">
        <v>136</v>
      </c>
      <c r="AU96" s="16" t="s">
        <v>81</v>
      </c>
    </row>
    <row r="97" spans="2:47" s="1" customFormat="1" ht="57.6">
      <c r="B97" s="33"/>
      <c r="C97" s="34"/>
      <c r="D97" s="191" t="s">
        <v>138</v>
      </c>
      <c r="E97" s="34"/>
      <c r="F97" s="194" t="s">
        <v>148</v>
      </c>
      <c r="G97" s="34"/>
      <c r="H97" s="34"/>
      <c r="I97" s="106"/>
      <c r="J97" s="34"/>
      <c r="K97" s="34"/>
      <c r="L97" s="37"/>
      <c r="M97" s="193"/>
      <c r="N97" s="62"/>
      <c r="O97" s="62"/>
      <c r="P97" s="62"/>
      <c r="Q97" s="62"/>
      <c r="R97" s="62"/>
      <c r="S97" s="62"/>
      <c r="T97" s="63"/>
      <c r="AT97" s="16" t="s">
        <v>138</v>
      </c>
      <c r="AU97" s="16" t="s">
        <v>81</v>
      </c>
    </row>
    <row r="98" spans="2:51" s="12" customFormat="1" ht="20.4">
      <c r="B98" s="195"/>
      <c r="C98" s="196"/>
      <c r="D98" s="191" t="s">
        <v>140</v>
      </c>
      <c r="E98" s="197" t="s">
        <v>20</v>
      </c>
      <c r="F98" s="198" t="s">
        <v>149</v>
      </c>
      <c r="G98" s="196"/>
      <c r="H98" s="199">
        <v>148.51</v>
      </c>
      <c r="I98" s="200"/>
      <c r="J98" s="196"/>
      <c r="K98" s="196"/>
      <c r="L98" s="201"/>
      <c r="M98" s="202"/>
      <c r="N98" s="203"/>
      <c r="O98" s="203"/>
      <c r="P98" s="203"/>
      <c r="Q98" s="203"/>
      <c r="R98" s="203"/>
      <c r="S98" s="203"/>
      <c r="T98" s="204"/>
      <c r="AT98" s="205" t="s">
        <v>140</v>
      </c>
      <c r="AU98" s="205" t="s">
        <v>81</v>
      </c>
      <c r="AV98" s="12" t="s">
        <v>81</v>
      </c>
      <c r="AW98" s="12" t="s">
        <v>33</v>
      </c>
      <c r="AX98" s="12" t="s">
        <v>72</v>
      </c>
      <c r="AY98" s="205" t="s">
        <v>126</v>
      </c>
    </row>
    <row r="99" spans="2:51" s="12" customFormat="1" ht="12">
      <c r="B99" s="195"/>
      <c r="C99" s="196"/>
      <c r="D99" s="191" t="s">
        <v>140</v>
      </c>
      <c r="E99" s="197" t="s">
        <v>20</v>
      </c>
      <c r="F99" s="198" t="s">
        <v>150</v>
      </c>
      <c r="G99" s="196"/>
      <c r="H99" s="199">
        <v>12.46</v>
      </c>
      <c r="I99" s="200"/>
      <c r="J99" s="196"/>
      <c r="K99" s="196"/>
      <c r="L99" s="201"/>
      <c r="M99" s="202"/>
      <c r="N99" s="203"/>
      <c r="O99" s="203"/>
      <c r="P99" s="203"/>
      <c r="Q99" s="203"/>
      <c r="R99" s="203"/>
      <c r="S99" s="203"/>
      <c r="T99" s="204"/>
      <c r="AT99" s="205" t="s">
        <v>140</v>
      </c>
      <c r="AU99" s="205" t="s">
        <v>81</v>
      </c>
      <c r="AV99" s="12" t="s">
        <v>81</v>
      </c>
      <c r="AW99" s="12" t="s">
        <v>33</v>
      </c>
      <c r="AX99" s="12" t="s">
        <v>72</v>
      </c>
      <c r="AY99" s="205" t="s">
        <v>126</v>
      </c>
    </row>
    <row r="100" spans="2:51" s="13" customFormat="1" ht="12">
      <c r="B100" s="206"/>
      <c r="C100" s="207"/>
      <c r="D100" s="191" t="s">
        <v>140</v>
      </c>
      <c r="E100" s="208" t="s">
        <v>20</v>
      </c>
      <c r="F100" s="209" t="s">
        <v>143</v>
      </c>
      <c r="G100" s="207"/>
      <c r="H100" s="210">
        <v>160.97</v>
      </c>
      <c r="I100" s="211"/>
      <c r="J100" s="207"/>
      <c r="K100" s="207"/>
      <c r="L100" s="212"/>
      <c r="M100" s="213"/>
      <c r="N100" s="214"/>
      <c r="O100" s="214"/>
      <c r="P100" s="214"/>
      <c r="Q100" s="214"/>
      <c r="R100" s="214"/>
      <c r="S100" s="214"/>
      <c r="T100" s="215"/>
      <c r="AT100" s="216" t="s">
        <v>140</v>
      </c>
      <c r="AU100" s="216" t="s">
        <v>81</v>
      </c>
      <c r="AV100" s="13" t="s">
        <v>134</v>
      </c>
      <c r="AW100" s="13" t="s">
        <v>33</v>
      </c>
      <c r="AX100" s="13" t="s">
        <v>8</v>
      </c>
      <c r="AY100" s="216" t="s">
        <v>126</v>
      </c>
    </row>
    <row r="101" spans="2:63" s="11" customFormat="1" ht="22.8" customHeight="1">
      <c r="B101" s="163"/>
      <c r="C101" s="164"/>
      <c r="D101" s="165" t="s">
        <v>71</v>
      </c>
      <c r="E101" s="177" t="s">
        <v>151</v>
      </c>
      <c r="F101" s="177" t="s">
        <v>152</v>
      </c>
      <c r="G101" s="164"/>
      <c r="H101" s="164"/>
      <c r="I101" s="167"/>
      <c r="J101" s="178">
        <f>BK101</f>
        <v>0</v>
      </c>
      <c r="K101" s="164"/>
      <c r="L101" s="169"/>
      <c r="M101" s="170"/>
      <c r="N101" s="171"/>
      <c r="O101" s="171"/>
      <c r="P101" s="172">
        <f>SUM(P102:P121)</f>
        <v>0</v>
      </c>
      <c r="Q101" s="171"/>
      <c r="R101" s="172">
        <f>SUM(R102:R121)</f>
        <v>0</v>
      </c>
      <c r="S101" s="171"/>
      <c r="T101" s="173">
        <f>SUM(T102:T121)</f>
        <v>9.31814</v>
      </c>
      <c r="AR101" s="174" t="s">
        <v>8</v>
      </c>
      <c r="AT101" s="175" t="s">
        <v>71</v>
      </c>
      <c r="AU101" s="175" t="s">
        <v>8</v>
      </c>
      <c r="AY101" s="174" t="s">
        <v>126</v>
      </c>
      <c r="BK101" s="176">
        <f>SUM(BK102:BK121)</f>
        <v>0</v>
      </c>
    </row>
    <row r="102" spans="2:65" s="1" customFormat="1" ht="14.4" customHeight="1">
      <c r="B102" s="33"/>
      <c r="C102" s="179" t="s">
        <v>153</v>
      </c>
      <c r="D102" s="179" t="s">
        <v>129</v>
      </c>
      <c r="E102" s="180" t="s">
        <v>154</v>
      </c>
      <c r="F102" s="181" t="s">
        <v>155</v>
      </c>
      <c r="G102" s="182" t="s">
        <v>132</v>
      </c>
      <c r="H102" s="183">
        <v>14.7</v>
      </c>
      <c r="I102" s="184"/>
      <c r="J102" s="183">
        <f>ROUND(I102*H102,0)</f>
        <v>0</v>
      </c>
      <c r="K102" s="181" t="s">
        <v>133</v>
      </c>
      <c r="L102" s="37"/>
      <c r="M102" s="185" t="s">
        <v>20</v>
      </c>
      <c r="N102" s="186" t="s">
        <v>43</v>
      </c>
      <c r="O102" s="62"/>
      <c r="P102" s="187">
        <f>O102*H102</f>
        <v>0</v>
      </c>
      <c r="Q102" s="187">
        <v>0</v>
      </c>
      <c r="R102" s="187">
        <f>Q102*H102</f>
        <v>0</v>
      </c>
      <c r="S102" s="187">
        <v>0.075</v>
      </c>
      <c r="T102" s="188">
        <f>S102*H102</f>
        <v>1.1024999999999998</v>
      </c>
      <c r="AR102" s="189" t="s">
        <v>134</v>
      </c>
      <c r="AT102" s="189" t="s">
        <v>129</v>
      </c>
      <c r="AU102" s="189" t="s">
        <v>81</v>
      </c>
      <c r="AY102" s="16" t="s">
        <v>126</v>
      </c>
      <c r="BE102" s="190">
        <f>IF(N102="základní",J102,0)</f>
        <v>0</v>
      </c>
      <c r="BF102" s="190">
        <f>IF(N102="snížená",J102,0)</f>
        <v>0</v>
      </c>
      <c r="BG102" s="190">
        <f>IF(N102="zákl. přenesená",J102,0)</f>
        <v>0</v>
      </c>
      <c r="BH102" s="190">
        <f>IF(N102="sníž. přenesená",J102,0)</f>
        <v>0</v>
      </c>
      <c r="BI102" s="190">
        <f>IF(N102="nulová",J102,0)</f>
        <v>0</v>
      </c>
      <c r="BJ102" s="16" t="s">
        <v>8</v>
      </c>
      <c r="BK102" s="190">
        <f>ROUND(I102*H102,0)</f>
        <v>0</v>
      </c>
      <c r="BL102" s="16" t="s">
        <v>134</v>
      </c>
      <c r="BM102" s="189" t="s">
        <v>156</v>
      </c>
    </row>
    <row r="103" spans="2:47" s="1" customFormat="1" ht="19.2">
      <c r="B103" s="33"/>
      <c r="C103" s="34"/>
      <c r="D103" s="191" t="s">
        <v>136</v>
      </c>
      <c r="E103" s="34"/>
      <c r="F103" s="192" t="s">
        <v>157</v>
      </c>
      <c r="G103" s="34"/>
      <c r="H103" s="34"/>
      <c r="I103" s="106"/>
      <c r="J103" s="34"/>
      <c r="K103" s="34"/>
      <c r="L103" s="37"/>
      <c r="M103" s="193"/>
      <c r="N103" s="62"/>
      <c r="O103" s="62"/>
      <c r="P103" s="62"/>
      <c r="Q103" s="62"/>
      <c r="R103" s="62"/>
      <c r="S103" s="62"/>
      <c r="T103" s="63"/>
      <c r="AT103" s="16" t="s">
        <v>136</v>
      </c>
      <c r="AU103" s="16" t="s">
        <v>81</v>
      </c>
    </row>
    <row r="104" spans="2:47" s="1" customFormat="1" ht="28.8">
      <c r="B104" s="33"/>
      <c r="C104" s="34"/>
      <c r="D104" s="191" t="s">
        <v>138</v>
      </c>
      <c r="E104" s="34"/>
      <c r="F104" s="194" t="s">
        <v>158</v>
      </c>
      <c r="G104" s="34"/>
      <c r="H104" s="34"/>
      <c r="I104" s="106"/>
      <c r="J104" s="34"/>
      <c r="K104" s="34"/>
      <c r="L104" s="37"/>
      <c r="M104" s="193"/>
      <c r="N104" s="62"/>
      <c r="O104" s="62"/>
      <c r="P104" s="62"/>
      <c r="Q104" s="62"/>
      <c r="R104" s="62"/>
      <c r="S104" s="62"/>
      <c r="T104" s="63"/>
      <c r="AT104" s="16" t="s">
        <v>138</v>
      </c>
      <c r="AU104" s="16" t="s">
        <v>81</v>
      </c>
    </row>
    <row r="105" spans="2:51" s="12" customFormat="1" ht="12">
      <c r="B105" s="195"/>
      <c r="C105" s="196"/>
      <c r="D105" s="191" t="s">
        <v>140</v>
      </c>
      <c r="E105" s="197" t="s">
        <v>20</v>
      </c>
      <c r="F105" s="198" t="s">
        <v>159</v>
      </c>
      <c r="G105" s="196"/>
      <c r="H105" s="199">
        <v>14.7</v>
      </c>
      <c r="I105" s="200"/>
      <c r="J105" s="196"/>
      <c r="K105" s="196"/>
      <c r="L105" s="201"/>
      <c r="M105" s="202"/>
      <c r="N105" s="203"/>
      <c r="O105" s="203"/>
      <c r="P105" s="203"/>
      <c r="Q105" s="203"/>
      <c r="R105" s="203"/>
      <c r="S105" s="203"/>
      <c r="T105" s="204"/>
      <c r="AT105" s="205" t="s">
        <v>140</v>
      </c>
      <c r="AU105" s="205" t="s">
        <v>81</v>
      </c>
      <c r="AV105" s="12" t="s">
        <v>81</v>
      </c>
      <c r="AW105" s="12" t="s">
        <v>33</v>
      </c>
      <c r="AX105" s="12" t="s">
        <v>8</v>
      </c>
      <c r="AY105" s="205" t="s">
        <v>126</v>
      </c>
    </row>
    <row r="106" spans="2:65" s="1" customFormat="1" ht="14.4" customHeight="1">
      <c r="B106" s="33"/>
      <c r="C106" s="179" t="s">
        <v>134</v>
      </c>
      <c r="D106" s="179" t="s">
        <v>129</v>
      </c>
      <c r="E106" s="180" t="s">
        <v>160</v>
      </c>
      <c r="F106" s="181" t="s">
        <v>161</v>
      </c>
      <c r="G106" s="182" t="s">
        <v>132</v>
      </c>
      <c r="H106" s="183">
        <v>40.35</v>
      </c>
      <c r="I106" s="184"/>
      <c r="J106" s="183">
        <f>ROUND(I106*H106,0)</f>
        <v>0</v>
      </c>
      <c r="K106" s="181" t="s">
        <v>133</v>
      </c>
      <c r="L106" s="37"/>
      <c r="M106" s="185" t="s">
        <v>20</v>
      </c>
      <c r="N106" s="186" t="s">
        <v>43</v>
      </c>
      <c r="O106" s="62"/>
      <c r="P106" s="187">
        <f>O106*H106</f>
        <v>0</v>
      </c>
      <c r="Q106" s="187">
        <v>0</v>
      </c>
      <c r="R106" s="187">
        <f>Q106*H106</f>
        <v>0</v>
      </c>
      <c r="S106" s="187">
        <v>0.062</v>
      </c>
      <c r="T106" s="188">
        <f>S106*H106</f>
        <v>2.5017</v>
      </c>
      <c r="AR106" s="189" t="s">
        <v>134</v>
      </c>
      <c r="AT106" s="189" t="s">
        <v>129</v>
      </c>
      <c r="AU106" s="189" t="s">
        <v>81</v>
      </c>
      <c r="AY106" s="16" t="s">
        <v>126</v>
      </c>
      <c r="BE106" s="190">
        <f>IF(N106="základní",J106,0)</f>
        <v>0</v>
      </c>
      <c r="BF106" s="190">
        <f>IF(N106="snížená",J106,0)</f>
        <v>0</v>
      </c>
      <c r="BG106" s="190">
        <f>IF(N106="zákl. přenesená",J106,0)</f>
        <v>0</v>
      </c>
      <c r="BH106" s="190">
        <f>IF(N106="sníž. přenesená",J106,0)</f>
        <v>0</v>
      </c>
      <c r="BI106" s="190">
        <f>IF(N106="nulová",J106,0)</f>
        <v>0</v>
      </c>
      <c r="BJ106" s="16" t="s">
        <v>8</v>
      </c>
      <c r="BK106" s="190">
        <f>ROUND(I106*H106,0)</f>
        <v>0</v>
      </c>
      <c r="BL106" s="16" t="s">
        <v>134</v>
      </c>
      <c r="BM106" s="189" t="s">
        <v>162</v>
      </c>
    </row>
    <row r="107" spans="2:47" s="1" customFormat="1" ht="19.2">
      <c r="B107" s="33"/>
      <c r="C107" s="34"/>
      <c r="D107" s="191" t="s">
        <v>136</v>
      </c>
      <c r="E107" s="34"/>
      <c r="F107" s="192" t="s">
        <v>163</v>
      </c>
      <c r="G107" s="34"/>
      <c r="H107" s="34"/>
      <c r="I107" s="106"/>
      <c r="J107" s="34"/>
      <c r="K107" s="34"/>
      <c r="L107" s="37"/>
      <c r="M107" s="193"/>
      <c r="N107" s="62"/>
      <c r="O107" s="62"/>
      <c r="P107" s="62"/>
      <c r="Q107" s="62"/>
      <c r="R107" s="62"/>
      <c r="S107" s="62"/>
      <c r="T107" s="63"/>
      <c r="AT107" s="16" t="s">
        <v>136</v>
      </c>
      <c r="AU107" s="16" t="s">
        <v>81</v>
      </c>
    </row>
    <row r="108" spans="2:47" s="1" customFormat="1" ht="28.8">
      <c r="B108" s="33"/>
      <c r="C108" s="34"/>
      <c r="D108" s="191" t="s">
        <v>138</v>
      </c>
      <c r="E108" s="34"/>
      <c r="F108" s="194" t="s">
        <v>158</v>
      </c>
      <c r="G108" s="34"/>
      <c r="H108" s="34"/>
      <c r="I108" s="106"/>
      <c r="J108" s="34"/>
      <c r="K108" s="34"/>
      <c r="L108" s="37"/>
      <c r="M108" s="193"/>
      <c r="N108" s="62"/>
      <c r="O108" s="62"/>
      <c r="P108" s="62"/>
      <c r="Q108" s="62"/>
      <c r="R108" s="62"/>
      <c r="S108" s="62"/>
      <c r="T108" s="63"/>
      <c r="AT108" s="16" t="s">
        <v>138</v>
      </c>
      <c r="AU108" s="16" t="s">
        <v>81</v>
      </c>
    </row>
    <row r="109" spans="2:51" s="12" customFormat="1" ht="12">
      <c r="B109" s="195"/>
      <c r="C109" s="196"/>
      <c r="D109" s="191" t="s">
        <v>140</v>
      </c>
      <c r="E109" s="197" t="s">
        <v>20</v>
      </c>
      <c r="F109" s="198" t="s">
        <v>164</v>
      </c>
      <c r="G109" s="196"/>
      <c r="H109" s="199">
        <v>40.35</v>
      </c>
      <c r="I109" s="200"/>
      <c r="J109" s="196"/>
      <c r="K109" s="196"/>
      <c r="L109" s="201"/>
      <c r="M109" s="202"/>
      <c r="N109" s="203"/>
      <c r="O109" s="203"/>
      <c r="P109" s="203"/>
      <c r="Q109" s="203"/>
      <c r="R109" s="203"/>
      <c r="S109" s="203"/>
      <c r="T109" s="204"/>
      <c r="AT109" s="205" t="s">
        <v>140</v>
      </c>
      <c r="AU109" s="205" t="s">
        <v>81</v>
      </c>
      <c r="AV109" s="12" t="s">
        <v>81</v>
      </c>
      <c r="AW109" s="12" t="s">
        <v>33</v>
      </c>
      <c r="AX109" s="12" t="s">
        <v>8</v>
      </c>
      <c r="AY109" s="205" t="s">
        <v>126</v>
      </c>
    </row>
    <row r="110" spans="2:65" s="1" customFormat="1" ht="14.4" customHeight="1">
      <c r="B110" s="33"/>
      <c r="C110" s="179" t="s">
        <v>165</v>
      </c>
      <c r="D110" s="179" t="s">
        <v>129</v>
      </c>
      <c r="E110" s="180" t="s">
        <v>166</v>
      </c>
      <c r="F110" s="181" t="s">
        <v>167</v>
      </c>
      <c r="G110" s="182" t="s">
        <v>132</v>
      </c>
      <c r="H110" s="183">
        <v>91.2</v>
      </c>
      <c r="I110" s="184"/>
      <c r="J110" s="183">
        <f>ROUND(I110*H110,0)</f>
        <v>0</v>
      </c>
      <c r="K110" s="181" t="s">
        <v>133</v>
      </c>
      <c r="L110" s="37"/>
      <c r="M110" s="185" t="s">
        <v>20</v>
      </c>
      <c r="N110" s="186" t="s">
        <v>43</v>
      </c>
      <c r="O110" s="62"/>
      <c r="P110" s="187">
        <f>O110*H110</f>
        <v>0</v>
      </c>
      <c r="Q110" s="187">
        <v>0</v>
      </c>
      <c r="R110" s="187">
        <f>Q110*H110</f>
        <v>0</v>
      </c>
      <c r="S110" s="187">
        <v>0.054</v>
      </c>
      <c r="T110" s="188">
        <f>S110*H110</f>
        <v>4.9248</v>
      </c>
      <c r="AR110" s="189" t="s">
        <v>134</v>
      </c>
      <c r="AT110" s="189" t="s">
        <v>129</v>
      </c>
      <c r="AU110" s="189" t="s">
        <v>81</v>
      </c>
      <c r="AY110" s="16" t="s">
        <v>126</v>
      </c>
      <c r="BE110" s="190">
        <f>IF(N110="základní",J110,0)</f>
        <v>0</v>
      </c>
      <c r="BF110" s="190">
        <f>IF(N110="snížená",J110,0)</f>
        <v>0</v>
      </c>
      <c r="BG110" s="190">
        <f>IF(N110="zákl. přenesená",J110,0)</f>
        <v>0</v>
      </c>
      <c r="BH110" s="190">
        <f>IF(N110="sníž. přenesená",J110,0)</f>
        <v>0</v>
      </c>
      <c r="BI110" s="190">
        <f>IF(N110="nulová",J110,0)</f>
        <v>0</v>
      </c>
      <c r="BJ110" s="16" t="s">
        <v>8</v>
      </c>
      <c r="BK110" s="190">
        <f>ROUND(I110*H110,0)</f>
        <v>0</v>
      </c>
      <c r="BL110" s="16" t="s">
        <v>134</v>
      </c>
      <c r="BM110" s="189" t="s">
        <v>168</v>
      </c>
    </row>
    <row r="111" spans="2:47" s="1" customFormat="1" ht="19.2">
      <c r="B111" s="33"/>
      <c r="C111" s="34"/>
      <c r="D111" s="191" t="s">
        <v>136</v>
      </c>
      <c r="E111" s="34"/>
      <c r="F111" s="192" t="s">
        <v>169</v>
      </c>
      <c r="G111" s="34"/>
      <c r="H111" s="34"/>
      <c r="I111" s="106"/>
      <c r="J111" s="34"/>
      <c r="K111" s="34"/>
      <c r="L111" s="37"/>
      <c r="M111" s="193"/>
      <c r="N111" s="62"/>
      <c r="O111" s="62"/>
      <c r="P111" s="62"/>
      <c r="Q111" s="62"/>
      <c r="R111" s="62"/>
      <c r="S111" s="62"/>
      <c r="T111" s="63"/>
      <c r="AT111" s="16" t="s">
        <v>136</v>
      </c>
      <c r="AU111" s="16" t="s">
        <v>81</v>
      </c>
    </row>
    <row r="112" spans="2:47" s="1" customFormat="1" ht="28.8">
      <c r="B112" s="33"/>
      <c r="C112" s="34"/>
      <c r="D112" s="191" t="s">
        <v>138</v>
      </c>
      <c r="E112" s="34"/>
      <c r="F112" s="194" t="s">
        <v>158</v>
      </c>
      <c r="G112" s="34"/>
      <c r="H112" s="34"/>
      <c r="I112" s="106"/>
      <c r="J112" s="34"/>
      <c r="K112" s="34"/>
      <c r="L112" s="37"/>
      <c r="M112" s="193"/>
      <c r="N112" s="62"/>
      <c r="O112" s="62"/>
      <c r="P112" s="62"/>
      <c r="Q112" s="62"/>
      <c r="R112" s="62"/>
      <c r="S112" s="62"/>
      <c r="T112" s="63"/>
      <c r="AT112" s="16" t="s">
        <v>138</v>
      </c>
      <c r="AU112" s="16" t="s">
        <v>81</v>
      </c>
    </row>
    <row r="113" spans="2:51" s="12" customFormat="1" ht="12">
      <c r="B113" s="195"/>
      <c r="C113" s="196"/>
      <c r="D113" s="191" t="s">
        <v>140</v>
      </c>
      <c r="E113" s="197" t="s">
        <v>20</v>
      </c>
      <c r="F113" s="198" t="s">
        <v>170</v>
      </c>
      <c r="G113" s="196"/>
      <c r="H113" s="199">
        <v>91.2</v>
      </c>
      <c r="I113" s="200"/>
      <c r="J113" s="196"/>
      <c r="K113" s="196"/>
      <c r="L113" s="201"/>
      <c r="M113" s="202"/>
      <c r="N113" s="203"/>
      <c r="O113" s="203"/>
      <c r="P113" s="203"/>
      <c r="Q113" s="203"/>
      <c r="R113" s="203"/>
      <c r="S113" s="203"/>
      <c r="T113" s="204"/>
      <c r="AT113" s="205" t="s">
        <v>140</v>
      </c>
      <c r="AU113" s="205" t="s">
        <v>81</v>
      </c>
      <c r="AV113" s="12" t="s">
        <v>81</v>
      </c>
      <c r="AW113" s="12" t="s">
        <v>33</v>
      </c>
      <c r="AX113" s="12" t="s">
        <v>8</v>
      </c>
      <c r="AY113" s="205" t="s">
        <v>126</v>
      </c>
    </row>
    <row r="114" spans="2:65" s="1" customFormat="1" ht="14.4" customHeight="1">
      <c r="B114" s="33"/>
      <c r="C114" s="179" t="s">
        <v>127</v>
      </c>
      <c r="D114" s="179" t="s">
        <v>129</v>
      </c>
      <c r="E114" s="180" t="s">
        <v>171</v>
      </c>
      <c r="F114" s="181" t="s">
        <v>172</v>
      </c>
      <c r="G114" s="182" t="s">
        <v>132</v>
      </c>
      <c r="H114" s="183">
        <v>9.52</v>
      </c>
      <c r="I114" s="184"/>
      <c r="J114" s="183">
        <f>ROUND(I114*H114,0)</f>
        <v>0</v>
      </c>
      <c r="K114" s="181" t="s">
        <v>133</v>
      </c>
      <c r="L114" s="37"/>
      <c r="M114" s="185" t="s">
        <v>20</v>
      </c>
      <c r="N114" s="186" t="s">
        <v>43</v>
      </c>
      <c r="O114" s="62"/>
      <c r="P114" s="187">
        <f>O114*H114</f>
        <v>0</v>
      </c>
      <c r="Q114" s="187">
        <v>0</v>
      </c>
      <c r="R114" s="187">
        <f>Q114*H114</f>
        <v>0</v>
      </c>
      <c r="S114" s="187">
        <v>0.047</v>
      </c>
      <c r="T114" s="188">
        <f>S114*H114</f>
        <v>0.44744</v>
      </c>
      <c r="AR114" s="189" t="s">
        <v>134</v>
      </c>
      <c r="AT114" s="189" t="s">
        <v>129</v>
      </c>
      <c r="AU114" s="189" t="s">
        <v>81</v>
      </c>
      <c r="AY114" s="16" t="s">
        <v>126</v>
      </c>
      <c r="BE114" s="190">
        <f>IF(N114="základní",J114,0)</f>
        <v>0</v>
      </c>
      <c r="BF114" s="190">
        <f>IF(N114="snížená",J114,0)</f>
        <v>0</v>
      </c>
      <c r="BG114" s="190">
        <f>IF(N114="zákl. přenesená",J114,0)</f>
        <v>0</v>
      </c>
      <c r="BH114" s="190">
        <f>IF(N114="sníž. přenesená",J114,0)</f>
        <v>0</v>
      </c>
      <c r="BI114" s="190">
        <f>IF(N114="nulová",J114,0)</f>
        <v>0</v>
      </c>
      <c r="BJ114" s="16" t="s">
        <v>8</v>
      </c>
      <c r="BK114" s="190">
        <f>ROUND(I114*H114,0)</f>
        <v>0</v>
      </c>
      <c r="BL114" s="16" t="s">
        <v>134</v>
      </c>
      <c r="BM114" s="189" t="s">
        <v>173</v>
      </c>
    </row>
    <row r="115" spans="2:47" s="1" customFormat="1" ht="19.2">
      <c r="B115" s="33"/>
      <c r="C115" s="34"/>
      <c r="D115" s="191" t="s">
        <v>136</v>
      </c>
      <c r="E115" s="34"/>
      <c r="F115" s="192" t="s">
        <v>174</v>
      </c>
      <c r="G115" s="34"/>
      <c r="H115" s="34"/>
      <c r="I115" s="106"/>
      <c r="J115" s="34"/>
      <c r="K115" s="34"/>
      <c r="L115" s="37"/>
      <c r="M115" s="193"/>
      <c r="N115" s="62"/>
      <c r="O115" s="62"/>
      <c r="P115" s="62"/>
      <c r="Q115" s="62"/>
      <c r="R115" s="62"/>
      <c r="S115" s="62"/>
      <c r="T115" s="63"/>
      <c r="AT115" s="16" t="s">
        <v>136</v>
      </c>
      <c r="AU115" s="16" t="s">
        <v>81</v>
      </c>
    </row>
    <row r="116" spans="2:47" s="1" customFormat="1" ht="28.8">
      <c r="B116" s="33"/>
      <c r="C116" s="34"/>
      <c r="D116" s="191" t="s">
        <v>138</v>
      </c>
      <c r="E116" s="34"/>
      <c r="F116" s="194" t="s">
        <v>158</v>
      </c>
      <c r="G116" s="34"/>
      <c r="H116" s="34"/>
      <c r="I116" s="106"/>
      <c r="J116" s="34"/>
      <c r="K116" s="34"/>
      <c r="L116" s="37"/>
      <c r="M116" s="193"/>
      <c r="N116" s="62"/>
      <c r="O116" s="62"/>
      <c r="P116" s="62"/>
      <c r="Q116" s="62"/>
      <c r="R116" s="62"/>
      <c r="S116" s="62"/>
      <c r="T116" s="63"/>
      <c r="AT116" s="16" t="s">
        <v>138</v>
      </c>
      <c r="AU116" s="16" t="s">
        <v>81</v>
      </c>
    </row>
    <row r="117" spans="2:51" s="12" customFormat="1" ht="12">
      <c r="B117" s="195"/>
      <c r="C117" s="196"/>
      <c r="D117" s="191" t="s">
        <v>140</v>
      </c>
      <c r="E117" s="197" t="s">
        <v>20</v>
      </c>
      <c r="F117" s="198" t="s">
        <v>175</v>
      </c>
      <c r="G117" s="196"/>
      <c r="H117" s="199">
        <v>9.52</v>
      </c>
      <c r="I117" s="200"/>
      <c r="J117" s="196"/>
      <c r="K117" s="196"/>
      <c r="L117" s="201"/>
      <c r="M117" s="202"/>
      <c r="N117" s="203"/>
      <c r="O117" s="203"/>
      <c r="P117" s="203"/>
      <c r="Q117" s="203"/>
      <c r="R117" s="203"/>
      <c r="S117" s="203"/>
      <c r="T117" s="204"/>
      <c r="AT117" s="205" t="s">
        <v>140</v>
      </c>
      <c r="AU117" s="205" t="s">
        <v>81</v>
      </c>
      <c r="AV117" s="12" t="s">
        <v>81</v>
      </c>
      <c r="AW117" s="12" t="s">
        <v>33</v>
      </c>
      <c r="AX117" s="12" t="s">
        <v>8</v>
      </c>
      <c r="AY117" s="205" t="s">
        <v>126</v>
      </c>
    </row>
    <row r="118" spans="2:65" s="1" customFormat="1" ht="14.4" customHeight="1">
      <c r="B118" s="33"/>
      <c r="C118" s="179" t="s">
        <v>176</v>
      </c>
      <c r="D118" s="179" t="s">
        <v>129</v>
      </c>
      <c r="E118" s="180" t="s">
        <v>177</v>
      </c>
      <c r="F118" s="181" t="s">
        <v>178</v>
      </c>
      <c r="G118" s="182" t="s">
        <v>132</v>
      </c>
      <c r="H118" s="183">
        <v>5.1</v>
      </c>
      <c r="I118" s="184"/>
      <c r="J118" s="183">
        <f>ROUND(I118*H118,0)</f>
        <v>0</v>
      </c>
      <c r="K118" s="181" t="s">
        <v>133</v>
      </c>
      <c r="L118" s="37"/>
      <c r="M118" s="185" t="s">
        <v>20</v>
      </c>
      <c r="N118" s="186" t="s">
        <v>43</v>
      </c>
      <c r="O118" s="62"/>
      <c r="P118" s="187">
        <f>O118*H118</f>
        <v>0</v>
      </c>
      <c r="Q118" s="187">
        <v>0</v>
      </c>
      <c r="R118" s="187">
        <f>Q118*H118</f>
        <v>0</v>
      </c>
      <c r="S118" s="187">
        <v>0.067</v>
      </c>
      <c r="T118" s="188">
        <f>S118*H118</f>
        <v>0.3417</v>
      </c>
      <c r="AR118" s="189" t="s">
        <v>134</v>
      </c>
      <c r="AT118" s="189" t="s">
        <v>129</v>
      </c>
      <c r="AU118" s="189" t="s">
        <v>81</v>
      </c>
      <c r="AY118" s="16" t="s">
        <v>126</v>
      </c>
      <c r="BE118" s="190">
        <f>IF(N118="základní",J118,0)</f>
        <v>0</v>
      </c>
      <c r="BF118" s="190">
        <f>IF(N118="snížená",J118,0)</f>
        <v>0</v>
      </c>
      <c r="BG118" s="190">
        <f>IF(N118="zákl. přenesená",J118,0)</f>
        <v>0</v>
      </c>
      <c r="BH118" s="190">
        <f>IF(N118="sníž. přenesená",J118,0)</f>
        <v>0</v>
      </c>
      <c r="BI118" s="190">
        <f>IF(N118="nulová",J118,0)</f>
        <v>0</v>
      </c>
      <c r="BJ118" s="16" t="s">
        <v>8</v>
      </c>
      <c r="BK118" s="190">
        <f>ROUND(I118*H118,0)</f>
        <v>0</v>
      </c>
      <c r="BL118" s="16" t="s">
        <v>134</v>
      </c>
      <c r="BM118" s="189" t="s">
        <v>179</v>
      </c>
    </row>
    <row r="119" spans="2:47" s="1" customFormat="1" ht="19.2">
      <c r="B119" s="33"/>
      <c r="C119" s="34"/>
      <c r="D119" s="191" t="s">
        <v>136</v>
      </c>
      <c r="E119" s="34"/>
      <c r="F119" s="192" t="s">
        <v>180</v>
      </c>
      <c r="G119" s="34"/>
      <c r="H119" s="34"/>
      <c r="I119" s="106"/>
      <c r="J119" s="34"/>
      <c r="K119" s="34"/>
      <c r="L119" s="37"/>
      <c r="M119" s="193"/>
      <c r="N119" s="62"/>
      <c r="O119" s="62"/>
      <c r="P119" s="62"/>
      <c r="Q119" s="62"/>
      <c r="R119" s="62"/>
      <c r="S119" s="62"/>
      <c r="T119" s="63"/>
      <c r="AT119" s="16" t="s">
        <v>136</v>
      </c>
      <c r="AU119" s="16" t="s">
        <v>81</v>
      </c>
    </row>
    <row r="120" spans="2:47" s="1" customFormat="1" ht="28.8">
      <c r="B120" s="33"/>
      <c r="C120" s="34"/>
      <c r="D120" s="191" t="s">
        <v>138</v>
      </c>
      <c r="E120" s="34"/>
      <c r="F120" s="194" t="s">
        <v>158</v>
      </c>
      <c r="G120" s="34"/>
      <c r="H120" s="34"/>
      <c r="I120" s="106"/>
      <c r="J120" s="34"/>
      <c r="K120" s="34"/>
      <c r="L120" s="37"/>
      <c r="M120" s="193"/>
      <c r="N120" s="62"/>
      <c r="O120" s="62"/>
      <c r="P120" s="62"/>
      <c r="Q120" s="62"/>
      <c r="R120" s="62"/>
      <c r="S120" s="62"/>
      <c r="T120" s="63"/>
      <c r="AT120" s="16" t="s">
        <v>138</v>
      </c>
      <c r="AU120" s="16" t="s">
        <v>81</v>
      </c>
    </row>
    <row r="121" spans="2:51" s="12" customFormat="1" ht="12">
      <c r="B121" s="195"/>
      <c r="C121" s="196"/>
      <c r="D121" s="191" t="s">
        <v>140</v>
      </c>
      <c r="E121" s="197" t="s">
        <v>20</v>
      </c>
      <c r="F121" s="198" t="s">
        <v>181</v>
      </c>
      <c r="G121" s="196"/>
      <c r="H121" s="199">
        <v>5.1</v>
      </c>
      <c r="I121" s="200"/>
      <c r="J121" s="196"/>
      <c r="K121" s="196"/>
      <c r="L121" s="201"/>
      <c r="M121" s="202"/>
      <c r="N121" s="203"/>
      <c r="O121" s="203"/>
      <c r="P121" s="203"/>
      <c r="Q121" s="203"/>
      <c r="R121" s="203"/>
      <c r="S121" s="203"/>
      <c r="T121" s="204"/>
      <c r="AT121" s="205" t="s">
        <v>140</v>
      </c>
      <c r="AU121" s="205" t="s">
        <v>81</v>
      </c>
      <c r="AV121" s="12" t="s">
        <v>81</v>
      </c>
      <c r="AW121" s="12" t="s">
        <v>33</v>
      </c>
      <c r="AX121" s="12" t="s">
        <v>8</v>
      </c>
      <c r="AY121" s="205" t="s">
        <v>126</v>
      </c>
    </row>
    <row r="122" spans="2:63" s="11" customFormat="1" ht="22.8" customHeight="1">
      <c r="B122" s="163"/>
      <c r="C122" s="164"/>
      <c r="D122" s="165" t="s">
        <v>71</v>
      </c>
      <c r="E122" s="177" t="s">
        <v>182</v>
      </c>
      <c r="F122" s="177" t="s">
        <v>183</v>
      </c>
      <c r="G122" s="164"/>
      <c r="H122" s="164"/>
      <c r="I122" s="167"/>
      <c r="J122" s="178">
        <f>BK122</f>
        <v>0</v>
      </c>
      <c r="K122" s="164"/>
      <c r="L122" s="169"/>
      <c r="M122" s="170"/>
      <c r="N122" s="171"/>
      <c r="O122" s="171"/>
      <c r="P122" s="172">
        <f>SUM(P123:P138)</f>
        <v>0</v>
      </c>
      <c r="Q122" s="171"/>
      <c r="R122" s="172">
        <f>SUM(R123:R138)</f>
        <v>0</v>
      </c>
      <c r="S122" s="171"/>
      <c r="T122" s="173">
        <f>SUM(T123:T138)</f>
        <v>0</v>
      </c>
      <c r="AR122" s="174" t="s">
        <v>8</v>
      </c>
      <c r="AT122" s="175" t="s">
        <v>71</v>
      </c>
      <c r="AU122" s="175" t="s">
        <v>8</v>
      </c>
      <c r="AY122" s="174" t="s">
        <v>126</v>
      </c>
      <c r="BK122" s="176">
        <f>SUM(BK123:BK138)</f>
        <v>0</v>
      </c>
    </row>
    <row r="123" spans="2:65" s="1" customFormat="1" ht="14.4" customHeight="1">
      <c r="B123" s="33"/>
      <c r="C123" s="179" t="s">
        <v>184</v>
      </c>
      <c r="D123" s="179" t="s">
        <v>129</v>
      </c>
      <c r="E123" s="180" t="s">
        <v>185</v>
      </c>
      <c r="F123" s="181" t="s">
        <v>186</v>
      </c>
      <c r="G123" s="182" t="s">
        <v>187</v>
      </c>
      <c r="H123" s="183">
        <v>9.69</v>
      </c>
      <c r="I123" s="184"/>
      <c r="J123" s="183">
        <f>ROUND(I123*H123,0)</f>
        <v>0</v>
      </c>
      <c r="K123" s="181" t="s">
        <v>133</v>
      </c>
      <c r="L123" s="37"/>
      <c r="M123" s="185" t="s">
        <v>20</v>
      </c>
      <c r="N123" s="186" t="s">
        <v>43</v>
      </c>
      <c r="O123" s="62"/>
      <c r="P123" s="187">
        <f>O123*H123</f>
        <v>0</v>
      </c>
      <c r="Q123" s="187">
        <v>0</v>
      </c>
      <c r="R123" s="187">
        <f>Q123*H123</f>
        <v>0</v>
      </c>
      <c r="S123" s="187">
        <v>0</v>
      </c>
      <c r="T123" s="188">
        <f>S123*H123</f>
        <v>0</v>
      </c>
      <c r="AR123" s="189" t="s">
        <v>134</v>
      </c>
      <c r="AT123" s="189" t="s">
        <v>129</v>
      </c>
      <c r="AU123" s="189" t="s">
        <v>81</v>
      </c>
      <c r="AY123" s="16" t="s">
        <v>126</v>
      </c>
      <c r="BE123" s="190">
        <f>IF(N123="základní",J123,0)</f>
        <v>0</v>
      </c>
      <c r="BF123" s="190">
        <f>IF(N123="snížená",J123,0)</f>
        <v>0</v>
      </c>
      <c r="BG123" s="190">
        <f>IF(N123="zákl. přenesená",J123,0)</f>
        <v>0</v>
      </c>
      <c r="BH123" s="190">
        <f>IF(N123="sníž. přenesená",J123,0)</f>
        <v>0</v>
      </c>
      <c r="BI123" s="190">
        <f>IF(N123="nulová",J123,0)</f>
        <v>0</v>
      </c>
      <c r="BJ123" s="16" t="s">
        <v>8</v>
      </c>
      <c r="BK123" s="190">
        <f>ROUND(I123*H123,0)</f>
        <v>0</v>
      </c>
      <c r="BL123" s="16" t="s">
        <v>134</v>
      </c>
      <c r="BM123" s="189" t="s">
        <v>188</v>
      </c>
    </row>
    <row r="124" spans="2:47" s="1" customFormat="1" ht="12">
      <c r="B124" s="33"/>
      <c r="C124" s="34"/>
      <c r="D124" s="191" t="s">
        <v>136</v>
      </c>
      <c r="E124" s="34"/>
      <c r="F124" s="192" t="s">
        <v>189</v>
      </c>
      <c r="G124" s="34"/>
      <c r="H124" s="34"/>
      <c r="I124" s="106"/>
      <c r="J124" s="34"/>
      <c r="K124" s="34"/>
      <c r="L124" s="37"/>
      <c r="M124" s="193"/>
      <c r="N124" s="62"/>
      <c r="O124" s="62"/>
      <c r="P124" s="62"/>
      <c r="Q124" s="62"/>
      <c r="R124" s="62"/>
      <c r="S124" s="62"/>
      <c r="T124" s="63"/>
      <c r="AT124" s="16" t="s">
        <v>136</v>
      </c>
      <c r="AU124" s="16" t="s">
        <v>81</v>
      </c>
    </row>
    <row r="125" spans="2:47" s="1" customFormat="1" ht="38.4">
      <c r="B125" s="33"/>
      <c r="C125" s="34"/>
      <c r="D125" s="191" t="s">
        <v>138</v>
      </c>
      <c r="E125" s="34"/>
      <c r="F125" s="194" t="s">
        <v>190</v>
      </c>
      <c r="G125" s="34"/>
      <c r="H125" s="34"/>
      <c r="I125" s="106"/>
      <c r="J125" s="34"/>
      <c r="K125" s="34"/>
      <c r="L125" s="37"/>
      <c r="M125" s="193"/>
      <c r="N125" s="62"/>
      <c r="O125" s="62"/>
      <c r="P125" s="62"/>
      <c r="Q125" s="62"/>
      <c r="R125" s="62"/>
      <c r="S125" s="62"/>
      <c r="T125" s="63"/>
      <c r="AT125" s="16" t="s">
        <v>138</v>
      </c>
      <c r="AU125" s="16" t="s">
        <v>81</v>
      </c>
    </row>
    <row r="126" spans="2:65" s="1" customFormat="1" ht="14.4" customHeight="1">
      <c r="B126" s="33"/>
      <c r="C126" s="179" t="s">
        <v>151</v>
      </c>
      <c r="D126" s="179" t="s">
        <v>129</v>
      </c>
      <c r="E126" s="180" t="s">
        <v>191</v>
      </c>
      <c r="F126" s="181" t="s">
        <v>192</v>
      </c>
      <c r="G126" s="182" t="s">
        <v>187</v>
      </c>
      <c r="H126" s="183">
        <v>9.69</v>
      </c>
      <c r="I126" s="184"/>
      <c r="J126" s="183">
        <f>ROUND(I126*H126,0)</f>
        <v>0</v>
      </c>
      <c r="K126" s="181" t="s">
        <v>133</v>
      </c>
      <c r="L126" s="37"/>
      <c r="M126" s="185" t="s">
        <v>20</v>
      </c>
      <c r="N126" s="186" t="s">
        <v>43</v>
      </c>
      <c r="O126" s="62"/>
      <c r="P126" s="187">
        <f>O126*H126</f>
        <v>0</v>
      </c>
      <c r="Q126" s="187">
        <v>0</v>
      </c>
      <c r="R126" s="187">
        <f>Q126*H126</f>
        <v>0</v>
      </c>
      <c r="S126" s="187">
        <v>0</v>
      </c>
      <c r="T126" s="188">
        <f>S126*H126</f>
        <v>0</v>
      </c>
      <c r="AR126" s="189" t="s">
        <v>134</v>
      </c>
      <c r="AT126" s="189" t="s">
        <v>129</v>
      </c>
      <c r="AU126" s="189" t="s">
        <v>81</v>
      </c>
      <c r="AY126" s="16" t="s">
        <v>126</v>
      </c>
      <c r="BE126" s="190">
        <f>IF(N126="základní",J126,0)</f>
        <v>0</v>
      </c>
      <c r="BF126" s="190">
        <f>IF(N126="snížená",J126,0)</f>
        <v>0</v>
      </c>
      <c r="BG126" s="190">
        <f>IF(N126="zákl. přenesená",J126,0)</f>
        <v>0</v>
      </c>
      <c r="BH126" s="190">
        <f>IF(N126="sníž. přenesená",J126,0)</f>
        <v>0</v>
      </c>
      <c r="BI126" s="190">
        <f>IF(N126="nulová",J126,0)</f>
        <v>0</v>
      </c>
      <c r="BJ126" s="16" t="s">
        <v>8</v>
      </c>
      <c r="BK126" s="190">
        <f>ROUND(I126*H126,0)</f>
        <v>0</v>
      </c>
      <c r="BL126" s="16" t="s">
        <v>134</v>
      </c>
      <c r="BM126" s="189" t="s">
        <v>193</v>
      </c>
    </row>
    <row r="127" spans="2:47" s="1" customFormat="1" ht="19.2">
      <c r="B127" s="33"/>
      <c r="C127" s="34"/>
      <c r="D127" s="191" t="s">
        <v>136</v>
      </c>
      <c r="E127" s="34"/>
      <c r="F127" s="192" t="s">
        <v>194</v>
      </c>
      <c r="G127" s="34"/>
      <c r="H127" s="34"/>
      <c r="I127" s="106"/>
      <c r="J127" s="34"/>
      <c r="K127" s="34"/>
      <c r="L127" s="37"/>
      <c r="M127" s="193"/>
      <c r="N127" s="62"/>
      <c r="O127" s="62"/>
      <c r="P127" s="62"/>
      <c r="Q127" s="62"/>
      <c r="R127" s="62"/>
      <c r="S127" s="62"/>
      <c r="T127" s="63"/>
      <c r="AT127" s="16" t="s">
        <v>136</v>
      </c>
      <c r="AU127" s="16" t="s">
        <v>81</v>
      </c>
    </row>
    <row r="128" spans="2:47" s="1" customFormat="1" ht="115.2">
      <c r="B128" s="33"/>
      <c r="C128" s="34"/>
      <c r="D128" s="191" t="s">
        <v>138</v>
      </c>
      <c r="E128" s="34"/>
      <c r="F128" s="194" t="s">
        <v>195</v>
      </c>
      <c r="G128" s="34"/>
      <c r="H128" s="34"/>
      <c r="I128" s="106"/>
      <c r="J128" s="34"/>
      <c r="K128" s="34"/>
      <c r="L128" s="37"/>
      <c r="M128" s="193"/>
      <c r="N128" s="62"/>
      <c r="O128" s="62"/>
      <c r="P128" s="62"/>
      <c r="Q128" s="62"/>
      <c r="R128" s="62"/>
      <c r="S128" s="62"/>
      <c r="T128" s="63"/>
      <c r="AT128" s="16" t="s">
        <v>138</v>
      </c>
      <c r="AU128" s="16" t="s">
        <v>81</v>
      </c>
    </row>
    <row r="129" spans="2:65" s="1" customFormat="1" ht="14.4" customHeight="1">
      <c r="B129" s="33"/>
      <c r="C129" s="179" t="s">
        <v>26</v>
      </c>
      <c r="D129" s="179" t="s">
        <v>129</v>
      </c>
      <c r="E129" s="180" t="s">
        <v>196</v>
      </c>
      <c r="F129" s="181" t="s">
        <v>197</v>
      </c>
      <c r="G129" s="182" t="s">
        <v>187</v>
      </c>
      <c r="H129" s="183">
        <v>9.69</v>
      </c>
      <c r="I129" s="184"/>
      <c r="J129" s="183">
        <f>ROUND(I129*H129,0)</f>
        <v>0</v>
      </c>
      <c r="K129" s="181" t="s">
        <v>133</v>
      </c>
      <c r="L129" s="37"/>
      <c r="M129" s="185" t="s">
        <v>20</v>
      </c>
      <c r="N129" s="186" t="s">
        <v>43</v>
      </c>
      <c r="O129" s="62"/>
      <c r="P129" s="187">
        <f>O129*H129</f>
        <v>0</v>
      </c>
      <c r="Q129" s="187">
        <v>0</v>
      </c>
      <c r="R129" s="187">
        <f>Q129*H129</f>
        <v>0</v>
      </c>
      <c r="S129" s="187">
        <v>0</v>
      </c>
      <c r="T129" s="188">
        <f>S129*H129</f>
        <v>0</v>
      </c>
      <c r="AR129" s="189" t="s">
        <v>134</v>
      </c>
      <c r="AT129" s="189" t="s">
        <v>129</v>
      </c>
      <c r="AU129" s="189" t="s">
        <v>81</v>
      </c>
      <c r="AY129" s="16" t="s">
        <v>126</v>
      </c>
      <c r="BE129" s="190">
        <f>IF(N129="základní",J129,0)</f>
        <v>0</v>
      </c>
      <c r="BF129" s="190">
        <f>IF(N129="snížená",J129,0)</f>
        <v>0</v>
      </c>
      <c r="BG129" s="190">
        <f>IF(N129="zákl. přenesená",J129,0)</f>
        <v>0</v>
      </c>
      <c r="BH129" s="190">
        <f>IF(N129="sníž. přenesená",J129,0)</f>
        <v>0</v>
      </c>
      <c r="BI129" s="190">
        <f>IF(N129="nulová",J129,0)</f>
        <v>0</v>
      </c>
      <c r="BJ129" s="16" t="s">
        <v>8</v>
      </c>
      <c r="BK129" s="190">
        <f>ROUND(I129*H129,0)</f>
        <v>0</v>
      </c>
      <c r="BL129" s="16" t="s">
        <v>134</v>
      </c>
      <c r="BM129" s="189" t="s">
        <v>198</v>
      </c>
    </row>
    <row r="130" spans="2:47" s="1" customFormat="1" ht="12">
      <c r="B130" s="33"/>
      <c r="C130" s="34"/>
      <c r="D130" s="191" t="s">
        <v>136</v>
      </c>
      <c r="E130" s="34"/>
      <c r="F130" s="192" t="s">
        <v>199</v>
      </c>
      <c r="G130" s="34"/>
      <c r="H130" s="34"/>
      <c r="I130" s="106"/>
      <c r="J130" s="34"/>
      <c r="K130" s="34"/>
      <c r="L130" s="37"/>
      <c r="M130" s="193"/>
      <c r="N130" s="62"/>
      <c r="O130" s="62"/>
      <c r="P130" s="62"/>
      <c r="Q130" s="62"/>
      <c r="R130" s="62"/>
      <c r="S130" s="62"/>
      <c r="T130" s="63"/>
      <c r="AT130" s="16" t="s">
        <v>136</v>
      </c>
      <c r="AU130" s="16" t="s">
        <v>81</v>
      </c>
    </row>
    <row r="131" spans="2:47" s="1" customFormat="1" ht="76.8">
      <c r="B131" s="33"/>
      <c r="C131" s="34"/>
      <c r="D131" s="191" t="s">
        <v>138</v>
      </c>
      <c r="E131" s="34"/>
      <c r="F131" s="194" t="s">
        <v>200</v>
      </c>
      <c r="G131" s="34"/>
      <c r="H131" s="34"/>
      <c r="I131" s="106"/>
      <c r="J131" s="34"/>
      <c r="K131" s="34"/>
      <c r="L131" s="37"/>
      <c r="M131" s="193"/>
      <c r="N131" s="62"/>
      <c r="O131" s="62"/>
      <c r="P131" s="62"/>
      <c r="Q131" s="62"/>
      <c r="R131" s="62"/>
      <c r="S131" s="62"/>
      <c r="T131" s="63"/>
      <c r="AT131" s="16" t="s">
        <v>138</v>
      </c>
      <c r="AU131" s="16" t="s">
        <v>81</v>
      </c>
    </row>
    <row r="132" spans="2:65" s="1" customFormat="1" ht="14.4" customHeight="1">
      <c r="B132" s="33"/>
      <c r="C132" s="179" t="s">
        <v>201</v>
      </c>
      <c r="D132" s="179" t="s">
        <v>129</v>
      </c>
      <c r="E132" s="180" t="s">
        <v>202</v>
      </c>
      <c r="F132" s="181" t="s">
        <v>203</v>
      </c>
      <c r="G132" s="182" t="s">
        <v>187</v>
      </c>
      <c r="H132" s="183">
        <v>49.15</v>
      </c>
      <c r="I132" s="184"/>
      <c r="J132" s="183">
        <f>ROUND(I132*H132,0)</f>
        <v>0</v>
      </c>
      <c r="K132" s="181" t="s">
        <v>133</v>
      </c>
      <c r="L132" s="37"/>
      <c r="M132" s="185" t="s">
        <v>20</v>
      </c>
      <c r="N132" s="186" t="s">
        <v>43</v>
      </c>
      <c r="O132" s="62"/>
      <c r="P132" s="187">
        <f>O132*H132</f>
        <v>0</v>
      </c>
      <c r="Q132" s="187">
        <v>0</v>
      </c>
      <c r="R132" s="187">
        <f>Q132*H132</f>
        <v>0</v>
      </c>
      <c r="S132" s="187">
        <v>0</v>
      </c>
      <c r="T132" s="188">
        <f>S132*H132</f>
        <v>0</v>
      </c>
      <c r="AR132" s="189" t="s">
        <v>134</v>
      </c>
      <c r="AT132" s="189" t="s">
        <v>129</v>
      </c>
      <c r="AU132" s="189" t="s">
        <v>81</v>
      </c>
      <c r="AY132" s="16" t="s">
        <v>126</v>
      </c>
      <c r="BE132" s="190">
        <f>IF(N132="základní",J132,0)</f>
        <v>0</v>
      </c>
      <c r="BF132" s="190">
        <f>IF(N132="snížená",J132,0)</f>
        <v>0</v>
      </c>
      <c r="BG132" s="190">
        <f>IF(N132="zákl. přenesená",J132,0)</f>
        <v>0</v>
      </c>
      <c r="BH132" s="190">
        <f>IF(N132="sníž. přenesená",J132,0)</f>
        <v>0</v>
      </c>
      <c r="BI132" s="190">
        <f>IF(N132="nulová",J132,0)</f>
        <v>0</v>
      </c>
      <c r="BJ132" s="16" t="s">
        <v>8</v>
      </c>
      <c r="BK132" s="190">
        <f>ROUND(I132*H132,0)</f>
        <v>0</v>
      </c>
      <c r="BL132" s="16" t="s">
        <v>134</v>
      </c>
      <c r="BM132" s="189" t="s">
        <v>204</v>
      </c>
    </row>
    <row r="133" spans="2:47" s="1" customFormat="1" ht="19.2">
      <c r="B133" s="33"/>
      <c r="C133" s="34"/>
      <c r="D133" s="191" t="s">
        <v>136</v>
      </c>
      <c r="E133" s="34"/>
      <c r="F133" s="192" t="s">
        <v>205</v>
      </c>
      <c r="G133" s="34"/>
      <c r="H133" s="34"/>
      <c r="I133" s="106"/>
      <c r="J133" s="34"/>
      <c r="K133" s="34"/>
      <c r="L133" s="37"/>
      <c r="M133" s="193"/>
      <c r="N133" s="62"/>
      <c r="O133" s="62"/>
      <c r="P133" s="62"/>
      <c r="Q133" s="62"/>
      <c r="R133" s="62"/>
      <c r="S133" s="62"/>
      <c r="T133" s="63"/>
      <c r="AT133" s="16" t="s">
        <v>136</v>
      </c>
      <c r="AU133" s="16" t="s">
        <v>81</v>
      </c>
    </row>
    <row r="134" spans="2:47" s="1" customFormat="1" ht="76.8">
      <c r="B134" s="33"/>
      <c r="C134" s="34"/>
      <c r="D134" s="191" t="s">
        <v>138</v>
      </c>
      <c r="E134" s="34"/>
      <c r="F134" s="194" t="s">
        <v>200</v>
      </c>
      <c r="G134" s="34"/>
      <c r="H134" s="34"/>
      <c r="I134" s="106"/>
      <c r="J134" s="34"/>
      <c r="K134" s="34"/>
      <c r="L134" s="37"/>
      <c r="M134" s="193"/>
      <c r="N134" s="62"/>
      <c r="O134" s="62"/>
      <c r="P134" s="62"/>
      <c r="Q134" s="62"/>
      <c r="R134" s="62"/>
      <c r="S134" s="62"/>
      <c r="T134" s="63"/>
      <c r="AT134" s="16" t="s">
        <v>138</v>
      </c>
      <c r="AU134" s="16" t="s">
        <v>81</v>
      </c>
    </row>
    <row r="135" spans="2:51" s="12" customFormat="1" ht="12">
      <c r="B135" s="195"/>
      <c r="C135" s="196"/>
      <c r="D135" s="191" t="s">
        <v>140</v>
      </c>
      <c r="E135" s="197" t="s">
        <v>20</v>
      </c>
      <c r="F135" s="198" t="s">
        <v>206</v>
      </c>
      <c r="G135" s="196"/>
      <c r="H135" s="199">
        <v>49.15</v>
      </c>
      <c r="I135" s="200"/>
      <c r="J135" s="196"/>
      <c r="K135" s="196"/>
      <c r="L135" s="201"/>
      <c r="M135" s="202"/>
      <c r="N135" s="203"/>
      <c r="O135" s="203"/>
      <c r="P135" s="203"/>
      <c r="Q135" s="203"/>
      <c r="R135" s="203"/>
      <c r="S135" s="203"/>
      <c r="T135" s="204"/>
      <c r="AT135" s="205" t="s">
        <v>140</v>
      </c>
      <c r="AU135" s="205" t="s">
        <v>81</v>
      </c>
      <c r="AV135" s="12" t="s">
        <v>81</v>
      </c>
      <c r="AW135" s="12" t="s">
        <v>33</v>
      </c>
      <c r="AX135" s="12" t="s">
        <v>8</v>
      </c>
      <c r="AY135" s="205" t="s">
        <v>126</v>
      </c>
    </row>
    <row r="136" spans="2:65" s="1" customFormat="1" ht="21.6" customHeight="1">
      <c r="B136" s="33"/>
      <c r="C136" s="179" t="s">
        <v>207</v>
      </c>
      <c r="D136" s="179" t="s">
        <v>129</v>
      </c>
      <c r="E136" s="180" t="s">
        <v>208</v>
      </c>
      <c r="F136" s="181" t="s">
        <v>209</v>
      </c>
      <c r="G136" s="182" t="s">
        <v>187</v>
      </c>
      <c r="H136" s="183">
        <v>9.83</v>
      </c>
      <c r="I136" s="184"/>
      <c r="J136" s="183">
        <f>ROUND(I136*H136,0)</f>
        <v>0</v>
      </c>
      <c r="K136" s="181" t="s">
        <v>133</v>
      </c>
      <c r="L136" s="37"/>
      <c r="M136" s="185" t="s">
        <v>20</v>
      </c>
      <c r="N136" s="186" t="s">
        <v>43</v>
      </c>
      <c r="O136" s="62"/>
      <c r="P136" s="187">
        <f>O136*H136</f>
        <v>0</v>
      </c>
      <c r="Q136" s="187">
        <v>0</v>
      </c>
      <c r="R136" s="187">
        <f>Q136*H136</f>
        <v>0</v>
      </c>
      <c r="S136" s="187">
        <v>0</v>
      </c>
      <c r="T136" s="188">
        <f>S136*H136</f>
        <v>0</v>
      </c>
      <c r="AR136" s="189" t="s">
        <v>134</v>
      </c>
      <c r="AT136" s="189" t="s">
        <v>129</v>
      </c>
      <c r="AU136" s="189" t="s">
        <v>81</v>
      </c>
      <c r="AY136" s="16" t="s">
        <v>126</v>
      </c>
      <c r="BE136" s="190">
        <f>IF(N136="základní",J136,0)</f>
        <v>0</v>
      </c>
      <c r="BF136" s="190">
        <f>IF(N136="snížená",J136,0)</f>
        <v>0</v>
      </c>
      <c r="BG136" s="190">
        <f>IF(N136="zákl. přenesená",J136,0)</f>
        <v>0</v>
      </c>
      <c r="BH136" s="190">
        <f>IF(N136="sníž. přenesená",J136,0)</f>
        <v>0</v>
      </c>
      <c r="BI136" s="190">
        <f>IF(N136="nulová",J136,0)</f>
        <v>0</v>
      </c>
      <c r="BJ136" s="16" t="s">
        <v>8</v>
      </c>
      <c r="BK136" s="190">
        <f>ROUND(I136*H136,0)</f>
        <v>0</v>
      </c>
      <c r="BL136" s="16" t="s">
        <v>134</v>
      </c>
      <c r="BM136" s="189" t="s">
        <v>210</v>
      </c>
    </row>
    <row r="137" spans="2:47" s="1" customFormat="1" ht="19.2">
      <c r="B137" s="33"/>
      <c r="C137" s="34"/>
      <c r="D137" s="191" t="s">
        <v>136</v>
      </c>
      <c r="E137" s="34"/>
      <c r="F137" s="192" t="s">
        <v>211</v>
      </c>
      <c r="G137" s="34"/>
      <c r="H137" s="34"/>
      <c r="I137" s="106"/>
      <c r="J137" s="34"/>
      <c r="K137" s="34"/>
      <c r="L137" s="37"/>
      <c r="M137" s="193"/>
      <c r="N137" s="62"/>
      <c r="O137" s="62"/>
      <c r="P137" s="62"/>
      <c r="Q137" s="62"/>
      <c r="R137" s="62"/>
      <c r="S137" s="62"/>
      <c r="T137" s="63"/>
      <c r="AT137" s="16" t="s">
        <v>136</v>
      </c>
      <c r="AU137" s="16" t="s">
        <v>81</v>
      </c>
    </row>
    <row r="138" spans="2:47" s="1" customFormat="1" ht="76.8">
      <c r="B138" s="33"/>
      <c r="C138" s="34"/>
      <c r="D138" s="191" t="s">
        <v>138</v>
      </c>
      <c r="E138" s="34"/>
      <c r="F138" s="194" t="s">
        <v>212</v>
      </c>
      <c r="G138" s="34"/>
      <c r="H138" s="34"/>
      <c r="I138" s="106"/>
      <c r="J138" s="34"/>
      <c r="K138" s="34"/>
      <c r="L138" s="37"/>
      <c r="M138" s="193"/>
      <c r="N138" s="62"/>
      <c r="O138" s="62"/>
      <c r="P138" s="62"/>
      <c r="Q138" s="62"/>
      <c r="R138" s="62"/>
      <c r="S138" s="62"/>
      <c r="T138" s="63"/>
      <c r="AT138" s="16" t="s">
        <v>138</v>
      </c>
      <c r="AU138" s="16" t="s">
        <v>81</v>
      </c>
    </row>
    <row r="139" spans="2:63" s="11" customFormat="1" ht="22.8" customHeight="1">
      <c r="B139" s="163"/>
      <c r="C139" s="164"/>
      <c r="D139" s="165" t="s">
        <v>71</v>
      </c>
      <c r="E139" s="177" t="s">
        <v>213</v>
      </c>
      <c r="F139" s="177" t="s">
        <v>214</v>
      </c>
      <c r="G139" s="164"/>
      <c r="H139" s="164"/>
      <c r="I139" s="167"/>
      <c r="J139" s="178">
        <f>BK139</f>
        <v>0</v>
      </c>
      <c r="K139" s="164"/>
      <c r="L139" s="169"/>
      <c r="M139" s="170"/>
      <c r="N139" s="171"/>
      <c r="O139" s="171"/>
      <c r="P139" s="172">
        <f>SUM(P140:P142)</f>
        <v>0</v>
      </c>
      <c r="Q139" s="171"/>
      <c r="R139" s="172">
        <f>SUM(R140:R142)</f>
        <v>0</v>
      </c>
      <c r="S139" s="171"/>
      <c r="T139" s="173">
        <f>SUM(T140:T142)</f>
        <v>0</v>
      </c>
      <c r="AR139" s="174" t="s">
        <v>8</v>
      </c>
      <c r="AT139" s="175" t="s">
        <v>71</v>
      </c>
      <c r="AU139" s="175" t="s">
        <v>8</v>
      </c>
      <c r="AY139" s="174" t="s">
        <v>126</v>
      </c>
      <c r="BK139" s="176">
        <f>SUM(BK140:BK142)</f>
        <v>0</v>
      </c>
    </row>
    <row r="140" spans="2:65" s="1" customFormat="1" ht="14.4" customHeight="1">
      <c r="B140" s="33"/>
      <c r="C140" s="179" t="s">
        <v>215</v>
      </c>
      <c r="D140" s="179" t="s">
        <v>129</v>
      </c>
      <c r="E140" s="180" t="s">
        <v>216</v>
      </c>
      <c r="F140" s="181" t="s">
        <v>217</v>
      </c>
      <c r="G140" s="182" t="s">
        <v>187</v>
      </c>
      <c r="H140" s="183">
        <v>4.75</v>
      </c>
      <c r="I140" s="184"/>
      <c r="J140" s="183">
        <f>ROUND(I140*H140,0)</f>
        <v>0</v>
      </c>
      <c r="K140" s="181" t="s">
        <v>133</v>
      </c>
      <c r="L140" s="37"/>
      <c r="M140" s="185" t="s">
        <v>20</v>
      </c>
      <c r="N140" s="186" t="s">
        <v>43</v>
      </c>
      <c r="O140" s="62"/>
      <c r="P140" s="187">
        <f>O140*H140</f>
        <v>0</v>
      </c>
      <c r="Q140" s="187">
        <v>0</v>
      </c>
      <c r="R140" s="187">
        <f>Q140*H140</f>
        <v>0</v>
      </c>
      <c r="S140" s="187">
        <v>0</v>
      </c>
      <c r="T140" s="188">
        <f>S140*H140</f>
        <v>0</v>
      </c>
      <c r="AR140" s="189" t="s">
        <v>134</v>
      </c>
      <c r="AT140" s="189" t="s">
        <v>129</v>
      </c>
      <c r="AU140" s="189" t="s">
        <v>81</v>
      </c>
      <c r="AY140" s="16" t="s">
        <v>126</v>
      </c>
      <c r="BE140" s="190">
        <f>IF(N140="základní",J140,0)</f>
        <v>0</v>
      </c>
      <c r="BF140" s="190">
        <f>IF(N140="snížená",J140,0)</f>
        <v>0</v>
      </c>
      <c r="BG140" s="190">
        <f>IF(N140="zákl. přenesená",J140,0)</f>
        <v>0</v>
      </c>
      <c r="BH140" s="190">
        <f>IF(N140="sníž. přenesená",J140,0)</f>
        <v>0</v>
      </c>
      <c r="BI140" s="190">
        <f>IF(N140="nulová",J140,0)</f>
        <v>0</v>
      </c>
      <c r="BJ140" s="16" t="s">
        <v>8</v>
      </c>
      <c r="BK140" s="190">
        <f>ROUND(I140*H140,0)</f>
        <v>0</v>
      </c>
      <c r="BL140" s="16" t="s">
        <v>134</v>
      </c>
      <c r="BM140" s="189" t="s">
        <v>218</v>
      </c>
    </row>
    <row r="141" spans="2:47" s="1" customFormat="1" ht="19.2">
      <c r="B141" s="33"/>
      <c r="C141" s="34"/>
      <c r="D141" s="191" t="s">
        <v>136</v>
      </c>
      <c r="E141" s="34"/>
      <c r="F141" s="192" t="s">
        <v>219</v>
      </c>
      <c r="G141" s="34"/>
      <c r="H141" s="34"/>
      <c r="I141" s="106"/>
      <c r="J141" s="34"/>
      <c r="K141" s="34"/>
      <c r="L141" s="37"/>
      <c r="M141" s="193"/>
      <c r="N141" s="62"/>
      <c r="O141" s="62"/>
      <c r="P141" s="62"/>
      <c r="Q141" s="62"/>
      <c r="R141" s="62"/>
      <c r="S141" s="62"/>
      <c r="T141" s="63"/>
      <c r="AT141" s="16" t="s">
        <v>136</v>
      </c>
      <c r="AU141" s="16" t="s">
        <v>81</v>
      </c>
    </row>
    <row r="142" spans="2:47" s="1" customFormat="1" ht="76.8">
      <c r="B142" s="33"/>
      <c r="C142" s="34"/>
      <c r="D142" s="191" t="s">
        <v>138</v>
      </c>
      <c r="E142" s="34"/>
      <c r="F142" s="194" t="s">
        <v>220</v>
      </c>
      <c r="G142" s="34"/>
      <c r="H142" s="34"/>
      <c r="I142" s="106"/>
      <c r="J142" s="34"/>
      <c r="K142" s="34"/>
      <c r="L142" s="37"/>
      <c r="M142" s="193"/>
      <c r="N142" s="62"/>
      <c r="O142" s="62"/>
      <c r="P142" s="62"/>
      <c r="Q142" s="62"/>
      <c r="R142" s="62"/>
      <c r="S142" s="62"/>
      <c r="T142" s="63"/>
      <c r="AT142" s="16" t="s">
        <v>138</v>
      </c>
      <c r="AU142" s="16" t="s">
        <v>81</v>
      </c>
    </row>
    <row r="143" spans="2:63" s="11" customFormat="1" ht="25.95" customHeight="1">
      <c r="B143" s="163"/>
      <c r="C143" s="164"/>
      <c r="D143" s="165" t="s">
        <v>71</v>
      </c>
      <c r="E143" s="166" t="s">
        <v>221</v>
      </c>
      <c r="F143" s="166" t="s">
        <v>222</v>
      </c>
      <c r="G143" s="164"/>
      <c r="H143" s="164"/>
      <c r="I143" s="167"/>
      <c r="J143" s="168">
        <f>BK143</f>
        <v>0</v>
      </c>
      <c r="K143" s="164"/>
      <c r="L143" s="169"/>
      <c r="M143" s="170"/>
      <c r="N143" s="171"/>
      <c r="O143" s="171"/>
      <c r="P143" s="172">
        <f>P144</f>
        <v>0</v>
      </c>
      <c r="Q143" s="171"/>
      <c r="R143" s="172">
        <f>R144</f>
        <v>0.3023226</v>
      </c>
      <c r="S143" s="171"/>
      <c r="T143" s="173">
        <f>T144</f>
        <v>0.37086</v>
      </c>
      <c r="AR143" s="174" t="s">
        <v>81</v>
      </c>
      <c r="AT143" s="175" t="s">
        <v>71</v>
      </c>
      <c r="AU143" s="175" t="s">
        <v>72</v>
      </c>
      <c r="AY143" s="174" t="s">
        <v>126</v>
      </c>
      <c r="BK143" s="176">
        <f>BK144</f>
        <v>0</v>
      </c>
    </row>
    <row r="144" spans="2:63" s="11" customFormat="1" ht="22.8" customHeight="1">
      <c r="B144" s="163"/>
      <c r="C144" s="164"/>
      <c r="D144" s="165" t="s">
        <v>71</v>
      </c>
      <c r="E144" s="177" t="s">
        <v>223</v>
      </c>
      <c r="F144" s="177" t="s">
        <v>224</v>
      </c>
      <c r="G144" s="164"/>
      <c r="H144" s="164"/>
      <c r="I144" s="167"/>
      <c r="J144" s="178">
        <f>BK144</f>
        <v>0</v>
      </c>
      <c r="K144" s="164"/>
      <c r="L144" s="169"/>
      <c r="M144" s="170"/>
      <c r="N144" s="171"/>
      <c r="O144" s="171"/>
      <c r="P144" s="172">
        <f>SUM(P145:P225)</f>
        <v>0</v>
      </c>
      <c r="Q144" s="171"/>
      <c r="R144" s="172">
        <f>SUM(R145:R225)</f>
        <v>0.3023226</v>
      </c>
      <c r="S144" s="171"/>
      <c r="T144" s="173">
        <f>SUM(T145:T225)</f>
        <v>0.37086</v>
      </c>
      <c r="AR144" s="174" t="s">
        <v>81</v>
      </c>
      <c r="AT144" s="175" t="s">
        <v>71</v>
      </c>
      <c r="AU144" s="175" t="s">
        <v>8</v>
      </c>
      <c r="AY144" s="174" t="s">
        <v>126</v>
      </c>
      <c r="BK144" s="176">
        <f>SUM(BK145:BK225)</f>
        <v>0</v>
      </c>
    </row>
    <row r="145" spans="2:65" s="1" customFormat="1" ht="14.4" customHeight="1">
      <c r="B145" s="33"/>
      <c r="C145" s="179" t="s">
        <v>225</v>
      </c>
      <c r="D145" s="179" t="s">
        <v>129</v>
      </c>
      <c r="E145" s="180" t="s">
        <v>226</v>
      </c>
      <c r="F145" s="181" t="s">
        <v>227</v>
      </c>
      <c r="G145" s="182" t="s">
        <v>228</v>
      </c>
      <c r="H145" s="183">
        <v>25.37</v>
      </c>
      <c r="I145" s="184"/>
      <c r="J145" s="183">
        <f>ROUND(I145*H145,0)</f>
        <v>0</v>
      </c>
      <c r="K145" s="181" t="s">
        <v>133</v>
      </c>
      <c r="L145" s="37"/>
      <c r="M145" s="185" t="s">
        <v>20</v>
      </c>
      <c r="N145" s="186" t="s">
        <v>43</v>
      </c>
      <c r="O145" s="62"/>
      <c r="P145" s="187">
        <f>O145*H145</f>
        <v>0</v>
      </c>
      <c r="Q145" s="187">
        <v>0</v>
      </c>
      <c r="R145" s="187">
        <f>Q145*H145</f>
        <v>0</v>
      </c>
      <c r="S145" s="187">
        <v>0.003</v>
      </c>
      <c r="T145" s="188">
        <f>S145*H145</f>
        <v>0.07611000000000001</v>
      </c>
      <c r="AR145" s="189" t="s">
        <v>229</v>
      </c>
      <c r="AT145" s="189" t="s">
        <v>129</v>
      </c>
      <c r="AU145" s="189" t="s">
        <v>81</v>
      </c>
      <c r="AY145" s="16" t="s">
        <v>126</v>
      </c>
      <c r="BE145" s="190">
        <f>IF(N145="základní",J145,0)</f>
        <v>0</v>
      </c>
      <c r="BF145" s="190">
        <f>IF(N145="snížená",J145,0)</f>
        <v>0</v>
      </c>
      <c r="BG145" s="190">
        <f>IF(N145="zákl. přenesená",J145,0)</f>
        <v>0</v>
      </c>
      <c r="BH145" s="190">
        <f>IF(N145="sníž. přenesená",J145,0)</f>
        <v>0</v>
      </c>
      <c r="BI145" s="190">
        <f>IF(N145="nulová",J145,0)</f>
        <v>0</v>
      </c>
      <c r="BJ145" s="16" t="s">
        <v>8</v>
      </c>
      <c r="BK145" s="190">
        <f>ROUND(I145*H145,0)</f>
        <v>0</v>
      </c>
      <c r="BL145" s="16" t="s">
        <v>229</v>
      </c>
      <c r="BM145" s="189" t="s">
        <v>230</v>
      </c>
    </row>
    <row r="146" spans="2:47" s="1" customFormat="1" ht="12">
      <c r="B146" s="33"/>
      <c r="C146" s="34"/>
      <c r="D146" s="191" t="s">
        <v>136</v>
      </c>
      <c r="E146" s="34"/>
      <c r="F146" s="192" t="s">
        <v>231</v>
      </c>
      <c r="G146" s="34"/>
      <c r="H146" s="34"/>
      <c r="I146" s="106"/>
      <c r="J146" s="34"/>
      <c r="K146" s="34"/>
      <c r="L146" s="37"/>
      <c r="M146" s="193"/>
      <c r="N146" s="62"/>
      <c r="O146" s="62"/>
      <c r="P146" s="62"/>
      <c r="Q146" s="62"/>
      <c r="R146" s="62"/>
      <c r="S146" s="62"/>
      <c r="T146" s="63"/>
      <c r="AT146" s="16" t="s">
        <v>136</v>
      </c>
      <c r="AU146" s="16" t="s">
        <v>81</v>
      </c>
    </row>
    <row r="147" spans="2:51" s="12" customFormat="1" ht="12">
      <c r="B147" s="195"/>
      <c r="C147" s="196"/>
      <c r="D147" s="191" t="s">
        <v>140</v>
      </c>
      <c r="E147" s="197" t="s">
        <v>20</v>
      </c>
      <c r="F147" s="198" t="s">
        <v>232</v>
      </c>
      <c r="G147" s="196"/>
      <c r="H147" s="199">
        <v>25.37</v>
      </c>
      <c r="I147" s="200"/>
      <c r="J147" s="196"/>
      <c r="K147" s="196"/>
      <c r="L147" s="201"/>
      <c r="M147" s="202"/>
      <c r="N147" s="203"/>
      <c r="O147" s="203"/>
      <c r="P147" s="203"/>
      <c r="Q147" s="203"/>
      <c r="R147" s="203"/>
      <c r="S147" s="203"/>
      <c r="T147" s="204"/>
      <c r="AT147" s="205" t="s">
        <v>140</v>
      </c>
      <c r="AU147" s="205" t="s">
        <v>81</v>
      </c>
      <c r="AV147" s="12" t="s">
        <v>81</v>
      </c>
      <c r="AW147" s="12" t="s">
        <v>33</v>
      </c>
      <c r="AX147" s="12" t="s">
        <v>8</v>
      </c>
      <c r="AY147" s="205" t="s">
        <v>126</v>
      </c>
    </row>
    <row r="148" spans="2:65" s="1" customFormat="1" ht="14.4" customHeight="1">
      <c r="B148" s="33"/>
      <c r="C148" s="179" t="s">
        <v>9</v>
      </c>
      <c r="D148" s="179" t="s">
        <v>129</v>
      </c>
      <c r="E148" s="180" t="s">
        <v>233</v>
      </c>
      <c r="F148" s="181" t="s">
        <v>234</v>
      </c>
      <c r="G148" s="182" t="s">
        <v>228</v>
      </c>
      <c r="H148" s="183">
        <v>58.95</v>
      </c>
      <c r="I148" s="184"/>
      <c r="J148" s="183">
        <f>ROUND(I148*H148,0)</f>
        <v>0</v>
      </c>
      <c r="K148" s="181" t="s">
        <v>133</v>
      </c>
      <c r="L148" s="37"/>
      <c r="M148" s="185" t="s">
        <v>20</v>
      </c>
      <c r="N148" s="186" t="s">
        <v>43</v>
      </c>
      <c r="O148" s="62"/>
      <c r="P148" s="187">
        <f>O148*H148</f>
        <v>0</v>
      </c>
      <c r="Q148" s="187">
        <v>0</v>
      </c>
      <c r="R148" s="187">
        <f>Q148*H148</f>
        <v>0</v>
      </c>
      <c r="S148" s="187">
        <v>0.005</v>
      </c>
      <c r="T148" s="188">
        <f>S148*H148</f>
        <v>0.29475</v>
      </c>
      <c r="AR148" s="189" t="s">
        <v>229</v>
      </c>
      <c r="AT148" s="189" t="s">
        <v>129</v>
      </c>
      <c r="AU148" s="189" t="s">
        <v>81</v>
      </c>
      <c r="AY148" s="16" t="s">
        <v>126</v>
      </c>
      <c r="BE148" s="190">
        <f>IF(N148="základní",J148,0)</f>
        <v>0</v>
      </c>
      <c r="BF148" s="190">
        <f>IF(N148="snížená",J148,0)</f>
        <v>0</v>
      </c>
      <c r="BG148" s="190">
        <f>IF(N148="zákl. přenesená",J148,0)</f>
        <v>0</v>
      </c>
      <c r="BH148" s="190">
        <f>IF(N148="sníž. přenesená",J148,0)</f>
        <v>0</v>
      </c>
      <c r="BI148" s="190">
        <f>IF(N148="nulová",J148,0)</f>
        <v>0</v>
      </c>
      <c r="BJ148" s="16" t="s">
        <v>8</v>
      </c>
      <c r="BK148" s="190">
        <f>ROUND(I148*H148,0)</f>
        <v>0</v>
      </c>
      <c r="BL148" s="16" t="s">
        <v>229</v>
      </c>
      <c r="BM148" s="189" t="s">
        <v>235</v>
      </c>
    </row>
    <row r="149" spans="2:47" s="1" customFormat="1" ht="12">
      <c r="B149" s="33"/>
      <c r="C149" s="34"/>
      <c r="D149" s="191" t="s">
        <v>136</v>
      </c>
      <c r="E149" s="34"/>
      <c r="F149" s="192" t="s">
        <v>236</v>
      </c>
      <c r="G149" s="34"/>
      <c r="H149" s="34"/>
      <c r="I149" s="106"/>
      <c r="J149" s="34"/>
      <c r="K149" s="34"/>
      <c r="L149" s="37"/>
      <c r="M149" s="193"/>
      <c r="N149" s="62"/>
      <c r="O149" s="62"/>
      <c r="P149" s="62"/>
      <c r="Q149" s="62"/>
      <c r="R149" s="62"/>
      <c r="S149" s="62"/>
      <c r="T149" s="63"/>
      <c r="AT149" s="16" t="s">
        <v>136</v>
      </c>
      <c r="AU149" s="16" t="s">
        <v>81</v>
      </c>
    </row>
    <row r="150" spans="2:51" s="12" customFormat="1" ht="12">
      <c r="B150" s="195"/>
      <c r="C150" s="196"/>
      <c r="D150" s="191" t="s">
        <v>140</v>
      </c>
      <c r="E150" s="197" t="s">
        <v>20</v>
      </c>
      <c r="F150" s="198" t="s">
        <v>237</v>
      </c>
      <c r="G150" s="196"/>
      <c r="H150" s="199">
        <v>58.95</v>
      </c>
      <c r="I150" s="200"/>
      <c r="J150" s="196"/>
      <c r="K150" s="196"/>
      <c r="L150" s="201"/>
      <c r="M150" s="202"/>
      <c r="N150" s="203"/>
      <c r="O150" s="203"/>
      <c r="P150" s="203"/>
      <c r="Q150" s="203"/>
      <c r="R150" s="203"/>
      <c r="S150" s="203"/>
      <c r="T150" s="204"/>
      <c r="AT150" s="205" t="s">
        <v>140</v>
      </c>
      <c r="AU150" s="205" t="s">
        <v>81</v>
      </c>
      <c r="AV150" s="12" t="s">
        <v>81</v>
      </c>
      <c r="AW150" s="12" t="s">
        <v>33</v>
      </c>
      <c r="AX150" s="12" t="s">
        <v>8</v>
      </c>
      <c r="AY150" s="205" t="s">
        <v>126</v>
      </c>
    </row>
    <row r="151" spans="2:65" s="1" customFormat="1" ht="14.4" customHeight="1">
      <c r="B151" s="33"/>
      <c r="C151" s="179" t="s">
        <v>229</v>
      </c>
      <c r="D151" s="179" t="s">
        <v>129</v>
      </c>
      <c r="E151" s="180" t="s">
        <v>238</v>
      </c>
      <c r="F151" s="181" t="s">
        <v>239</v>
      </c>
      <c r="G151" s="182" t="s">
        <v>132</v>
      </c>
      <c r="H151" s="183">
        <v>26.62</v>
      </c>
      <c r="I151" s="184"/>
      <c r="J151" s="183">
        <f>ROUND(I151*H151,0)</f>
        <v>0</v>
      </c>
      <c r="K151" s="181" t="s">
        <v>133</v>
      </c>
      <c r="L151" s="37"/>
      <c r="M151" s="185" t="s">
        <v>20</v>
      </c>
      <c r="N151" s="186" t="s">
        <v>43</v>
      </c>
      <c r="O151" s="62"/>
      <c r="P151" s="187">
        <f>O151*H151</f>
        <v>0</v>
      </c>
      <c r="Q151" s="187">
        <v>0.00027</v>
      </c>
      <c r="R151" s="187">
        <f>Q151*H151</f>
        <v>0.0071874</v>
      </c>
      <c r="S151" s="187">
        <v>0</v>
      </c>
      <c r="T151" s="188">
        <f>S151*H151</f>
        <v>0</v>
      </c>
      <c r="AR151" s="189" t="s">
        <v>229</v>
      </c>
      <c r="AT151" s="189" t="s">
        <v>129</v>
      </c>
      <c r="AU151" s="189" t="s">
        <v>81</v>
      </c>
      <c r="AY151" s="16" t="s">
        <v>126</v>
      </c>
      <c r="BE151" s="190">
        <f>IF(N151="základní",J151,0)</f>
        <v>0</v>
      </c>
      <c r="BF151" s="190">
        <f>IF(N151="snížená",J151,0)</f>
        <v>0</v>
      </c>
      <c r="BG151" s="190">
        <f>IF(N151="zákl. přenesená",J151,0)</f>
        <v>0</v>
      </c>
      <c r="BH151" s="190">
        <f>IF(N151="sníž. přenesená",J151,0)</f>
        <v>0</v>
      </c>
      <c r="BI151" s="190">
        <f>IF(N151="nulová",J151,0)</f>
        <v>0</v>
      </c>
      <c r="BJ151" s="16" t="s">
        <v>8</v>
      </c>
      <c r="BK151" s="190">
        <f>ROUND(I151*H151,0)</f>
        <v>0</v>
      </c>
      <c r="BL151" s="16" t="s">
        <v>229</v>
      </c>
      <c r="BM151" s="189" t="s">
        <v>240</v>
      </c>
    </row>
    <row r="152" spans="2:47" s="1" customFormat="1" ht="12">
      <c r="B152" s="33"/>
      <c r="C152" s="34"/>
      <c r="D152" s="191" t="s">
        <v>136</v>
      </c>
      <c r="E152" s="34"/>
      <c r="F152" s="192" t="s">
        <v>241</v>
      </c>
      <c r="G152" s="34"/>
      <c r="H152" s="34"/>
      <c r="I152" s="106"/>
      <c r="J152" s="34"/>
      <c r="K152" s="34"/>
      <c r="L152" s="37"/>
      <c r="M152" s="193"/>
      <c r="N152" s="62"/>
      <c r="O152" s="62"/>
      <c r="P152" s="62"/>
      <c r="Q152" s="62"/>
      <c r="R152" s="62"/>
      <c r="S152" s="62"/>
      <c r="T152" s="63"/>
      <c r="AT152" s="16" t="s">
        <v>136</v>
      </c>
      <c r="AU152" s="16" t="s">
        <v>81</v>
      </c>
    </row>
    <row r="153" spans="2:47" s="1" customFormat="1" ht="86.4">
      <c r="B153" s="33"/>
      <c r="C153" s="34"/>
      <c r="D153" s="191" t="s">
        <v>138</v>
      </c>
      <c r="E153" s="34"/>
      <c r="F153" s="194" t="s">
        <v>242</v>
      </c>
      <c r="G153" s="34"/>
      <c r="H153" s="34"/>
      <c r="I153" s="106"/>
      <c r="J153" s="34"/>
      <c r="K153" s="34"/>
      <c r="L153" s="37"/>
      <c r="M153" s="193"/>
      <c r="N153" s="62"/>
      <c r="O153" s="62"/>
      <c r="P153" s="62"/>
      <c r="Q153" s="62"/>
      <c r="R153" s="62"/>
      <c r="S153" s="62"/>
      <c r="T153" s="63"/>
      <c r="AT153" s="16" t="s">
        <v>138</v>
      </c>
      <c r="AU153" s="16" t="s">
        <v>81</v>
      </c>
    </row>
    <row r="154" spans="2:51" s="12" customFormat="1" ht="12">
      <c r="B154" s="195"/>
      <c r="C154" s="196"/>
      <c r="D154" s="191" t="s">
        <v>140</v>
      </c>
      <c r="E154" s="197" t="s">
        <v>20</v>
      </c>
      <c r="F154" s="198" t="s">
        <v>243</v>
      </c>
      <c r="G154" s="196"/>
      <c r="H154" s="199">
        <v>26.62</v>
      </c>
      <c r="I154" s="200"/>
      <c r="J154" s="196"/>
      <c r="K154" s="196"/>
      <c r="L154" s="201"/>
      <c r="M154" s="202"/>
      <c r="N154" s="203"/>
      <c r="O154" s="203"/>
      <c r="P154" s="203"/>
      <c r="Q154" s="203"/>
      <c r="R154" s="203"/>
      <c r="S154" s="203"/>
      <c r="T154" s="204"/>
      <c r="AT154" s="205" t="s">
        <v>140</v>
      </c>
      <c r="AU154" s="205" t="s">
        <v>81</v>
      </c>
      <c r="AV154" s="12" t="s">
        <v>81</v>
      </c>
      <c r="AW154" s="12" t="s">
        <v>33</v>
      </c>
      <c r="AX154" s="12" t="s">
        <v>8</v>
      </c>
      <c r="AY154" s="205" t="s">
        <v>126</v>
      </c>
    </row>
    <row r="155" spans="2:65" s="1" customFormat="1" ht="14.4" customHeight="1">
      <c r="B155" s="33"/>
      <c r="C155" s="179" t="s">
        <v>244</v>
      </c>
      <c r="D155" s="179" t="s">
        <v>129</v>
      </c>
      <c r="E155" s="180" t="s">
        <v>245</v>
      </c>
      <c r="F155" s="181" t="s">
        <v>246</v>
      </c>
      <c r="G155" s="182" t="s">
        <v>132</v>
      </c>
      <c r="H155" s="183">
        <v>119.73</v>
      </c>
      <c r="I155" s="184"/>
      <c r="J155" s="183">
        <f>ROUND(I155*H155,0)</f>
        <v>0</v>
      </c>
      <c r="K155" s="181" t="s">
        <v>133</v>
      </c>
      <c r="L155" s="37"/>
      <c r="M155" s="185" t="s">
        <v>20</v>
      </c>
      <c r="N155" s="186" t="s">
        <v>43</v>
      </c>
      <c r="O155" s="62"/>
      <c r="P155" s="187">
        <f>O155*H155</f>
        <v>0</v>
      </c>
      <c r="Q155" s="187">
        <v>0.00026</v>
      </c>
      <c r="R155" s="187">
        <f>Q155*H155</f>
        <v>0.0311298</v>
      </c>
      <c r="S155" s="187">
        <v>0</v>
      </c>
      <c r="T155" s="188">
        <f>S155*H155</f>
        <v>0</v>
      </c>
      <c r="AR155" s="189" t="s">
        <v>229</v>
      </c>
      <c r="AT155" s="189" t="s">
        <v>129</v>
      </c>
      <c r="AU155" s="189" t="s">
        <v>81</v>
      </c>
      <c r="AY155" s="16" t="s">
        <v>126</v>
      </c>
      <c r="BE155" s="190">
        <f>IF(N155="základní",J155,0)</f>
        <v>0</v>
      </c>
      <c r="BF155" s="190">
        <f>IF(N155="snížená",J155,0)</f>
        <v>0</v>
      </c>
      <c r="BG155" s="190">
        <f>IF(N155="zákl. přenesená",J155,0)</f>
        <v>0</v>
      </c>
      <c r="BH155" s="190">
        <f>IF(N155="sníž. přenesená",J155,0)</f>
        <v>0</v>
      </c>
      <c r="BI155" s="190">
        <f>IF(N155="nulová",J155,0)</f>
        <v>0</v>
      </c>
      <c r="BJ155" s="16" t="s">
        <v>8</v>
      </c>
      <c r="BK155" s="190">
        <f>ROUND(I155*H155,0)</f>
        <v>0</v>
      </c>
      <c r="BL155" s="16" t="s">
        <v>229</v>
      </c>
      <c r="BM155" s="189" t="s">
        <v>247</v>
      </c>
    </row>
    <row r="156" spans="2:47" s="1" customFormat="1" ht="19.2">
      <c r="B156" s="33"/>
      <c r="C156" s="34"/>
      <c r="D156" s="191" t="s">
        <v>136</v>
      </c>
      <c r="E156" s="34"/>
      <c r="F156" s="192" t="s">
        <v>248</v>
      </c>
      <c r="G156" s="34"/>
      <c r="H156" s="34"/>
      <c r="I156" s="106"/>
      <c r="J156" s="34"/>
      <c r="K156" s="34"/>
      <c r="L156" s="37"/>
      <c r="M156" s="193"/>
      <c r="N156" s="62"/>
      <c r="O156" s="62"/>
      <c r="P156" s="62"/>
      <c r="Q156" s="62"/>
      <c r="R156" s="62"/>
      <c r="S156" s="62"/>
      <c r="T156" s="63"/>
      <c r="AT156" s="16" t="s">
        <v>136</v>
      </c>
      <c r="AU156" s="16" t="s">
        <v>81</v>
      </c>
    </row>
    <row r="157" spans="2:47" s="1" customFormat="1" ht="86.4">
      <c r="B157" s="33"/>
      <c r="C157" s="34"/>
      <c r="D157" s="191" t="s">
        <v>138</v>
      </c>
      <c r="E157" s="34"/>
      <c r="F157" s="194" t="s">
        <v>242</v>
      </c>
      <c r="G157" s="34"/>
      <c r="H157" s="34"/>
      <c r="I157" s="106"/>
      <c r="J157" s="34"/>
      <c r="K157" s="34"/>
      <c r="L157" s="37"/>
      <c r="M157" s="193"/>
      <c r="N157" s="62"/>
      <c r="O157" s="62"/>
      <c r="P157" s="62"/>
      <c r="Q157" s="62"/>
      <c r="R157" s="62"/>
      <c r="S157" s="62"/>
      <c r="T157" s="63"/>
      <c r="AT157" s="16" t="s">
        <v>138</v>
      </c>
      <c r="AU157" s="16" t="s">
        <v>81</v>
      </c>
    </row>
    <row r="158" spans="2:51" s="12" customFormat="1" ht="12">
      <c r="B158" s="195"/>
      <c r="C158" s="196"/>
      <c r="D158" s="191" t="s">
        <v>140</v>
      </c>
      <c r="E158" s="197" t="s">
        <v>20</v>
      </c>
      <c r="F158" s="198" t="s">
        <v>249</v>
      </c>
      <c r="G158" s="196"/>
      <c r="H158" s="199">
        <v>119.73</v>
      </c>
      <c r="I158" s="200"/>
      <c r="J158" s="196"/>
      <c r="K158" s="196"/>
      <c r="L158" s="201"/>
      <c r="M158" s="202"/>
      <c r="N158" s="203"/>
      <c r="O158" s="203"/>
      <c r="P158" s="203"/>
      <c r="Q158" s="203"/>
      <c r="R158" s="203"/>
      <c r="S158" s="203"/>
      <c r="T158" s="204"/>
      <c r="AT158" s="205" t="s">
        <v>140</v>
      </c>
      <c r="AU158" s="205" t="s">
        <v>81</v>
      </c>
      <c r="AV158" s="12" t="s">
        <v>81</v>
      </c>
      <c r="AW158" s="12" t="s">
        <v>33</v>
      </c>
      <c r="AX158" s="12" t="s">
        <v>8</v>
      </c>
      <c r="AY158" s="205" t="s">
        <v>126</v>
      </c>
    </row>
    <row r="159" spans="2:65" s="1" customFormat="1" ht="14.4" customHeight="1">
      <c r="B159" s="33"/>
      <c r="C159" s="179" t="s">
        <v>250</v>
      </c>
      <c r="D159" s="179" t="s">
        <v>129</v>
      </c>
      <c r="E159" s="180" t="s">
        <v>251</v>
      </c>
      <c r="F159" s="181" t="s">
        <v>252</v>
      </c>
      <c r="G159" s="182" t="s">
        <v>132</v>
      </c>
      <c r="H159" s="183">
        <v>9.52</v>
      </c>
      <c r="I159" s="184"/>
      <c r="J159" s="183">
        <f>ROUND(I159*H159,0)</f>
        <v>0</v>
      </c>
      <c r="K159" s="181" t="s">
        <v>133</v>
      </c>
      <c r="L159" s="37"/>
      <c r="M159" s="185" t="s">
        <v>20</v>
      </c>
      <c r="N159" s="186" t="s">
        <v>43</v>
      </c>
      <c r="O159" s="62"/>
      <c r="P159" s="187">
        <f>O159*H159</f>
        <v>0</v>
      </c>
      <c r="Q159" s="187">
        <v>0.00027</v>
      </c>
      <c r="R159" s="187">
        <f>Q159*H159</f>
        <v>0.0025704</v>
      </c>
      <c r="S159" s="187">
        <v>0</v>
      </c>
      <c r="T159" s="188">
        <f>S159*H159</f>
        <v>0</v>
      </c>
      <c r="AR159" s="189" t="s">
        <v>229</v>
      </c>
      <c r="AT159" s="189" t="s">
        <v>129</v>
      </c>
      <c r="AU159" s="189" t="s">
        <v>81</v>
      </c>
      <c r="AY159" s="16" t="s">
        <v>126</v>
      </c>
      <c r="BE159" s="190">
        <f>IF(N159="základní",J159,0)</f>
        <v>0</v>
      </c>
      <c r="BF159" s="190">
        <f>IF(N159="snížená",J159,0)</f>
        <v>0</v>
      </c>
      <c r="BG159" s="190">
        <f>IF(N159="zákl. přenesená",J159,0)</f>
        <v>0</v>
      </c>
      <c r="BH159" s="190">
        <f>IF(N159="sníž. přenesená",J159,0)</f>
        <v>0</v>
      </c>
      <c r="BI159" s="190">
        <f>IF(N159="nulová",J159,0)</f>
        <v>0</v>
      </c>
      <c r="BJ159" s="16" t="s">
        <v>8</v>
      </c>
      <c r="BK159" s="190">
        <f>ROUND(I159*H159,0)</f>
        <v>0</v>
      </c>
      <c r="BL159" s="16" t="s">
        <v>229</v>
      </c>
      <c r="BM159" s="189" t="s">
        <v>253</v>
      </c>
    </row>
    <row r="160" spans="2:47" s="1" customFormat="1" ht="12">
      <c r="B160" s="33"/>
      <c r="C160" s="34"/>
      <c r="D160" s="191" t="s">
        <v>136</v>
      </c>
      <c r="E160" s="34"/>
      <c r="F160" s="192" t="s">
        <v>254</v>
      </c>
      <c r="G160" s="34"/>
      <c r="H160" s="34"/>
      <c r="I160" s="106"/>
      <c r="J160" s="34"/>
      <c r="K160" s="34"/>
      <c r="L160" s="37"/>
      <c r="M160" s="193"/>
      <c r="N160" s="62"/>
      <c r="O160" s="62"/>
      <c r="P160" s="62"/>
      <c r="Q160" s="62"/>
      <c r="R160" s="62"/>
      <c r="S160" s="62"/>
      <c r="T160" s="63"/>
      <c r="AT160" s="16" t="s">
        <v>136</v>
      </c>
      <c r="AU160" s="16" t="s">
        <v>81</v>
      </c>
    </row>
    <row r="161" spans="2:47" s="1" customFormat="1" ht="86.4">
      <c r="B161" s="33"/>
      <c r="C161" s="34"/>
      <c r="D161" s="191" t="s">
        <v>138</v>
      </c>
      <c r="E161" s="34"/>
      <c r="F161" s="194" t="s">
        <v>242</v>
      </c>
      <c r="G161" s="34"/>
      <c r="H161" s="34"/>
      <c r="I161" s="106"/>
      <c r="J161" s="34"/>
      <c r="K161" s="34"/>
      <c r="L161" s="37"/>
      <c r="M161" s="193"/>
      <c r="N161" s="62"/>
      <c r="O161" s="62"/>
      <c r="P161" s="62"/>
      <c r="Q161" s="62"/>
      <c r="R161" s="62"/>
      <c r="S161" s="62"/>
      <c r="T161" s="63"/>
      <c r="AT161" s="16" t="s">
        <v>138</v>
      </c>
      <c r="AU161" s="16" t="s">
        <v>81</v>
      </c>
    </row>
    <row r="162" spans="2:51" s="12" customFormat="1" ht="12">
      <c r="B162" s="195"/>
      <c r="C162" s="196"/>
      <c r="D162" s="191" t="s">
        <v>140</v>
      </c>
      <c r="E162" s="197" t="s">
        <v>20</v>
      </c>
      <c r="F162" s="198" t="s">
        <v>175</v>
      </c>
      <c r="G162" s="196"/>
      <c r="H162" s="199">
        <v>9.52</v>
      </c>
      <c r="I162" s="200"/>
      <c r="J162" s="196"/>
      <c r="K162" s="196"/>
      <c r="L162" s="201"/>
      <c r="M162" s="202"/>
      <c r="N162" s="203"/>
      <c r="O162" s="203"/>
      <c r="P162" s="203"/>
      <c r="Q162" s="203"/>
      <c r="R162" s="203"/>
      <c r="S162" s="203"/>
      <c r="T162" s="204"/>
      <c r="AT162" s="205" t="s">
        <v>140</v>
      </c>
      <c r="AU162" s="205" t="s">
        <v>81</v>
      </c>
      <c r="AV162" s="12" t="s">
        <v>81</v>
      </c>
      <c r="AW162" s="12" t="s">
        <v>33</v>
      </c>
      <c r="AX162" s="12" t="s">
        <v>8</v>
      </c>
      <c r="AY162" s="205" t="s">
        <v>126</v>
      </c>
    </row>
    <row r="163" spans="2:65" s="1" customFormat="1" ht="21.6" customHeight="1">
      <c r="B163" s="33"/>
      <c r="C163" s="217" t="s">
        <v>255</v>
      </c>
      <c r="D163" s="217" t="s">
        <v>256</v>
      </c>
      <c r="E163" s="218" t="s">
        <v>257</v>
      </c>
      <c r="F163" s="219" t="s">
        <v>258</v>
      </c>
      <c r="G163" s="220" t="s">
        <v>259</v>
      </c>
      <c r="H163" s="221">
        <v>8</v>
      </c>
      <c r="I163" s="222"/>
      <c r="J163" s="221">
        <f>ROUND(I163*H163,0)</f>
        <v>0</v>
      </c>
      <c r="K163" s="219" t="s">
        <v>20</v>
      </c>
      <c r="L163" s="223"/>
      <c r="M163" s="224" t="s">
        <v>20</v>
      </c>
      <c r="N163" s="225" t="s">
        <v>43</v>
      </c>
      <c r="O163" s="62"/>
      <c r="P163" s="187">
        <f>O163*H163</f>
        <v>0</v>
      </c>
      <c r="Q163" s="187">
        <v>0</v>
      </c>
      <c r="R163" s="187">
        <f>Q163*H163</f>
        <v>0</v>
      </c>
      <c r="S163" s="187">
        <v>0</v>
      </c>
      <c r="T163" s="188">
        <f>S163*H163</f>
        <v>0</v>
      </c>
      <c r="AR163" s="189" t="s">
        <v>260</v>
      </c>
      <c r="AT163" s="189" t="s">
        <v>256</v>
      </c>
      <c r="AU163" s="189" t="s">
        <v>81</v>
      </c>
      <c r="AY163" s="16" t="s">
        <v>126</v>
      </c>
      <c r="BE163" s="190">
        <f>IF(N163="základní",J163,0)</f>
        <v>0</v>
      </c>
      <c r="BF163" s="190">
        <f>IF(N163="snížená",J163,0)</f>
        <v>0</v>
      </c>
      <c r="BG163" s="190">
        <f>IF(N163="zákl. přenesená",J163,0)</f>
        <v>0</v>
      </c>
      <c r="BH163" s="190">
        <f>IF(N163="sníž. přenesená",J163,0)</f>
        <v>0</v>
      </c>
      <c r="BI163" s="190">
        <f>IF(N163="nulová",J163,0)</f>
        <v>0</v>
      </c>
      <c r="BJ163" s="16" t="s">
        <v>8</v>
      </c>
      <c r="BK163" s="190">
        <f>ROUND(I163*H163,0)</f>
        <v>0</v>
      </c>
      <c r="BL163" s="16" t="s">
        <v>229</v>
      </c>
      <c r="BM163" s="189" t="s">
        <v>261</v>
      </c>
    </row>
    <row r="164" spans="2:47" s="1" customFormat="1" ht="19.2">
      <c r="B164" s="33"/>
      <c r="C164" s="34"/>
      <c r="D164" s="191" t="s">
        <v>136</v>
      </c>
      <c r="E164" s="34"/>
      <c r="F164" s="192" t="s">
        <v>262</v>
      </c>
      <c r="G164" s="34"/>
      <c r="H164" s="34"/>
      <c r="I164" s="106"/>
      <c r="J164" s="34"/>
      <c r="K164" s="34"/>
      <c r="L164" s="37"/>
      <c r="M164" s="193"/>
      <c r="N164" s="62"/>
      <c r="O164" s="62"/>
      <c r="P164" s="62"/>
      <c r="Q164" s="62"/>
      <c r="R164" s="62"/>
      <c r="S164" s="62"/>
      <c r="T164" s="63"/>
      <c r="AT164" s="16" t="s">
        <v>136</v>
      </c>
      <c r="AU164" s="16" t="s">
        <v>81</v>
      </c>
    </row>
    <row r="165" spans="2:65" s="1" customFormat="1" ht="21.6" customHeight="1">
      <c r="B165" s="33"/>
      <c r="C165" s="217" t="s">
        <v>263</v>
      </c>
      <c r="D165" s="217" t="s">
        <v>256</v>
      </c>
      <c r="E165" s="218" t="s">
        <v>264</v>
      </c>
      <c r="F165" s="219" t="s">
        <v>265</v>
      </c>
      <c r="G165" s="220" t="s">
        <v>259</v>
      </c>
      <c r="H165" s="221">
        <v>6</v>
      </c>
      <c r="I165" s="222"/>
      <c r="J165" s="221">
        <f>ROUND(I165*H165,0)</f>
        <v>0</v>
      </c>
      <c r="K165" s="219" t="s">
        <v>20</v>
      </c>
      <c r="L165" s="223"/>
      <c r="M165" s="224" t="s">
        <v>20</v>
      </c>
      <c r="N165" s="225" t="s">
        <v>43</v>
      </c>
      <c r="O165" s="62"/>
      <c r="P165" s="187">
        <f>O165*H165</f>
        <v>0</v>
      </c>
      <c r="Q165" s="187">
        <v>0</v>
      </c>
      <c r="R165" s="187">
        <f>Q165*H165</f>
        <v>0</v>
      </c>
      <c r="S165" s="187">
        <v>0</v>
      </c>
      <c r="T165" s="188">
        <f>S165*H165</f>
        <v>0</v>
      </c>
      <c r="AR165" s="189" t="s">
        <v>260</v>
      </c>
      <c r="AT165" s="189" t="s">
        <v>256</v>
      </c>
      <c r="AU165" s="189" t="s">
        <v>81</v>
      </c>
      <c r="AY165" s="16" t="s">
        <v>126</v>
      </c>
      <c r="BE165" s="190">
        <f>IF(N165="základní",J165,0)</f>
        <v>0</v>
      </c>
      <c r="BF165" s="190">
        <f>IF(N165="snížená",J165,0)</f>
        <v>0</v>
      </c>
      <c r="BG165" s="190">
        <f>IF(N165="zákl. přenesená",J165,0)</f>
        <v>0</v>
      </c>
      <c r="BH165" s="190">
        <f>IF(N165="sníž. přenesená",J165,0)</f>
        <v>0</v>
      </c>
      <c r="BI165" s="190">
        <f>IF(N165="nulová",J165,0)</f>
        <v>0</v>
      </c>
      <c r="BJ165" s="16" t="s">
        <v>8</v>
      </c>
      <c r="BK165" s="190">
        <f>ROUND(I165*H165,0)</f>
        <v>0</v>
      </c>
      <c r="BL165" s="16" t="s">
        <v>229</v>
      </c>
      <c r="BM165" s="189" t="s">
        <v>266</v>
      </c>
    </row>
    <row r="166" spans="2:47" s="1" customFormat="1" ht="19.2">
      <c r="B166" s="33"/>
      <c r="C166" s="34"/>
      <c r="D166" s="191" t="s">
        <v>136</v>
      </c>
      <c r="E166" s="34"/>
      <c r="F166" s="192" t="s">
        <v>267</v>
      </c>
      <c r="G166" s="34"/>
      <c r="H166" s="34"/>
      <c r="I166" s="106"/>
      <c r="J166" s="34"/>
      <c r="K166" s="34"/>
      <c r="L166" s="37"/>
      <c r="M166" s="193"/>
      <c r="N166" s="62"/>
      <c r="O166" s="62"/>
      <c r="P166" s="62"/>
      <c r="Q166" s="62"/>
      <c r="R166" s="62"/>
      <c r="S166" s="62"/>
      <c r="T166" s="63"/>
      <c r="AT166" s="16" t="s">
        <v>136</v>
      </c>
      <c r="AU166" s="16" t="s">
        <v>81</v>
      </c>
    </row>
    <row r="167" spans="2:65" s="1" customFormat="1" ht="21.6" customHeight="1">
      <c r="B167" s="33"/>
      <c r="C167" s="217" t="s">
        <v>7</v>
      </c>
      <c r="D167" s="217" t="s">
        <v>256</v>
      </c>
      <c r="E167" s="218" t="s">
        <v>268</v>
      </c>
      <c r="F167" s="219" t="s">
        <v>269</v>
      </c>
      <c r="G167" s="220" t="s">
        <v>259</v>
      </c>
      <c r="H167" s="221">
        <v>2</v>
      </c>
      <c r="I167" s="222"/>
      <c r="J167" s="221">
        <f>ROUND(I167*H167,0)</f>
        <v>0</v>
      </c>
      <c r="K167" s="219" t="s">
        <v>20</v>
      </c>
      <c r="L167" s="223"/>
      <c r="M167" s="224" t="s">
        <v>20</v>
      </c>
      <c r="N167" s="225" t="s">
        <v>43</v>
      </c>
      <c r="O167" s="62"/>
      <c r="P167" s="187">
        <f>O167*H167</f>
        <v>0</v>
      </c>
      <c r="Q167" s="187">
        <v>0</v>
      </c>
      <c r="R167" s="187">
        <f>Q167*H167</f>
        <v>0</v>
      </c>
      <c r="S167" s="187">
        <v>0</v>
      </c>
      <c r="T167" s="188">
        <f>S167*H167</f>
        <v>0</v>
      </c>
      <c r="AR167" s="189" t="s">
        <v>260</v>
      </c>
      <c r="AT167" s="189" t="s">
        <v>256</v>
      </c>
      <c r="AU167" s="189" t="s">
        <v>81</v>
      </c>
      <c r="AY167" s="16" t="s">
        <v>126</v>
      </c>
      <c r="BE167" s="190">
        <f>IF(N167="základní",J167,0)</f>
        <v>0</v>
      </c>
      <c r="BF167" s="190">
        <f>IF(N167="snížená",J167,0)</f>
        <v>0</v>
      </c>
      <c r="BG167" s="190">
        <f>IF(N167="zákl. přenesená",J167,0)</f>
        <v>0</v>
      </c>
      <c r="BH167" s="190">
        <f>IF(N167="sníž. přenesená",J167,0)</f>
        <v>0</v>
      </c>
      <c r="BI167" s="190">
        <f>IF(N167="nulová",J167,0)</f>
        <v>0</v>
      </c>
      <c r="BJ167" s="16" t="s">
        <v>8</v>
      </c>
      <c r="BK167" s="190">
        <f>ROUND(I167*H167,0)</f>
        <v>0</v>
      </c>
      <c r="BL167" s="16" t="s">
        <v>229</v>
      </c>
      <c r="BM167" s="189" t="s">
        <v>270</v>
      </c>
    </row>
    <row r="168" spans="2:47" s="1" customFormat="1" ht="19.2">
      <c r="B168" s="33"/>
      <c r="C168" s="34"/>
      <c r="D168" s="191" t="s">
        <v>136</v>
      </c>
      <c r="E168" s="34"/>
      <c r="F168" s="192" t="s">
        <v>271</v>
      </c>
      <c r="G168" s="34"/>
      <c r="H168" s="34"/>
      <c r="I168" s="106"/>
      <c r="J168" s="34"/>
      <c r="K168" s="34"/>
      <c r="L168" s="37"/>
      <c r="M168" s="193"/>
      <c r="N168" s="62"/>
      <c r="O168" s="62"/>
      <c r="P168" s="62"/>
      <c r="Q168" s="62"/>
      <c r="R168" s="62"/>
      <c r="S168" s="62"/>
      <c r="T168" s="63"/>
      <c r="AT168" s="16" t="s">
        <v>136</v>
      </c>
      <c r="AU168" s="16" t="s">
        <v>81</v>
      </c>
    </row>
    <row r="169" spans="2:65" s="1" customFormat="1" ht="21.6" customHeight="1">
      <c r="B169" s="33"/>
      <c r="C169" s="217" t="s">
        <v>272</v>
      </c>
      <c r="D169" s="217" t="s">
        <v>256</v>
      </c>
      <c r="E169" s="218" t="s">
        <v>273</v>
      </c>
      <c r="F169" s="219" t="s">
        <v>274</v>
      </c>
      <c r="G169" s="220" t="s">
        <v>259</v>
      </c>
      <c r="H169" s="221">
        <v>7</v>
      </c>
      <c r="I169" s="222"/>
      <c r="J169" s="221">
        <f>ROUND(I169*H169,0)</f>
        <v>0</v>
      </c>
      <c r="K169" s="219" t="s">
        <v>20</v>
      </c>
      <c r="L169" s="223"/>
      <c r="M169" s="224" t="s">
        <v>20</v>
      </c>
      <c r="N169" s="225" t="s">
        <v>43</v>
      </c>
      <c r="O169" s="62"/>
      <c r="P169" s="187">
        <f>O169*H169</f>
        <v>0</v>
      </c>
      <c r="Q169" s="187">
        <v>0</v>
      </c>
      <c r="R169" s="187">
        <f>Q169*H169</f>
        <v>0</v>
      </c>
      <c r="S169" s="187">
        <v>0</v>
      </c>
      <c r="T169" s="188">
        <f>S169*H169</f>
        <v>0</v>
      </c>
      <c r="AR169" s="189" t="s">
        <v>260</v>
      </c>
      <c r="AT169" s="189" t="s">
        <v>256</v>
      </c>
      <c r="AU169" s="189" t="s">
        <v>81</v>
      </c>
      <c r="AY169" s="16" t="s">
        <v>126</v>
      </c>
      <c r="BE169" s="190">
        <f>IF(N169="základní",J169,0)</f>
        <v>0</v>
      </c>
      <c r="BF169" s="190">
        <f>IF(N169="snížená",J169,0)</f>
        <v>0</v>
      </c>
      <c r="BG169" s="190">
        <f>IF(N169="zákl. přenesená",J169,0)</f>
        <v>0</v>
      </c>
      <c r="BH169" s="190">
        <f>IF(N169="sníž. přenesená",J169,0)</f>
        <v>0</v>
      </c>
      <c r="BI169" s="190">
        <f>IF(N169="nulová",J169,0)</f>
        <v>0</v>
      </c>
      <c r="BJ169" s="16" t="s">
        <v>8</v>
      </c>
      <c r="BK169" s="190">
        <f>ROUND(I169*H169,0)</f>
        <v>0</v>
      </c>
      <c r="BL169" s="16" t="s">
        <v>229</v>
      </c>
      <c r="BM169" s="189" t="s">
        <v>275</v>
      </c>
    </row>
    <row r="170" spans="2:47" s="1" customFormat="1" ht="19.2">
      <c r="B170" s="33"/>
      <c r="C170" s="34"/>
      <c r="D170" s="191" t="s">
        <v>136</v>
      </c>
      <c r="E170" s="34"/>
      <c r="F170" s="192" t="s">
        <v>274</v>
      </c>
      <c r="G170" s="34"/>
      <c r="H170" s="34"/>
      <c r="I170" s="106"/>
      <c r="J170" s="34"/>
      <c r="K170" s="34"/>
      <c r="L170" s="37"/>
      <c r="M170" s="193"/>
      <c r="N170" s="62"/>
      <c r="O170" s="62"/>
      <c r="P170" s="62"/>
      <c r="Q170" s="62"/>
      <c r="R170" s="62"/>
      <c r="S170" s="62"/>
      <c r="T170" s="63"/>
      <c r="AT170" s="16" t="s">
        <v>136</v>
      </c>
      <c r="AU170" s="16" t="s">
        <v>81</v>
      </c>
    </row>
    <row r="171" spans="2:65" s="1" customFormat="1" ht="21.6" customHeight="1">
      <c r="B171" s="33"/>
      <c r="C171" s="217" t="s">
        <v>276</v>
      </c>
      <c r="D171" s="217" t="s">
        <v>256</v>
      </c>
      <c r="E171" s="218" t="s">
        <v>277</v>
      </c>
      <c r="F171" s="219" t="s">
        <v>278</v>
      </c>
      <c r="G171" s="220" t="s">
        <v>259</v>
      </c>
      <c r="H171" s="221">
        <v>9</v>
      </c>
      <c r="I171" s="222"/>
      <c r="J171" s="221">
        <f>ROUND(I171*H171,0)</f>
        <v>0</v>
      </c>
      <c r="K171" s="219" t="s">
        <v>20</v>
      </c>
      <c r="L171" s="223"/>
      <c r="M171" s="224" t="s">
        <v>20</v>
      </c>
      <c r="N171" s="225" t="s">
        <v>43</v>
      </c>
      <c r="O171" s="62"/>
      <c r="P171" s="187">
        <f>O171*H171</f>
        <v>0</v>
      </c>
      <c r="Q171" s="187">
        <v>0</v>
      </c>
      <c r="R171" s="187">
        <f>Q171*H171</f>
        <v>0</v>
      </c>
      <c r="S171" s="187">
        <v>0</v>
      </c>
      <c r="T171" s="188">
        <f>S171*H171</f>
        <v>0</v>
      </c>
      <c r="AR171" s="189" t="s">
        <v>260</v>
      </c>
      <c r="AT171" s="189" t="s">
        <v>256</v>
      </c>
      <c r="AU171" s="189" t="s">
        <v>81</v>
      </c>
      <c r="AY171" s="16" t="s">
        <v>126</v>
      </c>
      <c r="BE171" s="190">
        <f>IF(N171="základní",J171,0)</f>
        <v>0</v>
      </c>
      <c r="BF171" s="190">
        <f>IF(N171="snížená",J171,0)</f>
        <v>0</v>
      </c>
      <c r="BG171" s="190">
        <f>IF(N171="zákl. přenesená",J171,0)</f>
        <v>0</v>
      </c>
      <c r="BH171" s="190">
        <f>IF(N171="sníž. přenesená",J171,0)</f>
        <v>0</v>
      </c>
      <c r="BI171" s="190">
        <f>IF(N171="nulová",J171,0)</f>
        <v>0</v>
      </c>
      <c r="BJ171" s="16" t="s">
        <v>8</v>
      </c>
      <c r="BK171" s="190">
        <f>ROUND(I171*H171,0)</f>
        <v>0</v>
      </c>
      <c r="BL171" s="16" t="s">
        <v>229</v>
      </c>
      <c r="BM171" s="189" t="s">
        <v>279</v>
      </c>
    </row>
    <row r="172" spans="2:47" s="1" customFormat="1" ht="19.2">
      <c r="B172" s="33"/>
      <c r="C172" s="34"/>
      <c r="D172" s="191" t="s">
        <v>136</v>
      </c>
      <c r="E172" s="34"/>
      <c r="F172" s="192" t="s">
        <v>280</v>
      </c>
      <c r="G172" s="34"/>
      <c r="H172" s="34"/>
      <c r="I172" s="106"/>
      <c r="J172" s="34"/>
      <c r="K172" s="34"/>
      <c r="L172" s="37"/>
      <c r="M172" s="193"/>
      <c r="N172" s="62"/>
      <c r="O172" s="62"/>
      <c r="P172" s="62"/>
      <c r="Q172" s="62"/>
      <c r="R172" s="62"/>
      <c r="S172" s="62"/>
      <c r="T172" s="63"/>
      <c r="AT172" s="16" t="s">
        <v>136</v>
      </c>
      <c r="AU172" s="16" t="s">
        <v>81</v>
      </c>
    </row>
    <row r="173" spans="2:65" s="1" customFormat="1" ht="21.6" customHeight="1">
      <c r="B173" s="33"/>
      <c r="C173" s="217" t="s">
        <v>281</v>
      </c>
      <c r="D173" s="217" t="s">
        <v>256</v>
      </c>
      <c r="E173" s="218" t="s">
        <v>282</v>
      </c>
      <c r="F173" s="219" t="s">
        <v>283</v>
      </c>
      <c r="G173" s="220" t="s">
        <v>259</v>
      </c>
      <c r="H173" s="221">
        <v>9</v>
      </c>
      <c r="I173" s="222"/>
      <c r="J173" s="221">
        <f>ROUND(I173*H173,0)</f>
        <v>0</v>
      </c>
      <c r="K173" s="219" t="s">
        <v>20</v>
      </c>
      <c r="L173" s="223"/>
      <c r="M173" s="224" t="s">
        <v>20</v>
      </c>
      <c r="N173" s="225" t="s">
        <v>43</v>
      </c>
      <c r="O173" s="62"/>
      <c r="P173" s="187">
        <f>O173*H173</f>
        <v>0</v>
      </c>
      <c r="Q173" s="187">
        <v>0</v>
      </c>
      <c r="R173" s="187">
        <f>Q173*H173</f>
        <v>0</v>
      </c>
      <c r="S173" s="187">
        <v>0</v>
      </c>
      <c r="T173" s="188">
        <f>S173*H173</f>
        <v>0</v>
      </c>
      <c r="AR173" s="189" t="s">
        <v>260</v>
      </c>
      <c r="AT173" s="189" t="s">
        <v>256</v>
      </c>
      <c r="AU173" s="189" t="s">
        <v>81</v>
      </c>
      <c r="AY173" s="16" t="s">
        <v>126</v>
      </c>
      <c r="BE173" s="190">
        <f>IF(N173="základní",J173,0)</f>
        <v>0</v>
      </c>
      <c r="BF173" s="190">
        <f>IF(N173="snížená",J173,0)</f>
        <v>0</v>
      </c>
      <c r="BG173" s="190">
        <f>IF(N173="zákl. přenesená",J173,0)</f>
        <v>0</v>
      </c>
      <c r="BH173" s="190">
        <f>IF(N173="sníž. přenesená",J173,0)</f>
        <v>0</v>
      </c>
      <c r="BI173" s="190">
        <f>IF(N173="nulová",J173,0)</f>
        <v>0</v>
      </c>
      <c r="BJ173" s="16" t="s">
        <v>8</v>
      </c>
      <c r="BK173" s="190">
        <f>ROUND(I173*H173,0)</f>
        <v>0</v>
      </c>
      <c r="BL173" s="16" t="s">
        <v>229</v>
      </c>
      <c r="BM173" s="189" t="s">
        <v>284</v>
      </c>
    </row>
    <row r="174" spans="2:47" s="1" customFormat="1" ht="19.2">
      <c r="B174" s="33"/>
      <c r="C174" s="34"/>
      <c r="D174" s="191" t="s">
        <v>136</v>
      </c>
      <c r="E174" s="34"/>
      <c r="F174" s="192" t="s">
        <v>285</v>
      </c>
      <c r="G174" s="34"/>
      <c r="H174" s="34"/>
      <c r="I174" s="106"/>
      <c r="J174" s="34"/>
      <c r="K174" s="34"/>
      <c r="L174" s="37"/>
      <c r="M174" s="193"/>
      <c r="N174" s="62"/>
      <c r="O174" s="62"/>
      <c r="P174" s="62"/>
      <c r="Q174" s="62"/>
      <c r="R174" s="62"/>
      <c r="S174" s="62"/>
      <c r="T174" s="63"/>
      <c r="AT174" s="16" t="s">
        <v>136</v>
      </c>
      <c r="AU174" s="16" t="s">
        <v>81</v>
      </c>
    </row>
    <row r="175" spans="2:65" s="1" customFormat="1" ht="21.6" customHeight="1">
      <c r="B175" s="33"/>
      <c r="C175" s="217" t="s">
        <v>286</v>
      </c>
      <c r="D175" s="217" t="s">
        <v>256</v>
      </c>
      <c r="E175" s="218" t="s">
        <v>287</v>
      </c>
      <c r="F175" s="219" t="s">
        <v>288</v>
      </c>
      <c r="G175" s="220" t="s">
        <v>259</v>
      </c>
      <c r="H175" s="221">
        <v>5</v>
      </c>
      <c r="I175" s="222"/>
      <c r="J175" s="221">
        <f>ROUND(I175*H175,0)</f>
        <v>0</v>
      </c>
      <c r="K175" s="219" t="s">
        <v>20</v>
      </c>
      <c r="L175" s="223"/>
      <c r="M175" s="224" t="s">
        <v>20</v>
      </c>
      <c r="N175" s="225" t="s">
        <v>43</v>
      </c>
      <c r="O175" s="62"/>
      <c r="P175" s="187">
        <f>O175*H175</f>
        <v>0</v>
      </c>
      <c r="Q175" s="187">
        <v>0</v>
      </c>
      <c r="R175" s="187">
        <f>Q175*H175</f>
        <v>0</v>
      </c>
      <c r="S175" s="187">
        <v>0</v>
      </c>
      <c r="T175" s="188">
        <f>S175*H175</f>
        <v>0</v>
      </c>
      <c r="AR175" s="189" t="s">
        <v>260</v>
      </c>
      <c r="AT175" s="189" t="s">
        <v>256</v>
      </c>
      <c r="AU175" s="189" t="s">
        <v>81</v>
      </c>
      <c r="AY175" s="16" t="s">
        <v>126</v>
      </c>
      <c r="BE175" s="190">
        <f>IF(N175="základní",J175,0)</f>
        <v>0</v>
      </c>
      <c r="BF175" s="190">
        <f>IF(N175="snížená",J175,0)</f>
        <v>0</v>
      </c>
      <c r="BG175" s="190">
        <f>IF(N175="zákl. přenesená",J175,0)</f>
        <v>0</v>
      </c>
      <c r="BH175" s="190">
        <f>IF(N175="sníž. přenesená",J175,0)</f>
        <v>0</v>
      </c>
      <c r="BI175" s="190">
        <f>IF(N175="nulová",J175,0)</f>
        <v>0</v>
      </c>
      <c r="BJ175" s="16" t="s">
        <v>8</v>
      </c>
      <c r="BK175" s="190">
        <f>ROUND(I175*H175,0)</f>
        <v>0</v>
      </c>
      <c r="BL175" s="16" t="s">
        <v>229</v>
      </c>
      <c r="BM175" s="189" t="s">
        <v>289</v>
      </c>
    </row>
    <row r="176" spans="2:47" s="1" customFormat="1" ht="19.2">
      <c r="B176" s="33"/>
      <c r="C176" s="34"/>
      <c r="D176" s="191" t="s">
        <v>136</v>
      </c>
      <c r="E176" s="34"/>
      <c r="F176" s="192" t="s">
        <v>288</v>
      </c>
      <c r="G176" s="34"/>
      <c r="H176" s="34"/>
      <c r="I176" s="106"/>
      <c r="J176" s="34"/>
      <c r="K176" s="34"/>
      <c r="L176" s="37"/>
      <c r="M176" s="193"/>
      <c r="N176" s="62"/>
      <c r="O176" s="62"/>
      <c r="P176" s="62"/>
      <c r="Q176" s="62"/>
      <c r="R176" s="62"/>
      <c r="S176" s="62"/>
      <c r="T176" s="63"/>
      <c r="AT176" s="16" t="s">
        <v>136</v>
      </c>
      <c r="AU176" s="16" t="s">
        <v>81</v>
      </c>
    </row>
    <row r="177" spans="2:65" s="1" customFormat="1" ht="21.6" customHeight="1">
      <c r="B177" s="33"/>
      <c r="C177" s="217" t="s">
        <v>290</v>
      </c>
      <c r="D177" s="217" t="s">
        <v>256</v>
      </c>
      <c r="E177" s="218" t="s">
        <v>291</v>
      </c>
      <c r="F177" s="219" t="s">
        <v>292</v>
      </c>
      <c r="G177" s="220" t="s">
        <v>259</v>
      </c>
      <c r="H177" s="221">
        <v>4</v>
      </c>
      <c r="I177" s="222"/>
      <c r="J177" s="221">
        <f>ROUND(I177*H177,0)</f>
        <v>0</v>
      </c>
      <c r="K177" s="219" t="s">
        <v>20</v>
      </c>
      <c r="L177" s="223"/>
      <c r="M177" s="224" t="s">
        <v>20</v>
      </c>
      <c r="N177" s="225" t="s">
        <v>43</v>
      </c>
      <c r="O177" s="62"/>
      <c r="P177" s="187">
        <f>O177*H177</f>
        <v>0</v>
      </c>
      <c r="Q177" s="187">
        <v>0</v>
      </c>
      <c r="R177" s="187">
        <f>Q177*H177</f>
        <v>0</v>
      </c>
      <c r="S177" s="187">
        <v>0</v>
      </c>
      <c r="T177" s="188">
        <f>S177*H177</f>
        <v>0</v>
      </c>
      <c r="AR177" s="189" t="s">
        <v>260</v>
      </c>
      <c r="AT177" s="189" t="s">
        <v>256</v>
      </c>
      <c r="AU177" s="189" t="s">
        <v>81</v>
      </c>
      <c r="AY177" s="16" t="s">
        <v>126</v>
      </c>
      <c r="BE177" s="190">
        <f>IF(N177="základní",J177,0)</f>
        <v>0</v>
      </c>
      <c r="BF177" s="190">
        <f>IF(N177="snížená",J177,0)</f>
        <v>0</v>
      </c>
      <c r="BG177" s="190">
        <f>IF(N177="zákl. přenesená",J177,0)</f>
        <v>0</v>
      </c>
      <c r="BH177" s="190">
        <f>IF(N177="sníž. přenesená",J177,0)</f>
        <v>0</v>
      </c>
      <c r="BI177" s="190">
        <f>IF(N177="nulová",J177,0)</f>
        <v>0</v>
      </c>
      <c r="BJ177" s="16" t="s">
        <v>8</v>
      </c>
      <c r="BK177" s="190">
        <f>ROUND(I177*H177,0)</f>
        <v>0</v>
      </c>
      <c r="BL177" s="16" t="s">
        <v>229</v>
      </c>
      <c r="BM177" s="189" t="s">
        <v>293</v>
      </c>
    </row>
    <row r="178" spans="2:47" s="1" customFormat="1" ht="19.2">
      <c r="B178" s="33"/>
      <c r="C178" s="34"/>
      <c r="D178" s="191" t="s">
        <v>136</v>
      </c>
      <c r="E178" s="34"/>
      <c r="F178" s="192" t="s">
        <v>292</v>
      </c>
      <c r="G178" s="34"/>
      <c r="H178" s="34"/>
      <c r="I178" s="106"/>
      <c r="J178" s="34"/>
      <c r="K178" s="34"/>
      <c r="L178" s="37"/>
      <c r="M178" s="193"/>
      <c r="N178" s="62"/>
      <c r="O178" s="62"/>
      <c r="P178" s="62"/>
      <c r="Q178" s="62"/>
      <c r="R178" s="62"/>
      <c r="S178" s="62"/>
      <c r="T178" s="63"/>
      <c r="AT178" s="16" t="s">
        <v>136</v>
      </c>
      <c r="AU178" s="16" t="s">
        <v>81</v>
      </c>
    </row>
    <row r="179" spans="2:65" s="1" customFormat="1" ht="21.6" customHeight="1">
      <c r="B179" s="33"/>
      <c r="C179" s="217" t="s">
        <v>294</v>
      </c>
      <c r="D179" s="217" t="s">
        <v>256</v>
      </c>
      <c r="E179" s="218" t="s">
        <v>295</v>
      </c>
      <c r="F179" s="219" t="s">
        <v>296</v>
      </c>
      <c r="G179" s="220" t="s">
        <v>259</v>
      </c>
      <c r="H179" s="221">
        <v>3</v>
      </c>
      <c r="I179" s="222"/>
      <c r="J179" s="221">
        <f>ROUND(I179*H179,0)</f>
        <v>0</v>
      </c>
      <c r="K179" s="219" t="s">
        <v>20</v>
      </c>
      <c r="L179" s="223"/>
      <c r="M179" s="224" t="s">
        <v>20</v>
      </c>
      <c r="N179" s="225" t="s">
        <v>43</v>
      </c>
      <c r="O179" s="62"/>
      <c r="P179" s="187">
        <f>O179*H179</f>
        <v>0</v>
      </c>
      <c r="Q179" s="187">
        <v>0</v>
      </c>
      <c r="R179" s="187">
        <f>Q179*H179</f>
        <v>0</v>
      </c>
      <c r="S179" s="187">
        <v>0</v>
      </c>
      <c r="T179" s="188">
        <f>S179*H179</f>
        <v>0</v>
      </c>
      <c r="AR179" s="189" t="s">
        <v>260</v>
      </c>
      <c r="AT179" s="189" t="s">
        <v>256</v>
      </c>
      <c r="AU179" s="189" t="s">
        <v>81</v>
      </c>
      <c r="AY179" s="16" t="s">
        <v>126</v>
      </c>
      <c r="BE179" s="190">
        <f>IF(N179="základní",J179,0)</f>
        <v>0</v>
      </c>
      <c r="BF179" s="190">
        <f>IF(N179="snížená",J179,0)</f>
        <v>0</v>
      </c>
      <c r="BG179" s="190">
        <f>IF(N179="zákl. přenesená",J179,0)</f>
        <v>0</v>
      </c>
      <c r="BH179" s="190">
        <f>IF(N179="sníž. přenesená",J179,0)</f>
        <v>0</v>
      </c>
      <c r="BI179" s="190">
        <f>IF(N179="nulová",J179,0)</f>
        <v>0</v>
      </c>
      <c r="BJ179" s="16" t="s">
        <v>8</v>
      </c>
      <c r="BK179" s="190">
        <f>ROUND(I179*H179,0)</f>
        <v>0</v>
      </c>
      <c r="BL179" s="16" t="s">
        <v>229</v>
      </c>
      <c r="BM179" s="189" t="s">
        <v>297</v>
      </c>
    </row>
    <row r="180" spans="2:47" s="1" customFormat="1" ht="19.2">
      <c r="B180" s="33"/>
      <c r="C180" s="34"/>
      <c r="D180" s="191" t="s">
        <v>136</v>
      </c>
      <c r="E180" s="34"/>
      <c r="F180" s="192" t="s">
        <v>296</v>
      </c>
      <c r="G180" s="34"/>
      <c r="H180" s="34"/>
      <c r="I180" s="106"/>
      <c r="J180" s="34"/>
      <c r="K180" s="34"/>
      <c r="L180" s="37"/>
      <c r="M180" s="193"/>
      <c r="N180" s="62"/>
      <c r="O180" s="62"/>
      <c r="P180" s="62"/>
      <c r="Q180" s="62"/>
      <c r="R180" s="62"/>
      <c r="S180" s="62"/>
      <c r="T180" s="63"/>
      <c r="AT180" s="16" t="s">
        <v>136</v>
      </c>
      <c r="AU180" s="16" t="s">
        <v>81</v>
      </c>
    </row>
    <row r="181" spans="2:65" s="1" customFormat="1" ht="21.6" customHeight="1">
      <c r="B181" s="33"/>
      <c r="C181" s="217" t="s">
        <v>298</v>
      </c>
      <c r="D181" s="217" t="s">
        <v>256</v>
      </c>
      <c r="E181" s="218" t="s">
        <v>299</v>
      </c>
      <c r="F181" s="219" t="s">
        <v>300</v>
      </c>
      <c r="G181" s="220" t="s">
        <v>259</v>
      </c>
      <c r="H181" s="221">
        <v>5</v>
      </c>
      <c r="I181" s="222"/>
      <c r="J181" s="221">
        <f>ROUND(I181*H181,0)</f>
        <v>0</v>
      </c>
      <c r="K181" s="219" t="s">
        <v>20</v>
      </c>
      <c r="L181" s="223"/>
      <c r="M181" s="224" t="s">
        <v>20</v>
      </c>
      <c r="N181" s="225" t="s">
        <v>43</v>
      </c>
      <c r="O181" s="62"/>
      <c r="P181" s="187">
        <f>O181*H181</f>
        <v>0</v>
      </c>
      <c r="Q181" s="187">
        <v>0</v>
      </c>
      <c r="R181" s="187">
        <f>Q181*H181</f>
        <v>0</v>
      </c>
      <c r="S181" s="187">
        <v>0</v>
      </c>
      <c r="T181" s="188">
        <f>S181*H181</f>
        <v>0</v>
      </c>
      <c r="AR181" s="189" t="s">
        <v>260</v>
      </c>
      <c r="AT181" s="189" t="s">
        <v>256</v>
      </c>
      <c r="AU181" s="189" t="s">
        <v>81</v>
      </c>
      <c r="AY181" s="16" t="s">
        <v>126</v>
      </c>
      <c r="BE181" s="190">
        <f>IF(N181="základní",J181,0)</f>
        <v>0</v>
      </c>
      <c r="BF181" s="190">
        <f>IF(N181="snížená",J181,0)</f>
        <v>0</v>
      </c>
      <c r="BG181" s="190">
        <f>IF(N181="zákl. přenesená",J181,0)</f>
        <v>0</v>
      </c>
      <c r="BH181" s="190">
        <f>IF(N181="sníž. přenesená",J181,0)</f>
        <v>0</v>
      </c>
      <c r="BI181" s="190">
        <f>IF(N181="nulová",J181,0)</f>
        <v>0</v>
      </c>
      <c r="BJ181" s="16" t="s">
        <v>8</v>
      </c>
      <c r="BK181" s="190">
        <f>ROUND(I181*H181,0)</f>
        <v>0</v>
      </c>
      <c r="BL181" s="16" t="s">
        <v>229</v>
      </c>
      <c r="BM181" s="189" t="s">
        <v>301</v>
      </c>
    </row>
    <row r="182" spans="2:47" s="1" customFormat="1" ht="19.2">
      <c r="B182" s="33"/>
      <c r="C182" s="34"/>
      <c r="D182" s="191" t="s">
        <v>136</v>
      </c>
      <c r="E182" s="34"/>
      <c r="F182" s="192" t="s">
        <v>300</v>
      </c>
      <c r="G182" s="34"/>
      <c r="H182" s="34"/>
      <c r="I182" s="106"/>
      <c r="J182" s="34"/>
      <c r="K182" s="34"/>
      <c r="L182" s="37"/>
      <c r="M182" s="193"/>
      <c r="N182" s="62"/>
      <c r="O182" s="62"/>
      <c r="P182" s="62"/>
      <c r="Q182" s="62"/>
      <c r="R182" s="62"/>
      <c r="S182" s="62"/>
      <c r="T182" s="63"/>
      <c r="AT182" s="16" t="s">
        <v>136</v>
      </c>
      <c r="AU182" s="16" t="s">
        <v>81</v>
      </c>
    </row>
    <row r="183" spans="2:65" s="1" customFormat="1" ht="21.6" customHeight="1">
      <c r="B183" s="33"/>
      <c r="C183" s="217" t="s">
        <v>302</v>
      </c>
      <c r="D183" s="217" t="s">
        <v>256</v>
      </c>
      <c r="E183" s="218" t="s">
        <v>303</v>
      </c>
      <c r="F183" s="219" t="s">
        <v>304</v>
      </c>
      <c r="G183" s="220" t="s">
        <v>259</v>
      </c>
      <c r="H183" s="221">
        <v>5</v>
      </c>
      <c r="I183" s="222"/>
      <c r="J183" s="221">
        <f>ROUND(I183*H183,0)</f>
        <v>0</v>
      </c>
      <c r="K183" s="219" t="s">
        <v>20</v>
      </c>
      <c r="L183" s="223"/>
      <c r="M183" s="224" t="s">
        <v>20</v>
      </c>
      <c r="N183" s="225" t="s">
        <v>43</v>
      </c>
      <c r="O183" s="62"/>
      <c r="P183" s="187">
        <f>O183*H183</f>
        <v>0</v>
      </c>
      <c r="Q183" s="187">
        <v>0</v>
      </c>
      <c r="R183" s="187">
        <f>Q183*H183</f>
        <v>0</v>
      </c>
      <c r="S183" s="187">
        <v>0</v>
      </c>
      <c r="T183" s="188">
        <f>S183*H183</f>
        <v>0</v>
      </c>
      <c r="AR183" s="189" t="s">
        <v>260</v>
      </c>
      <c r="AT183" s="189" t="s">
        <v>256</v>
      </c>
      <c r="AU183" s="189" t="s">
        <v>81</v>
      </c>
      <c r="AY183" s="16" t="s">
        <v>126</v>
      </c>
      <c r="BE183" s="190">
        <f>IF(N183="základní",J183,0)</f>
        <v>0</v>
      </c>
      <c r="BF183" s="190">
        <f>IF(N183="snížená",J183,0)</f>
        <v>0</v>
      </c>
      <c r="BG183" s="190">
        <f>IF(N183="zákl. přenesená",J183,0)</f>
        <v>0</v>
      </c>
      <c r="BH183" s="190">
        <f>IF(N183="sníž. přenesená",J183,0)</f>
        <v>0</v>
      </c>
      <c r="BI183" s="190">
        <f>IF(N183="nulová",J183,0)</f>
        <v>0</v>
      </c>
      <c r="BJ183" s="16" t="s">
        <v>8</v>
      </c>
      <c r="BK183" s="190">
        <f>ROUND(I183*H183,0)</f>
        <v>0</v>
      </c>
      <c r="BL183" s="16" t="s">
        <v>229</v>
      </c>
      <c r="BM183" s="189" t="s">
        <v>305</v>
      </c>
    </row>
    <row r="184" spans="2:47" s="1" customFormat="1" ht="19.2">
      <c r="B184" s="33"/>
      <c r="C184" s="34"/>
      <c r="D184" s="191" t="s">
        <v>136</v>
      </c>
      <c r="E184" s="34"/>
      <c r="F184" s="192" t="s">
        <v>304</v>
      </c>
      <c r="G184" s="34"/>
      <c r="H184" s="34"/>
      <c r="I184" s="106"/>
      <c r="J184" s="34"/>
      <c r="K184" s="34"/>
      <c r="L184" s="37"/>
      <c r="M184" s="193"/>
      <c r="N184" s="62"/>
      <c r="O184" s="62"/>
      <c r="P184" s="62"/>
      <c r="Q184" s="62"/>
      <c r="R184" s="62"/>
      <c r="S184" s="62"/>
      <c r="T184" s="63"/>
      <c r="AT184" s="16" t="s">
        <v>136</v>
      </c>
      <c r="AU184" s="16" t="s">
        <v>81</v>
      </c>
    </row>
    <row r="185" spans="2:65" s="1" customFormat="1" ht="21.6" customHeight="1">
      <c r="B185" s="33"/>
      <c r="C185" s="217" t="s">
        <v>306</v>
      </c>
      <c r="D185" s="217" t="s">
        <v>256</v>
      </c>
      <c r="E185" s="218" t="s">
        <v>307</v>
      </c>
      <c r="F185" s="219" t="s">
        <v>308</v>
      </c>
      <c r="G185" s="220" t="s">
        <v>259</v>
      </c>
      <c r="H185" s="221">
        <v>3</v>
      </c>
      <c r="I185" s="222"/>
      <c r="J185" s="221">
        <f>ROUND(I185*H185,0)</f>
        <v>0</v>
      </c>
      <c r="K185" s="219" t="s">
        <v>20</v>
      </c>
      <c r="L185" s="223"/>
      <c r="M185" s="224" t="s">
        <v>20</v>
      </c>
      <c r="N185" s="225" t="s">
        <v>43</v>
      </c>
      <c r="O185" s="62"/>
      <c r="P185" s="187">
        <f>O185*H185</f>
        <v>0</v>
      </c>
      <c r="Q185" s="187">
        <v>0</v>
      </c>
      <c r="R185" s="187">
        <f>Q185*H185</f>
        <v>0</v>
      </c>
      <c r="S185" s="187">
        <v>0</v>
      </c>
      <c r="T185" s="188">
        <f>S185*H185</f>
        <v>0</v>
      </c>
      <c r="AR185" s="189" t="s">
        <v>260</v>
      </c>
      <c r="AT185" s="189" t="s">
        <v>256</v>
      </c>
      <c r="AU185" s="189" t="s">
        <v>81</v>
      </c>
      <c r="AY185" s="16" t="s">
        <v>126</v>
      </c>
      <c r="BE185" s="190">
        <f>IF(N185="základní",J185,0)</f>
        <v>0</v>
      </c>
      <c r="BF185" s="190">
        <f>IF(N185="snížená",J185,0)</f>
        <v>0</v>
      </c>
      <c r="BG185" s="190">
        <f>IF(N185="zákl. přenesená",J185,0)</f>
        <v>0</v>
      </c>
      <c r="BH185" s="190">
        <f>IF(N185="sníž. přenesená",J185,0)</f>
        <v>0</v>
      </c>
      <c r="BI185" s="190">
        <f>IF(N185="nulová",J185,0)</f>
        <v>0</v>
      </c>
      <c r="BJ185" s="16" t="s">
        <v>8</v>
      </c>
      <c r="BK185" s="190">
        <f>ROUND(I185*H185,0)</f>
        <v>0</v>
      </c>
      <c r="BL185" s="16" t="s">
        <v>229</v>
      </c>
      <c r="BM185" s="189" t="s">
        <v>309</v>
      </c>
    </row>
    <row r="186" spans="2:47" s="1" customFormat="1" ht="19.2">
      <c r="B186" s="33"/>
      <c r="C186" s="34"/>
      <c r="D186" s="191" t="s">
        <v>136</v>
      </c>
      <c r="E186" s="34"/>
      <c r="F186" s="192" t="s">
        <v>310</v>
      </c>
      <c r="G186" s="34"/>
      <c r="H186" s="34"/>
      <c r="I186" s="106"/>
      <c r="J186" s="34"/>
      <c r="K186" s="34"/>
      <c r="L186" s="37"/>
      <c r="M186" s="193"/>
      <c r="N186" s="62"/>
      <c r="O186" s="62"/>
      <c r="P186" s="62"/>
      <c r="Q186" s="62"/>
      <c r="R186" s="62"/>
      <c r="S186" s="62"/>
      <c r="T186" s="63"/>
      <c r="AT186" s="16" t="s">
        <v>136</v>
      </c>
      <c r="AU186" s="16" t="s">
        <v>81</v>
      </c>
    </row>
    <row r="187" spans="2:65" s="1" customFormat="1" ht="21.6" customHeight="1">
      <c r="B187" s="33"/>
      <c r="C187" s="217" t="s">
        <v>311</v>
      </c>
      <c r="D187" s="217" t="s">
        <v>256</v>
      </c>
      <c r="E187" s="218" t="s">
        <v>312</v>
      </c>
      <c r="F187" s="219" t="s">
        <v>313</v>
      </c>
      <c r="G187" s="220" t="s">
        <v>259</v>
      </c>
      <c r="H187" s="221">
        <v>8</v>
      </c>
      <c r="I187" s="222"/>
      <c r="J187" s="221">
        <f>ROUND(I187*H187,0)</f>
        <v>0</v>
      </c>
      <c r="K187" s="219" t="s">
        <v>20</v>
      </c>
      <c r="L187" s="223"/>
      <c r="M187" s="224" t="s">
        <v>20</v>
      </c>
      <c r="N187" s="225" t="s">
        <v>43</v>
      </c>
      <c r="O187" s="62"/>
      <c r="P187" s="187">
        <f>O187*H187</f>
        <v>0</v>
      </c>
      <c r="Q187" s="187">
        <v>0</v>
      </c>
      <c r="R187" s="187">
        <f>Q187*H187</f>
        <v>0</v>
      </c>
      <c r="S187" s="187">
        <v>0</v>
      </c>
      <c r="T187" s="188">
        <f>S187*H187</f>
        <v>0</v>
      </c>
      <c r="AR187" s="189" t="s">
        <v>260</v>
      </c>
      <c r="AT187" s="189" t="s">
        <v>256</v>
      </c>
      <c r="AU187" s="189" t="s">
        <v>81</v>
      </c>
      <c r="AY187" s="16" t="s">
        <v>126</v>
      </c>
      <c r="BE187" s="190">
        <f>IF(N187="základní",J187,0)</f>
        <v>0</v>
      </c>
      <c r="BF187" s="190">
        <f>IF(N187="snížená",J187,0)</f>
        <v>0</v>
      </c>
      <c r="BG187" s="190">
        <f>IF(N187="zákl. přenesená",J187,0)</f>
        <v>0</v>
      </c>
      <c r="BH187" s="190">
        <f>IF(N187="sníž. přenesená",J187,0)</f>
        <v>0</v>
      </c>
      <c r="BI187" s="190">
        <f>IF(N187="nulová",J187,0)</f>
        <v>0</v>
      </c>
      <c r="BJ187" s="16" t="s">
        <v>8</v>
      </c>
      <c r="BK187" s="190">
        <f>ROUND(I187*H187,0)</f>
        <v>0</v>
      </c>
      <c r="BL187" s="16" t="s">
        <v>229</v>
      </c>
      <c r="BM187" s="189" t="s">
        <v>314</v>
      </c>
    </row>
    <row r="188" spans="2:47" s="1" customFormat="1" ht="19.2">
      <c r="B188" s="33"/>
      <c r="C188" s="34"/>
      <c r="D188" s="191" t="s">
        <v>136</v>
      </c>
      <c r="E188" s="34"/>
      <c r="F188" s="192" t="s">
        <v>313</v>
      </c>
      <c r="G188" s="34"/>
      <c r="H188" s="34"/>
      <c r="I188" s="106"/>
      <c r="J188" s="34"/>
      <c r="K188" s="34"/>
      <c r="L188" s="37"/>
      <c r="M188" s="193"/>
      <c r="N188" s="62"/>
      <c r="O188" s="62"/>
      <c r="P188" s="62"/>
      <c r="Q188" s="62"/>
      <c r="R188" s="62"/>
      <c r="S188" s="62"/>
      <c r="T188" s="63"/>
      <c r="AT188" s="16" t="s">
        <v>136</v>
      </c>
      <c r="AU188" s="16" t="s">
        <v>81</v>
      </c>
    </row>
    <row r="189" spans="2:65" s="1" customFormat="1" ht="14.4" customHeight="1">
      <c r="B189" s="33"/>
      <c r="C189" s="179" t="s">
        <v>260</v>
      </c>
      <c r="D189" s="179" t="s">
        <v>129</v>
      </c>
      <c r="E189" s="180" t="s">
        <v>315</v>
      </c>
      <c r="F189" s="181" t="s">
        <v>316</v>
      </c>
      <c r="G189" s="182" t="s">
        <v>228</v>
      </c>
      <c r="H189" s="183">
        <v>238</v>
      </c>
      <c r="I189" s="184"/>
      <c r="J189" s="183">
        <f>ROUND(I189*H189,0)</f>
        <v>0</v>
      </c>
      <c r="K189" s="181" t="s">
        <v>133</v>
      </c>
      <c r="L189" s="37"/>
      <c r="M189" s="185" t="s">
        <v>20</v>
      </c>
      <c r="N189" s="186" t="s">
        <v>43</v>
      </c>
      <c r="O189" s="62"/>
      <c r="P189" s="187">
        <f>O189*H189</f>
        <v>0</v>
      </c>
      <c r="Q189" s="187">
        <v>0</v>
      </c>
      <c r="R189" s="187">
        <f>Q189*H189</f>
        <v>0</v>
      </c>
      <c r="S189" s="187">
        <v>0</v>
      </c>
      <c r="T189" s="188">
        <f>S189*H189</f>
        <v>0</v>
      </c>
      <c r="AR189" s="189" t="s">
        <v>229</v>
      </c>
      <c r="AT189" s="189" t="s">
        <v>129</v>
      </c>
      <c r="AU189" s="189" t="s">
        <v>81</v>
      </c>
      <c r="AY189" s="16" t="s">
        <v>126</v>
      </c>
      <c r="BE189" s="190">
        <f>IF(N189="základní",J189,0)</f>
        <v>0</v>
      </c>
      <c r="BF189" s="190">
        <f>IF(N189="snížená",J189,0)</f>
        <v>0</v>
      </c>
      <c r="BG189" s="190">
        <f>IF(N189="zákl. přenesená",J189,0)</f>
        <v>0</v>
      </c>
      <c r="BH189" s="190">
        <f>IF(N189="sníž. přenesená",J189,0)</f>
        <v>0</v>
      </c>
      <c r="BI189" s="190">
        <f>IF(N189="nulová",J189,0)</f>
        <v>0</v>
      </c>
      <c r="BJ189" s="16" t="s">
        <v>8</v>
      </c>
      <c r="BK189" s="190">
        <f>ROUND(I189*H189,0)</f>
        <v>0</v>
      </c>
      <c r="BL189" s="16" t="s">
        <v>229</v>
      </c>
      <c r="BM189" s="189" t="s">
        <v>317</v>
      </c>
    </row>
    <row r="190" spans="2:47" s="1" customFormat="1" ht="19.2">
      <c r="B190" s="33"/>
      <c r="C190" s="34"/>
      <c r="D190" s="191" t="s">
        <v>136</v>
      </c>
      <c r="E190" s="34"/>
      <c r="F190" s="192" t="s">
        <v>318</v>
      </c>
      <c r="G190" s="34"/>
      <c r="H190" s="34"/>
      <c r="I190" s="106"/>
      <c r="J190" s="34"/>
      <c r="K190" s="34"/>
      <c r="L190" s="37"/>
      <c r="M190" s="193"/>
      <c r="N190" s="62"/>
      <c r="O190" s="62"/>
      <c r="P190" s="62"/>
      <c r="Q190" s="62"/>
      <c r="R190" s="62"/>
      <c r="S190" s="62"/>
      <c r="T190" s="63"/>
      <c r="AT190" s="16" t="s">
        <v>136</v>
      </c>
      <c r="AU190" s="16" t="s">
        <v>81</v>
      </c>
    </row>
    <row r="191" spans="2:47" s="1" customFormat="1" ht="57.6">
      <c r="B191" s="33"/>
      <c r="C191" s="34"/>
      <c r="D191" s="191" t="s">
        <v>138</v>
      </c>
      <c r="E191" s="34"/>
      <c r="F191" s="194" t="s">
        <v>319</v>
      </c>
      <c r="G191" s="34"/>
      <c r="H191" s="34"/>
      <c r="I191" s="106"/>
      <c r="J191" s="34"/>
      <c r="K191" s="34"/>
      <c r="L191" s="37"/>
      <c r="M191" s="193"/>
      <c r="N191" s="62"/>
      <c r="O191" s="62"/>
      <c r="P191" s="62"/>
      <c r="Q191" s="62"/>
      <c r="R191" s="62"/>
      <c r="S191" s="62"/>
      <c r="T191" s="63"/>
      <c r="AT191" s="16" t="s">
        <v>138</v>
      </c>
      <c r="AU191" s="16" t="s">
        <v>81</v>
      </c>
    </row>
    <row r="192" spans="2:51" s="12" customFormat="1" ht="12">
      <c r="B192" s="195"/>
      <c r="C192" s="196"/>
      <c r="D192" s="191" t="s">
        <v>140</v>
      </c>
      <c r="E192" s="197" t="s">
        <v>20</v>
      </c>
      <c r="F192" s="198" t="s">
        <v>320</v>
      </c>
      <c r="G192" s="196"/>
      <c r="H192" s="199">
        <v>238</v>
      </c>
      <c r="I192" s="200"/>
      <c r="J192" s="196"/>
      <c r="K192" s="196"/>
      <c r="L192" s="201"/>
      <c r="M192" s="202"/>
      <c r="N192" s="203"/>
      <c r="O192" s="203"/>
      <c r="P192" s="203"/>
      <c r="Q192" s="203"/>
      <c r="R192" s="203"/>
      <c r="S192" s="203"/>
      <c r="T192" s="204"/>
      <c r="AT192" s="205" t="s">
        <v>140</v>
      </c>
      <c r="AU192" s="205" t="s">
        <v>81</v>
      </c>
      <c r="AV192" s="12" t="s">
        <v>81</v>
      </c>
      <c r="AW192" s="12" t="s">
        <v>33</v>
      </c>
      <c r="AX192" s="12" t="s">
        <v>8</v>
      </c>
      <c r="AY192" s="205" t="s">
        <v>126</v>
      </c>
    </row>
    <row r="193" spans="2:65" s="1" customFormat="1" ht="14.4" customHeight="1">
      <c r="B193" s="33"/>
      <c r="C193" s="179" t="s">
        <v>321</v>
      </c>
      <c r="D193" s="179" t="s">
        <v>129</v>
      </c>
      <c r="E193" s="180" t="s">
        <v>322</v>
      </c>
      <c r="F193" s="181" t="s">
        <v>323</v>
      </c>
      <c r="G193" s="182" t="s">
        <v>228</v>
      </c>
      <c r="H193" s="183">
        <v>40</v>
      </c>
      <c r="I193" s="184"/>
      <c r="J193" s="183">
        <f>ROUND(I193*H193,0)</f>
        <v>0</v>
      </c>
      <c r="K193" s="181" t="s">
        <v>133</v>
      </c>
      <c r="L193" s="37"/>
      <c r="M193" s="185" t="s">
        <v>20</v>
      </c>
      <c r="N193" s="186" t="s">
        <v>43</v>
      </c>
      <c r="O193" s="62"/>
      <c r="P193" s="187">
        <f>O193*H193</f>
        <v>0</v>
      </c>
      <c r="Q193" s="187">
        <v>0</v>
      </c>
      <c r="R193" s="187">
        <f>Q193*H193</f>
        <v>0</v>
      </c>
      <c r="S193" s="187">
        <v>0</v>
      </c>
      <c r="T193" s="188">
        <f>S193*H193</f>
        <v>0</v>
      </c>
      <c r="AR193" s="189" t="s">
        <v>229</v>
      </c>
      <c r="AT193" s="189" t="s">
        <v>129</v>
      </c>
      <c r="AU193" s="189" t="s">
        <v>81</v>
      </c>
      <c r="AY193" s="16" t="s">
        <v>126</v>
      </c>
      <c r="BE193" s="190">
        <f>IF(N193="základní",J193,0)</f>
        <v>0</v>
      </c>
      <c r="BF193" s="190">
        <f>IF(N193="snížená",J193,0)</f>
        <v>0</v>
      </c>
      <c r="BG193" s="190">
        <f>IF(N193="zákl. přenesená",J193,0)</f>
        <v>0</v>
      </c>
      <c r="BH193" s="190">
        <f>IF(N193="sníž. přenesená",J193,0)</f>
        <v>0</v>
      </c>
      <c r="BI193" s="190">
        <f>IF(N193="nulová",J193,0)</f>
        <v>0</v>
      </c>
      <c r="BJ193" s="16" t="s">
        <v>8</v>
      </c>
      <c r="BK193" s="190">
        <f>ROUND(I193*H193,0)</f>
        <v>0</v>
      </c>
      <c r="BL193" s="16" t="s">
        <v>229</v>
      </c>
      <c r="BM193" s="189" t="s">
        <v>324</v>
      </c>
    </row>
    <row r="194" spans="2:47" s="1" customFormat="1" ht="19.2">
      <c r="B194" s="33"/>
      <c r="C194" s="34"/>
      <c r="D194" s="191" t="s">
        <v>136</v>
      </c>
      <c r="E194" s="34"/>
      <c r="F194" s="192" t="s">
        <v>325</v>
      </c>
      <c r="G194" s="34"/>
      <c r="H194" s="34"/>
      <c r="I194" s="106"/>
      <c r="J194" s="34"/>
      <c r="K194" s="34"/>
      <c r="L194" s="37"/>
      <c r="M194" s="193"/>
      <c r="N194" s="62"/>
      <c r="O194" s="62"/>
      <c r="P194" s="62"/>
      <c r="Q194" s="62"/>
      <c r="R194" s="62"/>
      <c r="S194" s="62"/>
      <c r="T194" s="63"/>
      <c r="AT194" s="16" t="s">
        <v>136</v>
      </c>
      <c r="AU194" s="16" t="s">
        <v>81</v>
      </c>
    </row>
    <row r="195" spans="2:47" s="1" customFormat="1" ht="57.6">
      <c r="B195" s="33"/>
      <c r="C195" s="34"/>
      <c r="D195" s="191" t="s">
        <v>138</v>
      </c>
      <c r="E195" s="34"/>
      <c r="F195" s="194" t="s">
        <v>319</v>
      </c>
      <c r="G195" s="34"/>
      <c r="H195" s="34"/>
      <c r="I195" s="106"/>
      <c r="J195" s="34"/>
      <c r="K195" s="34"/>
      <c r="L195" s="37"/>
      <c r="M195" s="193"/>
      <c r="N195" s="62"/>
      <c r="O195" s="62"/>
      <c r="P195" s="62"/>
      <c r="Q195" s="62"/>
      <c r="R195" s="62"/>
      <c r="S195" s="62"/>
      <c r="T195" s="63"/>
      <c r="AT195" s="16" t="s">
        <v>138</v>
      </c>
      <c r="AU195" s="16" t="s">
        <v>81</v>
      </c>
    </row>
    <row r="196" spans="2:51" s="12" customFormat="1" ht="12">
      <c r="B196" s="195"/>
      <c r="C196" s="196"/>
      <c r="D196" s="191" t="s">
        <v>140</v>
      </c>
      <c r="E196" s="197" t="s">
        <v>20</v>
      </c>
      <c r="F196" s="198" t="s">
        <v>326</v>
      </c>
      <c r="G196" s="196"/>
      <c r="H196" s="199">
        <v>40</v>
      </c>
      <c r="I196" s="200"/>
      <c r="J196" s="196"/>
      <c r="K196" s="196"/>
      <c r="L196" s="201"/>
      <c r="M196" s="202"/>
      <c r="N196" s="203"/>
      <c r="O196" s="203"/>
      <c r="P196" s="203"/>
      <c r="Q196" s="203"/>
      <c r="R196" s="203"/>
      <c r="S196" s="203"/>
      <c r="T196" s="204"/>
      <c r="AT196" s="205" t="s">
        <v>140</v>
      </c>
      <c r="AU196" s="205" t="s">
        <v>81</v>
      </c>
      <c r="AV196" s="12" t="s">
        <v>81</v>
      </c>
      <c r="AW196" s="12" t="s">
        <v>33</v>
      </c>
      <c r="AX196" s="12" t="s">
        <v>8</v>
      </c>
      <c r="AY196" s="205" t="s">
        <v>126</v>
      </c>
    </row>
    <row r="197" spans="2:65" s="1" customFormat="1" ht="14.4" customHeight="1">
      <c r="B197" s="33"/>
      <c r="C197" s="179" t="s">
        <v>327</v>
      </c>
      <c r="D197" s="179" t="s">
        <v>129</v>
      </c>
      <c r="E197" s="180" t="s">
        <v>328</v>
      </c>
      <c r="F197" s="181" t="s">
        <v>329</v>
      </c>
      <c r="G197" s="182" t="s">
        <v>330</v>
      </c>
      <c r="H197" s="183">
        <v>427</v>
      </c>
      <c r="I197" s="184"/>
      <c r="J197" s="183">
        <f>ROUND(I197*H197,0)</f>
        <v>0</v>
      </c>
      <c r="K197" s="181" t="s">
        <v>133</v>
      </c>
      <c r="L197" s="37"/>
      <c r="M197" s="185" t="s">
        <v>20</v>
      </c>
      <c r="N197" s="186" t="s">
        <v>43</v>
      </c>
      <c r="O197" s="62"/>
      <c r="P197" s="187">
        <f>O197*H197</f>
        <v>0</v>
      </c>
      <c r="Q197" s="187">
        <v>0.00028</v>
      </c>
      <c r="R197" s="187">
        <f>Q197*H197</f>
        <v>0.11955999999999999</v>
      </c>
      <c r="S197" s="187">
        <v>0</v>
      </c>
      <c r="T197" s="188">
        <f>S197*H197</f>
        <v>0</v>
      </c>
      <c r="AR197" s="189" t="s">
        <v>229</v>
      </c>
      <c r="AT197" s="189" t="s">
        <v>129</v>
      </c>
      <c r="AU197" s="189" t="s">
        <v>81</v>
      </c>
      <c r="AY197" s="16" t="s">
        <v>126</v>
      </c>
      <c r="BE197" s="190">
        <f>IF(N197="základní",J197,0)</f>
        <v>0</v>
      </c>
      <c r="BF197" s="190">
        <f>IF(N197="snížená",J197,0)</f>
        <v>0</v>
      </c>
      <c r="BG197" s="190">
        <f>IF(N197="zákl. přenesená",J197,0)</f>
        <v>0</v>
      </c>
      <c r="BH197" s="190">
        <f>IF(N197="sníž. přenesená",J197,0)</f>
        <v>0</v>
      </c>
      <c r="BI197" s="190">
        <f>IF(N197="nulová",J197,0)</f>
        <v>0</v>
      </c>
      <c r="BJ197" s="16" t="s">
        <v>8</v>
      </c>
      <c r="BK197" s="190">
        <f>ROUND(I197*H197,0)</f>
        <v>0</v>
      </c>
      <c r="BL197" s="16" t="s">
        <v>229</v>
      </c>
      <c r="BM197" s="189" t="s">
        <v>331</v>
      </c>
    </row>
    <row r="198" spans="2:47" s="1" customFormat="1" ht="19.2">
      <c r="B198" s="33"/>
      <c r="C198" s="34"/>
      <c r="D198" s="191" t="s">
        <v>136</v>
      </c>
      <c r="E198" s="34"/>
      <c r="F198" s="192" t="s">
        <v>332</v>
      </c>
      <c r="G198" s="34"/>
      <c r="H198" s="34"/>
      <c r="I198" s="106"/>
      <c r="J198" s="34"/>
      <c r="K198" s="34"/>
      <c r="L198" s="37"/>
      <c r="M198" s="193"/>
      <c r="N198" s="62"/>
      <c r="O198" s="62"/>
      <c r="P198" s="62"/>
      <c r="Q198" s="62"/>
      <c r="R198" s="62"/>
      <c r="S198" s="62"/>
      <c r="T198" s="63"/>
      <c r="AT198" s="16" t="s">
        <v>136</v>
      </c>
      <c r="AU198" s="16" t="s">
        <v>81</v>
      </c>
    </row>
    <row r="199" spans="2:47" s="1" customFormat="1" ht="86.4">
      <c r="B199" s="33"/>
      <c r="C199" s="34"/>
      <c r="D199" s="191" t="s">
        <v>138</v>
      </c>
      <c r="E199" s="34"/>
      <c r="F199" s="194" t="s">
        <v>333</v>
      </c>
      <c r="G199" s="34"/>
      <c r="H199" s="34"/>
      <c r="I199" s="106"/>
      <c r="J199" s="34"/>
      <c r="K199" s="34"/>
      <c r="L199" s="37"/>
      <c r="M199" s="193"/>
      <c r="N199" s="62"/>
      <c r="O199" s="62"/>
      <c r="P199" s="62"/>
      <c r="Q199" s="62"/>
      <c r="R199" s="62"/>
      <c r="S199" s="62"/>
      <c r="T199" s="63"/>
      <c r="AT199" s="16" t="s">
        <v>138</v>
      </c>
      <c r="AU199" s="16" t="s">
        <v>81</v>
      </c>
    </row>
    <row r="200" spans="2:51" s="12" customFormat="1" ht="20.4">
      <c r="B200" s="195"/>
      <c r="C200" s="196"/>
      <c r="D200" s="191" t="s">
        <v>140</v>
      </c>
      <c r="E200" s="197" t="s">
        <v>20</v>
      </c>
      <c r="F200" s="198" t="s">
        <v>334</v>
      </c>
      <c r="G200" s="196"/>
      <c r="H200" s="199">
        <v>321.1</v>
      </c>
      <c r="I200" s="200"/>
      <c r="J200" s="196"/>
      <c r="K200" s="196"/>
      <c r="L200" s="201"/>
      <c r="M200" s="202"/>
      <c r="N200" s="203"/>
      <c r="O200" s="203"/>
      <c r="P200" s="203"/>
      <c r="Q200" s="203"/>
      <c r="R200" s="203"/>
      <c r="S200" s="203"/>
      <c r="T200" s="204"/>
      <c r="AT200" s="205" t="s">
        <v>140</v>
      </c>
      <c r="AU200" s="205" t="s">
        <v>81</v>
      </c>
      <c r="AV200" s="12" t="s">
        <v>81</v>
      </c>
      <c r="AW200" s="12" t="s">
        <v>33</v>
      </c>
      <c r="AX200" s="12" t="s">
        <v>72</v>
      </c>
      <c r="AY200" s="205" t="s">
        <v>126</v>
      </c>
    </row>
    <row r="201" spans="2:51" s="12" customFormat="1" ht="12">
      <c r="B201" s="195"/>
      <c r="C201" s="196"/>
      <c r="D201" s="191" t="s">
        <v>140</v>
      </c>
      <c r="E201" s="197" t="s">
        <v>20</v>
      </c>
      <c r="F201" s="198" t="s">
        <v>335</v>
      </c>
      <c r="G201" s="196"/>
      <c r="H201" s="199">
        <v>105.9</v>
      </c>
      <c r="I201" s="200"/>
      <c r="J201" s="196"/>
      <c r="K201" s="196"/>
      <c r="L201" s="201"/>
      <c r="M201" s="202"/>
      <c r="N201" s="203"/>
      <c r="O201" s="203"/>
      <c r="P201" s="203"/>
      <c r="Q201" s="203"/>
      <c r="R201" s="203"/>
      <c r="S201" s="203"/>
      <c r="T201" s="204"/>
      <c r="AT201" s="205" t="s">
        <v>140</v>
      </c>
      <c r="AU201" s="205" t="s">
        <v>81</v>
      </c>
      <c r="AV201" s="12" t="s">
        <v>81</v>
      </c>
      <c r="AW201" s="12" t="s">
        <v>33</v>
      </c>
      <c r="AX201" s="12" t="s">
        <v>72</v>
      </c>
      <c r="AY201" s="205" t="s">
        <v>126</v>
      </c>
    </row>
    <row r="202" spans="2:51" s="13" customFormat="1" ht="12">
      <c r="B202" s="206"/>
      <c r="C202" s="207"/>
      <c r="D202" s="191" t="s">
        <v>140</v>
      </c>
      <c r="E202" s="208" t="s">
        <v>20</v>
      </c>
      <c r="F202" s="209" t="s">
        <v>143</v>
      </c>
      <c r="G202" s="207"/>
      <c r="H202" s="210">
        <v>427</v>
      </c>
      <c r="I202" s="211"/>
      <c r="J202" s="207"/>
      <c r="K202" s="207"/>
      <c r="L202" s="212"/>
      <c r="M202" s="213"/>
      <c r="N202" s="214"/>
      <c r="O202" s="214"/>
      <c r="P202" s="214"/>
      <c r="Q202" s="214"/>
      <c r="R202" s="214"/>
      <c r="S202" s="214"/>
      <c r="T202" s="215"/>
      <c r="AT202" s="216" t="s">
        <v>140</v>
      </c>
      <c r="AU202" s="216" t="s">
        <v>81</v>
      </c>
      <c r="AV202" s="13" t="s">
        <v>134</v>
      </c>
      <c r="AW202" s="13" t="s">
        <v>33</v>
      </c>
      <c r="AX202" s="13" t="s">
        <v>8</v>
      </c>
      <c r="AY202" s="216" t="s">
        <v>126</v>
      </c>
    </row>
    <row r="203" spans="2:65" s="1" customFormat="1" ht="14.4" customHeight="1">
      <c r="B203" s="33"/>
      <c r="C203" s="179" t="s">
        <v>336</v>
      </c>
      <c r="D203" s="179" t="s">
        <v>129</v>
      </c>
      <c r="E203" s="180" t="s">
        <v>337</v>
      </c>
      <c r="F203" s="181" t="s">
        <v>338</v>
      </c>
      <c r="G203" s="182" t="s">
        <v>228</v>
      </c>
      <c r="H203" s="183">
        <v>1</v>
      </c>
      <c r="I203" s="184"/>
      <c r="J203" s="183">
        <f>ROUND(I203*H203,0)</f>
        <v>0</v>
      </c>
      <c r="K203" s="181" t="s">
        <v>133</v>
      </c>
      <c r="L203" s="37"/>
      <c r="M203" s="185" t="s">
        <v>20</v>
      </c>
      <c r="N203" s="186" t="s">
        <v>43</v>
      </c>
      <c r="O203" s="62"/>
      <c r="P203" s="187">
        <f>O203*H203</f>
        <v>0</v>
      </c>
      <c r="Q203" s="187">
        <v>0.00086</v>
      </c>
      <c r="R203" s="187">
        <f>Q203*H203</f>
        <v>0.00086</v>
      </c>
      <c r="S203" s="187">
        <v>0</v>
      </c>
      <c r="T203" s="188">
        <f>S203*H203</f>
        <v>0</v>
      </c>
      <c r="AR203" s="189" t="s">
        <v>229</v>
      </c>
      <c r="AT203" s="189" t="s">
        <v>129</v>
      </c>
      <c r="AU203" s="189" t="s">
        <v>81</v>
      </c>
      <c r="AY203" s="16" t="s">
        <v>126</v>
      </c>
      <c r="BE203" s="190">
        <f>IF(N203="základní",J203,0)</f>
        <v>0</v>
      </c>
      <c r="BF203" s="190">
        <f>IF(N203="snížená",J203,0)</f>
        <v>0</v>
      </c>
      <c r="BG203" s="190">
        <f>IF(N203="zákl. přenesená",J203,0)</f>
        <v>0</v>
      </c>
      <c r="BH203" s="190">
        <f>IF(N203="sníž. přenesená",J203,0)</f>
        <v>0</v>
      </c>
      <c r="BI203" s="190">
        <f>IF(N203="nulová",J203,0)</f>
        <v>0</v>
      </c>
      <c r="BJ203" s="16" t="s">
        <v>8</v>
      </c>
      <c r="BK203" s="190">
        <f>ROUND(I203*H203,0)</f>
        <v>0</v>
      </c>
      <c r="BL203" s="16" t="s">
        <v>229</v>
      </c>
      <c r="BM203" s="189" t="s">
        <v>339</v>
      </c>
    </row>
    <row r="204" spans="2:47" s="1" customFormat="1" ht="19.2">
      <c r="B204" s="33"/>
      <c r="C204" s="34"/>
      <c r="D204" s="191" t="s">
        <v>136</v>
      </c>
      <c r="E204" s="34"/>
      <c r="F204" s="192" t="s">
        <v>340</v>
      </c>
      <c r="G204" s="34"/>
      <c r="H204" s="34"/>
      <c r="I204" s="106"/>
      <c r="J204" s="34"/>
      <c r="K204" s="34"/>
      <c r="L204" s="37"/>
      <c r="M204" s="193"/>
      <c r="N204" s="62"/>
      <c r="O204" s="62"/>
      <c r="P204" s="62"/>
      <c r="Q204" s="62"/>
      <c r="R204" s="62"/>
      <c r="S204" s="62"/>
      <c r="T204" s="63"/>
      <c r="AT204" s="16" t="s">
        <v>136</v>
      </c>
      <c r="AU204" s="16" t="s">
        <v>81</v>
      </c>
    </row>
    <row r="205" spans="2:47" s="1" customFormat="1" ht="105.6">
      <c r="B205" s="33"/>
      <c r="C205" s="34"/>
      <c r="D205" s="191" t="s">
        <v>138</v>
      </c>
      <c r="E205" s="34"/>
      <c r="F205" s="194" t="s">
        <v>341</v>
      </c>
      <c r="G205" s="34"/>
      <c r="H205" s="34"/>
      <c r="I205" s="106"/>
      <c r="J205" s="34"/>
      <c r="K205" s="34"/>
      <c r="L205" s="37"/>
      <c r="M205" s="193"/>
      <c r="N205" s="62"/>
      <c r="O205" s="62"/>
      <c r="P205" s="62"/>
      <c r="Q205" s="62"/>
      <c r="R205" s="62"/>
      <c r="S205" s="62"/>
      <c r="T205" s="63"/>
      <c r="AT205" s="16" t="s">
        <v>138</v>
      </c>
      <c r="AU205" s="16" t="s">
        <v>81</v>
      </c>
    </row>
    <row r="206" spans="2:51" s="12" customFormat="1" ht="12">
      <c r="B206" s="195"/>
      <c r="C206" s="196"/>
      <c r="D206" s="191" t="s">
        <v>140</v>
      </c>
      <c r="E206" s="197" t="s">
        <v>20</v>
      </c>
      <c r="F206" s="198" t="s">
        <v>8</v>
      </c>
      <c r="G206" s="196"/>
      <c r="H206" s="199">
        <v>1</v>
      </c>
      <c r="I206" s="200"/>
      <c r="J206" s="196"/>
      <c r="K206" s="196"/>
      <c r="L206" s="201"/>
      <c r="M206" s="202"/>
      <c r="N206" s="203"/>
      <c r="O206" s="203"/>
      <c r="P206" s="203"/>
      <c r="Q206" s="203"/>
      <c r="R206" s="203"/>
      <c r="S206" s="203"/>
      <c r="T206" s="204"/>
      <c r="AT206" s="205" t="s">
        <v>140</v>
      </c>
      <c r="AU206" s="205" t="s">
        <v>81</v>
      </c>
      <c r="AV206" s="12" t="s">
        <v>81</v>
      </c>
      <c r="AW206" s="12" t="s">
        <v>33</v>
      </c>
      <c r="AX206" s="12" t="s">
        <v>8</v>
      </c>
      <c r="AY206" s="205" t="s">
        <v>126</v>
      </c>
    </row>
    <row r="207" spans="2:65" s="1" customFormat="1" ht="32.4" customHeight="1">
      <c r="B207" s="33"/>
      <c r="C207" s="217" t="s">
        <v>342</v>
      </c>
      <c r="D207" s="217" t="s">
        <v>256</v>
      </c>
      <c r="E207" s="218" t="s">
        <v>343</v>
      </c>
      <c r="F207" s="219" t="s">
        <v>344</v>
      </c>
      <c r="G207" s="220" t="s">
        <v>259</v>
      </c>
      <c r="H207" s="221">
        <v>1</v>
      </c>
      <c r="I207" s="222"/>
      <c r="J207" s="221">
        <f>ROUND(I207*H207,0)</f>
        <v>0</v>
      </c>
      <c r="K207" s="219" t="s">
        <v>20</v>
      </c>
      <c r="L207" s="223"/>
      <c r="M207" s="224" t="s">
        <v>20</v>
      </c>
      <c r="N207" s="225" t="s">
        <v>43</v>
      </c>
      <c r="O207" s="62"/>
      <c r="P207" s="187">
        <f>O207*H207</f>
        <v>0</v>
      </c>
      <c r="Q207" s="187">
        <v>0</v>
      </c>
      <c r="R207" s="187">
        <f>Q207*H207</f>
        <v>0</v>
      </c>
      <c r="S207" s="187">
        <v>0</v>
      </c>
      <c r="T207" s="188">
        <f>S207*H207</f>
        <v>0</v>
      </c>
      <c r="AR207" s="189" t="s">
        <v>260</v>
      </c>
      <c r="AT207" s="189" t="s">
        <v>256</v>
      </c>
      <c r="AU207" s="189" t="s">
        <v>81</v>
      </c>
      <c r="AY207" s="16" t="s">
        <v>126</v>
      </c>
      <c r="BE207" s="190">
        <f>IF(N207="základní",J207,0)</f>
        <v>0</v>
      </c>
      <c r="BF207" s="190">
        <f>IF(N207="snížená",J207,0)</f>
        <v>0</v>
      </c>
      <c r="BG207" s="190">
        <f>IF(N207="zákl. přenesená",J207,0)</f>
        <v>0</v>
      </c>
      <c r="BH207" s="190">
        <f>IF(N207="sníž. přenesená",J207,0)</f>
        <v>0</v>
      </c>
      <c r="BI207" s="190">
        <f>IF(N207="nulová",J207,0)</f>
        <v>0</v>
      </c>
      <c r="BJ207" s="16" t="s">
        <v>8</v>
      </c>
      <c r="BK207" s="190">
        <f>ROUND(I207*H207,0)</f>
        <v>0</v>
      </c>
      <c r="BL207" s="16" t="s">
        <v>229</v>
      </c>
      <c r="BM207" s="189" t="s">
        <v>345</v>
      </c>
    </row>
    <row r="208" spans="2:47" s="1" customFormat="1" ht="19.2">
      <c r="B208" s="33"/>
      <c r="C208" s="34"/>
      <c r="D208" s="191" t="s">
        <v>136</v>
      </c>
      <c r="E208" s="34"/>
      <c r="F208" s="192" t="s">
        <v>344</v>
      </c>
      <c r="G208" s="34"/>
      <c r="H208" s="34"/>
      <c r="I208" s="106"/>
      <c r="J208" s="34"/>
      <c r="K208" s="34"/>
      <c r="L208" s="37"/>
      <c r="M208" s="193"/>
      <c r="N208" s="62"/>
      <c r="O208" s="62"/>
      <c r="P208" s="62"/>
      <c r="Q208" s="62"/>
      <c r="R208" s="62"/>
      <c r="S208" s="62"/>
      <c r="T208" s="63"/>
      <c r="AT208" s="16" t="s">
        <v>136</v>
      </c>
      <c r="AU208" s="16" t="s">
        <v>81</v>
      </c>
    </row>
    <row r="209" spans="2:65" s="1" customFormat="1" ht="14.4" customHeight="1">
      <c r="B209" s="33"/>
      <c r="C209" s="179" t="s">
        <v>346</v>
      </c>
      <c r="D209" s="179" t="s">
        <v>129</v>
      </c>
      <c r="E209" s="180" t="s">
        <v>347</v>
      </c>
      <c r="F209" s="181" t="s">
        <v>348</v>
      </c>
      <c r="G209" s="182" t="s">
        <v>228</v>
      </c>
      <c r="H209" s="183">
        <v>29</v>
      </c>
      <c r="I209" s="184"/>
      <c r="J209" s="183">
        <f>ROUND(I209*H209,0)</f>
        <v>0</v>
      </c>
      <c r="K209" s="181" t="s">
        <v>133</v>
      </c>
      <c r="L209" s="37"/>
      <c r="M209" s="185" t="s">
        <v>20</v>
      </c>
      <c r="N209" s="186" t="s">
        <v>43</v>
      </c>
      <c r="O209" s="62"/>
      <c r="P209" s="187">
        <f>O209*H209</f>
        <v>0</v>
      </c>
      <c r="Q209" s="187">
        <v>0</v>
      </c>
      <c r="R209" s="187">
        <f>Q209*H209</f>
        <v>0</v>
      </c>
      <c r="S209" s="187">
        <v>0</v>
      </c>
      <c r="T209" s="188">
        <f>S209*H209</f>
        <v>0</v>
      </c>
      <c r="AR209" s="189" t="s">
        <v>229</v>
      </c>
      <c r="AT209" s="189" t="s">
        <v>129</v>
      </c>
      <c r="AU209" s="189" t="s">
        <v>81</v>
      </c>
      <c r="AY209" s="16" t="s">
        <v>126</v>
      </c>
      <c r="BE209" s="190">
        <f>IF(N209="základní",J209,0)</f>
        <v>0</v>
      </c>
      <c r="BF209" s="190">
        <f>IF(N209="snížená",J209,0)</f>
        <v>0</v>
      </c>
      <c r="BG209" s="190">
        <f>IF(N209="zákl. přenesená",J209,0)</f>
        <v>0</v>
      </c>
      <c r="BH209" s="190">
        <f>IF(N209="sníž. přenesená",J209,0)</f>
        <v>0</v>
      </c>
      <c r="BI209" s="190">
        <f>IF(N209="nulová",J209,0)</f>
        <v>0</v>
      </c>
      <c r="BJ209" s="16" t="s">
        <v>8</v>
      </c>
      <c r="BK209" s="190">
        <f>ROUND(I209*H209,0)</f>
        <v>0</v>
      </c>
      <c r="BL209" s="16" t="s">
        <v>229</v>
      </c>
      <c r="BM209" s="189" t="s">
        <v>349</v>
      </c>
    </row>
    <row r="210" spans="2:47" s="1" customFormat="1" ht="19.2">
      <c r="B210" s="33"/>
      <c r="C210" s="34"/>
      <c r="D210" s="191" t="s">
        <v>136</v>
      </c>
      <c r="E210" s="34"/>
      <c r="F210" s="192" t="s">
        <v>350</v>
      </c>
      <c r="G210" s="34"/>
      <c r="H210" s="34"/>
      <c r="I210" s="106"/>
      <c r="J210" s="34"/>
      <c r="K210" s="34"/>
      <c r="L210" s="37"/>
      <c r="M210" s="193"/>
      <c r="N210" s="62"/>
      <c r="O210" s="62"/>
      <c r="P210" s="62"/>
      <c r="Q210" s="62"/>
      <c r="R210" s="62"/>
      <c r="S210" s="62"/>
      <c r="T210" s="63"/>
      <c r="AT210" s="16" t="s">
        <v>136</v>
      </c>
      <c r="AU210" s="16" t="s">
        <v>81</v>
      </c>
    </row>
    <row r="211" spans="2:47" s="1" customFormat="1" ht="48">
      <c r="B211" s="33"/>
      <c r="C211" s="34"/>
      <c r="D211" s="191" t="s">
        <v>138</v>
      </c>
      <c r="E211" s="34"/>
      <c r="F211" s="194" t="s">
        <v>351</v>
      </c>
      <c r="G211" s="34"/>
      <c r="H211" s="34"/>
      <c r="I211" s="106"/>
      <c r="J211" s="34"/>
      <c r="K211" s="34"/>
      <c r="L211" s="37"/>
      <c r="M211" s="193"/>
      <c r="N211" s="62"/>
      <c r="O211" s="62"/>
      <c r="P211" s="62"/>
      <c r="Q211" s="62"/>
      <c r="R211" s="62"/>
      <c r="S211" s="62"/>
      <c r="T211" s="63"/>
      <c r="AT211" s="16" t="s">
        <v>138</v>
      </c>
      <c r="AU211" s="16" t="s">
        <v>81</v>
      </c>
    </row>
    <row r="212" spans="2:51" s="12" customFormat="1" ht="12">
      <c r="B212" s="195"/>
      <c r="C212" s="196"/>
      <c r="D212" s="191" t="s">
        <v>140</v>
      </c>
      <c r="E212" s="197" t="s">
        <v>20</v>
      </c>
      <c r="F212" s="198" t="s">
        <v>352</v>
      </c>
      <c r="G212" s="196"/>
      <c r="H212" s="199">
        <v>29</v>
      </c>
      <c r="I212" s="200"/>
      <c r="J212" s="196"/>
      <c r="K212" s="196"/>
      <c r="L212" s="201"/>
      <c r="M212" s="202"/>
      <c r="N212" s="203"/>
      <c r="O212" s="203"/>
      <c r="P212" s="203"/>
      <c r="Q212" s="203"/>
      <c r="R212" s="203"/>
      <c r="S212" s="203"/>
      <c r="T212" s="204"/>
      <c r="AT212" s="205" t="s">
        <v>140</v>
      </c>
      <c r="AU212" s="205" t="s">
        <v>81</v>
      </c>
      <c r="AV212" s="12" t="s">
        <v>81</v>
      </c>
      <c r="AW212" s="12" t="s">
        <v>33</v>
      </c>
      <c r="AX212" s="12" t="s">
        <v>8</v>
      </c>
      <c r="AY212" s="205" t="s">
        <v>126</v>
      </c>
    </row>
    <row r="213" spans="2:65" s="1" customFormat="1" ht="14.4" customHeight="1">
      <c r="B213" s="33"/>
      <c r="C213" s="217" t="s">
        <v>353</v>
      </c>
      <c r="D213" s="217" t="s">
        <v>256</v>
      </c>
      <c r="E213" s="218" t="s">
        <v>354</v>
      </c>
      <c r="F213" s="219" t="s">
        <v>355</v>
      </c>
      <c r="G213" s="220" t="s">
        <v>330</v>
      </c>
      <c r="H213" s="221">
        <v>84.41</v>
      </c>
      <c r="I213" s="222"/>
      <c r="J213" s="221">
        <f>ROUND(I213*H213,0)</f>
        <v>0</v>
      </c>
      <c r="K213" s="219" t="s">
        <v>133</v>
      </c>
      <c r="L213" s="223"/>
      <c r="M213" s="224" t="s">
        <v>20</v>
      </c>
      <c r="N213" s="225" t="s">
        <v>43</v>
      </c>
      <c r="O213" s="62"/>
      <c r="P213" s="187">
        <f>O213*H213</f>
        <v>0</v>
      </c>
      <c r="Q213" s="187">
        <v>0.0015</v>
      </c>
      <c r="R213" s="187">
        <f>Q213*H213</f>
        <v>0.126615</v>
      </c>
      <c r="S213" s="187">
        <v>0</v>
      </c>
      <c r="T213" s="188">
        <f>S213*H213</f>
        <v>0</v>
      </c>
      <c r="AR213" s="189" t="s">
        <v>260</v>
      </c>
      <c r="AT213" s="189" t="s">
        <v>256</v>
      </c>
      <c r="AU213" s="189" t="s">
        <v>81</v>
      </c>
      <c r="AY213" s="16" t="s">
        <v>126</v>
      </c>
      <c r="BE213" s="190">
        <f>IF(N213="základní",J213,0)</f>
        <v>0</v>
      </c>
      <c r="BF213" s="190">
        <f>IF(N213="snížená",J213,0)</f>
        <v>0</v>
      </c>
      <c r="BG213" s="190">
        <f>IF(N213="zákl. přenesená",J213,0)</f>
        <v>0</v>
      </c>
      <c r="BH213" s="190">
        <f>IF(N213="sníž. přenesená",J213,0)</f>
        <v>0</v>
      </c>
      <c r="BI213" s="190">
        <f>IF(N213="nulová",J213,0)</f>
        <v>0</v>
      </c>
      <c r="BJ213" s="16" t="s">
        <v>8</v>
      </c>
      <c r="BK213" s="190">
        <f>ROUND(I213*H213,0)</f>
        <v>0</v>
      </c>
      <c r="BL213" s="16" t="s">
        <v>229</v>
      </c>
      <c r="BM213" s="189" t="s">
        <v>356</v>
      </c>
    </row>
    <row r="214" spans="2:47" s="1" customFormat="1" ht="12">
      <c r="B214" s="33"/>
      <c r="C214" s="34"/>
      <c r="D214" s="191" t="s">
        <v>136</v>
      </c>
      <c r="E214" s="34"/>
      <c r="F214" s="192" t="s">
        <v>355</v>
      </c>
      <c r="G214" s="34"/>
      <c r="H214" s="34"/>
      <c r="I214" s="106"/>
      <c r="J214" s="34"/>
      <c r="K214" s="34"/>
      <c r="L214" s="37"/>
      <c r="M214" s="193"/>
      <c r="N214" s="62"/>
      <c r="O214" s="62"/>
      <c r="P214" s="62"/>
      <c r="Q214" s="62"/>
      <c r="R214" s="62"/>
      <c r="S214" s="62"/>
      <c r="T214" s="63"/>
      <c r="AT214" s="16" t="s">
        <v>136</v>
      </c>
      <c r="AU214" s="16" t="s">
        <v>81</v>
      </c>
    </row>
    <row r="215" spans="2:51" s="12" customFormat="1" ht="12">
      <c r="B215" s="195"/>
      <c r="C215" s="196"/>
      <c r="D215" s="191" t="s">
        <v>140</v>
      </c>
      <c r="E215" s="197" t="s">
        <v>20</v>
      </c>
      <c r="F215" s="198" t="s">
        <v>357</v>
      </c>
      <c r="G215" s="196"/>
      <c r="H215" s="199">
        <v>84.41</v>
      </c>
      <c r="I215" s="200"/>
      <c r="J215" s="196"/>
      <c r="K215" s="196"/>
      <c r="L215" s="201"/>
      <c r="M215" s="202"/>
      <c r="N215" s="203"/>
      <c r="O215" s="203"/>
      <c r="P215" s="203"/>
      <c r="Q215" s="203"/>
      <c r="R215" s="203"/>
      <c r="S215" s="203"/>
      <c r="T215" s="204"/>
      <c r="AT215" s="205" t="s">
        <v>140</v>
      </c>
      <c r="AU215" s="205" t="s">
        <v>81</v>
      </c>
      <c r="AV215" s="12" t="s">
        <v>81</v>
      </c>
      <c r="AW215" s="12" t="s">
        <v>33</v>
      </c>
      <c r="AX215" s="12" t="s">
        <v>8</v>
      </c>
      <c r="AY215" s="205" t="s">
        <v>126</v>
      </c>
    </row>
    <row r="216" spans="2:65" s="1" customFormat="1" ht="14.4" customHeight="1">
      <c r="B216" s="33"/>
      <c r="C216" s="217" t="s">
        <v>358</v>
      </c>
      <c r="D216" s="217" t="s">
        <v>256</v>
      </c>
      <c r="E216" s="218" t="s">
        <v>359</v>
      </c>
      <c r="F216" s="219" t="s">
        <v>360</v>
      </c>
      <c r="G216" s="220" t="s">
        <v>361</v>
      </c>
      <c r="H216" s="221">
        <v>72</v>
      </c>
      <c r="I216" s="222"/>
      <c r="J216" s="221">
        <f>ROUND(I216*H216,0)</f>
        <v>0</v>
      </c>
      <c r="K216" s="219" t="s">
        <v>133</v>
      </c>
      <c r="L216" s="223"/>
      <c r="M216" s="224" t="s">
        <v>20</v>
      </c>
      <c r="N216" s="225" t="s">
        <v>43</v>
      </c>
      <c r="O216" s="62"/>
      <c r="P216" s="187">
        <f>O216*H216</f>
        <v>0</v>
      </c>
      <c r="Q216" s="187">
        <v>0.0002</v>
      </c>
      <c r="R216" s="187">
        <f>Q216*H216</f>
        <v>0.014400000000000001</v>
      </c>
      <c r="S216" s="187">
        <v>0</v>
      </c>
      <c r="T216" s="188">
        <f>S216*H216</f>
        <v>0</v>
      </c>
      <c r="AR216" s="189" t="s">
        <v>260</v>
      </c>
      <c r="AT216" s="189" t="s">
        <v>256</v>
      </c>
      <c r="AU216" s="189" t="s">
        <v>81</v>
      </c>
      <c r="AY216" s="16" t="s">
        <v>126</v>
      </c>
      <c r="BE216" s="190">
        <f>IF(N216="základní",J216,0)</f>
        <v>0</v>
      </c>
      <c r="BF216" s="190">
        <f>IF(N216="snížená",J216,0)</f>
        <v>0</v>
      </c>
      <c r="BG216" s="190">
        <f>IF(N216="zákl. přenesená",J216,0)</f>
        <v>0</v>
      </c>
      <c r="BH216" s="190">
        <f>IF(N216="sníž. přenesená",J216,0)</f>
        <v>0</v>
      </c>
      <c r="BI216" s="190">
        <f>IF(N216="nulová",J216,0)</f>
        <v>0</v>
      </c>
      <c r="BJ216" s="16" t="s">
        <v>8</v>
      </c>
      <c r="BK216" s="190">
        <f>ROUND(I216*H216,0)</f>
        <v>0</v>
      </c>
      <c r="BL216" s="16" t="s">
        <v>229</v>
      </c>
      <c r="BM216" s="189" t="s">
        <v>362</v>
      </c>
    </row>
    <row r="217" spans="2:47" s="1" customFormat="1" ht="12">
      <c r="B217" s="33"/>
      <c r="C217" s="34"/>
      <c r="D217" s="191" t="s">
        <v>136</v>
      </c>
      <c r="E217" s="34"/>
      <c r="F217" s="192" t="s">
        <v>360</v>
      </c>
      <c r="G217" s="34"/>
      <c r="H217" s="34"/>
      <c r="I217" s="106"/>
      <c r="J217" s="34"/>
      <c r="K217" s="34"/>
      <c r="L217" s="37"/>
      <c r="M217" s="193"/>
      <c r="N217" s="62"/>
      <c r="O217" s="62"/>
      <c r="P217" s="62"/>
      <c r="Q217" s="62"/>
      <c r="R217" s="62"/>
      <c r="S217" s="62"/>
      <c r="T217" s="63"/>
      <c r="AT217" s="16" t="s">
        <v>136</v>
      </c>
      <c r="AU217" s="16" t="s">
        <v>81</v>
      </c>
    </row>
    <row r="218" spans="2:51" s="12" customFormat="1" ht="12">
      <c r="B218" s="195"/>
      <c r="C218" s="196"/>
      <c r="D218" s="191" t="s">
        <v>140</v>
      </c>
      <c r="E218" s="197" t="s">
        <v>20</v>
      </c>
      <c r="F218" s="198" t="s">
        <v>363</v>
      </c>
      <c r="G218" s="196"/>
      <c r="H218" s="199">
        <v>72</v>
      </c>
      <c r="I218" s="200"/>
      <c r="J218" s="196"/>
      <c r="K218" s="196"/>
      <c r="L218" s="201"/>
      <c r="M218" s="202"/>
      <c r="N218" s="203"/>
      <c r="O218" s="203"/>
      <c r="P218" s="203"/>
      <c r="Q218" s="203"/>
      <c r="R218" s="203"/>
      <c r="S218" s="203"/>
      <c r="T218" s="204"/>
      <c r="AT218" s="205" t="s">
        <v>140</v>
      </c>
      <c r="AU218" s="205" t="s">
        <v>81</v>
      </c>
      <c r="AV218" s="12" t="s">
        <v>81</v>
      </c>
      <c r="AW218" s="12" t="s">
        <v>33</v>
      </c>
      <c r="AX218" s="12" t="s">
        <v>8</v>
      </c>
      <c r="AY218" s="205" t="s">
        <v>126</v>
      </c>
    </row>
    <row r="219" spans="2:65" s="1" customFormat="1" ht="14.4" customHeight="1">
      <c r="B219" s="33"/>
      <c r="C219" s="179" t="s">
        <v>364</v>
      </c>
      <c r="D219" s="179" t="s">
        <v>129</v>
      </c>
      <c r="E219" s="180" t="s">
        <v>365</v>
      </c>
      <c r="F219" s="181" t="s">
        <v>366</v>
      </c>
      <c r="G219" s="182" t="s">
        <v>228</v>
      </c>
      <c r="H219" s="183">
        <v>43</v>
      </c>
      <c r="I219" s="184"/>
      <c r="J219" s="183">
        <f>ROUND(I219*H219,0)</f>
        <v>0</v>
      </c>
      <c r="K219" s="181" t="s">
        <v>133</v>
      </c>
      <c r="L219" s="37"/>
      <c r="M219" s="185" t="s">
        <v>20</v>
      </c>
      <c r="N219" s="186" t="s">
        <v>43</v>
      </c>
      <c r="O219" s="62"/>
      <c r="P219" s="187">
        <f>O219*H219</f>
        <v>0</v>
      </c>
      <c r="Q219" s="187">
        <v>0</v>
      </c>
      <c r="R219" s="187">
        <f>Q219*H219</f>
        <v>0</v>
      </c>
      <c r="S219" s="187">
        <v>0</v>
      </c>
      <c r="T219" s="188">
        <f>S219*H219</f>
        <v>0</v>
      </c>
      <c r="AR219" s="189" t="s">
        <v>229</v>
      </c>
      <c r="AT219" s="189" t="s">
        <v>129</v>
      </c>
      <c r="AU219" s="189" t="s">
        <v>81</v>
      </c>
      <c r="AY219" s="16" t="s">
        <v>126</v>
      </c>
      <c r="BE219" s="190">
        <f>IF(N219="základní",J219,0)</f>
        <v>0</v>
      </c>
      <c r="BF219" s="190">
        <f>IF(N219="snížená",J219,0)</f>
        <v>0</v>
      </c>
      <c r="BG219" s="190">
        <f>IF(N219="zákl. přenesená",J219,0)</f>
        <v>0</v>
      </c>
      <c r="BH219" s="190">
        <f>IF(N219="sníž. přenesená",J219,0)</f>
        <v>0</v>
      </c>
      <c r="BI219" s="190">
        <f>IF(N219="nulová",J219,0)</f>
        <v>0</v>
      </c>
      <c r="BJ219" s="16" t="s">
        <v>8</v>
      </c>
      <c r="BK219" s="190">
        <f>ROUND(I219*H219,0)</f>
        <v>0</v>
      </c>
      <c r="BL219" s="16" t="s">
        <v>229</v>
      </c>
      <c r="BM219" s="189" t="s">
        <v>367</v>
      </c>
    </row>
    <row r="220" spans="2:47" s="1" customFormat="1" ht="19.2">
      <c r="B220" s="33"/>
      <c r="C220" s="34"/>
      <c r="D220" s="191" t="s">
        <v>136</v>
      </c>
      <c r="E220" s="34"/>
      <c r="F220" s="192" t="s">
        <v>368</v>
      </c>
      <c r="G220" s="34"/>
      <c r="H220" s="34"/>
      <c r="I220" s="106"/>
      <c r="J220" s="34"/>
      <c r="K220" s="34"/>
      <c r="L220" s="37"/>
      <c r="M220" s="193"/>
      <c r="N220" s="62"/>
      <c r="O220" s="62"/>
      <c r="P220" s="62"/>
      <c r="Q220" s="62"/>
      <c r="R220" s="62"/>
      <c r="S220" s="62"/>
      <c r="T220" s="63"/>
      <c r="AT220" s="16" t="s">
        <v>136</v>
      </c>
      <c r="AU220" s="16" t="s">
        <v>81</v>
      </c>
    </row>
    <row r="221" spans="2:47" s="1" customFormat="1" ht="48">
      <c r="B221" s="33"/>
      <c r="C221" s="34"/>
      <c r="D221" s="191" t="s">
        <v>138</v>
      </c>
      <c r="E221" s="34"/>
      <c r="F221" s="194" t="s">
        <v>351</v>
      </c>
      <c r="G221" s="34"/>
      <c r="H221" s="34"/>
      <c r="I221" s="106"/>
      <c r="J221" s="34"/>
      <c r="K221" s="34"/>
      <c r="L221" s="37"/>
      <c r="M221" s="193"/>
      <c r="N221" s="62"/>
      <c r="O221" s="62"/>
      <c r="P221" s="62"/>
      <c r="Q221" s="62"/>
      <c r="R221" s="62"/>
      <c r="S221" s="62"/>
      <c r="T221" s="63"/>
      <c r="AT221" s="16" t="s">
        <v>138</v>
      </c>
      <c r="AU221" s="16" t="s">
        <v>81</v>
      </c>
    </row>
    <row r="222" spans="2:51" s="12" customFormat="1" ht="12">
      <c r="B222" s="195"/>
      <c r="C222" s="196"/>
      <c r="D222" s="191" t="s">
        <v>140</v>
      </c>
      <c r="E222" s="197" t="s">
        <v>20</v>
      </c>
      <c r="F222" s="198" t="s">
        <v>369</v>
      </c>
      <c r="G222" s="196"/>
      <c r="H222" s="199">
        <v>43</v>
      </c>
      <c r="I222" s="200"/>
      <c r="J222" s="196"/>
      <c r="K222" s="196"/>
      <c r="L222" s="201"/>
      <c r="M222" s="202"/>
      <c r="N222" s="203"/>
      <c r="O222" s="203"/>
      <c r="P222" s="203"/>
      <c r="Q222" s="203"/>
      <c r="R222" s="203"/>
      <c r="S222" s="203"/>
      <c r="T222" s="204"/>
      <c r="AT222" s="205" t="s">
        <v>140</v>
      </c>
      <c r="AU222" s="205" t="s">
        <v>81</v>
      </c>
      <c r="AV222" s="12" t="s">
        <v>81</v>
      </c>
      <c r="AW222" s="12" t="s">
        <v>33</v>
      </c>
      <c r="AX222" s="12" t="s">
        <v>8</v>
      </c>
      <c r="AY222" s="205" t="s">
        <v>126</v>
      </c>
    </row>
    <row r="223" spans="2:65" s="1" customFormat="1" ht="14.4" customHeight="1">
      <c r="B223" s="33"/>
      <c r="C223" s="179" t="s">
        <v>370</v>
      </c>
      <c r="D223" s="179" t="s">
        <v>129</v>
      </c>
      <c r="E223" s="180" t="s">
        <v>371</v>
      </c>
      <c r="F223" s="181" t="s">
        <v>372</v>
      </c>
      <c r="G223" s="182" t="s">
        <v>373</v>
      </c>
      <c r="H223" s="184"/>
      <c r="I223" s="184"/>
      <c r="J223" s="183">
        <f>ROUND(I223*H223,0)</f>
        <v>0</v>
      </c>
      <c r="K223" s="181" t="s">
        <v>133</v>
      </c>
      <c r="L223" s="37"/>
      <c r="M223" s="185" t="s">
        <v>20</v>
      </c>
      <c r="N223" s="186" t="s">
        <v>43</v>
      </c>
      <c r="O223" s="62"/>
      <c r="P223" s="187">
        <f>O223*H223</f>
        <v>0</v>
      </c>
      <c r="Q223" s="187">
        <v>0</v>
      </c>
      <c r="R223" s="187">
        <f>Q223*H223</f>
        <v>0</v>
      </c>
      <c r="S223" s="187">
        <v>0</v>
      </c>
      <c r="T223" s="188">
        <f>S223*H223</f>
        <v>0</v>
      </c>
      <c r="AR223" s="189" t="s">
        <v>229</v>
      </c>
      <c r="AT223" s="189" t="s">
        <v>129</v>
      </c>
      <c r="AU223" s="189" t="s">
        <v>81</v>
      </c>
      <c r="AY223" s="16" t="s">
        <v>126</v>
      </c>
      <c r="BE223" s="190">
        <f>IF(N223="základní",J223,0)</f>
        <v>0</v>
      </c>
      <c r="BF223" s="190">
        <f>IF(N223="snížená",J223,0)</f>
        <v>0</v>
      </c>
      <c r="BG223" s="190">
        <f>IF(N223="zákl. přenesená",J223,0)</f>
        <v>0</v>
      </c>
      <c r="BH223" s="190">
        <f>IF(N223="sníž. přenesená",J223,0)</f>
        <v>0</v>
      </c>
      <c r="BI223" s="190">
        <f>IF(N223="nulová",J223,0)</f>
        <v>0</v>
      </c>
      <c r="BJ223" s="16" t="s">
        <v>8</v>
      </c>
      <c r="BK223" s="190">
        <f>ROUND(I223*H223,0)</f>
        <v>0</v>
      </c>
      <c r="BL223" s="16" t="s">
        <v>229</v>
      </c>
      <c r="BM223" s="189" t="s">
        <v>374</v>
      </c>
    </row>
    <row r="224" spans="2:47" s="1" customFormat="1" ht="19.2">
      <c r="B224" s="33"/>
      <c r="C224" s="34"/>
      <c r="D224" s="191" t="s">
        <v>136</v>
      </c>
      <c r="E224" s="34"/>
      <c r="F224" s="192" t="s">
        <v>375</v>
      </c>
      <c r="G224" s="34"/>
      <c r="H224" s="34"/>
      <c r="I224" s="106"/>
      <c r="J224" s="34"/>
      <c r="K224" s="34"/>
      <c r="L224" s="37"/>
      <c r="M224" s="193"/>
      <c r="N224" s="62"/>
      <c r="O224" s="62"/>
      <c r="P224" s="62"/>
      <c r="Q224" s="62"/>
      <c r="R224" s="62"/>
      <c r="S224" s="62"/>
      <c r="T224" s="63"/>
      <c r="AT224" s="16" t="s">
        <v>136</v>
      </c>
      <c r="AU224" s="16" t="s">
        <v>81</v>
      </c>
    </row>
    <row r="225" spans="2:47" s="1" customFormat="1" ht="96">
      <c r="B225" s="33"/>
      <c r="C225" s="34"/>
      <c r="D225" s="191" t="s">
        <v>138</v>
      </c>
      <c r="E225" s="34"/>
      <c r="F225" s="194" t="s">
        <v>376</v>
      </c>
      <c r="G225" s="34"/>
      <c r="H225" s="34"/>
      <c r="I225" s="106"/>
      <c r="J225" s="34"/>
      <c r="K225" s="34"/>
      <c r="L225" s="37"/>
      <c r="M225" s="226"/>
      <c r="N225" s="227"/>
      <c r="O225" s="227"/>
      <c r="P225" s="227"/>
      <c r="Q225" s="227"/>
      <c r="R225" s="227"/>
      <c r="S225" s="227"/>
      <c r="T225" s="228"/>
      <c r="AT225" s="16" t="s">
        <v>138</v>
      </c>
      <c r="AU225" s="16" t="s">
        <v>81</v>
      </c>
    </row>
    <row r="226" spans="2:12" s="1" customFormat="1" ht="6.9" customHeight="1">
      <c r="B226" s="45"/>
      <c r="C226" s="46"/>
      <c r="D226" s="46"/>
      <c r="E226" s="46"/>
      <c r="F226" s="46"/>
      <c r="G226" s="46"/>
      <c r="H226" s="46"/>
      <c r="I226" s="130"/>
      <c r="J226" s="46"/>
      <c r="K226" s="46"/>
      <c r="L226" s="37"/>
    </row>
  </sheetData>
  <sheetProtection algorithmName="SHA-512" hashValue="RFEK2buRvIOgOgnE0NxOuvI9Y8FWhwwRL62B9Q6yws3/Mr/OhZyFFZJRC5tAtp2phVu5OpscSdHytGGGemFfOA==" saltValue="+ffDd8iJz0qbgfpAFkkP0yGTLqPAqGxttfWiyZhat+12ecp1wnpIaQJSvxVhgmRSA3xq88D8HZqEqSRnNw6hpQ==" spinCount="100000" sheet="1" objects="1" scenarios="1" formatColumns="0" formatRows="0" autoFilter="0"/>
  <autoFilter ref="C85:K225"/>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47"/>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99"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 customHeight="1">
      <c r="L2" s="334"/>
      <c r="M2" s="334"/>
      <c r="N2" s="334"/>
      <c r="O2" s="334"/>
      <c r="P2" s="334"/>
      <c r="Q2" s="334"/>
      <c r="R2" s="334"/>
      <c r="S2" s="334"/>
      <c r="T2" s="334"/>
      <c r="U2" s="334"/>
      <c r="V2" s="334"/>
      <c r="AT2" s="16" t="s">
        <v>84</v>
      </c>
    </row>
    <row r="3" spans="2:46" ht="6.9" customHeight="1">
      <c r="B3" s="100"/>
      <c r="C3" s="101"/>
      <c r="D3" s="101"/>
      <c r="E3" s="101"/>
      <c r="F3" s="101"/>
      <c r="G3" s="101"/>
      <c r="H3" s="101"/>
      <c r="I3" s="102"/>
      <c r="J3" s="101"/>
      <c r="K3" s="101"/>
      <c r="L3" s="19"/>
      <c r="AT3" s="16" t="s">
        <v>81</v>
      </c>
    </row>
    <row r="4" spans="2:46" ht="24.9" customHeight="1">
      <c r="B4" s="19"/>
      <c r="D4" s="103" t="s">
        <v>97</v>
      </c>
      <c r="L4" s="19"/>
      <c r="M4" s="104" t="s">
        <v>11</v>
      </c>
      <c r="AT4" s="16" t="s">
        <v>4</v>
      </c>
    </row>
    <row r="5" spans="2:12" ht="6.9" customHeight="1">
      <c r="B5" s="19"/>
      <c r="L5" s="19"/>
    </row>
    <row r="6" spans="2:12" ht="12" customHeight="1">
      <c r="B6" s="19"/>
      <c r="D6" s="105" t="s">
        <v>16</v>
      </c>
      <c r="L6" s="19"/>
    </row>
    <row r="7" spans="2:12" ht="14.4" customHeight="1">
      <c r="B7" s="19"/>
      <c r="E7" s="350" t="str">
        <f>'Rekapitulace stavby'!K6</f>
        <v>3719 Klatovská nemocnice - výměna oken a dveří</v>
      </c>
      <c r="F7" s="351"/>
      <c r="G7" s="351"/>
      <c r="H7" s="351"/>
      <c r="L7" s="19"/>
    </row>
    <row r="8" spans="2:12" s="1" customFormat="1" ht="12" customHeight="1">
      <c r="B8" s="37"/>
      <c r="D8" s="105" t="s">
        <v>98</v>
      </c>
      <c r="I8" s="106"/>
      <c r="L8" s="37"/>
    </row>
    <row r="9" spans="2:12" s="1" customFormat="1" ht="36.9" customHeight="1">
      <c r="B9" s="37"/>
      <c r="E9" s="352" t="s">
        <v>377</v>
      </c>
      <c r="F9" s="353"/>
      <c r="G9" s="353"/>
      <c r="H9" s="353"/>
      <c r="I9" s="106"/>
      <c r="L9" s="37"/>
    </row>
    <row r="10" spans="2:12" s="1" customFormat="1" ht="12">
      <c r="B10" s="37"/>
      <c r="I10" s="106"/>
      <c r="L10" s="37"/>
    </row>
    <row r="11" spans="2:12" s="1" customFormat="1" ht="12" customHeight="1">
      <c r="B11" s="37"/>
      <c r="D11" s="105" t="s">
        <v>19</v>
      </c>
      <c r="F11" s="107" t="s">
        <v>20</v>
      </c>
      <c r="I11" s="108" t="s">
        <v>21</v>
      </c>
      <c r="J11" s="107" t="s">
        <v>20</v>
      </c>
      <c r="L11" s="37"/>
    </row>
    <row r="12" spans="2:12" s="1" customFormat="1" ht="12" customHeight="1">
      <c r="B12" s="37"/>
      <c r="D12" s="105" t="s">
        <v>22</v>
      </c>
      <c r="F12" s="107" t="s">
        <v>23</v>
      </c>
      <c r="I12" s="108" t="s">
        <v>24</v>
      </c>
      <c r="J12" s="109" t="str">
        <f>'Rekapitulace stavby'!AN8</f>
        <v>26. 5. 2019</v>
      </c>
      <c r="L12" s="37"/>
    </row>
    <row r="13" spans="2:12" s="1" customFormat="1" ht="10.8" customHeight="1">
      <c r="B13" s="37"/>
      <c r="I13" s="106"/>
      <c r="L13" s="37"/>
    </row>
    <row r="14" spans="2:12" s="1" customFormat="1" ht="12" customHeight="1">
      <c r="B14" s="37"/>
      <c r="D14" s="105" t="s">
        <v>28</v>
      </c>
      <c r="I14" s="108" t="s">
        <v>29</v>
      </c>
      <c r="J14" s="107" t="str">
        <f>IF('Rekapitulace stavby'!AN10="","",'Rekapitulace stavby'!AN10)</f>
        <v/>
      </c>
      <c r="L14" s="37"/>
    </row>
    <row r="15" spans="2:12" s="1" customFormat="1" ht="18" customHeight="1">
      <c r="B15" s="37"/>
      <c r="E15" s="107" t="str">
        <f>IF('Rekapitulace stavby'!E11="","",'Rekapitulace stavby'!E11)</f>
        <v xml:space="preserve"> </v>
      </c>
      <c r="I15" s="108" t="s">
        <v>30</v>
      </c>
      <c r="J15" s="107" t="str">
        <f>IF('Rekapitulace stavby'!AN11="","",'Rekapitulace stavby'!AN11)</f>
        <v/>
      </c>
      <c r="L15" s="37"/>
    </row>
    <row r="16" spans="2:12" s="1" customFormat="1" ht="6.9" customHeight="1">
      <c r="B16" s="37"/>
      <c r="I16" s="106"/>
      <c r="L16" s="37"/>
    </row>
    <row r="17" spans="2:12" s="1" customFormat="1" ht="12" customHeight="1">
      <c r="B17" s="37"/>
      <c r="D17" s="105" t="s">
        <v>31</v>
      </c>
      <c r="I17" s="108" t="s">
        <v>29</v>
      </c>
      <c r="J17" s="29" t="str">
        <f>'Rekapitulace stavby'!AN13</f>
        <v>Vyplň údaj</v>
      </c>
      <c r="L17" s="37"/>
    </row>
    <row r="18" spans="2:12" s="1" customFormat="1" ht="18" customHeight="1">
      <c r="B18" s="37"/>
      <c r="E18" s="354" t="str">
        <f>'Rekapitulace stavby'!E14</f>
        <v>Vyplň údaj</v>
      </c>
      <c r="F18" s="355"/>
      <c r="G18" s="355"/>
      <c r="H18" s="355"/>
      <c r="I18" s="108" t="s">
        <v>30</v>
      </c>
      <c r="J18" s="29" t="str">
        <f>'Rekapitulace stavby'!AN14</f>
        <v>Vyplň údaj</v>
      </c>
      <c r="L18" s="37"/>
    </row>
    <row r="19" spans="2:12" s="1" customFormat="1" ht="6.9" customHeight="1">
      <c r="B19" s="37"/>
      <c r="I19" s="106"/>
      <c r="L19" s="37"/>
    </row>
    <row r="20" spans="2:12" s="1" customFormat="1" ht="12" customHeight="1">
      <c r="B20" s="37"/>
      <c r="D20" s="105" t="s">
        <v>34</v>
      </c>
      <c r="I20" s="108" t="s">
        <v>29</v>
      </c>
      <c r="J20" s="107" t="str">
        <f>IF('Rekapitulace stavby'!AN16="","",'Rekapitulace stavby'!AN16)</f>
        <v/>
      </c>
      <c r="L20" s="37"/>
    </row>
    <row r="21" spans="2:12" s="1" customFormat="1" ht="18" customHeight="1">
      <c r="B21" s="37"/>
      <c r="E21" s="107" t="str">
        <f>IF('Rekapitulace stavby'!E17="","",'Rekapitulace stavby'!E17)</f>
        <v xml:space="preserve"> </v>
      </c>
      <c r="I21" s="108" t="s">
        <v>30</v>
      </c>
      <c r="J21" s="107" t="str">
        <f>IF('Rekapitulace stavby'!AN17="","",'Rekapitulace stavby'!AN17)</f>
        <v/>
      </c>
      <c r="L21" s="37"/>
    </row>
    <row r="22" spans="2:12" s="1" customFormat="1" ht="6.9" customHeight="1">
      <c r="B22" s="37"/>
      <c r="I22" s="106"/>
      <c r="L22" s="37"/>
    </row>
    <row r="23" spans="2:12" s="1" customFormat="1" ht="12" customHeight="1">
      <c r="B23" s="37"/>
      <c r="D23" s="105" t="s">
        <v>35</v>
      </c>
      <c r="I23" s="108" t="s">
        <v>29</v>
      </c>
      <c r="J23" s="107" t="str">
        <f>IF('Rekapitulace stavby'!AN19="","",'Rekapitulace stavby'!AN19)</f>
        <v/>
      </c>
      <c r="L23" s="37"/>
    </row>
    <row r="24" spans="2:12" s="1" customFormat="1" ht="18" customHeight="1">
      <c r="B24" s="37"/>
      <c r="E24" s="107" t="str">
        <f>IF('Rekapitulace stavby'!E20="","",'Rekapitulace stavby'!E20)</f>
        <v xml:space="preserve"> </v>
      </c>
      <c r="I24" s="108" t="s">
        <v>30</v>
      </c>
      <c r="J24" s="107" t="str">
        <f>IF('Rekapitulace stavby'!AN20="","",'Rekapitulace stavby'!AN20)</f>
        <v/>
      </c>
      <c r="L24" s="37"/>
    </row>
    <row r="25" spans="2:12" s="1" customFormat="1" ht="6.9" customHeight="1">
      <c r="B25" s="37"/>
      <c r="I25" s="106"/>
      <c r="L25" s="37"/>
    </row>
    <row r="26" spans="2:12" s="1" customFormat="1" ht="12" customHeight="1">
      <c r="B26" s="37"/>
      <c r="D26" s="105" t="s">
        <v>36</v>
      </c>
      <c r="I26" s="106"/>
      <c r="L26" s="37"/>
    </row>
    <row r="27" spans="2:12" s="7" customFormat="1" ht="14.4" customHeight="1">
      <c r="B27" s="110"/>
      <c r="E27" s="356" t="s">
        <v>20</v>
      </c>
      <c r="F27" s="356"/>
      <c r="G27" s="356"/>
      <c r="H27" s="356"/>
      <c r="I27" s="111"/>
      <c r="L27" s="110"/>
    </row>
    <row r="28" spans="2:12" s="1" customFormat="1" ht="6.9" customHeight="1">
      <c r="B28" s="37"/>
      <c r="I28" s="106"/>
      <c r="L28" s="37"/>
    </row>
    <row r="29" spans="2:12" s="1" customFormat="1" ht="6.9" customHeight="1">
      <c r="B29" s="37"/>
      <c r="D29" s="58"/>
      <c r="E29" s="58"/>
      <c r="F29" s="58"/>
      <c r="G29" s="58"/>
      <c r="H29" s="58"/>
      <c r="I29" s="112"/>
      <c r="J29" s="58"/>
      <c r="K29" s="58"/>
      <c r="L29" s="37"/>
    </row>
    <row r="30" spans="2:12" s="1" customFormat="1" ht="25.35" customHeight="1">
      <c r="B30" s="37"/>
      <c r="D30" s="113" t="s">
        <v>38</v>
      </c>
      <c r="I30" s="106"/>
      <c r="J30" s="114">
        <f>ROUND(J87,2)</f>
        <v>0</v>
      </c>
      <c r="L30" s="37"/>
    </row>
    <row r="31" spans="2:12" s="1" customFormat="1" ht="6.9" customHeight="1">
      <c r="B31" s="37"/>
      <c r="D31" s="58"/>
      <c r="E31" s="58"/>
      <c r="F31" s="58"/>
      <c r="G31" s="58"/>
      <c r="H31" s="58"/>
      <c r="I31" s="112"/>
      <c r="J31" s="58"/>
      <c r="K31" s="58"/>
      <c r="L31" s="37"/>
    </row>
    <row r="32" spans="2:12" s="1" customFormat="1" ht="14.4" customHeight="1">
      <c r="B32" s="37"/>
      <c r="F32" s="115" t="s">
        <v>40</v>
      </c>
      <c r="I32" s="116" t="s">
        <v>39</v>
      </c>
      <c r="J32" s="115" t="s">
        <v>41</v>
      </c>
      <c r="L32" s="37"/>
    </row>
    <row r="33" spans="2:12" s="1" customFormat="1" ht="14.4" customHeight="1">
      <c r="B33" s="37"/>
      <c r="D33" s="117" t="s">
        <v>42</v>
      </c>
      <c r="E33" s="105" t="s">
        <v>43</v>
      </c>
      <c r="F33" s="118">
        <f>ROUND((SUM(BE87:BE246)),2)</f>
        <v>0</v>
      </c>
      <c r="I33" s="119">
        <v>0.21</v>
      </c>
      <c r="J33" s="118">
        <f>ROUND(((SUM(BE87:BE246))*I33),2)</f>
        <v>0</v>
      </c>
      <c r="L33" s="37"/>
    </row>
    <row r="34" spans="2:12" s="1" customFormat="1" ht="14.4" customHeight="1">
      <c r="B34" s="37"/>
      <c r="E34" s="105" t="s">
        <v>44</v>
      </c>
      <c r="F34" s="118">
        <f>ROUND((SUM(BF87:BF246)),2)</f>
        <v>0</v>
      </c>
      <c r="I34" s="119">
        <v>0.15</v>
      </c>
      <c r="J34" s="118">
        <f>ROUND(((SUM(BF87:BF246))*I34),2)</f>
        <v>0</v>
      </c>
      <c r="L34" s="37"/>
    </row>
    <row r="35" spans="2:12" s="1" customFormat="1" ht="14.4" customHeight="1" hidden="1">
      <c r="B35" s="37"/>
      <c r="E35" s="105" t="s">
        <v>45</v>
      </c>
      <c r="F35" s="118">
        <f>ROUND((SUM(BG87:BG246)),2)</f>
        <v>0</v>
      </c>
      <c r="I35" s="119">
        <v>0.21</v>
      </c>
      <c r="J35" s="118">
        <f>0</f>
        <v>0</v>
      </c>
      <c r="L35" s="37"/>
    </row>
    <row r="36" spans="2:12" s="1" customFormat="1" ht="14.4" customHeight="1" hidden="1">
      <c r="B36" s="37"/>
      <c r="E36" s="105" t="s">
        <v>46</v>
      </c>
      <c r="F36" s="118">
        <f>ROUND((SUM(BH87:BH246)),2)</f>
        <v>0</v>
      </c>
      <c r="I36" s="119">
        <v>0.15</v>
      </c>
      <c r="J36" s="118">
        <f>0</f>
        <v>0</v>
      </c>
      <c r="L36" s="37"/>
    </row>
    <row r="37" spans="2:12" s="1" customFormat="1" ht="14.4" customHeight="1" hidden="1">
      <c r="B37" s="37"/>
      <c r="E37" s="105" t="s">
        <v>47</v>
      </c>
      <c r="F37" s="118">
        <f>ROUND((SUM(BI87:BI246)),2)</f>
        <v>0</v>
      </c>
      <c r="I37" s="119">
        <v>0</v>
      </c>
      <c r="J37" s="118">
        <f>0</f>
        <v>0</v>
      </c>
      <c r="L37" s="37"/>
    </row>
    <row r="38" spans="2:12" s="1" customFormat="1" ht="6.9" customHeight="1">
      <c r="B38" s="37"/>
      <c r="I38" s="106"/>
      <c r="L38" s="37"/>
    </row>
    <row r="39" spans="2:12" s="1" customFormat="1" ht="25.35" customHeight="1">
      <c r="B39" s="37"/>
      <c r="C39" s="120"/>
      <c r="D39" s="121" t="s">
        <v>48</v>
      </c>
      <c r="E39" s="122"/>
      <c r="F39" s="122"/>
      <c r="G39" s="123" t="s">
        <v>49</v>
      </c>
      <c r="H39" s="124" t="s">
        <v>50</v>
      </c>
      <c r="I39" s="125"/>
      <c r="J39" s="126">
        <f>SUM(J30:J37)</f>
        <v>0</v>
      </c>
      <c r="K39" s="127"/>
      <c r="L39" s="37"/>
    </row>
    <row r="40" spans="2:12" s="1" customFormat="1" ht="14.4" customHeight="1">
      <c r="B40" s="128"/>
      <c r="C40" s="129"/>
      <c r="D40" s="129"/>
      <c r="E40" s="129"/>
      <c r="F40" s="129"/>
      <c r="G40" s="129"/>
      <c r="H40" s="129"/>
      <c r="I40" s="130"/>
      <c r="J40" s="129"/>
      <c r="K40" s="129"/>
      <c r="L40" s="37"/>
    </row>
    <row r="44" spans="2:12" s="1" customFormat="1" ht="6.9" customHeight="1">
      <c r="B44" s="131"/>
      <c r="C44" s="132"/>
      <c r="D44" s="132"/>
      <c r="E44" s="132"/>
      <c r="F44" s="132"/>
      <c r="G44" s="132"/>
      <c r="H44" s="132"/>
      <c r="I44" s="133"/>
      <c r="J44" s="132"/>
      <c r="K44" s="132"/>
      <c r="L44" s="37"/>
    </row>
    <row r="45" spans="2:12" s="1" customFormat="1" ht="24.9" customHeight="1">
      <c r="B45" s="33"/>
      <c r="C45" s="22" t="s">
        <v>100</v>
      </c>
      <c r="D45" s="34"/>
      <c r="E45" s="34"/>
      <c r="F45" s="34"/>
      <c r="G45" s="34"/>
      <c r="H45" s="34"/>
      <c r="I45" s="106"/>
      <c r="J45" s="34"/>
      <c r="K45" s="34"/>
      <c r="L45" s="37"/>
    </row>
    <row r="46" spans="2:12" s="1" customFormat="1" ht="6.9"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4.4" customHeight="1">
      <c r="B48" s="33"/>
      <c r="C48" s="34"/>
      <c r="D48" s="34"/>
      <c r="E48" s="348" t="str">
        <f>E7</f>
        <v>3719 Klatovská nemocnice - výměna oken a dveří</v>
      </c>
      <c r="F48" s="349"/>
      <c r="G48" s="349"/>
      <c r="H48" s="349"/>
      <c r="I48" s="106"/>
      <c r="J48" s="34"/>
      <c r="K48" s="34"/>
      <c r="L48" s="37"/>
    </row>
    <row r="49" spans="2:12" s="1" customFormat="1" ht="12" customHeight="1">
      <c r="B49" s="33"/>
      <c r="C49" s="28" t="s">
        <v>98</v>
      </c>
      <c r="D49" s="34"/>
      <c r="E49" s="34"/>
      <c r="F49" s="34"/>
      <c r="G49" s="34"/>
      <c r="H49" s="34"/>
      <c r="I49" s="106"/>
      <c r="J49" s="34"/>
      <c r="K49" s="34"/>
      <c r="L49" s="37"/>
    </row>
    <row r="50" spans="2:12" s="1" customFormat="1" ht="14.4" customHeight="1">
      <c r="B50" s="33"/>
      <c r="C50" s="34"/>
      <c r="D50" s="34"/>
      <c r="E50" s="326" t="str">
        <f>E9</f>
        <v>02 - SO 02 Výměna oken v budově č. p. 210 LDN</v>
      </c>
      <c r="F50" s="347"/>
      <c r="G50" s="347"/>
      <c r="H50" s="347"/>
      <c r="I50" s="106"/>
      <c r="J50" s="34"/>
      <c r="K50" s="34"/>
      <c r="L50" s="37"/>
    </row>
    <row r="51" spans="2:12" s="1" customFormat="1" ht="6.9" customHeight="1">
      <c r="B51" s="33"/>
      <c r="C51" s="34"/>
      <c r="D51" s="34"/>
      <c r="E51" s="34"/>
      <c r="F51" s="34"/>
      <c r="G51" s="34"/>
      <c r="H51" s="34"/>
      <c r="I51" s="106"/>
      <c r="J51" s="34"/>
      <c r="K51" s="34"/>
      <c r="L51" s="37"/>
    </row>
    <row r="52" spans="2:12" s="1" customFormat="1" ht="12" customHeight="1">
      <c r="B52" s="33"/>
      <c r="C52" s="28" t="s">
        <v>22</v>
      </c>
      <c r="D52" s="34"/>
      <c r="E52" s="34"/>
      <c r="F52" s="26" t="str">
        <f>F12</f>
        <v xml:space="preserve"> </v>
      </c>
      <c r="G52" s="34"/>
      <c r="H52" s="34"/>
      <c r="I52" s="108" t="s">
        <v>24</v>
      </c>
      <c r="J52" s="57" t="str">
        <f>IF(J12="","",J12)</f>
        <v>26. 5. 2019</v>
      </c>
      <c r="K52" s="34"/>
      <c r="L52" s="37"/>
    </row>
    <row r="53" spans="2:12" s="1" customFormat="1" ht="6.9" customHeight="1">
      <c r="B53" s="33"/>
      <c r="C53" s="34"/>
      <c r="D53" s="34"/>
      <c r="E53" s="34"/>
      <c r="F53" s="34"/>
      <c r="G53" s="34"/>
      <c r="H53" s="34"/>
      <c r="I53" s="106"/>
      <c r="J53" s="34"/>
      <c r="K53" s="34"/>
      <c r="L53" s="37"/>
    </row>
    <row r="54" spans="2:12" s="1" customFormat="1" ht="15.6" customHeight="1">
      <c r="B54" s="33"/>
      <c r="C54" s="28" t="s">
        <v>28</v>
      </c>
      <c r="D54" s="34"/>
      <c r="E54" s="34"/>
      <c r="F54" s="26" t="str">
        <f>E15</f>
        <v xml:space="preserve"> </v>
      </c>
      <c r="G54" s="34"/>
      <c r="H54" s="34"/>
      <c r="I54" s="108" t="s">
        <v>34</v>
      </c>
      <c r="J54" s="31" t="str">
        <f>E21</f>
        <v xml:space="preserve"> </v>
      </c>
      <c r="K54" s="34"/>
      <c r="L54" s="37"/>
    </row>
    <row r="55" spans="2:12" s="1" customFormat="1" ht="15.6" customHeight="1">
      <c r="B55" s="33"/>
      <c r="C55" s="28" t="s">
        <v>31</v>
      </c>
      <c r="D55" s="34"/>
      <c r="E55" s="34"/>
      <c r="F55" s="26" t="str">
        <f>IF(E18="","",E18)</f>
        <v>Vyplň údaj</v>
      </c>
      <c r="G55" s="34"/>
      <c r="H55" s="34"/>
      <c r="I55" s="108" t="s">
        <v>35</v>
      </c>
      <c r="J55" s="31" t="str">
        <f>E24</f>
        <v xml:space="preserve"> </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101</v>
      </c>
      <c r="D57" s="135"/>
      <c r="E57" s="135"/>
      <c r="F57" s="135"/>
      <c r="G57" s="135"/>
      <c r="H57" s="135"/>
      <c r="I57" s="136"/>
      <c r="J57" s="137" t="s">
        <v>102</v>
      </c>
      <c r="K57" s="135"/>
      <c r="L57" s="37"/>
    </row>
    <row r="58" spans="2:12" s="1" customFormat="1" ht="10.35" customHeight="1">
      <c r="B58" s="33"/>
      <c r="C58" s="34"/>
      <c r="D58" s="34"/>
      <c r="E58" s="34"/>
      <c r="F58" s="34"/>
      <c r="G58" s="34"/>
      <c r="H58" s="34"/>
      <c r="I58" s="106"/>
      <c r="J58" s="34"/>
      <c r="K58" s="34"/>
      <c r="L58" s="37"/>
    </row>
    <row r="59" spans="2:47" s="1" customFormat="1" ht="22.8" customHeight="1">
      <c r="B59" s="33"/>
      <c r="C59" s="138" t="s">
        <v>70</v>
      </c>
      <c r="D59" s="34"/>
      <c r="E59" s="34"/>
      <c r="F59" s="34"/>
      <c r="G59" s="34"/>
      <c r="H59" s="34"/>
      <c r="I59" s="106"/>
      <c r="J59" s="75">
        <f>J87</f>
        <v>0</v>
      </c>
      <c r="K59" s="34"/>
      <c r="L59" s="37"/>
      <c r="AU59" s="16" t="s">
        <v>103</v>
      </c>
    </row>
    <row r="60" spans="2:12" s="8" customFormat="1" ht="24.9" customHeight="1">
      <c r="B60" s="139"/>
      <c r="C60" s="140"/>
      <c r="D60" s="141" t="s">
        <v>104</v>
      </c>
      <c r="E60" s="142"/>
      <c r="F60" s="142"/>
      <c r="G60" s="142"/>
      <c r="H60" s="142"/>
      <c r="I60" s="143"/>
      <c r="J60" s="144">
        <f>J88</f>
        <v>0</v>
      </c>
      <c r="K60" s="140"/>
      <c r="L60" s="145"/>
    </row>
    <row r="61" spans="2:12" s="9" customFormat="1" ht="19.95" customHeight="1">
      <c r="B61" s="146"/>
      <c r="C61" s="147"/>
      <c r="D61" s="148" t="s">
        <v>105</v>
      </c>
      <c r="E61" s="149"/>
      <c r="F61" s="149"/>
      <c r="G61" s="149"/>
      <c r="H61" s="149"/>
      <c r="I61" s="150"/>
      <c r="J61" s="151">
        <f>J89</f>
        <v>0</v>
      </c>
      <c r="K61" s="147"/>
      <c r="L61" s="152"/>
    </row>
    <row r="62" spans="2:12" s="9" customFormat="1" ht="19.95" customHeight="1">
      <c r="B62" s="146"/>
      <c r="C62" s="147"/>
      <c r="D62" s="148" t="s">
        <v>106</v>
      </c>
      <c r="E62" s="149"/>
      <c r="F62" s="149"/>
      <c r="G62" s="149"/>
      <c r="H62" s="149"/>
      <c r="I62" s="150"/>
      <c r="J62" s="151">
        <f>J102</f>
        <v>0</v>
      </c>
      <c r="K62" s="147"/>
      <c r="L62" s="152"/>
    </row>
    <row r="63" spans="2:12" s="9" customFormat="1" ht="19.95" customHeight="1">
      <c r="B63" s="146"/>
      <c r="C63" s="147"/>
      <c r="D63" s="148" t="s">
        <v>107</v>
      </c>
      <c r="E63" s="149"/>
      <c r="F63" s="149"/>
      <c r="G63" s="149"/>
      <c r="H63" s="149"/>
      <c r="I63" s="150"/>
      <c r="J63" s="151">
        <f>J123</f>
        <v>0</v>
      </c>
      <c r="K63" s="147"/>
      <c r="L63" s="152"/>
    </row>
    <row r="64" spans="2:12" s="9" customFormat="1" ht="19.95" customHeight="1">
      <c r="B64" s="146"/>
      <c r="C64" s="147"/>
      <c r="D64" s="148" t="s">
        <v>108</v>
      </c>
      <c r="E64" s="149"/>
      <c r="F64" s="149"/>
      <c r="G64" s="149"/>
      <c r="H64" s="149"/>
      <c r="I64" s="150"/>
      <c r="J64" s="151">
        <f>J144</f>
        <v>0</v>
      </c>
      <c r="K64" s="147"/>
      <c r="L64" s="152"/>
    </row>
    <row r="65" spans="2:12" s="8" customFormat="1" ht="24.9" customHeight="1">
      <c r="B65" s="139"/>
      <c r="C65" s="140"/>
      <c r="D65" s="141" t="s">
        <v>109</v>
      </c>
      <c r="E65" s="142"/>
      <c r="F65" s="142"/>
      <c r="G65" s="142"/>
      <c r="H65" s="142"/>
      <c r="I65" s="143"/>
      <c r="J65" s="144">
        <f>J148</f>
        <v>0</v>
      </c>
      <c r="K65" s="140"/>
      <c r="L65" s="145"/>
    </row>
    <row r="66" spans="2:12" s="9" customFormat="1" ht="19.95" customHeight="1">
      <c r="B66" s="146"/>
      <c r="C66" s="147"/>
      <c r="D66" s="148" t="s">
        <v>110</v>
      </c>
      <c r="E66" s="149"/>
      <c r="F66" s="149"/>
      <c r="G66" s="149"/>
      <c r="H66" s="149"/>
      <c r="I66" s="150"/>
      <c r="J66" s="151">
        <f>J149</f>
        <v>0</v>
      </c>
      <c r="K66" s="147"/>
      <c r="L66" s="152"/>
    </row>
    <row r="67" spans="2:12" s="9" customFormat="1" ht="19.95" customHeight="1">
      <c r="B67" s="146"/>
      <c r="C67" s="147"/>
      <c r="D67" s="148" t="s">
        <v>378</v>
      </c>
      <c r="E67" s="149"/>
      <c r="F67" s="149"/>
      <c r="G67" s="149"/>
      <c r="H67" s="149"/>
      <c r="I67" s="150"/>
      <c r="J67" s="151">
        <f>J233</f>
        <v>0</v>
      </c>
      <c r="K67" s="147"/>
      <c r="L67" s="152"/>
    </row>
    <row r="68" spans="2:12" s="1" customFormat="1" ht="21.75" customHeight="1">
      <c r="B68" s="33"/>
      <c r="C68" s="34"/>
      <c r="D68" s="34"/>
      <c r="E68" s="34"/>
      <c r="F68" s="34"/>
      <c r="G68" s="34"/>
      <c r="H68" s="34"/>
      <c r="I68" s="106"/>
      <c r="J68" s="34"/>
      <c r="K68" s="34"/>
      <c r="L68" s="37"/>
    </row>
    <row r="69" spans="2:12" s="1" customFormat="1" ht="6.9" customHeight="1">
      <c r="B69" s="45"/>
      <c r="C69" s="46"/>
      <c r="D69" s="46"/>
      <c r="E69" s="46"/>
      <c r="F69" s="46"/>
      <c r="G69" s="46"/>
      <c r="H69" s="46"/>
      <c r="I69" s="130"/>
      <c r="J69" s="46"/>
      <c r="K69" s="46"/>
      <c r="L69" s="37"/>
    </row>
    <row r="73" spans="2:12" s="1" customFormat="1" ht="6.9" customHeight="1">
      <c r="B73" s="47"/>
      <c r="C73" s="48"/>
      <c r="D73" s="48"/>
      <c r="E73" s="48"/>
      <c r="F73" s="48"/>
      <c r="G73" s="48"/>
      <c r="H73" s="48"/>
      <c r="I73" s="133"/>
      <c r="J73" s="48"/>
      <c r="K73" s="48"/>
      <c r="L73" s="37"/>
    </row>
    <row r="74" spans="2:12" s="1" customFormat="1" ht="24.9" customHeight="1">
      <c r="B74" s="33"/>
      <c r="C74" s="22" t="s">
        <v>111</v>
      </c>
      <c r="D74" s="34"/>
      <c r="E74" s="34"/>
      <c r="F74" s="34"/>
      <c r="G74" s="34"/>
      <c r="H74" s="34"/>
      <c r="I74" s="106"/>
      <c r="J74" s="34"/>
      <c r="K74" s="34"/>
      <c r="L74" s="37"/>
    </row>
    <row r="75" spans="2:12" s="1" customFormat="1" ht="6.9" customHeight="1">
      <c r="B75" s="33"/>
      <c r="C75" s="34"/>
      <c r="D75" s="34"/>
      <c r="E75" s="34"/>
      <c r="F75" s="34"/>
      <c r="G75" s="34"/>
      <c r="H75" s="34"/>
      <c r="I75" s="106"/>
      <c r="J75" s="34"/>
      <c r="K75" s="34"/>
      <c r="L75" s="37"/>
    </row>
    <row r="76" spans="2:12" s="1" customFormat="1" ht="12" customHeight="1">
      <c r="B76" s="33"/>
      <c r="C76" s="28" t="s">
        <v>16</v>
      </c>
      <c r="D76" s="34"/>
      <c r="E76" s="34"/>
      <c r="F76" s="34"/>
      <c r="G76" s="34"/>
      <c r="H76" s="34"/>
      <c r="I76" s="106"/>
      <c r="J76" s="34"/>
      <c r="K76" s="34"/>
      <c r="L76" s="37"/>
    </row>
    <row r="77" spans="2:12" s="1" customFormat="1" ht="14.4" customHeight="1">
      <c r="B77" s="33"/>
      <c r="C77" s="34"/>
      <c r="D77" s="34"/>
      <c r="E77" s="348" t="str">
        <f>E7</f>
        <v>3719 Klatovská nemocnice - výměna oken a dveří</v>
      </c>
      <c r="F77" s="349"/>
      <c r="G77" s="349"/>
      <c r="H77" s="349"/>
      <c r="I77" s="106"/>
      <c r="J77" s="34"/>
      <c r="K77" s="34"/>
      <c r="L77" s="37"/>
    </row>
    <row r="78" spans="2:12" s="1" customFormat="1" ht="12" customHeight="1">
      <c r="B78" s="33"/>
      <c r="C78" s="28" t="s">
        <v>98</v>
      </c>
      <c r="D78" s="34"/>
      <c r="E78" s="34"/>
      <c r="F78" s="34"/>
      <c r="G78" s="34"/>
      <c r="H78" s="34"/>
      <c r="I78" s="106"/>
      <c r="J78" s="34"/>
      <c r="K78" s="34"/>
      <c r="L78" s="37"/>
    </row>
    <row r="79" spans="2:12" s="1" customFormat="1" ht="14.4" customHeight="1">
      <c r="B79" s="33"/>
      <c r="C79" s="34"/>
      <c r="D79" s="34"/>
      <c r="E79" s="326" t="str">
        <f>E9</f>
        <v>02 - SO 02 Výměna oken v budově č. p. 210 LDN</v>
      </c>
      <c r="F79" s="347"/>
      <c r="G79" s="347"/>
      <c r="H79" s="347"/>
      <c r="I79" s="106"/>
      <c r="J79" s="34"/>
      <c r="K79" s="34"/>
      <c r="L79" s="37"/>
    </row>
    <row r="80" spans="2:12" s="1" customFormat="1" ht="6.9" customHeight="1">
      <c r="B80" s="33"/>
      <c r="C80" s="34"/>
      <c r="D80" s="34"/>
      <c r="E80" s="34"/>
      <c r="F80" s="34"/>
      <c r="G80" s="34"/>
      <c r="H80" s="34"/>
      <c r="I80" s="106"/>
      <c r="J80" s="34"/>
      <c r="K80" s="34"/>
      <c r="L80" s="37"/>
    </row>
    <row r="81" spans="2:12" s="1" customFormat="1" ht="12" customHeight="1">
      <c r="B81" s="33"/>
      <c r="C81" s="28" t="s">
        <v>22</v>
      </c>
      <c r="D81" s="34"/>
      <c r="E81" s="34"/>
      <c r="F81" s="26" t="str">
        <f>F12</f>
        <v xml:space="preserve"> </v>
      </c>
      <c r="G81" s="34"/>
      <c r="H81" s="34"/>
      <c r="I81" s="108" t="s">
        <v>24</v>
      </c>
      <c r="J81" s="57" t="str">
        <f>IF(J12="","",J12)</f>
        <v>26. 5. 2019</v>
      </c>
      <c r="K81" s="34"/>
      <c r="L81" s="37"/>
    </row>
    <row r="82" spans="2:12" s="1" customFormat="1" ht="6.9" customHeight="1">
      <c r="B82" s="33"/>
      <c r="C82" s="34"/>
      <c r="D82" s="34"/>
      <c r="E82" s="34"/>
      <c r="F82" s="34"/>
      <c r="G82" s="34"/>
      <c r="H82" s="34"/>
      <c r="I82" s="106"/>
      <c r="J82" s="34"/>
      <c r="K82" s="34"/>
      <c r="L82" s="37"/>
    </row>
    <row r="83" spans="2:12" s="1" customFormat="1" ht="15.6" customHeight="1">
      <c r="B83" s="33"/>
      <c r="C83" s="28" t="s">
        <v>28</v>
      </c>
      <c r="D83" s="34"/>
      <c r="E83" s="34"/>
      <c r="F83" s="26" t="str">
        <f>E15</f>
        <v xml:space="preserve"> </v>
      </c>
      <c r="G83" s="34"/>
      <c r="H83" s="34"/>
      <c r="I83" s="108" t="s">
        <v>34</v>
      </c>
      <c r="J83" s="31" t="str">
        <f>E21</f>
        <v xml:space="preserve"> </v>
      </c>
      <c r="K83" s="34"/>
      <c r="L83" s="37"/>
    </row>
    <row r="84" spans="2:12" s="1" customFormat="1" ht="15.6" customHeight="1">
      <c r="B84" s="33"/>
      <c r="C84" s="28" t="s">
        <v>31</v>
      </c>
      <c r="D84" s="34"/>
      <c r="E84" s="34"/>
      <c r="F84" s="26" t="str">
        <f>IF(E18="","",E18)</f>
        <v>Vyplň údaj</v>
      </c>
      <c r="G84" s="34"/>
      <c r="H84" s="34"/>
      <c r="I84" s="108" t="s">
        <v>35</v>
      </c>
      <c r="J84" s="31" t="str">
        <f>E24</f>
        <v xml:space="preserve"> </v>
      </c>
      <c r="K84" s="34"/>
      <c r="L84" s="37"/>
    </row>
    <row r="85" spans="2:12" s="1" customFormat="1" ht="10.35" customHeight="1">
      <c r="B85" s="33"/>
      <c r="C85" s="34"/>
      <c r="D85" s="34"/>
      <c r="E85" s="34"/>
      <c r="F85" s="34"/>
      <c r="G85" s="34"/>
      <c r="H85" s="34"/>
      <c r="I85" s="106"/>
      <c r="J85" s="34"/>
      <c r="K85" s="34"/>
      <c r="L85" s="37"/>
    </row>
    <row r="86" spans="2:20" s="10" customFormat="1" ht="29.25" customHeight="1">
      <c r="B86" s="153"/>
      <c r="C86" s="154" t="s">
        <v>112</v>
      </c>
      <c r="D86" s="155" t="s">
        <v>57</v>
      </c>
      <c r="E86" s="155" t="s">
        <v>53</v>
      </c>
      <c r="F86" s="155" t="s">
        <v>54</v>
      </c>
      <c r="G86" s="155" t="s">
        <v>113</v>
      </c>
      <c r="H86" s="155" t="s">
        <v>114</v>
      </c>
      <c r="I86" s="156" t="s">
        <v>115</v>
      </c>
      <c r="J86" s="155" t="s">
        <v>102</v>
      </c>
      <c r="K86" s="157" t="s">
        <v>116</v>
      </c>
      <c r="L86" s="158"/>
      <c r="M86" s="66" t="s">
        <v>20</v>
      </c>
      <c r="N86" s="67" t="s">
        <v>42</v>
      </c>
      <c r="O86" s="67" t="s">
        <v>117</v>
      </c>
      <c r="P86" s="67" t="s">
        <v>118</v>
      </c>
      <c r="Q86" s="67" t="s">
        <v>119</v>
      </c>
      <c r="R86" s="67" t="s">
        <v>120</v>
      </c>
      <c r="S86" s="67" t="s">
        <v>121</v>
      </c>
      <c r="T86" s="68" t="s">
        <v>122</v>
      </c>
    </row>
    <row r="87" spans="2:63" s="1" customFormat="1" ht="22.8" customHeight="1">
      <c r="B87" s="33"/>
      <c r="C87" s="73" t="s">
        <v>123</v>
      </c>
      <c r="D87" s="34"/>
      <c r="E87" s="34"/>
      <c r="F87" s="34"/>
      <c r="G87" s="34"/>
      <c r="H87" s="34"/>
      <c r="I87" s="106"/>
      <c r="J87" s="159">
        <f>BK87</f>
        <v>0</v>
      </c>
      <c r="K87" s="34"/>
      <c r="L87" s="37"/>
      <c r="M87" s="69"/>
      <c r="N87" s="70"/>
      <c r="O87" s="70"/>
      <c r="P87" s="160">
        <f>P88+P148</f>
        <v>0</v>
      </c>
      <c r="Q87" s="70"/>
      <c r="R87" s="160">
        <f>R88+R148</f>
        <v>3.8792090999999997</v>
      </c>
      <c r="S87" s="70"/>
      <c r="T87" s="161">
        <f>T88+T148</f>
        <v>7.646490000000001</v>
      </c>
      <c r="AT87" s="16" t="s">
        <v>71</v>
      </c>
      <c r="AU87" s="16" t="s">
        <v>103</v>
      </c>
      <c r="BK87" s="162">
        <f>BK88+BK148</f>
        <v>0</v>
      </c>
    </row>
    <row r="88" spans="2:63" s="11" customFormat="1" ht="25.95" customHeight="1">
      <c r="B88" s="163"/>
      <c r="C88" s="164"/>
      <c r="D88" s="165" t="s">
        <v>71</v>
      </c>
      <c r="E88" s="166" t="s">
        <v>124</v>
      </c>
      <c r="F88" s="166" t="s">
        <v>125</v>
      </c>
      <c r="G88" s="164"/>
      <c r="H88" s="164"/>
      <c r="I88" s="167"/>
      <c r="J88" s="168">
        <f>BK88</f>
        <v>0</v>
      </c>
      <c r="K88" s="164"/>
      <c r="L88" s="169"/>
      <c r="M88" s="170"/>
      <c r="N88" s="171"/>
      <c r="O88" s="171"/>
      <c r="P88" s="172">
        <f>P89+P102+P123+P144</f>
        <v>0</v>
      </c>
      <c r="Q88" s="171"/>
      <c r="R88" s="172">
        <f>R89+R102+R123+R144</f>
        <v>3.6414152</v>
      </c>
      <c r="S88" s="171"/>
      <c r="T88" s="173">
        <f>T89+T102+T123+T144</f>
        <v>7.396490000000001</v>
      </c>
      <c r="AR88" s="174" t="s">
        <v>8</v>
      </c>
      <c r="AT88" s="175" t="s">
        <v>71</v>
      </c>
      <c r="AU88" s="175" t="s">
        <v>72</v>
      </c>
      <c r="AY88" s="174" t="s">
        <v>126</v>
      </c>
      <c r="BK88" s="176">
        <f>BK89+BK102+BK123+BK144</f>
        <v>0</v>
      </c>
    </row>
    <row r="89" spans="2:63" s="11" customFormat="1" ht="22.8" customHeight="1">
      <c r="B89" s="163"/>
      <c r="C89" s="164"/>
      <c r="D89" s="165" t="s">
        <v>71</v>
      </c>
      <c r="E89" s="177" t="s">
        <v>127</v>
      </c>
      <c r="F89" s="177" t="s">
        <v>128</v>
      </c>
      <c r="G89" s="164"/>
      <c r="H89" s="164"/>
      <c r="I89" s="167"/>
      <c r="J89" s="178">
        <f>BK89</f>
        <v>0</v>
      </c>
      <c r="K89" s="164"/>
      <c r="L89" s="169"/>
      <c r="M89" s="170"/>
      <c r="N89" s="171"/>
      <c r="O89" s="171"/>
      <c r="P89" s="172">
        <f>SUM(P90:P101)</f>
        <v>0</v>
      </c>
      <c r="Q89" s="171"/>
      <c r="R89" s="172">
        <f>SUM(R90:R101)</f>
        <v>3.6414152</v>
      </c>
      <c r="S89" s="171"/>
      <c r="T89" s="173">
        <f>SUM(T90:T101)</f>
        <v>0</v>
      </c>
      <c r="AR89" s="174" t="s">
        <v>8</v>
      </c>
      <c r="AT89" s="175" t="s">
        <v>71</v>
      </c>
      <c r="AU89" s="175" t="s">
        <v>8</v>
      </c>
      <c r="AY89" s="174" t="s">
        <v>126</v>
      </c>
      <c r="BK89" s="176">
        <f>SUM(BK90:BK101)</f>
        <v>0</v>
      </c>
    </row>
    <row r="90" spans="2:65" s="1" customFormat="1" ht="14.4" customHeight="1">
      <c r="B90" s="33"/>
      <c r="C90" s="179" t="s">
        <v>8</v>
      </c>
      <c r="D90" s="179" t="s">
        <v>129</v>
      </c>
      <c r="E90" s="180" t="s">
        <v>130</v>
      </c>
      <c r="F90" s="181" t="s">
        <v>131</v>
      </c>
      <c r="G90" s="182" t="s">
        <v>132</v>
      </c>
      <c r="H90" s="183">
        <v>108.44</v>
      </c>
      <c r="I90" s="184"/>
      <c r="J90" s="183">
        <f>ROUND(I90*H90,0)</f>
        <v>0</v>
      </c>
      <c r="K90" s="181" t="s">
        <v>133</v>
      </c>
      <c r="L90" s="37"/>
      <c r="M90" s="185" t="s">
        <v>20</v>
      </c>
      <c r="N90" s="186" t="s">
        <v>43</v>
      </c>
      <c r="O90" s="62"/>
      <c r="P90" s="187">
        <f>O90*H90</f>
        <v>0</v>
      </c>
      <c r="Q90" s="187">
        <v>0.03358</v>
      </c>
      <c r="R90" s="187">
        <f>Q90*H90</f>
        <v>3.6414152</v>
      </c>
      <c r="S90" s="187">
        <v>0</v>
      </c>
      <c r="T90" s="188">
        <f>S90*H90</f>
        <v>0</v>
      </c>
      <c r="AR90" s="189" t="s">
        <v>134</v>
      </c>
      <c r="AT90" s="189" t="s">
        <v>129</v>
      </c>
      <c r="AU90" s="189" t="s">
        <v>81</v>
      </c>
      <c r="AY90" s="16" t="s">
        <v>126</v>
      </c>
      <c r="BE90" s="190">
        <f>IF(N90="základní",J90,0)</f>
        <v>0</v>
      </c>
      <c r="BF90" s="190">
        <f>IF(N90="snížená",J90,0)</f>
        <v>0</v>
      </c>
      <c r="BG90" s="190">
        <f>IF(N90="zákl. přenesená",J90,0)</f>
        <v>0</v>
      </c>
      <c r="BH90" s="190">
        <f>IF(N90="sníž. přenesená",J90,0)</f>
        <v>0</v>
      </c>
      <c r="BI90" s="190">
        <f>IF(N90="nulová",J90,0)</f>
        <v>0</v>
      </c>
      <c r="BJ90" s="16" t="s">
        <v>8</v>
      </c>
      <c r="BK90" s="190">
        <f>ROUND(I90*H90,0)</f>
        <v>0</v>
      </c>
      <c r="BL90" s="16" t="s">
        <v>134</v>
      </c>
      <c r="BM90" s="189" t="s">
        <v>379</v>
      </c>
    </row>
    <row r="91" spans="2:47" s="1" customFormat="1" ht="12">
      <c r="B91" s="33"/>
      <c r="C91" s="34"/>
      <c r="D91" s="191" t="s">
        <v>136</v>
      </c>
      <c r="E91" s="34"/>
      <c r="F91" s="192" t="s">
        <v>137</v>
      </c>
      <c r="G91" s="34"/>
      <c r="H91" s="34"/>
      <c r="I91" s="106"/>
      <c r="J91" s="34"/>
      <c r="K91" s="34"/>
      <c r="L91" s="37"/>
      <c r="M91" s="193"/>
      <c r="N91" s="62"/>
      <c r="O91" s="62"/>
      <c r="P91" s="62"/>
      <c r="Q91" s="62"/>
      <c r="R91" s="62"/>
      <c r="S91" s="62"/>
      <c r="T91" s="63"/>
      <c r="AT91" s="16" t="s">
        <v>136</v>
      </c>
      <c r="AU91" s="16" t="s">
        <v>81</v>
      </c>
    </row>
    <row r="92" spans="2:47" s="1" customFormat="1" ht="38.4">
      <c r="B92" s="33"/>
      <c r="C92" s="34"/>
      <c r="D92" s="191" t="s">
        <v>138</v>
      </c>
      <c r="E92" s="34"/>
      <c r="F92" s="194" t="s">
        <v>139</v>
      </c>
      <c r="G92" s="34"/>
      <c r="H92" s="34"/>
      <c r="I92" s="106"/>
      <c r="J92" s="34"/>
      <c r="K92" s="34"/>
      <c r="L92" s="37"/>
      <c r="M92" s="193"/>
      <c r="N92" s="62"/>
      <c r="O92" s="62"/>
      <c r="P92" s="62"/>
      <c r="Q92" s="62"/>
      <c r="R92" s="62"/>
      <c r="S92" s="62"/>
      <c r="T92" s="63"/>
      <c r="AT92" s="16" t="s">
        <v>138</v>
      </c>
      <c r="AU92" s="16" t="s">
        <v>81</v>
      </c>
    </row>
    <row r="93" spans="2:51" s="12" customFormat="1" ht="20.4">
      <c r="B93" s="195"/>
      <c r="C93" s="196"/>
      <c r="D93" s="191" t="s">
        <v>140</v>
      </c>
      <c r="E93" s="197" t="s">
        <v>20</v>
      </c>
      <c r="F93" s="198" t="s">
        <v>380</v>
      </c>
      <c r="G93" s="196"/>
      <c r="H93" s="199">
        <v>84.76</v>
      </c>
      <c r="I93" s="200"/>
      <c r="J93" s="196"/>
      <c r="K93" s="196"/>
      <c r="L93" s="201"/>
      <c r="M93" s="202"/>
      <c r="N93" s="203"/>
      <c r="O93" s="203"/>
      <c r="P93" s="203"/>
      <c r="Q93" s="203"/>
      <c r="R93" s="203"/>
      <c r="S93" s="203"/>
      <c r="T93" s="204"/>
      <c r="AT93" s="205" t="s">
        <v>140</v>
      </c>
      <c r="AU93" s="205" t="s">
        <v>81</v>
      </c>
      <c r="AV93" s="12" t="s">
        <v>81</v>
      </c>
      <c r="AW93" s="12" t="s">
        <v>33</v>
      </c>
      <c r="AX93" s="12" t="s">
        <v>72</v>
      </c>
      <c r="AY93" s="205" t="s">
        <v>126</v>
      </c>
    </row>
    <row r="94" spans="2:51" s="12" customFormat="1" ht="20.4">
      <c r="B94" s="195"/>
      <c r="C94" s="196"/>
      <c r="D94" s="191" t="s">
        <v>140</v>
      </c>
      <c r="E94" s="197" t="s">
        <v>20</v>
      </c>
      <c r="F94" s="198" t="s">
        <v>381</v>
      </c>
      <c r="G94" s="196"/>
      <c r="H94" s="199">
        <v>23.68</v>
      </c>
      <c r="I94" s="200"/>
      <c r="J94" s="196"/>
      <c r="K94" s="196"/>
      <c r="L94" s="201"/>
      <c r="M94" s="202"/>
      <c r="N94" s="203"/>
      <c r="O94" s="203"/>
      <c r="P94" s="203"/>
      <c r="Q94" s="203"/>
      <c r="R94" s="203"/>
      <c r="S94" s="203"/>
      <c r="T94" s="204"/>
      <c r="AT94" s="205" t="s">
        <v>140</v>
      </c>
      <c r="AU94" s="205" t="s">
        <v>81</v>
      </c>
      <c r="AV94" s="12" t="s">
        <v>81</v>
      </c>
      <c r="AW94" s="12" t="s">
        <v>33</v>
      </c>
      <c r="AX94" s="12" t="s">
        <v>72</v>
      </c>
      <c r="AY94" s="205" t="s">
        <v>126</v>
      </c>
    </row>
    <row r="95" spans="2:51" s="13" customFormat="1" ht="12">
      <c r="B95" s="206"/>
      <c r="C95" s="207"/>
      <c r="D95" s="191" t="s">
        <v>140</v>
      </c>
      <c r="E95" s="208" t="s">
        <v>20</v>
      </c>
      <c r="F95" s="209" t="s">
        <v>143</v>
      </c>
      <c r="G95" s="207"/>
      <c r="H95" s="210">
        <v>108.44</v>
      </c>
      <c r="I95" s="211"/>
      <c r="J95" s="207"/>
      <c r="K95" s="207"/>
      <c r="L95" s="212"/>
      <c r="M95" s="213"/>
      <c r="N95" s="214"/>
      <c r="O95" s="214"/>
      <c r="P95" s="214"/>
      <c r="Q95" s="214"/>
      <c r="R95" s="214"/>
      <c r="S95" s="214"/>
      <c r="T95" s="215"/>
      <c r="AT95" s="216" t="s">
        <v>140</v>
      </c>
      <c r="AU95" s="216" t="s">
        <v>81</v>
      </c>
      <c r="AV95" s="13" t="s">
        <v>134</v>
      </c>
      <c r="AW95" s="13" t="s">
        <v>33</v>
      </c>
      <c r="AX95" s="13" t="s">
        <v>8</v>
      </c>
      <c r="AY95" s="216" t="s">
        <v>126</v>
      </c>
    </row>
    <row r="96" spans="2:65" s="1" customFormat="1" ht="14.4" customHeight="1">
      <c r="B96" s="33"/>
      <c r="C96" s="179" t="s">
        <v>81</v>
      </c>
      <c r="D96" s="179" t="s">
        <v>129</v>
      </c>
      <c r="E96" s="180" t="s">
        <v>144</v>
      </c>
      <c r="F96" s="181" t="s">
        <v>145</v>
      </c>
      <c r="G96" s="182" t="s">
        <v>132</v>
      </c>
      <c r="H96" s="183">
        <v>152.12</v>
      </c>
      <c r="I96" s="184"/>
      <c r="J96" s="183">
        <f>ROUND(I96*H96,0)</f>
        <v>0</v>
      </c>
      <c r="K96" s="181" t="s">
        <v>133</v>
      </c>
      <c r="L96" s="37"/>
      <c r="M96" s="185" t="s">
        <v>20</v>
      </c>
      <c r="N96" s="186" t="s">
        <v>43</v>
      </c>
      <c r="O96" s="62"/>
      <c r="P96" s="187">
        <f>O96*H96</f>
        <v>0</v>
      </c>
      <c r="Q96" s="187">
        <v>0</v>
      </c>
      <c r="R96" s="187">
        <f>Q96*H96</f>
        <v>0</v>
      </c>
      <c r="S96" s="187">
        <v>0</v>
      </c>
      <c r="T96" s="188">
        <f>S96*H96</f>
        <v>0</v>
      </c>
      <c r="AR96" s="189" t="s">
        <v>134</v>
      </c>
      <c r="AT96" s="189" t="s">
        <v>129</v>
      </c>
      <c r="AU96" s="189" t="s">
        <v>81</v>
      </c>
      <c r="AY96" s="16" t="s">
        <v>126</v>
      </c>
      <c r="BE96" s="190">
        <f>IF(N96="základní",J96,0)</f>
        <v>0</v>
      </c>
      <c r="BF96" s="190">
        <f>IF(N96="snížená",J96,0)</f>
        <v>0</v>
      </c>
      <c r="BG96" s="190">
        <f>IF(N96="zákl. přenesená",J96,0)</f>
        <v>0</v>
      </c>
      <c r="BH96" s="190">
        <f>IF(N96="sníž. přenesená",J96,0)</f>
        <v>0</v>
      </c>
      <c r="BI96" s="190">
        <f>IF(N96="nulová",J96,0)</f>
        <v>0</v>
      </c>
      <c r="BJ96" s="16" t="s">
        <v>8</v>
      </c>
      <c r="BK96" s="190">
        <f>ROUND(I96*H96,0)</f>
        <v>0</v>
      </c>
      <c r="BL96" s="16" t="s">
        <v>134</v>
      </c>
      <c r="BM96" s="189" t="s">
        <v>382</v>
      </c>
    </row>
    <row r="97" spans="2:47" s="1" customFormat="1" ht="19.2">
      <c r="B97" s="33"/>
      <c r="C97" s="34"/>
      <c r="D97" s="191" t="s">
        <v>136</v>
      </c>
      <c r="E97" s="34"/>
      <c r="F97" s="192" t="s">
        <v>147</v>
      </c>
      <c r="G97" s="34"/>
      <c r="H97" s="34"/>
      <c r="I97" s="106"/>
      <c r="J97" s="34"/>
      <c r="K97" s="34"/>
      <c r="L97" s="37"/>
      <c r="M97" s="193"/>
      <c r="N97" s="62"/>
      <c r="O97" s="62"/>
      <c r="P97" s="62"/>
      <c r="Q97" s="62"/>
      <c r="R97" s="62"/>
      <c r="S97" s="62"/>
      <c r="T97" s="63"/>
      <c r="AT97" s="16" t="s">
        <v>136</v>
      </c>
      <c r="AU97" s="16" t="s">
        <v>81</v>
      </c>
    </row>
    <row r="98" spans="2:47" s="1" customFormat="1" ht="57.6">
      <c r="B98" s="33"/>
      <c r="C98" s="34"/>
      <c r="D98" s="191" t="s">
        <v>138</v>
      </c>
      <c r="E98" s="34"/>
      <c r="F98" s="194" t="s">
        <v>148</v>
      </c>
      <c r="G98" s="34"/>
      <c r="H98" s="34"/>
      <c r="I98" s="106"/>
      <c r="J98" s="34"/>
      <c r="K98" s="34"/>
      <c r="L98" s="37"/>
      <c r="M98" s="193"/>
      <c r="N98" s="62"/>
      <c r="O98" s="62"/>
      <c r="P98" s="62"/>
      <c r="Q98" s="62"/>
      <c r="R98" s="62"/>
      <c r="S98" s="62"/>
      <c r="T98" s="63"/>
      <c r="AT98" s="16" t="s">
        <v>138</v>
      </c>
      <c r="AU98" s="16" t="s">
        <v>81</v>
      </c>
    </row>
    <row r="99" spans="2:51" s="12" customFormat="1" ht="20.4">
      <c r="B99" s="195"/>
      <c r="C99" s="196"/>
      <c r="D99" s="191" t="s">
        <v>140</v>
      </c>
      <c r="E99" s="197" t="s">
        <v>20</v>
      </c>
      <c r="F99" s="198" t="s">
        <v>383</v>
      </c>
      <c r="G99" s="196"/>
      <c r="H99" s="199">
        <v>109.58</v>
      </c>
      <c r="I99" s="200"/>
      <c r="J99" s="196"/>
      <c r="K99" s="196"/>
      <c r="L99" s="201"/>
      <c r="M99" s="202"/>
      <c r="N99" s="203"/>
      <c r="O99" s="203"/>
      <c r="P99" s="203"/>
      <c r="Q99" s="203"/>
      <c r="R99" s="203"/>
      <c r="S99" s="203"/>
      <c r="T99" s="204"/>
      <c r="AT99" s="205" t="s">
        <v>140</v>
      </c>
      <c r="AU99" s="205" t="s">
        <v>81</v>
      </c>
      <c r="AV99" s="12" t="s">
        <v>81</v>
      </c>
      <c r="AW99" s="12" t="s">
        <v>33</v>
      </c>
      <c r="AX99" s="12" t="s">
        <v>72</v>
      </c>
      <c r="AY99" s="205" t="s">
        <v>126</v>
      </c>
    </row>
    <row r="100" spans="2:51" s="12" customFormat="1" ht="12">
      <c r="B100" s="195"/>
      <c r="C100" s="196"/>
      <c r="D100" s="191" t="s">
        <v>140</v>
      </c>
      <c r="E100" s="197" t="s">
        <v>20</v>
      </c>
      <c r="F100" s="198" t="s">
        <v>384</v>
      </c>
      <c r="G100" s="196"/>
      <c r="H100" s="199">
        <v>42.54</v>
      </c>
      <c r="I100" s="200"/>
      <c r="J100" s="196"/>
      <c r="K100" s="196"/>
      <c r="L100" s="201"/>
      <c r="M100" s="202"/>
      <c r="N100" s="203"/>
      <c r="O100" s="203"/>
      <c r="P100" s="203"/>
      <c r="Q100" s="203"/>
      <c r="R100" s="203"/>
      <c r="S100" s="203"/>
      <c r="T100" s="204"/>
      <c r="AT100" s="205" t="s">
        <v>140</v>
      </c>
      <c r="AU100" s="205" t="s">
        <v>81</v>
      </c>
      <c r="AV100" s="12" t="s">
        <v>81</v>
      </c>
      <c r="AW100" s="12" t="s">
        <v>33</v>
      </c>
      <c r="AX100" s="12" t="s">
        <v>72</v>
      </c>
      <c r="AY100" s="205" t="s">
        <v>126</v>
      </c>
    </row>
    <row r="101" spans="2:51" s="13" customFormat="1" ht="12">
      <c r="B101" s="206"/>
      <c r="C101" s="207"/>
      <c r="D101" s="191" t="s">
        <v>140</v>
      </c>
      <c r="E101" s="208" t="s">
        <v>20</v>
      </c>
      <c r="F101" s="209" t="s">
        <v>143</v>
      </c>
      <c r="G101" s="207"/>
      <c r="H101" s="210">
        <v>152.12</v>
      </c>
      <c r="I101" s="211"/>
      <c r="J101" s="207"/>
      <c r="K101" s="207"/>
      <c r="L101" s="212"/>
      <c r="M101" s="213"/>
      <c r="N101" s="214"/>
      <c r="O101" s="214"/>
      <c r="P101" s="214"/>
      <c r="Q101" s="214"/>
      <c r="R101" s="214"/>
      <c r="S101" s="214"/>
      <c r="T101" s="215"/>
      <c r="AT101" s="216" t="s">
        <v>140</v>
      </c>
      <c r="AU101" s="216" t="s">
        <v>81</v>
      </c>
      <c r="AV101" s="13" t="s">
        <v>134</v>
      </c>
      <c r="AW101" s="13" t="s">
        <v>33</v>
      </c>
      <c r="AX101" s="13" t="s">
        <v>8</v>
      </c>
      <c r="AY101" s="216" t="s">
        <v>126</v>
      </c>
    </row>
    <row r="102" spans="2:63" s="11" customFormat="1" ht="22.8" customHeight="1">
      <c r="B102" s="163"/>
      <c r="C102" s="164"/>
      <c r="D102" s="165" t="s">
        <v>71</v>
      </c>
      <c r="E102" s="177" t="s">
        <v>151</v>
      </c>
      <c r="F102" s="177" t="s">
        <v>152</v>
      </c>
      <c r="G102" s="164"/>
      <c r="H102" s="164"/>
      <c r="I102" s="167"/>
      <c r="J102" s="178">
        <f>BK102</f>
        <v>0</v>
      </c>
      <c r="K102" s="164"/>
      <c r="L102" s="169"/>
      <c r="M102" s="170"/>
      <c r="N102" s="171"/>
      <c r="O102" s="171"/>
      <c r="P102" s="172">
        <f>SUM(P103:P122)</f>
        <v>0</v>
      </c>
      <c r="Q102" s="171"/>
      <c r="R102" s="172">
        <f>SUM(R103:R122)</f>
        <v>0</v>
      </c>
      <c r="S102" s="171"/>
      <c r="T102" s="173">
        <f>SUM(T103:T122)</f>
        <v>7.396490000000001</v>
      </c>
      <c r="AR102" s="174" t="s">
        <v>8</v>
      </c>
      <c r="AT102" s="175" t="s">
        <v>71</v>
      </c>
      <c r="AU102" s="175" t="s">
        <v>8</v>
      </c>
      <c r="AY102" s="174" t="s">
        <v>126</v>
      </c>
      <c r="BK102" s="176">
        <f>SUM(BK103:BK122)</f>
        <v>0</v>
      </c>
    </row>
    <row r="103" spans="2:65" s="1" customFormat="1" ht="14.4" customHeight="1">
      <c r="B103" s="33"/>
      <c r="C103" s="179" t="s">
        <v>153</v>
      </c>
      <c r="D103" s="179" t="s">
        <v>129</v>
      </c>
      <c r="E103" s="180" t="s">
        <v>154</v>
      </c>
      <c r="F103" s="181" t="s">
        <v>155</v>
      </c>
      <c r="G103" s="182" t="s">
        <v>132</v>
      </c>
      <c r="H103" s="183">
        <v>1.29</v>
      </c>
      <c r="I103" s="184"/>
      <c r="J103" s="183">
        <f>ROUND(I103*H103,0)</f>
        <v>0</v>
      </c>
      <c r="K103" s="181" t="s">
        <v>133</v>
      </c>
      <c r="L103" s="37"/>
      <c r="M103" s="185" t="s">
        <v>20</v>
      </c>
      <c r="N103" s="186" t="s">
        <v>43</v>
      </c>
      <c r="O103" s="62"/>
      <c r="P103" s="187">
        <f>O103*H103</f>
        <v>0</v>
      </c>
      <c r="Q103" s="187">
        <v>0</v>
      </c>
      <c r="R103" s="187">
        <f>Q103*H103</f>
        <v>0</v>
      </c>
      <c r="S103" s="187">
        <v>0.075</v>
      </c>
      <c r="T103" s="188">
        <f>S103*H103</f>
        <v>0.09675</v>
      </c>
      <c r="AR103" s="189" t="s">
        <v>134</v>
      </c>
      <c r="AT103" s="189" t="s">
        <v>129</v>
      </c>
      <c r="AU103" s="189" t="s">
        <v>81</v>
      </c>
      <c r="AY103" s="16" t="s">
        <v>126</v>
      </c>
      <c r="BE103" s="190">
        <f>IF(N103="základní",J103,0)</f>
        <v>0</v>
      </c>
      <c r="BF103" s="190">
        <f>IF(N103="snížená",J103,0)</f>
        <v>0</v>
      </c>
      <c r="BG103" s="190">
        <f>IF(N103="zákl. přenesená",J103,0)</f>
        <v>0</v>
      </c>
      <c r="BH103" s="190">
        <f>IF(N103="sníž. přenesená",J103,0)</f>
        <v>0</v>
      </c>
      <c r="BI103" s="190">
        <f>IF(N103="nulová",J103,0)</f>
        <v>0</v>
      </c>
      <c r="BJ103" s="16" t="s">
        <v>8</v>
      </c>
      <c r="BK103" s="190">
        <f>ROUND(I103*H103,0)</f>
        <v>0</v>
      </c>
      <c r="BL103" s="16" t="s">
        <v>134</v>
      </c>
      <c r="BM103" s="189" t="s">
        <v>385</v>
      </c>
    </row>
    <row r="104" spans="2:47" s="1" customFormat="1" ht="19.2">
      <c r="B104" s="33"/>
      <c r="C104" s="34"/>
      <c r="D104" s="191" t="s">
        <v>136</v>
      </c>
      <c r="E104" s="34"/>
      <c r="F104" s="192" t="s">
        <v>157</v>
      </c>
      <c r="G104" s="34"/>
      <c r="H104" s="34"/>
      <c r="I104" s="106"/>
      <c r="J104" s="34"/>
      <c r="K104" s="34"/>
      <c r="L104" s="37"/>
      <c r="M104" s="193"/>
      <c r="N104" s="62"/>
      <c r="O104" s="62"/>
      <c r="P104" s="62"/>
      <c r="Q104" s="62"/>
      <c r="R104" s="62"/>
      <c r="S104" s="62"/>
      <c r="T104" s="63"/>
      <c r="AT104" s="16" t="s">
        <v>136</v>
      </c>
      <c r="AU104" s="16" t="s">
        <v>81</v>
      </c>
    </row>
    <row r="105" spans="2:47" s="1" customFormat="1" ht="28.8">
      <c r="B105" s="33"/>
      <c r="C105" s="34"/>
      <c r="D105" s="191" t="s">
        <v>138</v>
      </c>
      <c r="E105" s="34"/>
      <c r="F105" s="194" t="s">
        <v>158</v>
      </c>
      <c r="G105" s="34"/>
      <c r="H105" s="34"/>
      <c r="I105" s="106"/>
      <c r="J105" s="34"/>
      <c r="K105" s="34"/>
      <c r="L105" s="37"/>
      <c r="M105" s="193"/>
      <c r="N105" s="62"/>
      <c r="O105" s="62"/>
      <c r="P105" s="62"/>
      <c r="Q105" s="62"/>
      <c r="R105" s="62"/>
      <c r="S105" s="62"/>
      <c r="T105" s="63"/>
      <c r="AT105" s="16" t="s">
        <v>138</v>
      </c>
      <c r="AU105" s="16" t="s">
        <v>81</v>
      </c>
    </row>
    <row r="106" spans="2:51" s="12" customFormat="1" ht="12">
      <c r="B106" s="195"/>
      <c r="C106" s="196"/>
      <c r="D106" s="191" t="s">
        <v>140</v>
      </c>
      <c r="E106" s="197" t="s">
        <v>20</v>
      </c>
      <c r="F106" s="198" t="s">
        <v>386</v>
      </c>
      <c r="G106" s="196"/>
      <c r="H106" s="199">
        <v>1.29</v>
      </c>
      <c r="I106" s="200"/>
      <c r="J106" s="196"/>
      <c r="K106" s="196"/>
      <c r="L106" s="201"/>
      <c r="M106" s="202"/>
      <c r="N106" s="203"/>
      <c r="O106" s="203"/>
      <c r="P106" s="203"/>
      <c r="Q106" s="203"/>
      <c r="R106" s="203"/>
      <c r="S106" s="203"/>
      <c r="T106" s="204"/>
      <c r="AT106" s="205" t="s">
        <v>140</v>
      </c>
      <c r="AU106" s="205" t="s">
        <v>81</v>
      </c>
      <c r="AV106" s="12" t="s">
        <v>81</v>
      </c>
      <c r="AW106" s="12" t="s">
        <v>33</v>
      </c>
      <c r="AX106" s="12" t="s">
        <v>8</v>
      </c>
      <c r="AY106" s="205" t="s">
        <v>126</v>
      </c>
    </row>
    <row r="107" spans="2:65" s="1" customFormat="1" ht="14.4" customHeight="1">
      <c r="B107" s="33"/>
      <c r="C107" s="179" t="s">
        <v>134</v>
      </c>
      <c r="D107" s="179" t="s">
        <v>129</v>
      </c>
      <c r="E107" s="180" t="s">
        <v>160</v>
      </c>
      <c r="F107" s="181" t="s">
        <v>161</v>
      </c>
      <c r="G107" s="182" t="s">
        <v>132</v>
      </c>
      <c r="H107" s="183">
        <v>11.9</v>
      </c>
      <c r="I107" s="184"/>
      <c r="J107" s="183">
        <f>ROUND(I107*H107,0)</f>
        <v>0</v>
      </c>
      <c r="K107" s="181" t="s">
        <v>133</v>
      </c>
      <c r="L107" s="37"/>
      <c r="M107" s="185" t="s">
        <v>20</v>
      </c>
      <c r="N107" s="186" t="s">
        <v>43</v>
      </c>
      <c r="O107" s="62"/>
      <c r="P107" s="187">
        <f>O107*H107</f>
        <v>0</v>
      </c>
      <c r="Q107" s="187">
        <v>0</v>
      </c>
      <c r="R107" s="187">
        <f>Q107*H107</f>
        <v>0</v>
      </c>
      <c r="S107" s="187">
        <v>0.062</v>
      </c>
      <c r="T107" s="188">
        <f>S107*H107</f>
        <v>0.7378</v>
      </c>
      <c r="AR107" s="189" t="s">
        <v>134</v>
      </c>
      <c r="AT107" s="189" t="s">
        <v>129</v>
      </c>
      <c r="AU107" s="189" t="s">
        <v>81</v>
      </c>
      <c r="AY107" s="16" t="s">
        <v>126</v>
      </c>
      <c r="BE107" s="190">
        <f>IF(N107="základní",J107,0)</f>
        <v>0</v>
      </c>
      <c r="BF107" s="190">
        <f>IF(N107="snížená",J107,0)</f>
        <v>0</v>
      </c>
      <c r="BG107" s="190">
        <f>IF(N107="zákl. přenesená",J107,0)</f>
        <v>0</v>
      </c>
      <c r="BH107" s="190">
        <f>IF(N107="sníž. přenesená",J107,0)</f>
        <v>0</v>
      </c>
      <c r="BI107" s="190">
        <f>IF(N107="nulová",J107,0)</f>
        <v>0</v>
      </c>
      <c r="BJ107" s="16" t="s">
        <v>8</v>
      </c>
      <c r="BK107" s="190">
        <f>ROUND(I107*H107,0)</f>
        <v>0</v>
      </c>
      <c r="BL107" s="16" t="s">
        <v>134</v>
      </c>
      <c r="BM107" s="189" t="s">
        <v>387</v>
      </c>
    </row>
    <row r="108" spans="2:47" s="1" customFormat="1" ht="19.2">
      <c r="B108" s="33"/>
      <c r="C108" s="34"/>
      <c r="D108" s="191" t="s">
        <v>136</v>
      </c>
      <c r="E108" s="34"/>
      <c r="F108" s="192" t="s">
        <v>163</v>
      </c>
      <c r="G108" s="34"/>
      <c r="H108" s="34"/>
      <c r="I108" s="106"/>
      <c r="J108" s="34"/>
      <c r="K108" s="34"/>
      <c r="L108" s="37"/>
      <c r="M108" s="193"/>
      <c r="N108" s="62"/>
      <c r="O108" s="62"/>
      <c r="P108" s="62"/>
      <c r="Q108" s="62"/>
      <c r="R108" s="62"/>
      <c r="S108" s="62"/>
      <c r="T108" s="63"/>
      <c r="AT108" s="16" t="s">
        <v>136</v>
      </c>
      <c r="AU108" s="16" t="s">
        <v>81</v>
      </c>
    </row>
    <row r="109" spans="2:47" s="1" customFormat="1" ht="28.8">
      <c r="B109" s="33"/>
      <c r="C109" s="34"/>
      <c r="D109" s="191" t="s">
        <v>138</v>
      </c>
      <c r="E109" s="34"/>
      <c r="F109" s="194" t="s">
        <v>158</v>
      </c>
      <c r="G109" s="34"/>
      <c r="H109" s="34"/>
      <c r="I109" s="106"/>
      <c r="J109" s="34"/>
      <c r="K109" s="34"/>
      <c r="L109" s="37"/>
      <c r="M109" s="193"/>
      <c r="N109" s="62"/>
      <c r="O109" s="62"/>
      <c r="P109" s="62"/>
      <c r="Q109" s="62"/>
      <c r="R109" s="62"/>
      <c r="S109" s="62"/>
      <c r="T109" s="63"/>
      <c r="AT109" s="16" t="s">
        <v>138</v>
      </c>
      <c r="AU109" s="16" t="s">
        <v>81</v>
      </c>
    </row>
    <row r="110" spans="2:51" s="12" customFormat="1" ht="12">
      <c r="B110" s="195"/>
      <c r="C110" s="196"/>
      <c r="D110" s="191" t="s">
        <v>140</v>
      </c>
      <c r="E110" s="197" t="s">
        <v>20</v>
      </c>
      <c r="F110" s="198" t="s">
        <v>388</v>
      </c>
      <c r="G110" s="196"/>
      <c r="H110" s="199">
        <v>11.9</v>
      </c>
      <c r="I110" s="200"/>
      <c r="J110" s="196"/>
      <c r="K110" s="196"/>
      <c r="L110" s="201"/>
      <c r="M110" s="202"/>
      <c r="N110" s="203"/>
      <c r="O110" s="203"/>
      <c r="P110" s="203"/>
      <c r="Q110" s="203"/>
      <c r="R110" s="203"/>
      <c r="S110" s="203"/>
      <c r="T110" s="204"/>
      <c r="AT110" s="205" t="s">
        <v>140</v>
      </c>
      <c r="AU110" s="205" t="s">
        <v>81</v>
      </c>
      <c r="AV110" s="12" t="s">
        <v>81</v>
      </c>
      <c r="AW110" s="12" t="s">
        <v>33</v>
      </c>
      <c r="AX110" s="12" t="s">
        <v>8</v>
      </c>
      <c r="AY110" s="205" t="s">
        <v>126</v>
      </c>
    </row>
    <row r="111" spans="2:65" s="1" customFormat="1" ht="14.4" customHeight="1">
      <c r="B111" s="33"/>
      <c r="C111" s="179" t="s">
        <v>165</v>
      </c>
      <c r="D111" s="179" t="s">
        <v>129</v>
      </c>
      <c r="E111" s="180" t="s">
        <v>166</v>
      </c>
      <c r="F111" s="181" t="s">
        <v>167</v>
      </c>
      <c r="G111" s="182" t="s">
        <v>132</v>
      </c>
      <c r="H111" s="183">
        <v>105.39</v>
      </c>
      <c r="I111" s="184"/>
      <c r="J111" s="183">
        <f>ROUND(I111*H111,0)</f>
        <v>0</v>
      </c>
      <c r="K111" s="181" t="s">
        <v>133</v>
      </c>
      <c r="L111" s="37"/>
      <c r="M111" s="185" t="s">
        <v>20</v>
      </c>
      <c r="N111" s="186" t="s">
        <v>43</v>
      </c>
      <c r="O111" s="62"/>
      <c r="P111" s="187">
        <f>O111*H111</f>
        <v>0</v>
      </c>
      <c r="Q111" s="187">
        <v>0</v>
      </c>
      <c r="R111" s="187">
        <f>Q111*H111</f>
        <v>0</v>
      </c>
      <c r="S111" s="187">
        <v>0.054</v>
      </c>
      <c r="T111" s="188">
        <f>S111*H111</f>
        <v>5.69106</v>
      </c>
      <c r="AR111" s="189" t="s">
        <v>134</v>
      </c>
      <c r="AT111" s="189" t="s">
        <v>129</v>
      </c>
      <c r="AU111" s="189" t="s">
        <v>81</v>
      </c>
      <c r="AY111" s="16" t="s">
        <v>126</v>
      </c>
      <c r="BE111" s="190">
        <f>IF(N111="základní",J111,0)</f>
        <v>0</v>
      </c>
      <c r="BF111" s="190">
        <f>IF(N111="snížená",J111,0)</f>
        <v>0</v>
      </c>
      <c r="BG111" s="190">
        <f>IF(N111="zákl. přenesená",J111,0)</f>
        <v>0</v>
      </c>
      <c r="BH111" s="190">
        <f>IF(N111="sníž. přenesená",J111,0)</f>
        <v>0</v>
      </c>
      <c r="BI111" s="190">
        <f>IF(N111="nulová",J111,0)</f>
        <v>0</v>
      </c>
      <c r="BJ111" s="16" t="s">
        <v>8</v>
      </c>
      <c r="BK111" s="190">
        <f>ROUND(I111*H111,0)</f>
        <v>0</v>
      </c>
      <c r="BL111" s="16" t="s">
        <v>134</v>
      </c>
      <c r="BM111" s="189" t="s">
        <v>389</v>
      </c>
    </row>
    <row r="112" spans="2:47" s="1" customFormat="1" ht="19.2">
      <c r="B112" s="33"/>
      <c r="C112" s="34"/>
      <c r="D112" s="191" t="s">
        <v>136</v>
      </c>
      <c r="E112" s="34"/>
      <c r="F112" s="192" t="s">
        <v>169</v>
      </c>
      <c r="G112" s="34"/>
      <c r="H112" s="34"/>
      <c r="I112" s="106"/>
      <c r="J112" s="34"/>
      <c r="K112" s="34"/>
      <c r="L112" s="37"/>
      <c r="M112" s="193"/>
      <c r="N112" s="62"/>
      <c r="O112" s="62"/>
      <c r="P112" s="62"/>
      <c r="Q112" s="62"/>
      <c r="R112" s="62"/>
      <c r="S112" s="62"/>
      <c r="T112" s="63"/>
      <c r="AT112" s="16" t="s">
        <v>136</v>
      </c>
      <c r="AU112" s="16" t="s">
        <v>81</v>
      </c>
    </row>
    <row r="113" spans="2:47" s="1" customFormat="1" ht="28.8">
      <c r="B113" s="33"/>
      <c r="C113" s="34"/>
      <c r="D113" s="191" t="s">
        <v>138</v>
      </c>
      <c r="E113" s="34"/>
      <c r="F113" s="194" t="s">
        <v>158</v>
      </c>
      <c r="G113" s="34"/>
      <c r="H113" s="34"/>
      <c r="I113" s="106"/>
      <c r="J113" s="34"/>
      <c r="K113" s="34"/>
      <c r="L113" s="37"/>
      <c r="M113" s="193"/>
      <c r="N113" s="62"/>
      <c r="O113" s="62"/>
      <c r="P113" s="62"/>
      <c r="Q113" s="62"/>
      <c r="R113" s="62"/>
      <c r="S113" s="62"/>
      <c r="T113" s="63"/>
      <c r="AT113" s="16" t="s">
        <v>138</v>
      </c>
      <c r="AU113" s="16" t="s">
        <v>81</v>
      </c>
    </row>
    <row r="114" spans="2:51" s="12" customFormat="1" ht="20.4">
      <c r="B114" s="195"/>
      <c r="C114" s="196"/>
      <c r="D114" s="191" t="s">
        <v>140</v>
      </c>
      <c r="E114" s="197" t="s">
        <v>20</v>
      </c>
      <c r="F114" s="198" t="s">
        <v>390</v>
      </c>
      <c r="G114" s="196"/>
      <c r="H114" s="199">
        <v>105.39</v>
      </c>
      <c r="I114" s="200"/>
      <c r="J114" s="196"/>
      <c r="K114" s="196"/>
      <c r="L114" s="201"/>
      <c r="M114" s="202"/>
      <c r="N114" s="203"/>
      <c r="O114" s="203"/>
      <c r="P114" s="203"/>
      <c r="Q114" s="203"/>
      <c r="R114" s="203"/>
      <c r="S114" s="203"/>
      <c r="T114" s="204"/>
      <c r="AT114" s="205" t="s">
        <v>140</v>
      </c>
      <c r="AU114" s="205" t="s">
        <v>81</v>
      </c>
      <c r="AV114" s="12" t="s">
        <v>81</v>
      </c>
      <c r="AW114" s="12" t="s">
        <v>33</v>
      </c>
      <c r="AX114" s="12" t="s">
        <v>8</v>
      </c>
      <c r="AY114" s="205" t="s">
        <v>126</v>
      </c>
    </row>
    <row r="115" spans="2:65" s="1" customFormat="1" ht="14.4" customHeight="1">
      <c r="B115" s="33"/>
      <c r="C115" s="179" t="s">
        <v>127</v>
      </c>
      <c r="D115" s="179" t="s">
        <v>129</v>
      </c>
      <c r="E115" s="180" t="s">
        <v>171</v>
      </c>
      <c r="F115" s="181" t="s">
        <v>172</v>
      </c>
      <c r="G115" s="182" t="s">
        <v>132</v>
      </c>
      <c r="H115" s="183">
        <v>9.52</v>
      </c>
      <c r="I115" s="184"/>
      <c r="J115" s="183">
        <f>ROUND(I115*H115,0)</f>
        <v>0</v>
      </c>
      <c r="K115" s="181" t="s">
        <v>133</v>
      </c>
      <c r="L115" s="37"/>
      <c r="M115" s="185" t="s">
        <v>20</v>
      </c>
      <c r="N115" s="186" t="s">
        <v>43</v>
      </c>
      <c r="O115" s="62"/>
      <c r="P115" s="187">
        <f>O115*H115</f>
        <v>0</v>
      </c>
      <c r="Q115" s="187">
        <v>0</v>
      </c>
      <c r="R115" s="187">
        <f>Q115*H115</f>
        <v>0</v>
      </c>
      <c r="S115" s="187">
        <v>0.047</v>
      </c>
      <c r="T115" s="188">
        <f>S115*H115</f>
        <v>0.44744</v>
      </c>
      <c r="AR115" s="189" t="s">
        <v>134</v>
      </c>
      <c r="AT115" s="189" t="s">
        <v>129</v>
      </c>
      <c r="AU115" s="189" t="s">
        <v>81</v>
      </c>
      <c r="AY115" s="16" t="s">
        <v>126</v>
      </c>
      <c r="BE115" s="190">
        <f>IF(N115="základní",J115,0)</f>
        <v>0</v>
      </c>
      <c r="BF115" s="190">
        <f>IF(N115="snížená",J115,0)</f>
        <v>0</v>
      </c>
      <c r="BG115" s="190">
        <f>IF(N115="zákl. přenesená",J115,0)</f>
        <v>0</v>
      </c>
      <c r="BH115" s="190">
        <f>IF(N115="sníž. přenesená",J115,0)</f>
        <v>0</v>
      </c>
      <c r="BI115" s="190">
        <f>IF(N115="nulová",J115,0)</f>
        <v>0</v>
      </c>
      <c r="BJ115" s="16" t="s">
        <v>8</v>
      </c>
      <c r="BK115" s="190">
        <f>ROUND(I115*H115,0)</f>
        <v>0</v>
      </c>
      <c r="BL115" s="16" t="s">
        <v>134</v>
      </c>
      <c r="BM115" s="189" t="s">
        <v>391</v>
      </c>
    </row>
    <row r="116" spans="2:47" s="1" customFormat="1" ht="19.2">
      <c r="B116" s="33"/>
      <c r="C116" s="34"/>
      <c r="D116" s="191" t="s">
        <v>136</v>
      </c>
      <c r="E116" s="34"/>
      <c r="F116" s="192" t="s">
        <v>174</v>
      </c>
      <c r="G116" s="34"/>
      <c r="H116" s="34"/>
      <c r="I116" s="106"/>
      <c r="J116" s="34"/>
      <c r="K116" s="34"/>
      <c r="L116" s="37"/>
      <c r="M116" s="193"/>
      <c r="N116" s="62"/>
      <c r="O116" s="62"/>
      <c r="P116" s="62"/>
      <c r="Q116" s="62"/>
      <c r="R116" s="62"/>
      <c r="S116" s="62"/>
      <c r="T116" s="63"/>
      <c r="AT116" s="16" t="s">
        <v>136</v>
      </c>
      <c r="AU116" s="16" t="s">
        <v>81</v>
      </c>
    </row>
    <row r="117" spans="2:47" s="1" customFormat="1" ht="28.8">
      <c r="B117" s="33"/>
      <c r="C117" s="34"/>
      <c r="D117" s="191" t="s">
        <v>138</v>
      </c>
      <c r="E117" s="34"/>
      <c r="F117" s="194" t="s">
        <v>158</v>
      </c>
      <c r="G117" s="34"/>
      <c r="H117" s="34"/>
      <c r="I117" s="106"/>
      <c r="J117" s="34"/>
      <c r="K117" s="34"/>
      <c r="L117" s="37"/>
      <c r="M117" s="193"/>
      <c r="N117" s="62"/>
      <c r="O117" s="62"/>
      <c r="P117" s="62"/>
      <c r="Q117" s="62"/>
      <c r="R117" s="62"/>
      <c r="S117" s="62"/>
      <c r="T117" s="63"/>
      <c r="AT117" s="16" t="s">
        <v>138</v>
      </c>
      <c r="AU117" s="16" t="s">
        <v>81</v>
      </c>
    </row>
    <row r="118" spans="2:51" s="12" customFormat="1" ht="12">
      <c r="B118" s="195"/>
      <c r="C118" s="196"/>
      <c r="D118" s="191" t="s">
        <v>140</v>
      </c>
      <c r="E118" s="197" t="s">
        <v>20</v>
      </c>
      <c r="F118" s="198" t="s">
        <v>175</v>
      </c>
      <c r="G118" s="196"/>
      <c r="H118" s="199">
        <v>9.52</v>
      </c>
      <c r="I118" s="200"/>
      <c r="J118" s="196"/>
      <c r="K118" s="196"/>
      <c r="L118" s="201"/>
      <c r="M118" s="202"/>
      <c r="N118" s="203"/>
      <c r="O118" s="203"/>
      <c r="P118" s="203"/>
      <c r="Q118" s="203"/>
      <c r="R118" s="203"/>
      <c r="S118" s="203"/>
      <c r="T118" s="204"/>
      <c r="AT118" s="205" t="s">
        <v>140</v>
      </c>
      <c r="AU118" s="205" t="s">
        <v>81</v>
      </c>
      <c r="AV118" s="12" t="s">
        <v>81</v>
      </c>
      <c r="AW118" s="12" t="s">
        <v>33</v>
      </c>
      <c r="AX118" s="12" t="s">
        <v>8</v>
      </c>
      <c r="AY118" s="205" t="s">
        <v>126</v>
      </c>
    </row>
    <row r="119" spans="2:65" s="1" customFormat="1" ht="14.4" customHeight="1">
      <c r="B119" s="33"/>
      <c r="C119" s="179" t="s">
        <v>176</v>
      </c>
      <c r="D119" s="179" t="s">
        <v>129</v>
      </c>
      <c r="E119" s="180" t="s">
        <v>177</v>
      </c>
      <c r="F119" s="181" t="s">
        <v>178</v>
      </c>
      <c r="G119" s="182" t="s">
        <v>132</v>
      </c>
      <c r="H119" s="183">
        <v>6.32</v>
      </c>
      <c r="I119" s="184"/>
      <c r="J119" s="183">
        <f>ROUND(I119*H119,0)</f>
        <v>0</v>
      </c>
      <c r="K119" s="181" t="s">
        <v>133</v>
      </c>
      <c r="L119" s="37"/>
      <c r="M119" s="185" t="s">
        <v>20</v>
      </c>
      <c r="N119" s="186" t="s">
        <v>43</v>
      </c>
      <c r="O119" s="62"/>
      <c r="P119" s="187">
        <f>O119*H119</f>
        <v>0</v>
      </c>
      <c r="Q119" s="187">
        <v>0</v>
      </c>
      <c r="R119" s="187">
        <f>Q119*H119</f>
        <v>0</v>
      </c>
      <c r="S119" s="187">
        <v>0.067</v>
      </c>
      <c r="T119" s="188">
        <f>S119*H119</f>
        <v>0.42344000000000004</v>
      </c>
      <c r="AR119" s="189" t="s">
        <v>134</v>
      </c>
      <c r="AT119" s="189" t="s">
        <v>129</v>
      </c>
      <c r="AU119" s="189" t="s">
        <v>81</v>
      </c>
      <c r="AY119" s="16" t="s">
        <v>126</v>
      </c>
      <c r="BE119" s="190">
        <f>IF(N119="základní",J119,0)</f>
        <v>0</v>
      </c>
      <c r="BF119" s="190">
        <f>IF(N119="snížená",J119,0)</f>
        <v>0</v>
      </c>
      <c r="BG119" s="190">
        <f>IF(N119="zákl. přenesená",J119,0)</f>
        <v>0</v>
      </c>
      <c r="BH119" s="190">
        <f>IF(N119="sníž. přenesená",J119,0)</f>
        <v>0</v>
      </c>
      <c r="BI119" s="190">
        <f>IF(N119="nulová",J119,0)</f>
        <v>0</v>
      </c>
      <c r="BJ119" s="16" t="s">
        <v>8</v>
      </c>
      <c r="BK119" s="190">
        <f>ROUND(I119*H119,0)</f>
        <v>0</v>
      </c>
      <c r="BL119" s="16" t="s">
        <v>134</v>
      </c>
      <c r="BM119" s="189" t="s">
        <v>392</v>
      </c>
    </row>
    <row r="120" spans="2:47" s="1" customFormat="1" ht="19.2">
      <c r="B120" s="33"/>
      <c r="C120" s="34"/>
      <c r="D120" s="191" t="s">
        <v>136</v>
      </c>
      <c r="E120" s="34"/>
      <c r="F120" s="192" t="s">
        <v>180</v>
      </c>
      <c r="G120" s="34"/>
      <c r="H120" s="34"/>
      <c r="I120" s="106"/>
      <c r="J120" s="34"/>
      <c r="K120" s="34"/>
      <c r="L120" s="37"/>
      <c r="M120" s="193"/>
      <c r="N120" s="62"/>
      <c r="O120" s="62"/>
      <c r="P120" s="62"/>
      <c r="Q120" s="62"/>
      <c r="R120" s="62"/>
      <c r="S120" s="62"/>
      <c r="T120" s="63"/>
      <c r="AT120" s="16" t="s">
        <v>136</v>
      </c>
      <c r="AU120" s="16" t="s">
        <v>81</v>
      </c>
    </row>
    <row r="121" spans="2:47" s="1" customFormat="1" ht="28.8">
      <c r="B121" s="33"/>
      <c r="C121" s="34"/>
      <c r="D121" s="191" t="s">
        <v>138</v>
      </c>
      <c r="E121" s="34"/>
      <c r="F121" s="194" t="s">
        <v>158</v>
      </c>
      <c r="G121" s="34"/>
      <c r="H121" s="34"/>
      <c r="I121" s="106"/>
      <c r="J121" s="34"/>
      <c r="K121" s="34"/>
      <c r="L121" s="37"/>
      <c r="M121" s="193"/>
      <c r="N121" s="62"/>
      <c r="O121" s="62"/>
      <c r="P121" s="62"/>
      <c r="Q121" s="62"/>
      <c r="R121" s="62"/>
      <c r="S121" s="62"/>
      <c r="T121" s="63"/>
      <c r="AT121" s="16" t="s">
        <v>138</v>
      </c>
      <c r="AU121" s="16" t="s">
        <v>81</v>
      </c>
    </row>
    <row r="122" spans="2:51" s="12" customFormat="1" ht="12">
      <c r="B122" s="195"/>
      <c r="C122" s="196"/>
      <c r="D122" s="191" t="s">
        <v>140</v>
      </c>
      <c r="E122" s="197" t="s">
        <v>20</v>
      </c>
      <c r="F122" s="198" t="s">
        <v>393</v>
      </c>
      <c r="G122" s="196"/>
      <c r="H122" s="199">
        <v>6.32</v>
      </c>
      <c r="I122" s="200"/>
      <c r="J122" s="196"/>
      <c r="K122" s="196"/>
      <c r="L122" s="201"/>
      <c r="M122" s="202"/>
      <c r="N122" s="203"/>
      <c r="O122" s="203"/>
      <c r="P122" s="203"/>
      <c r="Q122" s="203"/>
      <c r="R122" s="203"/>
      <c r="S122" s="203"/>
      <c r="T122" s="204"/>
      <c r="AT122" s="205" t="s">
        <v>140</v>
      </c>
      <c r="AU122" s="205" t="s">
        <v>81</v>
      </c>
      <c r="AV122" s="12" t="s">
        <v>81</v>
      </c>
      <c r="AW122" s="12" t="s">
        <v>33</v>
      </c>
      <c r="AX122" s="12" t="s">
        <v>8</v>
      </c>
      <c r="AY122" s="205" t="s">
        <v>126</v>
      </c>
    </row>
    <row r="123" spans="2:63" s="11" customFormat="1" ht="22.8" customHeight="1">
      <c r="B123" s="163"/>
      <c r="C123" s="164"/>
      <c r="D123" s="165" t="s">
        <v>71</v>
      </c>
      <c r="E123" s="177" t="s">
        <v>182</v>
      </c>
      <c r="F123" s="177" t="s">
        <v>183</v>
      </c>
      <c r="G123" s="164"/>
      <c r="H123" s="164"/>
      <c r="I123" s="167"/>
      <c r="J123" s="178">
        <f>BK123</f>
        <v>0</v>
      </c>
      <c r="K123" s="164"/>
      <c r="L123" s="169"/>
      <c r="M123" s="170"/>
      <c r="N123" s="171"/>
      <c r="O123" s="171"/>
      <c r="P123" s="172">
        <f>SUM(P124:P143)</f>
        <v>0</v>
      </c>
      <c r="Q123" s="171"/>
      <c r="R123" s="172">
        <f>SUM(R124:R143)</f>
        <v>0</v>
      </c>
      <c r="S123" s="171"/>
      <c r="T123" s="173">
        <f>SUM(T124:T143)</f>
        <v>0</v>
      </c>
      <c r="AR123" s="174" t="s">
        <v>8</v>
      </c>
      <c r="AT123" s="175" t="s">
        <v>71</v>
      </c>
      <c r="AU123" s="175" t="s">
        <v>8</v>
      </c>
      <c r="AY123" s="174" t="s">
        <v>126</v>
      </c>
      <c r="BK123" s="176">
        <f>SUM(BK124:BK143)</f>
        <v>0</v>
      </c>
    </row>
    <row r="124" spans="2:65" s="1" customFormat="1" ht="14.4" customHeight="1">
      <c r="B124" s="33"/>
      <c r="C124" s="179" t="s">
        <v>184</v>
      </c>
      <c r="D124" s="179" t="s">
        <v>129</v>
      </c>
      <c r="E124" s="180" t="s">
        <v>185</v>
      </c>
      <c r="F124" s="181" t="s">
        <v>186</v>
      </c>
      <c r="G124" s="182" t="s">
        <v>187</v>
      </c>
      <c r="H124" s="183">
        <v>3.84</v>
      </c>
      <c r="I124" s="184"/>
      <c r="J124" s="183">
        <f>ROUND(I124*H124,0)</f>
        <v>0</v>
      </c>
      <c r="K124" s="181" t="s">
        <v>133</v>
      </c>
      <c r="L124" s="37"/>
      <c r="M124" s="185" t="s">
        <v>20</v>
      </c>
      <c r="N124" s="186" t="s">
        <v>43</v>
      </c>
      <c r="O124" s="62"/>
      <c r="P124" s="187">
        <f>O124*H124</f>
        <v>0</v>
      </c>
      <c r="Q124" s="187">
        <v>0</v>
      </c>
      <c r="R124" s="187">
        <f>Q124*H124</f>
        <v>0</v>
      </c>
      <c r="S124" s="187">
        <v>0</v>
      </c>
      <c r="T124" s="188">
        <f>S124*H124</f>
        <v>0</v>
      </c>
      <c r="AR124" s="189" t="s">
        <v>134</v>
      </c>
      <c r="AT124" s="189" t="s">
        <v>129</v>
      </c>
      <c r="AU124" s="189" t="s">
        <v>81</v>
      </c>
      <c r="AY124" s="16" t="s">
        <v>126</v>
      </c>
      <c r="BE124" s="190">
        <f>IF(N124="základní",J124,0)</f>
        <v>0</v>
      </c>
      <c r="BF124" s="190">
        <f>IF(N124="snížená",J124,0)</f>
        <v>0</v>
      </c>
      <c r="BG124" s="190">
        <f>IF(N124="zákl. přenesená",J124,0)</f>
        <v>0</v>
      </c>
      <c r="BH124" s="190">
        <f>IF(N124="sníž. přenesená",J124,0)</f>
        <v>0</v>
      </c>
      <c r="BI124" s="190">
        <f>IF(N124="nulová",J124,0)</f>
        <v>0</v>
      </c>
      <c r="BJ124" s="16" t="s">
        <v>8</v>
      </c>
      <c r="BK124" s="190">
        <f>ROUND(I124*H124,0)</f>
        <v>0</v>
      </c>
      <c r="BL124" s="16" t="s">
        <v>134</v>
      </c>
      <c r="BM124" s="189" t="s">
        <v>394</v>
      </c>
    </row>
    <row r="125" spans="2:47" s="1" customFormat="1" ht="12">
      <c r="B125" s="33"/>
      <c r="C125" s="34"/>
      <c r="D125" s="191" t="s">
        <v>136</v>
      </c>
      <c r="E125" s="34"/>
      <c r="F125" s="192" t="s">
        <v>189</v>
      </c>
      <c r="G125" s="34"/>
      <c r="H125" s="34"/>
      <c r="I125" s="106"/>
      <c r="J125" s="34"/>
      <c r="K125" s="34"/>
      <c r="L125" s="37"/>
      <c r="M125" s="193"/>
      <c r="N125" s="62"/>
      <c r="O125" s="62"/>
      <c r="P125" s="62"/>
      <c r="Q125" s="62"/>
      <c r="R125" s="62"/>
      <c r="S125" s="62"/>
      <c r="T125" s="63"/>
      <c r="AT125" s="16" t="s">
        <v>136</v>
      </c>
      <c r="AU125" s="16" t="s">
        <v>81</v>
      </c>
    </row>
    <row r="126" spans="2:47" s="1" customFormat="1" ht="38.4">
      <c r="B126" s="33"/>
      <c r="C126" s="34"/>
      <c r="D126" s="191" t="s">
        <v>138</v>
      </c>
      <c r="E126" s="34"/>
      <c r="F126" s="194" t="s">
        <v>190</v>
      </c>
      <c r="G126" s="34"/>
      <c r="H126" s="34"/>
      <c r="I126" s="106"/>
      <c r="J126" s="34"/>
      <c r="K126" s="34"/>
      <c r="L126" s="37"/>
      <c r="M126" s="193"/>
      <c r="N126" s="62"/>
      <c r="O126" s="62"/>
      <c r="P126" s="62"/>
      <c r="Q126" s="62"/>
      <c r="R126" s="62"/>
      <c r="S126" s="62"/>
      <c r="T126" s="63"/>
      <c r="AT126" s="16" t="s">
        <v>138</v>
      </c>
      <c r="AU126" s="16" t="s">
        <v>81</v>
      </c>
    </row>
    <row r="127" spans="2:51" s="12" customFormat="1" ht="12">
      <c r="B127" s="195"/>
      <c r="C127" s="196"/>
      <c r="D127" s="191" t="s">
        <v>140</v>
      </c>
      <c r="E127" s="197" t="s">
        <v>20</v>
      </c>
      <c r="F127" s="198" t="s">
        <v>395</v>
      </c>
      <c r="G127" s="196"/>
      <c r="H127" s="199">
        <v>3.84</v>
      </c>
      <c r="I127" s="200"/>
      <c r="J127" s="196"/>
      <c r="K127" s="196"/>
      <c r="L127" s="201"/>
      <c r="M127" s="202"/>
      <c r="N127" s="203"/>
      <c r="O127" s="203"/>
      <c r="P127" s="203"/>
      <c r="Q127" s="203"/>
      <c r="R127" s="203"/>
      <c r="S127" s="203"/>
      <c r="T127" s="204"/>
      <c r="AT127" s="205" t="s">
        <v>140</v>
      </c>
      <c r="AU127" s="205" t="s">
        <v>81</v>
      </c>
      <c r="AV127" s="12" t="s">
        <v>81</v>
      </c>
      <c r="AW127" s="12" t="s">
        <v>33</v>
      </c>
      <c r="AX127" s="12" t="s">
        <v>8</v>
      </c>
      <c r="AY127" s="205" t="s">
        <v>126</v>
      </c>
    </row>
    <row r="128" spans="2:65" s="1" customFormat="1" ht="14.4" customHeight="1">
      <c r="B128" s="33"/>
      <c r="C128" s="179" t="s">
        <v>151</v>
      </c>
      <c r="D128" s="179" t="s">
        <v>129</v>
      </c>
      <c r="E128" s="180" t="s">
        <v>191</v>
      </c>
      <c r="F128" s="181" t="s">
        <v>192</v>
      </c>
      <c r="G128" s="182" t="s">
        <v>187</v>
      </c>
      <c r="H128" s="183">
        <v>3.84</v>
      </c>
      <c r="I128" s="184"/>
      <c r="J128" s="183">
        <f>ROUND(I128*H128,0)</f>
        <v>0</v>
      </c>
      <c r="K128" s="181" t="s">
        <v>133</v>
      </c>
      <c r="L128" s="37"/>
      <c r="M128" s="185" t="s">
        <v>20</v>
      </c>
      <c r="N128" s="186" t="s">
        <v>43</v>
      </c>
      <c r="O128" s="62"/>
      <c r="P128" s="187">
        <f>O128*H128</f>
        <v>0</v>
      </c>
      <c r="Q128" s="187">
        <v>0</v>
      </c>
      <c r="R128" s="187">
        <f>Q128*H128</f>
        <v>0</v>
      </c>
      <c r="S128" s="187">
        <v>0</v>
      </c>
      <c r="T128" s="188">
        <f>S128*H128</f>
        <v>0</v>
      </c>
      <c r="AR128" s="189" t="s">
        <v>134</v>
      </c>
      <c r="AT128" s="189" t="s">
        <v>129</v>
      </c>
      <c r="AU128" s="189" t="s">
        <v>81</v>
      </c>
      <c r="AY128" s="16" t="s">
        <v>126</v>
      </c>
      <c r="BE128" s="190">
        <f>IF(N128="základní",J128,0)</f>
        <v>0</v>
      </c>
      <c r="BF128" s="190">
        <f>IF(N128="snížená",J128,0)</f>
        <v>0</v>
      </c>
      <c r="BG128" s="190">
        <f>IF(N128="zákl. přenesená",J128,0)</f>
        <v>0</v>
      </c>
      <c r="BH128" s="190">
        <f>IF(N128="sníž. přenesená",J128,0)</f>
        <v>0</v>
      </c>
      <c r="BI128" s="190">
        <f>IF(N128="nulová",J128,0)</f>
        <v>0</v>
      </c>
      <c r="BJ128" s="16" t="s">
        <v>8</v>
      </c>
      <c r="BK128" s="190">
        <f>ROUND(I128*H128,0)</f>
        <v>0</v>
      </c>
      <c r="BL128" s="16" t="s">
        <v>134</v>
      </c>
      <c r="BM128" s="189" t="s">
        <v>396</v>
      </c>
    </row>
    <row r="129" spans="2:47" s="1" customFormat="1" ht="19.2">
      <c r="B129" s="33"/>
      <c r="C129" s="34"/>
      <c r="D129" s="191" t="s">
        <v>136</v>
      </c>
      <c r="E129" s="34"/>
      <c r="F129" s="192" t="s">
        <v>194</v>
      </c>
      <c r="G129" s="34"/>
      <c r="H129" s="34"/>
      <c r="I129" s="106"/>
      <c r="J129" s="34"/>
      <c r="K129" s="34"/>
      <c r="L129" s="37"/>
      <c r="M129" s="193"/>
      <c r="N129" s="62"/>
      <c r="O129" s="62"/>
      <c r="P129" s="62"/>
      <c r="Q129" s="62"/>
      <c r="R129" s="62"/>
      <c r="S129" s="62"/>
      <c r="T129" s="63"/>
      <c r="AT129" s="16" t="s">
        <v>136</v>
      </c>
      <c r="AU129" s="16" t="s">
        <v>81</v>
      </c>
    </row>
    <row r="130" spans="2:47" s="1" customFormat="1" ht="115.2">
      <c r="B130" s="33"/>
      <c r="C130" s="34"/>
      <c r="D130" s="191" t="s">
        <v>138</v>
      </c>
      <c r="E130" s="34"/>
      <c r="F130" s="194" t="s">
        <v>195</v>
      </c>
      <c r="G130" s="34"/>
      <c r="H130" s="34"/>
      <c r="I130" s="106"/>
      <c r="J130" s="34"/>
      <c r="K130" s="34"/>
      <c r="L130" s="37"/>
      <c r="M130" s="193"/>
      <c r="N130" s="62"/>
      <c r="O130" s="62"/>
      <c r="P130" s="62"/>
      <c r="Q130" s="62"/>
      <c r="R130" s="62"/>
      <c r="S130" s="62"/>
      <c r="T130" s="63"/>
      <c r="AT130" s="16" t="s">
        <v>138</v>
      </c>
      <c r="AU130" s="16" t="s">
        <v>81</v>
      </c>
    </row>
    <row r="131" spans="2:51" s="12" customFormat="1" ht="12">
      <c r="B131" s="195"/>
      <c r="C131" s="196"/>
      <c r="D131" s="191" t="s">
        <v>140</v>
      </c>
      <c r="E131" s="197" t="s">
        <v>20</v>
      </c>
      <c r="F131" s="198" t="s">
        <v>395</v>
      </c>
      <c r="G131" s="196"/>
      <c r="H131" s="199">
        <v>3.84</v>
      </c>
      <c r="I131" s="200"/>
      <c r="J131" s="196"/>
      <c r="K131" s="196"/>
      <c r="L131" s="201"/>
      <c r="M131" s="202"/>
      <c r="N131" s="203"/>
      <c r="O131" s="203"/>
      <c r="P131" s="203"/>
      <c r="Q131" s="203"/>
      <c r="R131" s="203"/>
      <c r="S131" s="203"/>
      <c r="T131" s="204"/>
      <c r="AT131" s="205" t="s">
        <v>140</v>
      </c>
      <c r="AU131" s="205" t="s">
        <v>81</v>
      </c>
      <c r="AV131" s="12" t="s">
        <v>81</v>
      </c>
      <c r="AW131" s="12" t="s">
        <v>33</v>
      </c>
      <c r="AX131" s="12" t="s">
        <v>8</v>
      </c>
      <c r="AY131" s="205" t="s">
        <v>126</v>
      </c>
    </row>
    <row r="132" spans="2:65" s="1" customFormat="1" ht="14.4" customHeight="1">
      <c r="B132" s="33"/>
      <c r="C132" s="179" t="s">
        <v>26</v>
      </c>
      <c r="D132" s="179" t="s">
        <v>129</v>
      </c>
      <c r="E132" s="180" t="s">
        <v>196</v>
      </c>
      <c r="F132" s="181" t="s">
        <v>197</v>
      </c>
      <c r="G132" s="182" t="s">
        <v>187</v>
      </c>
      <c r="H132" s="183">
        <v>3.84</v>
      </c>
      <c r="I132" s="184"/>
      <c r="J132" s="183">
        <f>ROUND(I132*H132,0)</f>
        <v>0</v>
      </c>
      <c r="K132" s="181" t="s">
        <v>133</v>
      </c>
      <c r="L132" s="37"/>
      <c r="M132" s="185" t="s">
        <v>20</v>
      </c>
      <c r="N132" s="186" t="s">
        <v>43</v>
      </c>
      <c r="O132" s="62"/>
      <c r="P132" s="187">
        <f>O132*H132</f>
        <v>0</v>
      </c>
      <c r="Q132" s="187">
        <v>0</v>
      </c>
      <c r="R132" s="187">
        <f>Q132*H132</f>
        <v>0</v>
      </c>
      <c r="S132" s="187">
        <v>0</v>
      </c>
      <c r="T132" s="188">
        <f>S132*H132</f>
        <v>0</v>
      </c>
      <c r="AR132" s="189" t="s">
        <v>134</v>
      </c>
      <c r="AT132" s="189" t="s">
        <v>129</v>
      </c>
      <c r="AU132" s="189" t="s">
        <v>81</v>
      </c>
      <c r="AY132" s="16" t="s">
        <v>126</v>
      </c>
      <c r="BE132" s="190">
        <f>IF(N132="základní",J132,0)</f>
        <v>0</v>
      </c>
      <c r="BF132" s="190">
        <f>IF(N132="snížená",J132,0)</f>
        <v>0</v>
      </c>
      <c r="BG132" s="190">
        <f>IF(N132="zákl. přenesená",J132,0)</f>
        <v>0</v>
      </c>
      <c r="BH132" s="190">
        <f>IF(N132="sníž. přenesená",J132,0)</f>
        <v>0</v>
      </c>
      <c r="BI132" s="190">
        <f>IF(N132="nulová",J132,0)</f>
        <v>0</v>
      </c>
      <c r="BJ132" s="16" t="s">
        <v>8</v>
      </c>
      <c r="BK132" s="190">
        <f>ROUND(I132*H132,0)</f>
        <v>0</v>
      </c>
      <c r="BL132" s="16" t="s">
        <v>134</v>
      </c>
      <c r="BM132" s="189" t="s">
        <v>397</v>
      </c>
    </row>
    <row r="133" spans="2:47" s="1" customFormat="1" ht="12">
      <c r="B133" s="33"/>
      <c r="C133" s="34"/>
      <c r="D133" s="191" t="s">
        <v>136</v>
      </c>
      <c r="E133" s="34"/>
      <c r="F133" s="192" t="s">
        <v>199</v>
      </c>
      <c r="G133" s="34"/>
      <c r="H133" s="34"/>
      <c r="I133" s="106"/>
      <c r="J133" s="34"/>
      <c r="K133" s="34"/>
      <c r="L133" s="37"/>
      <c r="M133" s="193"/>
      <c r="N133" s="62"/>
      <c r="O133" s="62"/>
      <c r="P133" s="62"/>
      <c r="Q133" s="62"/>
      <c r="R133" s="62"/>
      <c r="S133" s="62"/>
      <c r="T133" s="63"/>
      <c r="AT133" s="16" t="s">
        <v>136</v>
      </c>
      <c r="AU133" s="16" t="s">
        <v>81</v>
      </c>
    </row>
    <row r="134" spans="2:47" s="1" customFormat="1" ht="76.8">
      <c r="B134" s="33"/>
      <c r="C134" s="34"/>
      <c r="D134" s="191" t="s">
        <v>138</v>
      </c>
      <c r="E134" s="34"/>
      <c r="F134" s="194" t="s">
        <v>200</v>
      </c>
      <c r="G134" s="34"/>
      <c r="H134" s="34"/>
      <c r="I134" s="106"/>
      <c r="J134" s="34"/>
      <c r="K134" s="34"/>
      <c r="L134" s="37"/>
      <c r="M134" s="193"/>
      <c r="N134" s="62"/>
      <c r="O134" s="62"/>
      <c r="P134" s="62"/>
      <c r="Q134" s="62"/>
      <c r="R134" s="62"/>
      <c r="S134" s="62"/>
      <c r="T134" s="63"/>
      <c r="AT134" s="16" t="s">
        <v>138</v>
      </c>
      <c r="AU134" s="16" t="s">
        <v>81</v>
      </c>
    </row>
    <row r="135" spans="2:51" s="12" customFormat="1" ht="12">
      <c r="B135" s="195"/>
      <c r="C135" s="196"/>
      <c r="D135" s="191" t="s">
        <v>140</v>
      </c>
      <c r="E135" s="197" t="s">
        <v>20</v>
      </c>
      <c r="F135" s="198" t="s">
        <v>395</v>
      </c>
      <c r="G135" s="196"/>
      <c r="H135" s="199">
        <v>3.84</v>
      </c>
      <c r="I135" s="200"/>
      <c r="J135" s="196"/>
      <c r="K135" s="196"/>
      <c r="L135" s="201"/>
      <c r="M135" s="202"/>
      <c r="N135" s="203"/>
      <c r="O135" s="203"/>
      <c r="P135" s="203"/>
      <c r="Q135" s="203"/>
      <c r="R135" s="203"/>
      <c r="S135" s="203"/>
      <c r="T135" s="204"/>
      <c r="AT135" s="205" t="s">
        <v>140</v>
      </c>
      <c r="AU135" s="205" t="s">
        <v>81</v>
      </c>
      <c r="AV135" s="12" t="s">
        <v>81</v>
      </c>
      <c r="AW135" s="12" t="s">
        <v>33</v>
      </c>
      <c r="AX135" s="12" t="s">
        <v>8</v>
      </c>
      <c r="AY135" s="205" t="s">
        <v>126</v>
      </c>
    </row>
    <row r="136" spans="2:65" s="1" customFormat="1" ht="14.4" customHeight="1">
      <c r="B136" s="33"/>
      <c r="C136" s="179" t="s">
        <v>201</v>
      </c>
      <c r="D136" s="179" t="s">
        <v>129</v>
      </c>
      <c r="E136" s="180" t="s">
        <v>202</v>
      </c>
      <c r="F136" s="181" t="s">
        <v>203</v>
      </c>
      <c r="G136" s="182" t="s">
        <v>187</v>
      </c>
      <c r="H136" s="183">
        <v>19.2</v>
      </c>
      <c r="I136" s="184"/>
      <c r="J136" s="183">
        <f>ROUND(I136*H136,0)</f>
        <v>0</v>
      </c>
      <c r="K136" s="181" t="s">
        <v>133</v>
      </c>
      <c r="L136" s="37"/>
      <c r="M136" s="185" t="s">
        <v>20</v>
      </c>
      <c r="N136" s="186" t="s">
        <v>43</v>
      </c>
      <c r="O136" s="62"/>
      <c r="P136" s="187">
        <f>O136*H136</f>
        <v>0</v>
      </c>
      <c r="Q136" s="187">
        <v>0</v>
      </c>
      <c r="R136" s="187">
        <f>Q136*H136</f>
        <v>0</v>
      </c>
      <c r="S136" s="187">
        <v>0</v>
      </c>
      <c r="T136" s="188">
        <f>S136*H136</f>
        <v>0</v>
      </c>
      <c r="AR136" s="189" t="s">
        <v>134</v>
      </c>
      <c r="AT136" s="189" t="s">
        <v>129</v>
      </c>
      <c r="AU136" s="189" t="s">
        <v>81</v>
      </c>
      <c r="AY136" s="16" t="s">
        <v>126</v>
      </c>
      <c r="BE136" s="190">
        <f>IF(N136="základní",J136,0)</f>
        <v>0</v>
      </c>
      <c r="BF136" s="190">
        <f>IF(N136="snížená",J136,0)</f>
        <v>0</v>
      </c>
      <c r="BG136" s="190">
        <f>IF(N136="zákl. přenesená",J136,0)</f>
        <v>0</v>
      </c>
      <c r="BH136" s="190">
        <f>IF(N136="sníž. přenesená",J136,0)</f>
        <v>0</v>
      </c>
      <c r="BI136" s="190">
        <f>IF(N136="nulová",J136,0)</f>
        <v>0</v>
      </c>
      <c r="BJ136" s="16" t="s">
        <v>8</v>
      </c>
      <c r="BK136" s="190">
        <f>ROUND(I136*H136,0)</f>
        <v>0</v>
      </c>
      <c r="BL136" s="16" t="s">
        <v>134</v>
      </c>
      <c r="BM136" s="189" t="s">
        <v>398</v>
      </c>
    </row>
    <row r="137" spans="2:47" s="1" customFormat="1" ht="19.2">
      <c r="B137" s="33"/>
      <c r="C137" s="34"/>
      <c r="D137" s="191" t="s">
        <v>136</v>
      </c>
      <c r="E137" s="34"/>
      <c r="F137" s="192" t="s">
        <v>205</v>
      </c>
      <c r="G137" s="34"/>
      <c r="H137" s="34"/>
      <c r="I137" s="106"/>
      <c r="J137" s="34"/>
      <c r="K137" s="34"/>
      <c r="L137" s="37"/>
      <c r="M137" s="193"/>
      <c r="N137" s="62"/>
      <c r="O137" s="62"/>
      <c r="P137" s="62"/>
      <c r="Q137" s="62"/>
      <c r="R137" s="62"/>
      <c r="S137" s="62"/>
      <c r="T137" s="63"/>
      <c r="AT137" s="16" t="s">
        <v>136</v>
      </c>
      <c r="AU137" s="16" t="s">
        <v>81</v>
      </c>
    </row>
    <row r="138" spans="2:47" s="1" customFormat="1" ht="76.8">
      <c r="B138" s="33"/>
      <c r="C138" s="34"/>
      <c r="D138" s="191" t="s">
        <v>138</v>
      </c>
      <c r="E138" s="34"/>
      <c r="F138" s="194" t="s">
        <v>200</v>
      </c>
      <c r="G138" s="34"/>
      <c r="H138" s="34"/>
      <c r="I138" s="106"/>
      <c r="J138" s="34"/>
      <c r="K138" s="34"/>
      <c r="L138" s="37"/>
      <c r="M138" s="193"/>
      <c r="N138" s="62"/>
      <c r="O138" s="62"/>
      <c r="P138" s="62"/>
      <c r="Q138" s="62"/>
      <c r="R138" s="62"/>
      <c r="S138" s="62"/>
      <c r="T138" s="63"/>
      <c r="AT138" s="16" t="s">
        <v>138</v>
      </c>
      <c r="AU138" s="16" t="s">
        <v>81</v>
      </c>
    </row>
    <row r="139" spans="2:51" s="12" customFormat="1" ht="12">
      <c r="B139" s="195"/>
      <c r="C139" s="196"/>
      <c r="D139" s="191" t="s">
        <v>140</v>
      </c>
      <c r="E139" s="197" t="s">
        <v>20</v>
      </c>
      <c r="F139" s="198" t="s">
        <v>399</v>
      </c>
      <c r="G139" s="196"/>
      <c r="H139" s="199">
        <v>19.2</v>
      </c>
      <c r="I139" s="200"/>
      <c r="J139" s="196"/>
      <c r="K139" s="196"/>
      <c r="L139" s="201"/>
      <c r="M139" s="202"/>
      <c r="N139" s="203"/>
      <c r="O139" s="203"/>
      <c r="P139" s="203"/>
      <c r="Q139" s="203"/>
      <c r="R139" s="203"/>
      <c r="S139" s="203"/>
      <c r="T139" s="204"/>
      <c r="AT139" s="205" t="s">
        <v>140</v>
      </c>
      <c r="AU139" s="205" t="s">
        <v>81</v>
      </c>
      <c r="AV139" s="12" t="s">
        <v>81</v>
      </c>
      <c r="AW139" s="12" t="s">
        <v>33</v>
      </c>
      <c r="AX139" s="12" t="s">
        <v>8</v>
      </c>
      <c r="AY139" s="205" t="s">
        <v>126</v>
      </c>
    </row>
    <row r="140" spans="2:65" s="1" customFormat="1" ht="21.6" customHeight="1">
      <c r="B140" s="33"/>
      <c r="C140" s="179" t="s">
        <v>207</v>
      </c>
      <c r="D140" s="179" t="s">
        <v>129</v>
      </c>
      <c r="E140" s="180" t="s">
        <v>208</v>
      </c>
      <c r="F140" s="181" t="s">
        <v>209</v>
      </c>
      <c r="G140" s="182" t="s">
        <v>187</v>
      </c>
      <c r="H140" s="183">
        <v>3.84</v>
      </c>
      <c r="I140" s="184"/>
      <c r="J140" s="183">
        <f>ROUND(I140*H140,0)</f>
        <v>0</v>
      </c>
      <c r="K140" s="181" t="s">
        <v>133</v>
      </c>
      <c r="L140" s="37"/>
      <c r="M140" s="185" t="s">
        <v>20</v>
      </c>
      <c r="N140" s="186" t="s">
        <v>43</v>
      </c>
      <c r="O140" s="62"/>
      <c r="P140" s="187">
        <f>O140*H140</f>
        <v>0</v>
      </c>
      <c r="Q140" s="187">
        <v>0</v>
      </c>
      <c r="R140" s="187">
        <f>Q140*H140</f>
        <v>0</v>
      </c>
      <c r="S140" s="187">
        <v>0</v>
      </c>
      <c r="T140" s="188">
        <f>S140*H140</f>
        <v>0</v>
      </c>
      <c r="AR140" s="189" t="s">
        <v>134</v>
      </c>
      <c r="AT140" s="189" t="s">
        <v>129</v>
      </c>
      <c r="AU140" s="189" t="s">
        <v>81</v>
      </c>
      <c r="AY140" s="16" t="s">
        <v>126</v>
      </c>
      <c r="BE140" s="190">
        <f>IF(N140="základní",J140,0)</f>
        <v>0</v>
      </c>
      <c r="BF140" s="190">
        <f>IF(N140="snížená",J140,0)</f>
        <v>0</v>
      </c>
      <c r="BG140" s="190">
        <f>IF(N140="zákl. přenesená",J140,0)</f>
        <v>0</v>
      </c>
      <c r="BH140" s="190">
        <f>IF(N140="sníž. přenesená",J140,0)</f>
        <v>0</v>
      </c>
      <c r="BI140" s="190">
        <f>IF(N140="nulová",J140,0)</f>
        <v>0</v>
      </c>
      <c r="BJ140" s="16" t="s">
        <v>8</v>
      </c>
      <c r="BK140" s="190">
        <f>ROUND(I140*H140,0)</f>
        <v>0</v>
      </c>
      <c r="BL140" s="16" t="s">
        <v>134</v>
      </c>
      <c r="BM140" s="189" t="s">
        <v>400</v>
      </c>
    </row>
    <row r="141" spans="2:47" s="1" customFormat="1" ht="19.2">
      <c r="B141" s="33"/>
      <c r="C141" s="34"/>
      <c r="D141" s="191" t="s">
        <v>136</v>
      </c>
      <c r="E141" s="34"/>
      <c r="F141" s="192" t="s">
        <v>211</v>
      </c>
      <c r="G141" s="34"/>
      <c r="H141" s="34"/>
      <c r="I141" s="106"/>
      <c r="J141" s="34"/>
      <c r="K141" s="34"/>
      <c r="L141" s="37"/>
      <c r="M141" s="193"/>
      <c r="N141" s="62"/>
      <c r="O141" s="62"/>
      <c r="P141" s="62"/>
      <c r="Q141" s="62"/>
      <c r="R141" s="62"/>
      <c r="S141" s="62"/>
      <c r="T141" s="63"/>
      <c r="AT141" s="16" t="s">
        <v>136</v>
      </c>
      <c r="AU141" s="16" t="s">
        <v>81</v>
      </c>
    </row>
    <row r="142" spans="2:47" s="1" customFormat="1" ht="76.8">
      <c r="B142" s="33"/>
      <c r="C142" s="34"/>
      <c r="D142" s="191" t="s">
        <v>138</v>
      </c>
      <c r="E142" s="34"/>
      <c r="F142" s="194" t="s">
        <v>212</v>
      </c>
      <c r="G142" s="34"/>
      <c r="H142" s="34"/>
      <c r="I142" s="106"/>
      <c r="J142" s="34"/>
      <c r="K142" s="34"/>
      <c r="L142" s="37"/>
      <c r="M142" s="193"/>
      <c r="N142" s="62"/>
      <c r="O142" s="62"/>
      <c r="P142" s="62"/>
      <c r="Q142" s="62"/>
      <c r="R142" s="62"/>
      <c r="S142" s="62"/>
      <c r="T142" s="63"/>
      <c r="AT142" s="16" t="s">
        <v>138</v>
      </c>
      <c r="AU142" s="16" t="s">
        <v>81</v>
      </c>
    </row>
    <row r="143" spans="2:51" s="12" customFormat="1" ht="12">
      <c r="B143" s="195"/>
      <c r="C143" s="196"/>
      <c r="D143" s="191" t="s">
        <v>140</v>
      </c>
      <c r="E143" s="197" t="s">
        <v>20</v>
      </c>
      <c r="F143" s="198" t="s">
        <v>395</v>
      </c>
      <c r="G143" s="196"/>
      <c r="H143" s="199">
        <v>3.84</v>
      </c>
      <c r="I143" s="200"/>
      <c r="J143" s="196"/>
      <c r="K143" s="196"/>
      <c r="L143" s="201"/>
      <c r="M143" s="202"/>
      <c r="N143" s="203"/>
      <c r="O143" s="203"/>
      <c r="P143" s="203"/>
      <c r="Q143" s="203"/>
      <c r="R143" s="203"/>
      <c r="S143" s="203"/>
      <c r="T143" s="204"/>
      <c r="AT143" s="205" t="s">
        <v>140</v>
      </c>
      <c r="AU143" s="205" t="s">
        <v>81</v>
      </c>
      <c r="AV143" s="12" t="s">
        <v>81</v>
      </c>
      <c r="AW143" s="12" t="s">
        <v>33</v>
      </c>
      <c r="AX143" s="12" t="s">
        <v>8</v>
      </c>
      <c r="AY143" s="205" t="s">
        <v>126</v>
      </c>
    </row>
    <row r="144" spans="2:63" s="11" customFormat="1" ht="22.8" customHeight="1">
      <c r="B144" s="163"/>
      <c r="C144" s="164"/>
      <c r="D144" s="165" t="s">
        <v>71</v>
      </c>
      <c r="E144" s="177" t="s">
        <v>213</v>
      </c>
      <c r="F144" s="177" t="s">
        <v>214</v>
      </c>
      <c r="G144" s="164"/>
      <c r="H144" s="164"/>
      <c r="I144" s="167"/>
      <c r="J144" s="178">
        <f>BK144</f>
        <v>0</v>
      </c>
      <c r="K144" s="164"/>
      <c r="L144" s="169"/>
      <c r="M144" s="170"/>
      <c r="N144" s="171"/>
      <c r="O144" s="171"/>
      <c r="P144" s="172">
        <f>SUM(P145:P147)</f>
        <v>0</v>
      </c>
      <c r="Q144" s="171"/>
      <c r="R144" s="172">
        <f>SUM(R145:R147)</f>
        <v>0</v>
      </c>
      <c r="S144" s="171"/>
      <c r="T144" s="173">
        <f>SUM(T145:T147)</f>
        <v>0</v>
      </c>
      <c r="AR144" s="174" t="s">
        <v>8</v>
      </c>
      <c r="AT144" s="175" t="s">
        <v>71</v>
      </c>
      <c r="AU144" s="175" t="s">
        <v>8</v>
      </c>
      <c r="AY144" s="174" t="s">
        <v>126</v>
      </c>
      <c r="BK144" s="176">
        <f>SUM(BK145:BK147)</f>
        <v>0</v>
      </c>
    </row>
    <row r="145" spans="2:65" s="1" customFormat="1" ht="14.4" customHeight="1">
      <c r="B145" s="33"/>
      <c r="C145" s="179" t="s">
        <v>215</v>
      </c>
      <c r="D145" s="179" t="s">
        <v>129</v>
      </c>
      <c r="E145" s="180" t="s">
        <v>216</v>
      </c>
      <c r="F145" s="181" t="s">
        <v>217</v>
      </c>
      <c r="G145" s="182" t="s">
        <v>187</v>
      </c>
      <c r="H145" s="183">
        <v>3.64</v>
      </c>
      <c r="I145" s="184"/>
      <c r="J145" s="183">
        <f>ROUND(I145*H145,0)</f>
        <v>0</v>
      </c>
      <c r="K145" s="181" t="s">
        <v>133</v>
      </c>
      <c r="L145" s="37"/>
      <c r="M145" s="185" t="s">
        <v>20</v>
      </c>
      <c r="N145" s="186" t="s">
        <v>43</v>
      </c>
      <c r="O145" s="62"/>
      <c r="P145" s="187">
        <f>O145*H145</f>
        <v>0</v>
      </c>
      <c r="Q145" s="187">
        <v>0</v>
      </c>
      <c r="R145" s="187">
        <f>Q145*H145</f>
        <v>0</v>
      </c>
      <c r="S145" s="187">
        <v>0</v>
      </c>
      <c r="T145" s="188">
        <f>S145*H145</f>
        <v>0</v>
      </c>
      <c r="AR145" s="189" t="s">
        <v>134</v>
      </c>
      <c r="AT145" s="189" t="s">
        <v>129</v>
      </c>
      <c r="AU145" s="189" t="s">
        <v>81</v>
      </c>
      <c r="AY145" s="16" t="s">
        <v>126</v>
      </c>
      <c r="BE145" s="190">
        <f>IF(N145="základní",J145,0)</f>
        <v>0</v>
      </c>
      <c r="BF145" s="190">
        <f>IF(N145="snížená",J145,0)</f>
        <v>0</v>
      </c>
      <c r="BG145" s="190">
        <f>IF(N145="zákl. přenesená",J145,0)</f>
        <v>0</v>
      </c>
      <c r="BH145" s="190">
        <f>IF(N145="sníž. přenesená",J145,0)</f>
        <v>0</v>
      </c>
      <c r="BI145" s="190">
        <f>IF(N145="nulová",J145,0)</f>
        <v>0</v>
      </c>
      <c r="BJ145" s="16" t="s">
        <v>8</v>
      </c>
      <c r="BK145" s="190">
        <f>ROUND(I145*H145,0)</f>
        <v>0</v>
      </c>
      <c r="BL145" s="16" t="s">
        <v>134</v>
      </c>
      <c r="BM145" s="189" t="s">
        <v>401</v>
      </c>
    </row>
    <row r="146" spans="2:47" s="1" customFormat="1" ht="19.2">
      <c r="B146" s="33"/>
      <c r="C146" s="34"/>
      <c r="D146" s="191" t="s">
        <v>136</v>
      </c>
      <c r="E146" s="34"/>
      <c r="F146" s="192" t="s">
        <v>219</v>
      </c>
      <c r="G146" s="34"/>
      <c r="H146" s="34"/>
      <c r="I146" s="106"/>
      <c r="J146" s="34"/>
      <c r="K146" s="34"/>
      <c r="L146" s="37"/>
      <c r="M146" s="193"/>
      <c r="N146" s="62"/>
      <c r="O146" s="62"/>
      <c r="P146" s="62"/>
      <c r="Q146" s="62"/>
      <c r="R146" s="62"/>
      <c r="S146" s="62"/>
      <c r="T146" s="63"/>
      <c r="AT146" s="16" t="s">
        <v>136</v>
      </c>
      <c r="AU146" s="16" t="s">
        <v>81</v>
      </c>
    </row>
    <row r="147" spans="2:47" s="1" customFormat="1" ht="76.8">
      <c r="B147" s="33"/>
      <c r="C147" s="34"/>
      <c r="D147" s="191" t="s">
        <v>138</v>
      </c>
      <c r="E147" s="34"/>
      <c r="F147" s="194" t="s">
        <v>220</v>
      </c>
      <c r="G147" s="34"/>
      <c r="H147" s="34"/>
      <c r="I147" s="106"/>
      <c r="J147" s="34"/>
      <c r="K147" s="34"/>
      <c r="L147" s="37"/>
      <c r="M147" s="193"/>
      <c r="N147" s="62"/>
      <c r="O147" s="62"/>
      <c r="P147" s="62"/>
      <c r="Q147" s="62"/>
      <c r="R147" s="62"/>
      <c r="S147" s="62"/>
      <c r="T147" s="63"/>
      <c r="AT147" s="16" t="s">
        <v>138</v>
      </c>
      <c r="AU147" s="16" t="s">
        <v>81</v>
      </c>
    </row>
    <row r="148" spans="2:63" s="11" customFormat="1" ht="25.95" customHeight="1">
      <c r="B148" s="163"/>
      <c r="C148" s="164"/>
      <c r="D148" s="165" t="s">
        <v>71</v>
      </c>
      <c r="E148" s="166" t="s">
        <v>221</v>
      </c>
      <c r="F148" s="166" t="s">
        <v>222</v>
      </c>
      <c r="G148" s="164"/>
      <c r="H148" s="164"/>
      <c r="I148" s="167"/>
      <c r="J148" s="168">
        <f>BK148</f>
        <v>0</v>
      </c>
      <c r="K148" s="164"/>
      <c r="L148" s="169"/>
      <c r="M148" s="170"/>
      <c r="N148" s="171"/>
      <c r="O148" s="171"/>
      <c r="P148" s="172">
        <f>P149+P233</f>
        <v>0</v>
      </c>
      <c r="Q148" s="171"/>
      <c r="R148" s="172">
        <f>R149+R233</f>
        <v>0.2377939</v>
      </c>
      <c r="S148" s="171"/>
      <c r="T148" s="173">
        <f>T149+T233</f>
        <v>0.25</v>
      </c>
      <c r="AR148" s="174" t="s">
        <v>81</v>
      </c>
      <c r="AT148" s="175" t="s">
        <v>71</v>
      </c>
      <c r="AU148" s="175" t="s">
        <v>72</v>
      </c>
      <c r="AY148" s="174" t="s">
        <v>126</v>
      </c>
      <c r="BK148" s="176">
        <f>BK149+BK233</f>
        <v>0</v>
      </c>
    </row>
    <row r="149" spans="2:63" s="11" customFormat="1" ht="22.8" customHeight="1">
      <c r="B149" s="163"/>
      <c r="C149" s="164"/>
      <c r="D149" s="165" t="s">
        <v>71</v>
      </c>
      <c r="E149" s="177" t="s">
        <v>223</v>
      </c>
      <c r="F149" s="177" t="s">
        <v>224</v>
      </c>
      <c r="G149" s="164"/>
      <c r="H149" s="164"/>
      <c r="I149" s="167"/>
      <c r="J149" s="178">
        <f>BK149</f>
        <v>0</v>
      </c>
      <c r="K149" s="164"/>
      <c r="L149" s="169"/>
      <c r="M149" s="170"/>
      <c r="N149" s="171"/>
      <c r="O149" s="171"/>
      <c r="P149" s="172">
        <f>SUM(P150:P232)</f>
        <v>0</v>
      </c>
      <c r="Q149" s="171"/>
      <c r="R149" s="172">
        <f>SUM(R150:R232)</f>
        <v>0.2377939</v>
      </c>
      <c r="S149" s="171"/>
      <c r="T149" s="173">
        <f>SUM(T150:T232)</f>
        <v>0.25</v>
      </c>
      <c r="AR149" s="174" t="s">
        <v>81</v>
      </c>
      <c r="AT149" s="175" t="s">
        <v>71</v>
      </c>
      <c r="AU149" s="175" t="s">
        <v>8</v>
      </c>
      <c r="AY149" s="174" t="s">
        <v>126</v>
      </c>
      <c r="BK149" s="176">
        <f>SUM(BK150:BK232)</f>
        <v>0</v>
      </c>
    </row>
    <row r="150" spans="2:65" s="1" customFormat="1" ht="14.4" customHeight="1">
      <c r="B150" s="33"/>
      <c r="C150" s="179" t="s">
        <v>225</v>
      </c>
      <c r="D150" s="179" t="s">
        <v>129</v>
      </c>
      <c r="E150" s="180" t="s">
        <v>226</v>
      </c>
      <c r="F150" s="181" t="s">
        <v>227</v>
      </c>
      <c r="G150" s="182" t="s">
        <v>228</v>
      </c>
      <c r="H150" s="183">
        <v>10</v>
      </c>
      <c r="I150" s="184"/>
      <c r="J150" s="183">
        <f>ROUND(I150*H150,0)</f>
        <v>0</v>
      </c>
      <c r="K150" s="181" t="s">
        <v>133</v>
      </c>
      <c r="L150" s="37"/>
      <c r="M150" s="185" t="s">
        <v>20</v>
      </c>
      <c r="N150" s="186" t="s">
        <v>43</v>
      </c>
      <c r="O150" s="62"/>
      <c r="P150" s="187">
        <f>O150*H150</f>
        <v>0</v>
      </c>
      <c r="Q150" s="187">
        <v>0</v>
      </c>
      <c r="R150" s="187">
        <f>Q150*H150</f>
        <v>0</v>
      </c>
      <c r="S150" s="187">
        <v>0.003</v>
      </c>
      <c r="T150" s="188">
        <f>S150*H150</f>
        <v>0.03</v>
      </c>
      <c r="AR150" s="189" t="s">
        <v>229</v>
      </c>
      <c r="AT150" s="189" t="s">
        <v>129</v>
      </c>
      <c r="AU150" s="189" t="s">
        <v>81</v>
      </c>
      <c r="AY150" s="16" t="s">
        <v>126</v>
      </c>
      <c r="BE150" s="190">
        <f>IF(N150="základní",J150,0)</f>
        <v>0</v>
      </c>
      <c r="BF150" s="190">
        <f>IF(N150="snížená",J150,0)</f>
        <v>0</v>
      </c>
      <c r="BG150" s="190">
        <f>IF(N150="zákl. přenesená",J150,0)</f>
        <v>0</v>
      </c>
      <c r="BH150" s="190">
        <f>IF(N150="sníž. přenesená",J150,0)</f>
        <v>0</v>
      </c>
      <c r="BI150" s="190">
        <f>IF(N150="nulová",J150,0)</f>
        <v>0</v>
      </c>
      <c r="BJ150" s="16" t="s">
        <v>8</v>
      </c>
      <c r="BK150" s="190">
        <f>ROUND(I150*H150,0)</f>
        <v>0</v>
      </c>
      <c r="BL150" s="16" t="s">
        <v>229</v>
      </c>
      <c r="BM150" s="189" t="s">
        <v>402</v>
      </c>
    </row>
    <row r="151" spans="2:47" s="1" customFormat="1" ht="12">
      <c r="B151" s="33"/>
      <c r="C151" s="34"/>
      <c r="D151" s="191" t="s">
        <v>136</v>
      </c>
      <c r="E151" s="34"/>
      <c r="F151" s="192" t="s">
        <v>231</v>
      </c>
      <c r="G151" s="34"/>
      <c r="H151" s="34"/>
      <c r="I151" s="106"/>
      <c r="J151" s="34"/>
      <c r="K151" s="34"/>
      <c r="L151" s="37"/>
      <c r="M151" s="193"/>
      <c r="N151" s="62"/>
      <c r="O151" s="62"/>
      <c r="P151" s="62"/>
      <c r="Q151" s="62"/>
      <c r="R151" s="62"/>
      <c r="S151" s="62"/>
      <c r="T151" s="63"/>
      <c r="AT151" s="16" t="s">
        <v>136</v>
      </c>
      <c r="AU151" s="16" t="s">
        <v>81</v>
      </c>
    </row>
    <row r="152" spans="2:51" s="12" customFormat="1" ht="12">
      <c r="B152" s="195"/>
      <c r="C152" s="196"/>
      <c r="D152" s="191" t="s">
        <v>140</v>
      </c>
      <c r="E152" s="197" t="s">
        <v>20</v>
      </c>
      <c r="F152" s="198" t="s">
        <v>403</v>
      </c>
      <c r="G152" s="196"/>
      <c r="H152" s="199">
        <v>10</v>
      </c>
      <c r="I152" s="200"/>
      <c r="J152" s="196"/>
      <c r="K152" s="196"/>
      <c r="L152" s="201"/>
      <c r="M152" s="202"/>
      <c r="N152" s="203"/>
      <c r="O152" s="203"/>
      <c r="P152" s="203"/>
      <c r="Q152" s="203"/>
      <c r="R152" s="203"/>
      <c r="S152" s="203"/>
      <c r="T152" s="204"/>
      <c r="AT152" s="205" t="s">
        <v>140</v>
      </c>
      <c r="AU152" s="205" t="s">
        <v>81</v>
      </c>
      <c r="AV152" s="12" t="s">
        <v>81</v>
      </c>
      <c r="AW152" s="12" t="s">
        <v>33</v>
      </c>
      <c r="AX152" s="12" t="s">
        <v>8</v>
      </c>
      <c r="AY152" s="205" t="s">
        <v>126</v>
      </c>
    </row>
    <row r="153" spans="2:65" s="1" customFormat="1" ht="14.4" customHeight="1">
      <c r="B153" s="33"/>
      <c r="C153" s="179" t="s">
        <v>9</v>
      </c>
      <c r="D153" s="179" t="s">
        <v>129</v>
      </c>
      <c r="E153" s="180" t="s">
        <v>233</v>
      </c>
      <c r="F153" s="181" t="s">
        <v>234</v>
      </c>
      <c r="G153" s="182" t="s">
        <v>228</v>
      </c>
      <c r="H153" s="183">
        <v>44</v>
      </c>
      <c r="I153" s="184"/>
      <c r="J153" s="183">
        <f>ROUND(I153*H153,0)</f>
        <v>0</v>
      </c>
      <c r="K153" s="181" t="s">
        <v>133</v>
      </c>
      <c r="L153" s="37"/>
      <c r="M153" s="185" t="s">
        <v>20</v>
      </c>
      <c r="N153" s="186" t="s">
        <v>43</v>
      </c>
      <c r="O153" s="62"/>
      <c r="P153" s="187">
        <f>O153*H153</f>
        <v>0</v>
      </c>
      <c r="Q153" s="187">
        <v>0</v>
      </c>
      <c r="R153" s="187">
        <f>Q153*H153</f>
        <v>0</v>
      </c>
      <c r="S153" s="187">
        <v>0.005</v>
      </c>
      <c r="T153" s="188">
        <f>S153*H153</f>
        <v>0.22</v>
      </c>
      <c r="AR153" s="189" t="s">
        <v>229</v>
      </c>
      <c r="AT153" s="189" t="s">
        <v>129</v>
      </c>
      <c r="AU153" s="189" t="s">
        <v>81</v>
      </c>
      <c r="AY153" s="16" t="s">
        <v>126</v>
      </c>
      <c r="BE153" s="190">
        <f>IF(N153="základní",J153,0)</f>
        <v>0</v>
      </c>
      <c r="BF153" s="190">
        <f>IF(N153="snížená",J153,0)</f>
        <v>0</v>
      </c>
      <c r="BG153" s="190">
        <f>IF(N153="zákl. přenesená",J153,0)</f>
        <v>0</v>
      </c>
      <c r="BH153" s="190">
        <f>IF(N153="sníž. přenesená",J153,0)</f>
        <v>0</v>
      </c>
      <c r="BI153" s="190">
        <f>IF(N153="nulová",J153,0)</f>
        <v>0</v>
      </c>
      <c r="BJ153" s="16" t="s">
        <v>8</v>
      </c>
      <c r="BK153" s="190">
        <f>ROUND(I153*H153,0)</f>
        <v>0</v>
      </c>
      <c r="BL153" s="16" t="s">
        <v>229</v>
      </c>
      <c r="BM153" s="189" t="s">
        <v>404</v>
      </c>
    </row>
    <row r="154" spans="2:47" s="1" customFormat="1" ht="12">
      <c r="B154" s="33"/>
      <c r="C154" s="34"/>
      <c r="D154" s="191" t="s">
        <v>136</v>
      </c>
      <c r="E154" s="34"/>
      <c r="F154" s="192" t="s">
        <v>236</v>
      </c>
      <c r="G154" s="34"/>
      <c r="H154" s="34"/>
      <c r="I154" s="106"/>
      <c r="J154" s="34"/>
      <c r="K154" s="34"/>
      <c r="L154" s="37"/>
      <c r="M154" s="193"/>
      <c r="N154" s="62"/>
      <c r="O154" s="62"/>
      <c r="P154" s="62"/>
      <c r="Q154" s="62"/>
      <c r="R154" s="62"/>
      <c r="S154" s="62"/>
      <c r="T154" s="63"/>
      <c r="AT154" s="16" t="s">
        <v>136</v>
      </c>
      <c r="AU154" s="16" t="s">
        <v>81</v>
      </c>
    </row>
    <row r="155" spans="2:51" s="12" customFormat="1" ht="12">
      <c r="B155" s="195"/>
      <c r="C155" s="196"/>
      <c r="D155" s="191" t="s">
        <v>140</v>
      </c>
      <c r="E155" s="197" t="s">
        <v>20</v>
      </c>
      <c r="F155" s="198" t="s">
        <v>405</v>
      </c>
      <c r="G155" s="196"/>
      <c r="H155" s="199">
        <v>44</v>
      </c>
      <c r="I155" s="200"/>
      <c r="J155" s="196"/>
      <c r="K155" s="196"/>
      <c r="L155" s="201"/>
      <c r="M155" s="202"/>
      <c r="N155" s="203"/>
      <c r="O155" s="203"/>
      <c r="P155" s="203"/>
      <c r="Q155" s="203"/>
      <c r="R155" s="203"/>
      <c r="S155" s="203"/>
      <c r="T155" s="204"/>
      <c r="AT155" s="205" t="s">
        <v>140</v>
      </c>
      <c r="AU155" s="205" t="s">
        <v>81</v>
      </c>
      <c r="AV155" s="12" t="s">
        <v>81</v>
      </c>
      <c r="AW155" s="12" t="s">
        <v>33</v>
      </c>
      <c r="AX155" s="12" t="s">
        <v>8</v>
      </c>
      <c r="AY155" s="205" t="s">
        <v>126</v>
      </c>
    </row>
    <row r="156" spans="2:65" s="1" customFormat="1" ht="14.4" customHeight="1">
      <c r="B156" s="33"/>
      <c r="C156" s="179" t="s">
        <v>229</v>
      </c>
      <c r="D156" s="179" t="s">
        <v>129</v>
      </c>
      <c r="E156" s="180" t="s">
        <v>238</v>
      </c>
      <c r="F156" s="181" t="s">
        <v>239</v>
      </c>
      <c r="G156" s="182" t="s">
        <v>132</v>
      </c>
      <c r="H156" s="183">
        <v>1.29</v>
      </c>
      <c r="I156" s="184"/>
      <c r="J156" s="183">
        <f>ROUND(I156*H156,0)</f>
        <v>0</v>
      </c>
      <c r="K156" s="181" t="s">
        <v>133</v>
      </c>
      <c r="L156" s="37"/>
      <c r="M156" s="185" t="s">
        <v>20</v>
      </c>
      <c r="N156" s="186" t="s">
        <v>43</v>
      </c>
      <c r="O156" s="62"/>
      <c r="P156" s="187">
        <f>O156*H156</f>
        <v>0</v>
      </c>
      <c r="Q156" s="187">
        <v>0.00027</v>
      </c>
      <c r="R156" s="187">
        <f>Q156*H156</f>
        <v>0.0003483</v>
      </c>
      <c r="S156" s="187">
        <v>0</v>
      </c>
      <c r="T156" s="188">
        <f>S156*H156</f>
        <v>0</v>
      </c>
      <c r="AR156" s="189" t="s">
        <v>229</v>
      </c>
      <c r="AT156" s="189" t="s">
        <v>129</v>
      </c>
      <c r="AU156" s="189" t="s">
        <v>81</v>
      </c>
      <c r="AY156" s="16" t="s">
        <v>126</v>
      </c>
      <c r="BE156" s="190">
        <f>IF(N156="základní",J156,0)</f>
        <v>0</v>
      </c>
      <c r="BF156" s="190">
        <f>IF(N156="snížená",J156,0)</f>
        <v>0</v>
      </c>
      <c r="BG156" s="190">
        <f>IF(N156="zákl. přenesená",J156,0)</f>
        <v>0</v>
      </c>
      <c r="BH156" s="190">
        <f>IF(N156="sníž. přenesená",J156,0)</f>
        <v>0</v>
      </c>
      <c r="BI156" s="190">
        <f>IF(N156="nulová",J156,0)</f>
        <v>0</v>
      </c>
      <c r="BJ156" s="16" t="s">
        <v>8</v>
      </c>
      <c r="BK156" s="190">
        <f>ROUND(I156*H156,0)</f>
        <v>0</v>
      </c>
      <c r="BL156" s="16" t="s">
        <v>229</v>
      </c>
      <c r="BM156" s="189" t="s">
        <v>406</v>
      </c>
    </row>
    <row r="157" spans="2:47" s="1" customFormat="1" ht="12">
      <c r="B157" s="33"/>
      <c r="C157" s="34"/>
      <c r="D157" s="191" t="s">
        <v>136</v>
      </c>
      <c r="E157" s="34"/>
      <c r="F157" s="192" t="s">
        <v>241</v>
      </c>
      <c r="G157" s="34"/>
      <c r="H157" s="34"/>
      <c r="I157" s="106"/>
      <c r="J157" s="34"/>
      <c r="K157" s="34"/>
      <c r="L157" s="37"/>
      <c r="M157" s="193"/>
      <c r="N157" s="62"/>
      <c r="O157" s="62"/>
      <c r="P157" s="62"/>
      <c r="Q157" s="62"/>
      <c r="R157" s="62"/>
      <c r="S157" s="62"/>
      <c r="T157" s="63"/>
      <c r="AT157" s="16" t="s">
        <v>136</v>
      </c>
      <c r="AU157" s="16" t="s">
        <v>81</v>
      </c>
    </row>
    <row r="158" spans="2:47" s="1" customFormat="1" ht="86.4">
      <c r="B158" s="33"/>
      <c r="C158" s="34"/>
      <c r="D158" s="191" t="s">
        <v>138</v>
      </c>
      <c r="E158" s="34"/>
      <c r="F158" s="194" t="s">
        <v>242</v>
      </c>
      <c r="G158" s="34"/>
      <c r="H158" s="34"/>
      <c r="I158" s="106"/>
      <c r="J158" s="34"/>
      <c r="K158" s="34"/>
      <c r="L158" s="37"/>
      <c r="M158" s="193"/>
      <c r="N158" s="62"/>
      <c r="O158" s="62"/>
      <c r="P158" s="62"/>
      <c r="Q158" s="62"/>
      <c r="R158" s="62"/>
      <c r="S158" s="62"/>
      <c r="T158" s="63"/>
      <c r="AT158" s="16" t="s">
        <v>138</v>
      </c>
      <c r="AU158" s="16" t="s">
        <v>81</v>
      </c>
    </row>
    <row r="159" spans="2:51" s="12" customFormat="1" ht="12">
      <c r="B159" s="195"/>
      <c r="C159" s="196"/>
      <c r="D159" s="191" t="s">
        <v>140</v>
      </c>
      <c r="E159" s="197" t="s">
        <v>20</v>
      </c>
      <c r="F159" s="198" t="s">
        <v>386</v>
      </c>
      <c r="G159" s="196"/>
      <c r="H159" s="199">
        <v>1.29</v>
      </c>
      <c r="I159" s="200"/>
      <c r="J159" s="196"/>
      <c r="K159" s="196"/>
      <c r="L159" s="201"/>
      <c r="M159" s="202"/>
      <c r="N159" s="203"/>
      <c r="O159" s="203"/>
      <c r="P159" s="203"/>
      <c r="Q159" s="203"/>
      <c r="R159" s="203"/>
      <c r="S159" s="203"/>
      <c r="T159" s="204"/>
      <c r="AT159" s="205" t="s">
        <v>140</v>
      </c>
      <c r="AU159" s="205" t="s">
        <v>81</v>
      </c>
      <c r="AV159" s="12" t="s">
        <v>81</v>
      </c>
      <c r="AW159" s="12" t="s">
        <v>33</v>
      </c>
      <c r="AX159" s="12" t="s">
        <v>8</v>
      </c>
      <c r="AY159" s="205" t="s">
        <v>126</v>
      </c>
    </row>
    <row r="160" spans="2:65" s="1" customFormat="1" ht="14.4" customHeight="1">
      <c r="B160" s="33"/>
      <c r="C160" s="179" t="s">
        <v>244</v>
      </c>
      <c r="D160" s="179" t="s">
        <v>129</v>
      </c>
      <c r="E160" s="180" t="s">
        <v>245</v>
      </c>
      <c r="F160" s="181" t="s">
        <v>246</v>
      </c>
      <c r="G160" s="182" t="s">
        <v>132</v>
      </c>
      <c r="H160" s="183">
        <v>108.65</v>
      </c>
      <c r="I160" s="184"/>
      <c r="J160" s="183">
        <f>ROUND(I160*H160,0)</f>
        <v>0</v>
      </c>
      <c r="K160" s="181" t="s">
        <v>133</v>
      </c>
      <c r="L160" s="37"/>
      <c r="M160" s="185" t="s">
        <v>20</v>
      </c>
      <c r="N160" s="186" t="s">
        <v>43</v>
      </c>
      <c r="O160" s="62"/>
      <c r="P160" s="187">
        <f>O160*H160</f>
        <v>0</v>
      </c>
      <c r="Q160" s="187">
        <v>0.00026</v>
      </c>
      <c r="R160" s="187">
        <f>Q160*H160</f>
        <v>0.028249</v>
      </c>
      <c r="S160" s="187">
        <v>0</v>
      </c>
      <c r="T160" s="188">
        <f>S160*H160</f>
        <v>0</v>
      </c>
      <c r="AR160" s="189" t="s">
        <v>229</v>
      </c>
      <c r="AT160" s="189" t="s">
        <v>129</v>
      </c>
      <c r="AU160" s="189" t="s">
        <v>81</v>
      </c>
      <c r="AY160" s="16" t="s">
        <v>126</v>
      </c>
      <c r="BE160" s="190">
        <f>IF(N160="základní",J160,0)</f>
        <v>0</v>
      </c>
      <c r="BF160" s="190">
        <f>IF(N160="snížená",J160,0)</f>
        <v>0</v>
      </c>
      <c r="BG160" s="190">
        <f>IF(N160="zákl. přenesená",J160,0)</f>
        <v>0</v>
      </c>
      <c r="BH160" s="190">
        <f>IF(N160="sníž. přenesená",J160,0)</f>
        <v>0</v>
      </c>
      <c r="BI160" s="190">
        <f>IF(N160="nulová",J160,0)</f>
        <v>0</v>
      </c>
      <c r="BJ160" s="16" t="s">
        <v>8</v>
      </c>
      <c r="BK160" s="190">
        <f>ROUND(I160*H160,0)</f>
        <v>0</v>
      </c>
      <c r="BL160" s="16" t="s">
        <v>229</v>
      </c>
      <c r="BM160" s="189" t="s">
        <v>407</v>
      </c>
    </row>
    <row r="161" spans="2:47" s="1" customFormat="1" ht="19.2">
      <c r="B161" s="33"/>
      <c r="C161" s="34"/>
      <c r="D161" s="191" t="s">
        <v>136</v>
      </c>
      <c r="E161" s="34"/>
      <c r="F161" s="192" t="s">
        <v>248</v>
      </c>
      <c r="G161" s="34"/>
      <c r="H161" s="34"/>
      <c r="I161" s="106"/>
      <c r="J161" s="34"/>
      <c r="K161" s="34"/>
      <c r="L161" s="37"/>
      <c r="M161" s="193"/>
      <c r="N161" s="62"/>
      <c r="O161" s="62"/>
      <c r="P161" s="62"/>
      <c r="Q161" s="62"/>
      <c r="R161" s="62"/>
      <c r="S161" s="62"/>
      <c r="T161" s="63"/>
      <c r="AT161" s="16" t="s">
        <v>136</v>
      </c>
      <c r="AU161" s="16" t="s">
        <v>81</v>
      </c>
    </row>
    <row r="162" spans="2:47" s="1" customFormat="1" ht="86.4">
      <c r="B162" s="33"/>
      <c r="C162" s="34"/>
      <c r="D162" s="191" t="s">
        <v>138</v>
      </c>
      <c r="E162" s="34"/>
      <c r="F162" s="194" t="s">
        <v>242</v>
      </c>
      <c r="G162" s="34"/>
      <c r="H162" s="34"/>
      <c r="I162" s="106"/>
      <c r="J162" s="34"/>
      <c r="K162" s="34"/>
      <c r="L162" s="37"/>
      <c r="M162" s="193"/>
      <c r="N162" s="62"/>
      <c r="O162" s="62"/>
      <c r="P162" s="62"/>
      <c r="Q162" s="62"/>
      <c r="R162" s="62"/>
      <c r="S162" s="62"/>
      <c r="T162" s="63"/>
      <c r="AT162" s="16" t="s">
        <v>138</v>
      </c>
      <c r="AU162" s="16" t="s">
        <v>81</v>
      </c>
    </row>
    <row r="163" spans="2:51" s="12" customFormat="1" ht="20.4">
      <c r="B163" s="195"/>
      <c r="C163" s="196"/>
      <c r="D163" s="191" t="s">
        <v>140</v>
      </c>
      <c r="E163" s="197" t="s">
        <v>20</v>
      </c>
      <c r="F163" s="198" t="s">
        <v>408</v>
      </c>
      <c r="G163" s="196"/>
      <c r="H163" s="199">
        <v>108.65</v>
      </c>
      <c r="I163" s="200"/>
      <c r="J163" s="196"/>
      <c r="K163" s="196"/>
      <c r="L163" s="201"/>
      <c r="M163" s="202"/>
      <c r="N163" s="203"/>
      <c r="O163" s="203"/>
      <c r="P163" s="203"/>
      <c r="Q163" s="203"/>
      <c r="R163" s="203"/>
      <c r="S163" s="203"/>
      <c r="T163" s="204"/>
      <c r="AT163" s="205" t="s">
        <v>140</v>
      </c>
      <c r="AU163" s="205" t="s">
        <v>81</v>
      </c>
      <c r="AV163" s="12" t="s">
        <v>81</v>
      </c>
      <c r="AW163" s="12" t="s">
        <v>33</v>
      </c>
      <c r="AX163" s="12" t="s">
        <v>8</v>
      </c>
      <c r="AY163" s="205" t="s">
        <v>126</v>
      </c>
    </row>
    <row r="164" spans="2:65" s="1" customFormat="1" ht="14.4" customHeight="1">
      <c r="B164" s="33"/>
      <c r="C164" s="179" t="s">
        <v>250</v>
      </c>
      <c r="D164" s="179" t="s">
        <v>129</v>
      </c>
      <c r="E164" s="180" t="s">
        <v>251</v>
      </c>
      <c r="F164" s="181" t="s">
        <v>252</v>
      </c>
      <c r="G164" s="182" t="s">
        <v>132</v>
      </c>
      <c r="H164" s="183">
        <v>9.52</v>
      </c>
      <c r="I164" s="184"/>
      <c r="J164" s="183">
        <f>ROUND(I164*H164,0)</f>
        <v>0</v>
      </c>
      <c r="K164" s="181" t="s">
        <v>133</v>
      </c>
      <c r="L164" s="37"/>
      <c r="M164" s="185" t="s">
        <v>20</v>
      </c>
      <c r="N164" s="186" t="s">
        <v>43</v>
      </c>
      <c r="O164" s="62"/>
      <c r="P164" s="187">
        <f>O164*H164</f>
        <v>0</v>
      </c>
      <c r="Q164" s="187">
        <v>0.00027</v>
      </c>
      <c r="R164" s="187">
        <f>Q164*H164</f>
        <v>0.0025704</v>
      </c>
      <c r="S164" s="187">
        <v>0</v>
      </c>
      <c r="T164" s="188">
        <f>S164*H164</f>
        <v>0</v>
      </c>
      <c r="AR164" s="189" t="s">
        <v>229</v>
      </c>
      <c r="AT164" s="189" t="s">
        <v>129</v>
      </c>
      <c r="AU164" s="189" t="s">
        <v>81</v>
      </c>
      <c r="AY164" s="16" t="s">
        <v>126</v>
      </c>
      <c r="BE164" s="190">
        <f>IF(N164="základní",J164,0)</f>
        <v>0</v>
      </c>
      <c r="BF164" s="190">
        <f>IF(N164="snížená",J164,0)</f>
        <v>0</v>
      </c>
      <c r="BG164" s="190">
        <f>IF(N164="zákl. přenesená",J164,0)</f>
        <v>0</v>
      </c>
      <c r="BH164" s="190">
        <f>IF(N164="sníž. přenesená",J164,0)</f>
        <v>0</v>
      </c>
      <c r="BI164" s="190">
        <f>IF(N164="nulová",J164,0)</f>
        <v>0</v>
      </c>
      <c r="BJ164" s="16" t="s">
        <v>8</v>
      </c>
      <c r="BK164" s="190">
        <f>ROUND(I164*H164,0)</f>
        <v>0</v>
      </c>
      <c r="BL164" s="16" t="s">
        <v>229</v>
      </c>
      <c r="BM164" s="189" t="s">
        <v>409</v>
      </c>
    </row>
    <row r="165" spans="2:47" s="1" customFormat="1" ht="12">
      <c r="B165" s="33"/>
      <c r="C165" s="34"/>
      <c r="D165" s="191" t="s">
        <v>136</v>
      </c>
      <c r="E165" s="34"/>
      <c r="F165" s="192" t="s">
        <v>254</v>
      </c>
      <c r="G165" s="34"/>
      <c r="H165" s="34"/>
      <c r="I165" s="106"/>
      <c r="J165" s="34"/>
      <c r="K165" s="34"/>
      <c r="L165" s="37"/>
      <c r="M165" s="193"/>
      <c r="N165" s="62"/>
      <c r="O165" s="62"/>
      <c r="P165" s="62"/>
      <c r="Q165" s="62"/>
      <c r="R165" s="62"/>
      <c r="S165" s="62"/>
      <c r="T165" s="63"/>
      <c r="AT165" s="16" t="s">
        <v>136</v>
      </c>
      <c r="AU165" s="16" t="s">
        <v>81</v>
      </c>
    </row>
    <row r="166" spans="2:47" s="1" customFormat="1" ht="86.4">
      <c r="B166" s="33"/>
      <c r="C166" s="34"/>
      <c r="D166" s="191" t="s">
        <v>138</v>
      </c>
      <c r="E166" s="34"/>
      <c r="F166" s="194" t="s">
        <v>242</v>
      </c>
      <c r="G166" s="34"/>
      <c r="H166" s="34"/>
      <c r="I166" s="106"/>
      <c r="J166" s="34"/>
      <c r="K166" s="34"/>
      <c r="L166" s="37"/>
      <c r="M166" s="193"/>
      <c r="N166" s="62"/>
      <c r="O166" s="62"/>
      <c r="P166" s="62"/>
      <c r="Q166" s="62"/>
      <c r="R166" s="62"/>
      <c r="S166" s="62"/>
      <c r="T166" s="63"/>
      <c r="AT166" s="16" t="s">
        <v>138</v>
      </c>
      <c r="AU166" s="16" t="s">
        <v>81</v>
      </c>
    </row>
    <row r="167" spans="2:51" s="12" customFormat="1" ht="12">
      <c r="B167" s="195"/>
      <c r="C167" s="196"/>
      <c r="D167" s="191" t="s">
        <v>140</v>
      </c>
      <c r="E167" s="197" t="s">
        <v>20</v>
      </c>
      <c r="F167" s="198" t="s">
        <v>175</v>
      </c>
      <c r="G167" s="196"/>
      <c r="H167" s="199">
        <v>9.52</v>
      </c>
      <c r="I167" s="200"/>
      <c r="J167" s="196"/>
      <c r="K167" s="196"/>
      <c r="L167" s="201"/>
      <c r="M167" s="202"/>
      <c r="N167" s="203"/>
      <c r="O167" s="203"/>
      <c r="P167" s="203"/>
      <c r="Q167" s="203"/>
      <c r="R167" s="203"/>
      <c r="S167" s="203"/>
      <c r="T167" s="204"/>
      <c r="AT167" s="205" t="s">
        <v>140</v>
      </c>
      <c r="AU167" s="205" t="s">
        <v>81</v>
      </c>
      <c r="AV167" s="12" t="s">
        <v>81</v>
      </c>
      <c r="AW167" s="12" t="s">
        <v>33</v>
      </c>
      <c r="AX167" s="12" t="s">
        <v>8</v>
      </c>
      <c r="AY167" s="205" t="s">
        <v>126</v>
      </c>
    </row>
    <row r="168" spans="2:65" s="1" customFormat="1" ht="21.6" customHeight="1">
      <c r="B168" s="33"/>
      <c r="C168" s="217" t="s">
        <v>255</v>
      </c>
      <c r="D168" s="217" t="s">
        <v>256</v>
      </c>
      <c r="E168" s="218" t="s">
        <v>264</v>
      </c>
      <c r="F168" s="219" t="s">
        <v>410</v>
      </c>
      <c r="G168" s="220" t="s">
        <v>259</v>
      </c>
      <c r="H168" s="221">
        <v>7</v>
      </c>
      <c r="I168" s="222"/>
      <c r="J168" s="221">
        <f>ROUND(I168*H168,0)</f>
        <v>0</v>
      </c>
      <c r="K168" s="219" t="s">
        <v>20</v>
      </c>
      <c r="L168" s="223"/>
      <c r="M168" s="224" t="s">
        <v>20</v>
      </c>
      <c r="N168" s="225" t="s">
        <v>43</v>
      </c>
      <c r="O168" s="62"/>
      <c r="P168" s="187">
        <f>O168*H168</f>
        <v>0</v>
      </c>
      <c r="Q168" s="187">
        <v>0</v>
      </c>
      <c r="R168" s="187">
        <f>Q168*H168</f>
        <v>0</v>
      </c>
      <c r="S168" s="187">
        <v>0</v>
      </c>
      <c r="T168" s="188">
        <f>S168*H168</f>
        <v>0</v>
      </c>
      <c r="AR168" s="189" t="s">
        <v>260</v>
      </c>
      <c r="AT168" s="189" t="s">
        <v>256</v>
      </c>
      <c r="AU168" s="189" t="s">
        <v>81</v>
      </c>
      <c r="AY168" s="16" t="s">
        <v>126</v>
      </c>
      <c r="BE168" s="190">
        <f>IF(N168="základní",J168,0)</f>
        <v>0</v>
      </c>
      <c r="BF168" s="190">
        <f>IF(N168="snížená",J168,0)</f>
        <v>0</v>
      </c>
      <c r="BG168" s="190">
        <f>IF(N168="zákl. přenesená",J168,0)</f>
        <v>0</v>
      </c>
      <c r="BH168" s="190">
        <f>IF(N168="sníž. přenesená",J168,0)</f>
        <v>0</v>
      </c>
      <c r="BI168" s="190">
        <f>IF(N168="nulová",J168,0)</f>
        <v>0</v>
      </c>
      <c r="BJ168" s="16" t="s">
        <v>8</v>
      </c>
      <c r="BK168" s="190">
        <f>ROUND(I168*H168,0)</f>
        <v>0</v>
      </c>
      <c r="BL168" s="16" t="s">
        <v>229</v>
      </c>
      <c r="BM168" s="189" t="s">
        <v>411</v>
      </c>
    </row>
    <row r="169" spans="2:47" s="1" customFormat="1" ht="19.2">
      <c r="B169" s="33"/>
      <c r="C169" s="34"/>
      <c r="D169" s="191" t="s">
        <v>136</v>
      </c>
      <c r="E169" s="34"/>
      <c r="F169" s="192" t="s">
        <v>410</v>
      </c>
      <c r="G169" s="34"/>
      <c r="H169" s="34"/>
      <c r="I169" s="106"/>
      <c r="J169" s="34"/>
      <c r="K169" s="34"/>
      <c r="L169" s="37"/>
      <c r="M169" s="193"/>
      <c r="N169" s="62"/>
      <c r="O169" s="62"/>
      <c r="P169" s="62"/>
      <c r="Q169" s="62"/>
      <c r="R169" s="62"/>
      <c r="S169" s="62"/>
      <c r="T169" s="63"/>
      <c r="AT169" s="16" t="s">
        <v>136</v>
      </c>
      <c r="AU169" s="16" t="s">
        <v>81</v>
      </c>
    </row>
    <row r="170" spans="2:65" s="1" customFormat="1" ht="21.6" customHeight="1">
      <c r="B170" s="33"/>
      <c r="C170" s="217" t="s">
        <v>263</v>
      </c>
      <c r="D170" s="217" t="s">
        <v>256</v>
      </c>
      <c r="E170" s="218" t="s">
        <v>412</v>
      </c>
      <c r="F170" s="219" t="s">
        <v>413</v>
      </c>
      <c r="G170" s="220" t="s">
        <v>259</v>
      </c>
      <c r="H170" s="221">
        <v>7</v>
      </c>
      <c r="I170" s="222"/>
      <c r="J170" s="221">
        <f>ROUND(I170*H170,0)</f>
        <v>0</v>
      </c>
      <c r="K170" s="219" t="s">
        <v>20</v>
      </c>
      <c r="L170" s="223"/>
      <c r="M170" s="224" t="s">
        <v>20</v>
      </c>
      <c r="N170" s="225" t="s">
        <v>43</v>
      </c>
      <c r="O170" s="62"/>
      <c r="P170" s="187">
        <f>O170*H170</f>
        <v>0</v>
      </c>
      <c r="Q170" s="187">
        <v>0</v>
      </c>
      <c r="R170" s="187">
        <f>Q170*H170</f>
        <v>0</v>
      </c>
      <c r="S170" s="187">
        <v>0</v>
      </c>
      <c r="T170" s="188">
        <f>S170*H170</f>
        <v>0</v>
      </c>
      <c r="AR170" s="189" t="s">
        <v>260</v>
      </c>
      <c r="AT170" s="189" t="s">
        <v>256</v>
      </c>
      <c r="AU170" s="189" t="s">
        <v>81</v>
      </c>
      <c r="AY170" s="16" t="s">
        <v>126</v>
      </c>
      <c r="BE170" s="190">
        <f>IF(N170="základní",J170,0)</f>
        <v>0</v>
      </c>
      <c r="BF170" s="190">
        <f>IF(N170="snížená",J170,0)</f>
        <v>0</v>
      </c>
      <c r="BG170" s="190">
        <f>IF(N170="zákl. přenesená",J170,0)</f>
        <v>0</v>
      </c>
      <c r="BH170" s="190">
        <f>IF(N170="sníž. přenesená",J170,0)</f>
        <v>0</v>
      </c>
      <c r="BI170" s="190">
        <f>IF(N170="nulová",J170,0)</f>
        <v>0</v>
      </c>
      <c r="BJ170" s="16" t="s">
        <v>8</v>
      </c>
      <c r="BK170" s="190">
        <f>ROUND(I170*H170,0)</f>
        <v>0</v>
      </c>
      <c r="BL170" s="16" t="s">
        <v>229</v>
      </c>
      <c r="BM170" s="189" t="s">
        <v>414</v>
      </c>
    </row>
    <row r="171" spans="2:47" s="1" customFormat="1" ht="19.2">
      <c r="B171" s="33"/>
      <c r="C171" s="34"/>
      <c r="D171" s="191" t="s">
        <v>136</v>
      </c>
      <c r="E171" s="34"/>
      <c r="F171" s="192" t="s">
        <v>413</v>
      </c>
      <c r="G171" s="34"/>
      <c r="H171" s="34"/>
      <c r="I171" s="106"/>
      <c r="J171" s="34"/>
      <c r="K171" s="34"/>
      <c r="L171" s="37"/>
      <c r="M171" s="193"/>
      <c r="N171" s="62"/>
      <c r="O171" s="62"/>
      <c r="P171" s="62"/>
      <c r="Q171" s="62"/>
      <c r="R171" s="62"/>
      <c r="S171" s="62"/>
      <c r="T171" s="63"/>
      <c r="AT171" s="16" t="s">
        <v>136</v>
      </c>
      <c r="AU171" s="16" t="s">
        <v>81</v>
      </c>
    </row>
    <row r="172" spans="2:65" s="1" customFormat="1" ht="21.6" customHeight="1">
      <c r="B172" s="33"/>
      <c r="C172" s="217" t="s">
        <v>7</v>
      </c>
      <c r="D172" s="217" t="s">
        <v>256</v>
      </c>
      <c r="E172" s="218" t="s">
        <v>415</v>
      </c>
      <c r="F172" s="219" t="s">
        <v>416</v>
      </c>
      <c r="G172" s="220" t="s">
        <v>259</v>
      </c>
      <c r="H172" s="221">
        <v>9</v>
      </c>
      <c r="I172" s="222"/>
      <c r="J172" s="221">
        <f>ROUND(I172*H172,0)</f>
        <v>0</v>
      </c>
      <c r="K172" s="219" t="s">
        <v>20</v>
      </c>
      <c r="L172" s="223"/>
      <c r="M172" s="224" t="s">
        <v>20</v>
      </c>
      <c r="N172" s="225" t="s">
        <v>43</v>
      </c>
      <c r="O172" s="62"/>
      <c r="P172" s="187">
        <f>O172*H172</f>
        <v>0</v>
      </c>
      <c r="Q172" s="187">
        <v>0</v>
      </c>
      <c r="R172" s="187">
        <f>Q172*H172</f>
        <v>0</v>
      </c>
      <c r="S172" s="187">
        <v>0</v>
      </c>
      <c r="T172" s="188">
        <f>S172*H172</f>
        <v>0</v>
      </c>
      <c r="AR172" s="189" t="s">
        <v>260</v>
      </c>
      <c r="AT172" s="189" t="s">
        <v>256</v>
      </c>
      <c r="AU172" s="189" t="s">
        <v>81</v>
      </c>
      <c r="AY172" s="16" t="s">
        <v>126</v>
      </c>
      <c r="BE172" s="190">
        <f>IF(N172="základní",J172,0)</f>
        <v>0</v>
      </c>
      <c r="BF172" s="190">
        <f>IF(N172="snížená",J172,0)</f>
        <v>0</v>
      </c>
      <c r="BG172" s="190">
        <f>IF(N172="zákl. přenesená",J172,0)</f>
        <v>0</v>
      </c>
      <c r="BH172" s="190">
        <f>IF(N172="sníž. přenesená",J172,0)</f>
        <v>0</v>
      </c>
      <c r="BI172" s="190">
        <f>IF(N172="nulová",J172,0)</f>
        <v>0</v>
      </c>
      <c r="BJ172" s="16" t="s">
        <v>8</v>
      </c>
      <c r="BK172" s="190">
        <f>ROUND(I172*H172,0)</f>
        <v>0</v>
      </c>
      <c r="BL172" s="16" t="s">
        <v>229</v>
      </c>
      <c r="BM172" s="189" t="s">
        <v>417</v>
      </c>
    </row>
    <row r="173" spans="2:47" s="1" customFormat="1" ht="19.2">
      <c r="B173" s="33"/>
      <c r="C173" s="34"/>
      <c r="D173" s="191" t="s">
        <v>136</v>
      </c>
      <c r="E173" s="34"/>
      <c r="F173" s="192" t="s">
        <v>416</v>
      </c>
      <c r="G173" s="34"/>
      <c r="H173" s="34"/>
      <c r="I173" s="106"/>
      <c r="J173" s="34"/>
      <c r="K173" s="34"/>
      <c r="L173" s="37"/>
      <c r="M173" s="193"/>
      <c r="N173" s="62"/>
      <c r="O173" s="62"/>
      <c r="P173" s="62"/>
      <c r="Q173" s="62"/>
      <c r="R173" s="62"/>
      <c r="S173" s="62"/>
      <c r="T173" s="63"/>
      <c r="AT173" s="16" t="s">
        <v>136</v>
      </c>
      <c r="AU173" s="16" t="s">
        <v>81</v>
      </c>
    </row>
    <row r="174" spans="2:65" s="1" customFormat="1" ht="21.6" customHeight="1">
      <c r="B174" s="33"/>
      <c r="C174" s="217" t="s">
        <v>272</v>
      </c>
      <c r="D174" s="217" t="s">
        <v>256</v>
      </c>
      <c r="E174" s="218" t="s">
        <v>418</v>
      </c>
      <c r="F174" s="219" t="s">
        <v>419</v>
      </c>
      <c r="G174" s="220" t="s">
        <v>259</v>
      </c>
      <c r="H174" s="221">
        <v>2</v>
      </c>
      <c r="I174" s="222"/>
      <c r="J174" s="221">
        <f>ROUND(I174*H174,0)</f>
        <v>0</v>
      </c>
      <c r="K174" s="219" t="s">
        <v>20</v>
      </c>
      <c r="L174" s="223"/>
      <c r="M174" s="224" t="s">
        <v>20</v>
      </c>
      <c r="N174" s="225" t="s">
        <v>43</v>
      </c>
      <c r="O174" s="62"/>
      <c r="P174" s="187">
        <f>O174*H174</f>
        <v>0</v>
      </c>
      <c r="Q174" s="187">
        <v>0</v>
      </c>
      <c r="R174" s="187">
        <f>Q174*H174</f>
        <v>0</v>
      </c>
      <c r="S174" s="187">
        <v>0</v>
      </c>
      <c r="T174" s="188">
        <f>S174*H174</f>
        <v>0</v>
      </c>
      <c r="AR174" s="189" t="s">
        <v>260</v>
      </c>
      <c r="AT174" s="189" t="s">
        <v>256</v>
      </c>
      <c r="AU174" s="189" t="s">
        <v>81</v>
      </c>
      <c r="AY174" s="16" t="s">
        <v>126</v>
      </c>
      <c r="BE174" s="190">
        <f>IF(N174="základní",J174,0)</f>
        <v>0</v>
      </c>
      <c r="BF174" s="190">
        <f>IF(N174="snížená",J174,0)</f>
        <v>0</v>
      </c>
      <c r="BG174" s="190">
        <f>IF(N174="zákl. přenesená",J174,0)</f>
        <v>0</v>
      </c>
      <c r="BH174" s="190">
        <f>IF(N174="sníž. přenesená",J174,0)</f>
        <v>0</v>
      </c>
      <c r="BI174" s="190">
        <f>IF(N174="nulová",J174,0)</f>
        <v>0</v>
      </c>
      <c r="BJ174" s="16" t="s">
        <v>8</v>
      </c>
      <c r="BK174" s="190">
        <f>ROUND(I174*H174,0)</f>
        <v>0</v>
      </c>
      <c r="BL174" s="16" t="s">
        <v>229</v>
      </c>
      <c r="BM174" s="189" t="s">
        <v>420</v>
      </c>
    </row>
    <row r="175" spans="2:47" s="1" customFormat="1" ht="19.2">
      <c r="B175" s="33"/>
      <c r="C175" s="34"/>
      <c r="D175" s="191" t="s">
        <v>136</v>
      </c>
      <c r="E175" s="34"/>
      <c r="F175" s="192" t="s">
        <v>419</v>
      </c>
      <c r="G175" s="34"/>
      <c r="H175" s="34"/>
      <c r="I175" s="106"/>
      <c r="J175" s="34"/>
      <c r="K175" s="34"/>
      <c r="L175" s="37"/>
      <c r="M175" s="193"/>
      <c r="N175" s="62"/>
      <c r="O175" s="62"/>
      <c r="P175" s="62"/>
      <c r="Q175" s="62"/>
      <c r="R175" s="62"/>
      <c r="S175" s="62"/>
      <c r="T175" s="63"/>
      <c r="AT175" s="16" t="s">
        <v>136</v>
      </c>
      <c r="AU175" s="16" t="s">
        <v>81</v>
      </c>
    </row>
    <row r="176" spans="2:65" s="1" customFormat="1" ht="21.6" customHeight="1">
      <c r="B176" s="33"/>
      <c r="C176" s="217" t="s">
        <v>276</v>
      </c>
      <c r="D176" s="217" t="s">
        <v>256</v>
      </c>
      <c r="E176" s="218" t="s">
        <v>421</v>
      </c>
      <c r="F176" s="219" t="s">
        <v>422</v>
      </c>
      <c r="G176" s="220" t="s">
        <v>259</v>
      </c>
      <c r="H176" s="221">
        <v>2</v>
      </c>
      <c r="I176" s="222"/>
      <c r="J176" s="221">
        <f>ROUND(I176*H176,0)</f>
        <v>0</v>
      </c>
      <c r="K176" s="219" t="s">
        <v>20</v>
      </c>
      <c r="L176" s="223"/>
      <c r="M176" s="224" t="s">
        <v>20</v>
      </c>
      <c r="N176" s="225" t="s">
        <v>43</v>
      </c>
      <c r="O176" s="62"/>
      <c r="P176" s="187">
        <f>O176*H176</f>
        <v>0</v>
      </c>
      <c r="Q176" s="187">
        <v>0</v>
      </c>
      <c r="R176" s="187">
        <f>Q176*H176</f>
        <v>0</v>
      </c>
      <c r="S176" s="187">
        <v>0</v>
      </c>
      <c r="T176" s="188">
        <f>S176*H176</f>
        <v>0</v>
      </c>
      <c r="AR176" s="189" t="s">
        <v>260</v>
      </c>
      <c r="AT176" s="189" t="s">
        <v>256</v>
      </c>
      <c r="AU176" s="189" t="s">
        <v>81</v>
      </c>
      <c r="AY176" s="16" t="s">
        <v>126</v>
      </c>
      <c r="BE176" s="190">
        <f>IF(N176="základní",J176,0)</f>
        <v>0</v>
      </c>
      <c r="BF176" s="190">
        <f>IF(N176="snížená",J176,0)</f>
        <v>0</v>
      </c>
      <c r="BG176" s="190">
        <f>IF(N176="zákl. přenesená",J176,0)</f>
        <v>0</v>
      </c>
      <c r="BH176" s="190">
        <f>IF(N176="sníž. přenesená",J176,0)</f>
        <v>0</v>
      </c>
      <c r="BI176" s="190">
        <f>IF(N176="nulová",J176,0)</f>
        <v>0</v>
      </c>
      <c r="BJ176" s="16" t="s">
        <v>8</v>
      </c>
      <c r="BK176" s="190">
        <f>ROUND(I176*H176,0)</f>
        <v>0</v>
      </c>
      <c r="BL176" s="16" t="s">
        <v>229</v>
      </c>
      <c r="BM176" s="189" t="s">
        <v>423</v>
      </c>
    </row>
    <row r="177" spans="2:47" s="1" customFormat="1" ht="19.2">
      <c r="B177" s="33"/>
      <c r="C177" s="34"/>
      <c r="D177" s="191" t="s">
        <v>136</v>
      </c>
      <c r="E177" s="34"/>
      <c r="F177" s="192" t="s">
        <v>422</v>
      </c>
      <c r="G177" s="34"/>
      <c r="H177" s="34"/>
      <c r="I177" s="106"/>
      <c r="J177" s="34"/>
      <c r="K177" s="34"/>
      <c r="L177" s="37"/>
      <c r="M177" s="193"/>
      <c r="N177" s="62"/>
      <c r="O177" s="62"/>
      <c r="P177" s="62"/>
      <c r="Q177" s="62"/>
      <c r="R177" s="62"/>
      <c r="S177" s="62"/>
      <c r="T177" s="63"/>
      <c r="AT177" s="16" t="s">
        <v>136</v>
      </c>
      <c r="AU177" s="16" t="s">
        <v>81</v>
      </c>
    </row>
    <row r="178" spans="2:65" s="1" customFormat="1" ht="21.6" customHeight="1">
      <c r="B178" s="33"/>
      <c r="C178" s="217" t="s">
        <v>281</v>
      </c>
      <c r="D178" s="217" t="s">
        <v>256</v>
      </c>
      <c r="E178" s="218" t="s">
        <v>424</v>
      </c>
      <c r="F178" s="219" t="s">
        <v>425</v>
      </c>
      <c r="G178" s="220" t="s">
        <v>259</v>
      </c>
      <c r="H178" s="221">
        <v>6</v>
      </c>
      <c r="I178" s="222"/>
      <c r="J178" s="221">
        <f>ROUND(I178*H178,0)</f>
        <v>0</v>
      </c>
      <c r="K178" s="219" t="s">
        <v>20</v>
      </c>
      <c r="L178" s="223"/>
      <c r="M178" s="224" t="s">
        <v>20</v>
      </c>
      <c r="N178" s="225" t="s">
        <v>43</v>
      </c>
      <c r="O178" s="62"/>
      <c r="P178" s="187">
        <f>O178*H178</f>
        <v>0</v>
      </c>
      <c r="Q178" s="187">
        <v>0</v>
      </c>
      <c r="R178" s="187">
        <f>Q178*H178</f>
        <v>0</v>
      </c>
      <c r="S178" s="187">
        <v>0</v>
      </c>
      <c r="T178" s="188">
        <f>S178*H178</f>
        <v>0</v>
      </c>
      <c r="AR178" s="189" t="s">
        <v>260</v>
      </c>
      <c r="AT178" s="189" t="s">
        <v>256</v>
      </c>
      <c r="AU178" s="189" t="s">
        <v>81</v>
      </c>
      <c r="AY178" s="16" t="s">
        <v>126</v>
      </c>
      <c r="BE178" s="190">
        <f>IF(N178="základní",J178,0)</f>
        <v>0</v>
      </c>
      <c r="BF178" s="190">
        <f>IF(N178="snížená",J178,0)</f>
        <v>0</v>
      </c>
      <c r="BG178" s="190">
        <f>IF(N178="zákl. přenesená",J178,0)</f>
        <v>0</v>
      </c>
      <c r="BH178" s="190">
        <f>IF(N178="sníž. přenesená",J178,0)</f>
        <v>0</v>
      </c>
      <c r="BI178" s="190">
        <f>IF(N178="nulová",J178,0)</f>
        <v>0</v>
      </c>
      <c r="BJ178" s="16" t="s">
        <v>8</v>
      </c>
      <c r="BK178" s="190">
        <f>ROUND(I178*H178,0)</f>
        <v>0</v>
      </c>
      <c r="BL178" s="16" t="s">
        <v>229</v>
      </c>
      <c r="BM178" s="189" t="s">
        <v>426</v>
      </c>
    </row>
    <row r="179" spans="2:47" s="1" customFormat="1" ht="19.2">
      <c r="B179" s="33"/>
      <c r="C179" s="34"/>
      <c r="D179" s="191" t="s">
        <v>136</v>
      </c>
      <c r="E179" s="34"/>
      <c r="F179" s="192" t="s">
        <v>425</v>
      </c>
      <c r="G179" s="34"/>
      <c r="H179" s="34"/>
      <c r="I179" s="106"/>
      <c r="J179" s="34"/>
      <c r="K179" s="34"/>
      <c r="L179" s="37"/>
      <c r="M179" s="193"/>
      <c r="N179" s="62"/>
      <c r="O179" s="62"/>
      <c r="P179" s="62"/>
      <c r="Q179" s="62"/>
      <c r="R179" s="62"/>
      <c r="S179" s="62"/>
      <c r="T179" s="63"/>
      <c r="AT179" s="16" t="s">
        <v>136</v>
      </c>
      <c r="AU179" s="16" t="s">
        <v>81</v>
      </c>
    </row>
    <row r="180" spans="2:65" s="1" customFormat="1" ht="21.6" customHeight="1">
      <c r="B180" s="33"/>
      <c r="C180" s="217" t="s">
        <v>286</v>
      </c>
      <c r="D180" s="217" t="s">
        <v>256</v>
      </c>
      <c r="E180" s="218" t="s">
        <v>427</v>
      </c>
      <c r="F180" s="219" t="s">
        <v>428</v>
      </c>
      <c r="G180" s="220" t="s">
        <v>259</v>
      </c>
      <c r="H180" s="221">
        <v>3</v>
      </c>
      <c r="I180" s="222"/>
      <c r="J180" s="221">
        <f>ROUND(I180*H180,0)</f>
        <v>0</v>
      </c>
      <c r="K180" s="219" t="s">
        <v>20</v>
      </c>
      <c r="L180" s="223"/>
      <c r="M180" s="224" t="s">
        <v>20</v>
      </c>
      <c r="N180" s="225" t="s">
        <v>43</v>
      </c>
      <c r="O180" s="62"/>
      <c r="P180" s="187">
        <f>O180*H180</f>
        <v>0</v>
      </c>
      <c r="Q180" s="187">
        <v>0</v>
      </c>
      <c r="R180" s="187">
        <f>Q180*H180</f>
        <v>0</v>
      </c>
      <c r="S180" s="187">
        <v>0</v>
      </c>
      <c r="T180" s="188">
        <f>S180*H180</f>
        <v>0</v>
      </c>
      <c r="AR180" s="189" t="s">
        <v>260</v>
      </c>
      <c r="AT180" s="189" t="s">
        <v>256</v>
      </c>
      <c r="AU180" s="189" t="s">
        <v>81</v>
      </c>
      <c r="AY180" s="16" t="s">
        <v>126</v>
      </c>
      <c r="BE180" s="190">
        <f>IF(N180="základní",J180,0)</f>
        <v>0</v>
      </c>
      <c r="BF180" s="190">
        <f>IF(N180="snížená",J180,0)</f>
        <v>0</v>
      </c>
      <c r="BG180" s="190">
        <f>IF(N180="zákl. přenesená",J180,0)</f>
        <v>0</v>
      </c>
      <c r="BH180" s="190">
        <f>IF(N180="sníž. přenesená",J180,0)</f>
        <v>0</v>
      </c>
      <c r="BI180" s="190">
        <f>IF(N180="nulová",J180,0)</f>
        <v>0</v>
      </c>
      <c r="BJ180" s="16" t="s">
        <v>8</v>
      </c>
      <c r="BK180" s="190">
        <f>ROUND(I180*H180,0)</f>
        <v>0</v>
      </c>
      <c r="BL180" s="16" t="s">
        <v>229</v>
      </c>
      <c r="BM180" s="189" t="s">
        <v>429</v>
      </c>
    </row>
    <row r="181" spans="2:47" s="1" customFormat="1" ht="19.2">
      <c r="B181" s="33"/>
      <c r="C181" s="34"/>
      <c r="D181" s="191" t="s">
        <v>136</v>
      </c>
      <c r="E181" s="34"/>
      <c r="F181" s="192" t="s">
        <v>428</v>
      </c>
      <c r="G181" s="34"/>
      <c r="H181" s="34"/>
      <c r="I181" s="106"/>
      <c r="J181" s="34"/>
      <c r="K181" s="34"/>
      <c r="L181" s="37"/>
      <c r="M181" s="193"/>
      <c r="N181" s="62"/>
      <c r="O181" s="62"/>
      <c r="P181" s="62"/>
      <c r="Q181" s="62"/>
      <c r="R181" s="62"/>
      <c r="S181" s="62"/>
      <c r="T181" s="63"/>
      <c r="AT181" s="16" t="s">
        <v>136</v>
      </c>
      <c r="AU181" s="16" t="s">
        <v>81</v>
      </c>
    </row>
    <row r="182" spans="2:65" s="1" customFormat="1" ht="14.4" customHeight="1">
      <c r="B182" s="33"/>
      <c r="C182" s="217" t="s">
        <v>290</v>
      </c>
      <c r="D182" s="217" t="s">
        <v>256</v>
      </c>
      <c r="E182" s="218" t="s">
        <v>430</v>
      </c>
      <c r="F182" s="219" t="s">
        <v>20</v>
      </c>
      <c r="G182" s="220" t="s">
        <v>259</v>
      </c>
      <c r="H182" s="221">
        <v>3</v>
      </c>
      <c r="I182" s="222"/>
      <c r="J182" s="221">
        <f>ROUND(I182*H182,0)</f>
        <v>0</v>
      </c>
      <c r="K182" s="219" t="s">
        <v>20</v>
      </c>
      <c r="L182" s="223"/>
      <c r="M182" s="224" t="s">
        <v>20</v>
      </c>
      <c r="N182" s="225" t="s">
        <v>43</v>
      </c>
      <c r="O182" s="62"/>
      <c r="P182" s="187">
        <f>O182*H182</f>
        <v>0</v>
      </c>
      <c r="Q182" s="187">
        <v>0</v>
      </c>
      <c r="R182" s="187">
        <f>Q182*H182</f>
        <v>0</v>
      </c>
      <c r="S182" s="187">
        <v>0</v>
      </c>
      <c r="T182" s="188">
        <f>S182*H182</f>
        <v>0</v>
      </c>
      <c r="AR182" s="189" t="s">
        <v>260</v>
      </c>
      <c r="AT182" s="189" t="s">
        <v>256</v>
      </c>
      <c r="AU182" s="189" t="s">
        <v>81</v>
      </c>
      <c r="AY182" s="16" t="s">
        <v>126</v>
      </c>
      <c r="BE182" s="190">
        <f>IF(N182="základní",J182,0)</f>
        <v>0</v>
      </c>
      <c r="BF182" s="190">
        <f>IF(N182="snížená",J182,0)</f>
        <v>0</v>
      </c>
      <c r="BG182" s="190">
        <f>IF(N182="zákl. přenesená",J182,0)</f>
        <v>0</v>
      </c>
      <c r="BH182" s="190">
        <f>IF(N182="sníž. přenesená",J182,0)</f>
        <v>0</v>
      </c>
      <c r="BI182" s="190">
        <f>IF(N182="nulová",J182,0)</f>
        <v>0</v>
      </c>
      <c r="BJ182" s="16" t="s">
        <v>8</v>
      </c>
      <c r="BK182" s="190">
        <f>ROUND(I182*H182,0)</f>
        <v>0</v>
      </c>
      <c r="BL182" s="16" t="s">
        <v>229</v>
      </c>
      <c r="BM182" s="189" t="s">
        <v>431</v>
      </c>
    </row>
    <row r="183" spans="2:47" s="1" customFormat="1" ht="12">
      <c r="B183" s="33"/>
      <c r="C183" s="34"/>
      <c r="D183" s="191" t="s">
        <v>136</v>
      </c>
      <c r="E183" s="34"/>
      <c r="F183" s="192" t="s">
        <v>432</v>
      </c>
      <c r="G183" s="34"/>
      <c r="H183" s="34"/>
      <c r="I183" s="106"/>
      <c r="J183" s="34"/>
      <c r="K183" s="34"/>
      <c r="L183" s="37"/>
      <c r="M183" s="193"/>
      <c r="N183" s="62"/>
      <c r="O183" s="62"/>
      <c r="P183" s="62"/>
      <c r="Q183" s="62"/>
      <c r="R183" s="62"/>
      <c r="S183" s="62"/>
      <c r="T183" s="63"/>
      <c r="AT183" s="16" t="s">
        <v>136</v>
      </c>
      <c r="AU183" s="16" t="s">
        <v>81</v>
      </c>
    </row>
    <row r="184" spans="2:65" s="1" customFormat="1" ht="21.6" customHeight="1">
      <c r="B184" s="33"/>
      <c r="C184" s="217" t="s">
        <v>294</v>
      </c>
      <c r="D184" s="217" t="s">
        <v>256</v>
      </c>
      <c r="E184" s="218" t="s">
        <v>433</v>
      </c>
      <c r="F184" s="219" t="s">
        <v>434</v>
      </c>
      <c r="G184" s="220" t="s">
        <v>259</v>
      </c>
      <c r="H184" s="221">
        <v>2</v>
      </c>
      <c r="I184" s="222"/>
      <c r="J184" s="221">
        <f>ROUND(I184*H184,0)</f>
        <v>0</v>
      </c>
      <c r="K184" s="219" t="s">
        <v>20</v>
      </c>
      <c r="L184" s="223"/>
      <c r="M184" s="224" t="s">
        <v>20</v>
      </c>
      <c r="N184" s="225" t="s">
        <v>43</v>
      </c>
      <c r="O184" s="62"/>
      <c r="P184" s="187">
        <f>O184*H184</f>
        <v>0</v>
      </c>
      <c r="Q184" s="187">
        <v>0</v>
      </c>
      <c r="R184" s="187">
        <f>Q184*H184</f>
        <v>0</v>
      </c>
      <c r="S184" s="187">
        <v>0</v>
      </c>
      <c r="T184" s="188">
        <f>S184*H184</f>
        <v>0</v>
      </c>
      <c r="AR184" s="189" t="s">
        <v>260</v>
      </c>
      <c r="AT184" s="189" t="s">
        <v>256</v>
      </c>
      <c r="AU184" s="189" t="s">
        <v>81</v>
      </c>
      <c r="AY184" s="16" t="s">
        <v>126</v>
      </c>
      <c r="BE184" s="190">
        <f>IF(N184="základní",J184,0)</f>
        <v>0</v>
      </c>
      <c r="BF184" s="190">
        <f>IF(N184="snížená",J184,0)</f>
        <v>0</v>
      </c>
      <c r="BG184" s="190">
        <f>IF(N184="zákl. přenesená",J184,0)</f>
        <v>0</v>
      </c>
      <c r="BH184" s="190">
        <f>IF(N184="sníž. přenesená",J184,0)</f>
        <v>0</v>
      </c>
      <c r="BI184" s="190">
        <f>IF(N184="nulová",J184,0)</f>
        <v>0</v>
      </c>
      <c r="BJ184" s="16" t="s">
        <v>8</v>
      </c>
      <c r="BK184" s="190">
        <f>ROUND(I184*H184,0)</f>
        <v>0</v>
      </c>
      <c r="BL184" s="16" t="s">
        <v>229</v>
      </c>
      <c r="BM184" s="189" t="s">
        <v>435</v>
      </c>
    </row>
    <row r="185" spans="2:47" s="1" customFormat="1" ht="19.2">
      <c r="B185" s="33"/>
      <c r="C185" s="34"/>
      <c r="D185" s="191" t="s">
        <v>136</v>
      </c>
      <c r="E185" s="34"/>
      <c r="F185" s="192" t="s">
        <v>436</v>
      </c>
      <c r="G185" s="34"/>
      <c r="H185" s="34"/>
      <c r="I185" s="106"/>
      <c r="J185" s="34"/>
      <c r="K185" s="34"/>
      <c r="L185" s="37"/>
      <c r="M185" s="193"/>
      <c r="N185" s="62"/>
      <c r="O185" s="62"/>
      <c r="P185" s="62"/>
      <c r="Q185" s="62"/>
      <c r="R185" s="62"/>
      <c r="S185" s="62"/>
      <c r="T185" s="63"/>
      <c r="AT185" s="16" t="s">
        <v>136</v>
      </c>
      <c r="AU185" s="16" t="s">
        <v>81</v>
      </c>
    </row>
    <row r="186" spans="2:65" s="1" customFormat="1" ht="21.6" customHeight="1">
      <c r="B186" s="33"/>
      <c r="C186" s="217" t="s">
        <v>298</v>
      </c>
      <c r="D186" s="217" t="s">
        <v>256</v>
      </c>
      <c r="E186" s="218" t="s">
        <v>437</v>
      </c>
      <c r="F186" s="219" t="s">
        <v>438</v>
      </c>
      <c r="G186" s="220" t="s">
        <v>259</v>
      </c>
      <c r="H186" s="221">
        <v>1</v>
      </c>
      <c r="I186" s="222"/>
      <c r="J186" s="221">
        <f>ROUND(I186*H186,0)</f>
        <v>0</v>
      </c>
      <c r="K186" s="219" t="s">
        <v>20</v>
      </c>
      <c r="L186" s="223"/>
      <c r="M186" s="224" t="s">
        <v>20</v>
      </c>
      <c r="N186" s="225" t="s">
        <v>43</v>
      </c>
      <c r="O186" s="62"/>
      <c r="P186" s="187">
        <f>O186*H186</f>
        <v>0</v>
      </c>
      <c r="Q186" s="187">
        <v>0</v>
      </c>
      <c r="R186" s="187">
        <f>Q186*H186</f>
        <v>0</v>
      </c>
      <c r="S186" s="187">
        <v>0</v>
      </c>
      <c r="T186" s="188">
        <f>S186*H186</f>
        <v>0</v>
      </c>
      <c r="AR186" s="189" t="s">
        <v>260</v>
      </c>
      <c r="AT186" s="189" t="s">
        <v>256</v>
      </c>
      <c r="AU186" s="189" t="s">
        <v>81</v>
      </c>
      <c r="AY186" s="16" t="s">
        <v>126</v>
      </c>
      <c r="BE186" s="190">
        <f>IF(N186="základní",J186,0)</f>
        <v>0</v>
      </c>
      <c r="BF186" s="190">
        <f>IF(N186="snížená",J186,0)</f>
        <v>0</v>
      </c>
      <c r="BG186" s="190">
        <f>IF(N186="zákl. přenesená",J186,0)</f>
        <v>0</v>
      </c>
      <c r="BH186" s="190">
        <f>IF(N186="sníž. přenesená",J186,0)</f>
        <v>0</v>
      </c>
      <c r="BI186" s="190">
        <f>IF(N186="nulová",J186,0)</f>
        <v>0</v>
      </c>
      <c r="BJ186" s="16" t="s">
        <v>8</v>
      </c>
      <c r="BK186" s="190">
        <f>ROUND(I186*H186,0)</f>
        <v>0</v>
      </c>
      <c r="BL186" s="16" t="s">
        <v>229</v>
      </c>
      <c r="BM186" s="189" t="s">
        <v>439</v>
      </c>
    </row>
    <row r="187" spans="2:47" s="1" customFormat="1" ht="19.2">
      <c r="B187" s="33"/>
      <c r="C187" s="34"/>
      <c r="D187" s="191" t="s">
        <v>136</v>
      </c>
      <c r="E187" s="34"/>
      <c r="F187" s="192" t="s">
        <v>438</v>
      </c>
      <c r="G187" s="34"/>
      <c r="H187" s="34"/>
      <c r="I187" s="106"/>
      <c r="J187" s="34"/>
      <c r="K187" s="34"/>
      <c r="L187" s="37"/>
      <c r="M187" s="193"/>
      <c r="N187" s="62"/>
      <c r="O187" s="62"/>
      <c r="P187" s="62"/>
      <c r="Q187" s="62"/>
      <c r="R187" s="62"/>
      <c r="S187" s="62"/>
      <c r="T187" s="63"/>
      <c r="AT187" s="16" t="s">
        <v>136</v>
      </c>
      <c r="AU187" s="16" t="s">
        <v>81</v>
      </c>
    </row>
    <row r="188" spans="2:65" s="1" customFormat="1" ht="21.6" customHeight="1">
      <c r="B188" s="33"/>
      <c r="C188" s="217" t="s">
        <v>302</v>
      </c>
      <c r="D188" s="217" t="s">
        <v>256</v>
      </c>
      <c r="E188" s="218" t="s">
        <v>440</v>
      </c>
      <c r="F188" s="219" t="s">
        <v>441</v>
      </c>
      <c r="G188" s="220" t="s">
        <v>259</v>
      </c>
      <c r="H188" s="221">
        <v>1</v>
      </c>
      <c r="I188" s="222"/>
      <c r="J188" s="221">
        <f>ROUND(I188*H188,0)</f>
        <v>0</v>
      </c>
      <c r="K188" s="219" t="s">
        <v>20</v>
      </c>
      <c r="L188" s="223"/>
      <c r="M188" s="224" t="s">
        <v>20</v>
      </c>
      <c r="N188" s="225" t="s">
        <v>43</v>
      </c>
      <c r="O188" s="62"/>
      <c r="P188" s="187">
        <f>O188*H188</f>
        <v>0</v>
      </c>
      <c r="Q188" s="187">
        <v>0</v>
      </c>
      <c r="R188" s="187">
        <f>Q188*H188</f>
        <v>0</v>
      </c>
      <c r="S188" s="187">
        <v>0</v>
      </c>
      <c r="T188" s="188">
        <f>S188*H188</f>
        <v>0</v>
      </c>
      <c r="AR188" s="189" t="s">
        <v>260</v>
      </c>
      <c r="AT188" s="189" t="s">
        <v>256</v>
      </c>
      <c r="AU188" s="189" t="s">
        <v>81</v>
      </c>
      <c r="AY188" s="16" t="s">
        <v>126</v>
      </c>
      <c r="BE188" s="190">
        <f>IF(N188="základní",J188,0)</f>
        <v>0</v>
      </c>
      <c r="BF188" s="190">
        <f>IF(N188="snížená",J188,0)</f>
        <v>0</v>
      </c>
      <c r="BG188" s="190">
        <f>IF(N188="zákl. přenesená",J188,0)</f>
        <v>0</v>
      </c>
      <c r="BH188" s="190">
        <f>IF(N188="sníž. přenesená",J188,0)</f>
        <v>0</v>
      </c>
      <c r="BI188" s="190">
        <f>IF(N188="nulová",J188,0)</f>
        <v>0</v>
      </c>
      <c r="BJ188" s="16" t="s">
        <v>8</v>
      </c>
      <c r="BK188" s="190">
        <f>ROUND(I188*H188,0)</f>
        <v>0</v>
      </c>
      <c r="BL188" s="16" t="s">
        <v>229</v>
      </c>
      <c r="BM188" s="189" t="s">
        <v>442</v>
      </c>
    </row>
    <row r="189" spans="2:47" s="1" customFormat="1" ht="19.2">
      <c r="B189" s="33"/>
      <c r="C189" s="34"/>
      <c r="D189" s="191" t="s">
        <v>136</v>
      </c>
      <c r="E189" s="34"/>
      <c r="F189" s="192" t="s">
        <v>441</v>
      </c>
      <c r="G189" s="34"/>
      <c r="H189" s="34"/>
      <c r="I189" s="106"/>
      <c r="J189" s="34"/>
      <c r="K189" s="34"/>
      <c r="L189" s="37"/>
      <c r="M189" s="193"/>
      <c r="N189" s="62"/>
      <c r="O189" s="62"/>
      <c r="P189" s="62"/>
      <c r="Q189" s="62"/>
      <c r="R189" s="62"/>
      <c r="S189" s="62"/>
      <c r="T189" s="63"/>
      <c r="AT189" s="16" t="s">
        <v>136</v>
      </c>
      <c r="AU189" s="16" t="s">
        <v>81</v>
      </c>
    </row>
    <row r="190" spans="2:65" s="1" customFormat="1" ht="21.6" customHeight="1">
      <c r="B190" s="33"/>
      <c r="C190" s="217" t="s">
        <v>306</v>
      </c>
      <c r="D190" s="217" t="s">
        <v>256</v>
      </c>
      <c r="E190" s="218" t="s">
        <v>443</v>
      </c>
      <c r="F190" s="219" t="s">
        <v>444</v>
      </c>
      <c r="G190" s="220" t="s">
        <v>259</v>
      </c>
      <c r="H190" s="221">
        <v>3</v>
      </c>
      <c r="I190" s="222"/>
      <c r="J190" s="221">
        <f>ROUND(I190*H190,0)</f>
        <v>0</v>
      </c>
      <c r="K190" s="219" t="s">
        <v>20</v>
      </c>
      <c r="L190" s="223"/>
      <c r="M190" s="224" t="s">
        <v>20</v>
      </c>
      <c r="N190" s="225" t="s">
        <v>43</v>
      </c>
      <c r="O190" s="62"/>
      <c r="P190" s="187">
        <f>O190*H190</f>
        <v>0</v>
      </c>
      <c r="Q190" s="187">
        <v>0</v>
      </c>
      <c r="R190" s="187">
        <f>Q190*H190</f>
        <v>0</v>
      </c>
      <c r="S190" s="187">
        <v>0</v>
      </c>
      <c r="T190" s="188">
        <f>S190*H190</f>
        <v>0</v>
      </c>
      <c r="AR190" s="189" t="s">
        <v>260</v>
      </c>
      <c r="AT190" s="189" t="s">
        <v>256</v>
      </c>
      <c r="AU190" s="189" t="s">
        <v>81</v>
      </c>
      <c r="AY190" s="16" t="s">
        <v>126</v>
      </c>
      <c r="BE190" s="190">
        <f>IF(N190="základní",J190,0)</f>
        <v>0</v>
      </c>
      <c r="BF190" s="190">
        <f>IF(N190="snížená",J190,0)</f>
        <v>0</v>
      </c>
      <c r="BG190" s="190">
        <f>IF(N190="zákl. přenesená",J190,0)</f>
        <v>0</v>
      </c>
      <c r="BH190" s="190">
        <f>IF(N190="sníž. přenesená",J190,0)</f>
        <v>0</v>
      </c>
      <c r="BI190" s="190">
        <f>IF(N190="nulová",J190,0)</f>
        <v>0</v>
      </c>
      <c r="BJ190" s="16" t="s">
        <v>8</v>
      </c>
      <c r="BK190" s="190">
        <f>ROUND(I190*H190,0)</f>
        <v>0</v>
      </c>
      <c r="BL190" s="16" t="s">
        <v>229</v>
      </c>
      <c r="BM190" s="189" t="s">
        <v>445</v>
      </c>
    </row>
    <row r="191" spans="2:47" s="1" customFormat="1" ht="19.2">
      <c r="B191" s="33"/>
      <c r="C191" s="34"/>
      <c r="D191" s="191" t="s">
        <v>136</v>
      </c>
      <c r="E191" s="34"/>
      <c r="F191" s="192" t="s">
        <v>444</v>
      </c>
      <c r="G191" s="34"/>
      <c r="H191" s="34"/>
      <c r="I191" s="106"/>
      <c r="J191" s="34"/>
      <c r="K191" s="34"/>
      <c r="L191" s="37"/>
      <c r="M191" s="193"/>
      <c r="N191" s="62"/>
      <c r="O191" s="62"/>
      <c r="P191" s="62"/>
      <c r="Q191" s="62"/>
      <c r="R191" s="62"/>
      <c r="S191" s="62"/>
      <c r="T191" s="63"/>
      <c r="AT191" s="16" t="s">
        <v>136</v>
      </c>
      <c r="AU191" s="16" t="s">
        <v>81</v>
      </c>
    </row>
    <row r="192" spans="2:65" s="1" customFormat="1" ht="14.4" customHeight="1">
      <c r="B192" s="33"/>
      <c r="C192" s="179" t="s">
        <v>311</v>
      </c>
      <c r="D192" s="179" t="s">
        <v>129</v>
      </c>
      <c r="E192" s="180" t="s">
        <v>315</v>
      </c>
      <c r="F192" s="181" t="s">
        <v>316</v>
      </c>
      <c r="G192" s="182" t="s">
        <v>228</v>
      </c>
      <c r="H192" s="183">
        <v>146</v>
      </c>
      <c r="I192" s="184"/>
      <c r="J192" s="183">
        <f>ROUND(I192*H192,0)</f>
        <v>0</v>
      </c>
      <c r="K192" s="181" t="s">
        <v>133</v>
      </c>
      <c r="L192" s="37"/>
      <c r="M192" s="185" t="s">
        <v>20</v>
      </c>
      <c r="N192" s="186" t="s">
        <v>43</v>
      </c>
      <c r="O192" s="62"/>
      <c r="P192" s="187">
        <f>O192*H192</f>
        <v>0</v>
      </c>
      <c r="Q192" s="187">
        <v>0</v>
      </c>
      <c r="R192" s="187">
        <f>Q192*H192</f>
        <v>0</v>
      </c>
      <c r="S192" s="187">
        <v>0</v>
      </c>
      <c r="T192" s="188">
        <f>S192*H192</f>
        <v>0</v>
      </c>
      <c r="AR192" s="189" t="s">
        <v>229</v>
      </c>
      <c r="AT192" s="189" t="s">
        <v>129</v>
      </c>
      <c r="AU192" s="189" t="s">
        <v>81</v>
      </c>
      <c r="AY192" s="16" t="s">
        <v>126</v>
      </c>
      <c r="BE192" s="190">
        <f>IF(N192="základní",J192,0)</f>
        <v>0</v>
      </c>
      <c r="BF192" s="190">
        <f>IF(N192="snížená",J192,0)</f>
        <v>0</v>
      </c>
      <c r="BG192" s="190">
        <f>IF(N192="zákl. přenesená",J192,0)</f>
        <v>0</v>
      </c>
      <c r="BH192" s="190">
        <f>IF(N192="sníž. přenesená",J192,0)</f>
        <v>0</v>
      </c>
      <c r="BI192" s="190">
        <f>IF(N192="nulová",J192,0)</f>
        <v>0</v>
      </c>
      <c r="BJ192" s="16" t="s">
        <v>8</v>
      </c>
      <c r="BK192" s="190">
        <f>ROUND(I192*H192,0)</f>
        <v>0</v>
      </c>
      <c r="BL192" s="16" t="s">
        <v>229</v>
      </c>
      <c r="BM192" s="189" t="s">
        <v>446</v>
      </c>
    </row>
    <row r="193" spans="2:47" s="1" customFormat="1" ht="19.2">
      <c r="B193" s="33"/>
      <c r="C193" s="34"/>
      <c r="D193" s="191" t="s">
        <v>136</v>
      </c>
      <c r="E193" s="34"/>
      <c r="F193" s="192" t="s">
        <v>318</v>
      </c>
      <c r="G193" s="34"/>
      <c r="H193" s="34"/>
      <c r="I193" s="106"/>
      <c r="J193" s="34"/>
      <c r="K193" s="34"/>
      <c r="L193" s="37"/>
      <c r="M193" s="193"/>
      <c r="N193" s="62"/>
      <c r="O193" s="62"/>
      <c r="P193" s="62"/>
      <c r="Q193" s="62"/>
      <c r="R193" s="62"/>
      <c r="S193" s="62"/>
      <c r="T193" s="63"/>
      <c r="AT193" s="16" t="s">
        <v>136</v>
      </c>
      <c r="AU193" s="16" t="s">
        <v>81</v>
      </c>
    </row>
    <row r="194" spans="2:47" s="1" customFormat="1" ht="57.6">
      <c r="B194" s="33"/>
      <c r="C194" s="34"/>
      <c r="D194" s="191" t="s">
        <v>138</v>
      </c>
      <c r="E194" s="34"/>
      <c r="F194" s="194" t="s">
        <v>319</v>
      </c>
      <c r="G194" s="34"/>
      <c r="H194" s="34"/>
      <c r="I194" s="106"/>
      <c r="J194" s="34"/>
      <c r="K194" s="34"/>
      <c r="L194" s="37"/>
      <c r="M194" s="193"/>
      <c r="N194" s="62"/>
      <c r="O194" s="62"/>
      <c r="P194" s="62"/>
      <c r="Q194" s="62"/>
      <c r="R194" s="62"/>
      <c r="S194" s="62"/>
      <c r="T194" s="63"/>
      <c r="AT194" s="16" t="s">
        <v>138</v>
      </c>
      <c r="AU194" s="16" t="s">
        <v>81</v>
      </c>
    </row>
    <row r="195" spans="2:51" s="12" customFormat="1" ht="12">
      <c r="B195" s="195"/>
      <c r="C195" s="196"/>
      <c r="D195" s="191" t="s">
        <v>140</v>
      </c>
      <c r="E195" s="197" t="s">
        <v>20</v>
      </c>
      <c r="F195" s="198" t="s">
        <v>447</v>
      </c>
      <c r="G195" s="196"/>
      <c r="H195" s="199">
        <v>146</v>
      </c>
      <c r="I195" s="200"/>
      <c r="J195" s="196"/>
      <c r="K195" s="196"/>
      <c r="L195" s="201"/>
      <c r="M195" s="202"/>
      <c r="N195" s="203"/>
      <c r="O195" s="203"/>
      <c r="P195" s="203"/>
      <c r="Q195" s="203"/>
      <c r="R195" s="203"/>
      <c r="S195" s="203"/>
      <c r="T195" s="204"/>
      <c r="AT195" s="205" t="s">
        <v>140</v>
      </c>
      <c r="AU195" s="205" t="s">
        <v>81</v>
      </c>
      <c r="AV195" s="12" t="s">
        <v>81</v>
      </c>
      <c r="AW195" s="12" t="s">
        <v>33</v>
      </c>
      <c r="AX195" s="12" t="s">
        <v>8</v>
      </c>
      <c r="AY195" s="205" t="s">
        <v>126</v>
      </c>
    </row>
    <row r="196" spans="2:65" s="1" customFormat="1" ht="14.4" customHeight="1">
      <c r="B196" s="33"/>
      <c r="C196" s="179" t="s">
        <v>260</v>
      </c>
      <c r="D196" s="179" t="s">
        <v>129</v>
      </c>
      <c r="E196" s="180" t="s">
        <v>322</v>
      </c>
      <c r="F196" s="181" t="s">
        <v>323</v>
      </c>
      <c r="G196" s="182" t="s">
        <v>228</v>
      </c>
      <c r="H196" s="183">
        <v>64</v>
      </c>
      <c r="I196" s="184"/>
      <c r="J196" s="183">
        <f>ROUND(I196*H196,0)</f>
        <v>0</v>
      </c>
      <c r="K196" s="181" t="s">
        <v>133</v>
      </c>
      <c r="L196" s="37"/>
      <c r="M196" s="185" t="s">
        <v>20</v>
      </c>
      <c r="N196" s="186" t="s">
        <v>43</v>
      </c>
      <c r="O196" s="62"/>
      <c r="P196" s="187">
        <f>O196*H196</f>
        <v>0</v>
      </c>
      <c r="Q196" s="187">
        <v>0</v>
      </c>
      <c r="R196" s="187">
        <f>Q196*H196</f>
        <v>0</v>
      </c>
      <c r="S196" s="187">
        <v>0</v>
      </c>
      <c r="T196" s="188">
        <f>S196*H196</f>
        <v>0</v>
      </c>
      <c r="AR196" s="189" t="s">
        <v>229</v>
      </c>
      <c r="AT196" s="189" t="s">
        <v>129</v>
      </c>
      <c r="AU196" s="189" t="s">
        <v>81</v>
      </c>
      <c r="AY196" s="16" t="s">
        <v>126</v>
      </c>
      <c r="BE196" s="190">
        <f>IF(N196="základní",J196,0)</f>
        <v>0</v>
      </c>
      <c r="BF196" s="190">
        <f>IF(N196="snížená",J196,0)</f>
        <v>0</v>
      </c>
      <c r="BG196" s="190">
        <f>IF(N196="zákl. přenesená",J196,0)</f>
        <v>0</v>
      </c>
      <c r="BH196" s="190">
        <f>IF(N196="sníž. přenesená",J196,0)</f>
        <v>0</v>
      </c>
      <c r="BI196" s="190">
        <f>IF(N196="nulová",J196,0)</f>
        <v>0</v>
      </c>
      <c r="BJ196" s="16" t="s">
        <v>8</v>
      </c>
      <c r="BK196" s="190">
        <f>ROUND(I196*H196,0)</f>
        <v>0</v>
      </c>
      <c r="BL196" s="16" t="s">
        <v>229</v>
      </c>
      <c r="BM196" s="189" t="s">
        <v>448</v>
      </c>
    </row>
    <row r="197" spans="2:47" s="1" customFormat="1" ht="19.2">
      <c r="B197" s="33"/>
      <c r="C197" s="34"/>
      <c r="D197" s="191" t="s">
        <v>136</v>
      </c>
      <c r="E197" s="34"/>
      <c r="F197" s="192" t="s">
        <v>325</v>
      </c>
      <c r="G197" s="34"/>
      <c r="H197" s="34"/>
      <c r="I197" s="106"/>
      <c r="J197" s="34"/>
      <c r="K197" s="34"/>
      <c r="L197" s="37"/>
      <c r="M197" s="193"/>
      <c r="N197" s="62"/>
      <c r="O197" s="62"/>
      <c r="P197" s="62"/>
      <c r="Q197" s="62"/>
      <c r="R197" s="62"/>
      <c r="S197" s="62"/>
      <c r="T197" s="63"/>
      <c r="AT197" s="16" t="s">
        <v>136</v>
      </c>
      <c r="AU197" s="16" t="s">
        <v>81</v>
      </c>
    </row>
    <row r="198" spans="2:47" s="1" customFormat="1" ht="57.6">
      <c r="B198" s="33"/>
      <c r="C198" s="34"/>
      <c r="D198" s="191" t="s">
        <v>138</v>
      </c>
      <c r="E198" s="34"/>
      <c r="F198" s="194" t="s">
        <v>319</v>
      </c>
      <c r="G198" s="34"/>
      <c r="H198" s="34"/>
      <c r="I198" s="106"/>
      <c r="J198" s="34"/>
      <c r="K198" s="34"/>
      <c r="L198" s="37"/>
      <c r="M198" s="193"/>
      <c r="N198" s="62"/>
      <c r="O198" s="62"/>
      <c r="P198" s="62"/>
      <c r="Q198" s="62"/>
      <c r="R198" s="62"/>
      <c r="S198" s="62"/>
      <c r="T198" s="63"/>
      <c r="AT198" s="16" t="s">
        <v>138</v>
      </c>
      <c r="AU198" s="16" t="s">
        <v>81</v>
      </c>
    </row>
    <row r="199" spans="2:51" s="12" customFormat="1" ht="12">
      <c r="B199" s="195"/>
      <c r="C199" s="196"/>
      <c r="D199" s="191" t="s">
        <v>140</v>
      </c>
      <c r="E199" s="197" t="s">
        <v>20</v>
      </c>
      <c r="F199" s="198" t="s">
        <v>449</v>
      </c>
      <c r="G199" s="196"/>
      <c r="H199" s="199">
        <v>64</v>
      </c>
      <c r="I199" s="200"/>
      <c r="J199" s="196"/>
      <c r="K199" s="196"/>
      <c r="L199" s="201"/>
      <c r="M199" s="202"/>
      <c r="N199" s="203"/>
      <c r="O199" s="203"/>
      <c r="P199" s="203"/>
      <c r="Q199" s="203"/>
      <c r="R199" s="203"/>
      <c r="S199" s="203"/>
      <c r="T199" s="204"/>
      <c r="AT199" s="205" t="s">
        <v>140</v>
      </c>
      <c r="AU199" s="205" t="s">
        <v>81</v>
      </c>
      <c r="AV199" s="12" t="s">
        <v>81</v>
      </c>
      <c r="AW199" s="12" t="s">
        <v>33</v>
      </c>
      <c r="AX199" s="12" t="s">
        <v>8</v>
      </c>
      <c r="AY199" s="205" t="s">
        <v>126</v>
      </c>
    </row>
    <row r="200" spans="2:65" s="1" customFormat="1" ht="14.4" customHeight="1">
      <c r="B200" s="33"/>
      <c r="C200" s="179" t="s">
        <v>321</v>
      </c>
      <c r="D200" s="179" t="s">
        <v>129</v>
      </c>
      <c r="E200" s="180" t="s">
        <v>328</v>
      </c>
      <c r="F200" s="181" t="s">
        <v>329</v>
      </c>
      <c r="G200" s="182" t="s">
        <v>330</v>
      </c>
      <c r="H200" s="183">
        <v>333.04</v>
      </c>
      <c r="I200" s="184"/>
      <c r="J200" s="183">
        <f>ROUND(I200*H200,0)</f>
        <v>0</v>
      </c>
      <c r="K200" s="181" t="s">
        <v>133</v>
      </c>
      <c r="L200" s="37"/>
      <c r="M200" s="185" t="s">
        <v>20</v>
      </c>
      <c r="N200" s="186" t="s">
        <v>43</v>
      </c>
      <c r="O200" s="62"/>
      <c r="P200" s="187">
        <f>O200*H200</f>
        <v>0</v>
      </c>
      <c r="Q200" s="187">
        <v>0.00028</v>
      </c>
      <c r="R200" s="187">
        <f>Q200*H200</f>
        <v>0.09325119999999999</v>
      </c>
      <c r="S200" s="187">
        <v>0</v>
      </c>
      <c r="T200" s="188">
        <f>S200*H200</f>
        <v>0</v>
      </c>
      <c r="AR200" s="189" t="s">
        <v>229</v>
      </c>
      <c r="AT200" s="189" t="s">
        <v>129</v>
      </c>
      <c r="AU200" s="189" t="s">
        <v>81</v>
      </c>
      <c r="AY200" s="16" t="s">
        <v>126</v>
      </c>
      <c r="BE200" s="190">
        <f>IF(N200="základní",J200,0)</f>
        <v>0</v>
      </c>
      <c r="BF200" s="190">
        <f>IF(N200="snížená",J200,0)</f>
        <v>0</v>
      </c>
      <c r="BG200" s="190">
        <f>IF(N200="zákl. přenesená",J200,0)</f>
        <v>0</v>
      </c>
      <c r="BH200" s="190">
        <f>IF(N200="sníž. přenesená",J200,0)</f>
        <v>0</v>
      </c>
      <c r="BI200" s="190">
        <f>IF(N200="nulová",J200,0)</f>
        <v>0</v>
      </c>
      <c r="BJ200" s="16" t="s">
        <v>8</v>
      </c>
      <c r="BK200" s="190">
        <f>ROUND(I200*H200,0)</f>
        <v>0</v>
      </c>
      <c r="BL200" s="16" t="s">
        <v>229</v>
      </c>
      <c r="BM200" s="189" t="s">
        <v>450</v>
      </c>
    </row>
    <row r="201" spans="2:47" s="1" customFormat="1" ht="19.2">
      <c r="B201" s="33"/>
      <c r="C201" s="34"/>
      <c r="D201" s="191" t="s">
        <v>136</v>
      </c>
      <c r="E201" s="34"/>
      <c r="F201" s="192" t="s">
        <v>332</v>
      </c>
      <c r="G201" s="34"/>
      <c r="H201" s="34"/>
      <c r="I201" s="106"/>
      <c r="J201" s="34"/>
      <c r="K201" s="34"/>
      <c r="L201" s="37"/>
      <c r="M201" s="193"/>
      <c r="N201" s="62"/>
      <c r="O201" s="62"/>
      <c r="P201" s="62"/>
      <c r="Q201" s="62"/>
      <c r="R201" s="62"/>
      <c r="S201" s="62"/>
      <c r="T201" s="63"/>
      <c r="AT201" s="16" t="s">
        <v>136</v>
      </c>
      <c r="AU201" s="16" t="s">
        <v>81</v>
      </c>
    </row>
    <row r="202" spans="2:47" s="1" customFormat="1" ht="86.4">
      <c r="B202" s="33"/>
      <c r="C202" s="34"/>
      <c r="D202" s="191" t="s">
        <v>138</v>
      </c>
      <c r="E202" s="34"/>
      <c r="F202" s="194" t="s">
        <v>333</v>
      </c>
      <c r="G202" s="34"/>
      <c r="H202" s="34"/>
      <c r="I202" s="106"/>
      <c r="J202" s="34"/>
      <c r="K202" s="34"/>
      <c r="L202" s="37"/>
      <c r="M202" s="193"/>
      <c r="N202" s="62"/>
      <c r="O202" s="62"/>
      <c r="P202" s="62"/>
      <c r="Q202" s="62"/>
      <c r="R202" s="62"/>
      <c r="S202" s="62"/>
      <c r="T202" s="63"/>
      <c r="AT202" s="16" t="s">
        <v>138</v>
      </c>
      <c r="AU202" s="16" t="s">
        <v>81</v>
      </c>
    </row>
    <row r="203" spans="2:51" s="12" customFormat="1" ht="20.4">
      <c r="B203" s="195"/>
      <c r="C203" s="196"/>
      <c r="D203" s="191" t="s">
        <v>140</v>
      </c>
      <c r="E203" s="197" t="s">
        <v>20</v>
      </c>
      <c r="F203" s="198" t="s">
        <v>451</v>
      </c>
      <c r="G203" s="196"/>
      <c r="H203" s="199">
        <v>283.94</v>
      </c>
      <c r="I203" s="200"/>
      <c r="J203" s="196"/>
      <c r="K203" s="196"/>
      <c r="L203" s="201"/>
      <c r="M203" s="202"/>
      <c r="N203" s="203"/>
      <c r="O203" s="203"/>
      <c r="P203" s="203"/>
      <c r="Q203" s="203"/>
      <c r="R203" s="203"/>
      <c r="S203" s="203"/>
      <c r="T203" s="204"/>
      <c r="AT203" s="205" t="s">
        <v>140</v>
      </c>
      <c r="AU203" s="205" t="s">
        <v>81</v>
      </c>
      <c r="AV203" s="12" t="s">
        <v>81</v>
      </c>
      <c r="AW203" s="12" t="s">
        <v>33</v>
      </c>
      <c r="AX203" s="12" t="s">
        <v>72</v>
      </c>
      <c r="AY203" s="205" t="s">
        <v>126</v>
      </c>
    </row>
    <row r="204" spans="2:51" s="12" customFormat="1" ht="12">
      <c r="B204" s="195"/>
      <c r="C204" s="196"/>
      <c r="D204" s="191" t="s">
        <v>140</v>
      </c>
      <c r="E204" s="197" t="s">
        <v>20</v>
      </c>
      <c r="F204" s="198" t="s">
        <v>452</v>
      </c>
      <c r="G204" s="196"/>
      <c r="H204" s="199">
        <v>49.1</v>
      </c>
      <c r="I204" s="200"/>
      <c r="J204" s="196"/>
      <c r="K204" s="196"/>
      <c r="L204" s="201"/>
      <c r="M204" s="202"/>
      <c r="N204" s="203"/>
      <c r="O204" s="203"/>
      <c r="P204" s="203"/>
      <c r="Q204" s="203"/>
      <c r="R204" s="203"/>
      <c r="S204" s="203"/>
      <c r="T204" s="204"/>
      <c r="AT204" s="205" t="s">
        <v>140</v>
      </c>
      <c r="AU204" s="205" t="s">
        <v>81</v>
      </c>
      <c r="AV204" s="12" t="s">
        <v>81</v>
      </c>
      <c r="AW204" s="12" t="s">
        <v>33</v>
      </c>
      <c r="AX204" s="12" t="s">
        <v>72</v>
      </c>
      <c r="AY204" s="205" t="s">
        <v>126</v>
      </c>
    </row>
    <row r="205" spans="2:51" s="13" customFormat="1" ht="12">
      <c r="B205" s="206"/>
      <c r="C205" s="207"/>
      <c r="D205" s="191" t="s">
        <v>140</v>
      </c>
      <c r="E205" s="208" t="s">
        <v>20</v>
      </c>
      <c r="F205" s="209" t="s">
        <v>143</v>
      </c>
      <c r="G205" s="207"/>
      <c r="H205" s="210">
        <v>333.04</v>
      </c>
      <c r="I205" s="211"/>
      <c r="J205" s="207"/>
      <c r="K205" s="207"/>
      <c r="L205" s="212"/>
      <c r="M205" s="213"/>
      <c r="N205" s="214"/>
      <c r="O205" s="214"/>
      <c r="P205" s="214"/>
      <c r="Q205" s="214"/>
      <c r="R205" s="214"/>
      <c r="S205" s="214"/>
      <c r="T205" s="215"/>
      <c r="AT205" s="216" t="s">
        <v>140</v>
      </c>
      <c r="AU205" s="216" t="s">
        <v>81</v>
      </c>
      <c r="AV205" s="13" t="s">
        <v>134</v>
      </c>
      <c r="AW205" s="13" t="s">
        <v>33</v>
      </c>
      <c r="AX205" s="13" t="s">
        <v>8</v>
      </c>
      <c r="AY205" s="216" t="s">
        <v>126</v>
      </c>
    </row>
    <row r="206" spans="2:65" s="1" customFormat="1" ht="14.4" customHeight="1">
      <c r="B206" s="33"/>
      <c r="C206" s="179" t="s">
        <v>327</v>
      </c>
      <c r="D206" s="179" t="s">
        <v>129</v>
      </c>
      <c r="E206" s="180" t="s">
        <v>337</v>
      </c>
      <c r="F206" s="181" t="s">
        <v>338</v>
      </c>
      <c r="G206" s="182" t="s">
        <v>228</v>
      </c>
      <c r="H206" s="183">
        <v>2</v>
      </c>
      <c r="I206" s="184"/>
      <c r="J206" s="183">
        <f>ROUND(I206*H206,0)</f>
        <v>0</v>
      </c>
      <c r="K206" s="181" t="s">
        <v>133</v>
      </c>
      <c r="L206" s="37"/>
      <c r="M206" s="185" t="s">
        <v>20</v>
      </c>
      <c r="N206" s="186" t="s">
        <v>43</v>
      </c>
      <c r="O206" s="62"/>
      <c r="P206" s="187">
        <f>O206*H206</f>
        <v>0</v>
      </c>
      <c r="Q206" s="187">
        <v>0.00086</v>
      </c>
      <c r="R206" s="187">
        <f>Q206*H206</f>
        <v>0.00172</v>
      </c>
      <c r="S206" s="187">
        <v>0</v>
      </c>
      <c r="T206" s="188">
        <f>S206*H206</f>
        <v>0</v>
      </c>
      <c r="AR206" s="189" t="s">
        <v>229</v>
      </c>
      <c r="AT206" s="189" t="s">
        <v>129</v>
      </c>
      <c r="AU206" s="189" t="s">
        <v>81</v>
      </c>
      <c r="AY206" s="16" t="s">
        <v>126</v>
      </c>
      <c r="BE206" s="190">
        <f>IF(N206="základní",J206,0)</f>
        <v>0</v>
      </c>
      <c r="BF206" s="190">
        <f>IF(N206="snížená",J206,0)</f>
        <v>0</v>
      </c>
      <c r="BG206" s="190">
        <f>IF(N206="zákl. přenesená",J206,0)</f>
        <v>0</v>
      </c>
      <c r="BH206" s="190">
        <f>IF(N206="sníž. přenesená",J206,0)</f>
        <v>0</v>
      </c>
      <c r="BI206" s="190">
        <f>IF(N206="nulová",J206,0)</f>
        <v>0</v>
      </c>
      <c r="BJ206" s="16" t="s">
        <v>8</v>
      </c>
      <c r="BK206" s="190">
        <f>ROUND(I206*H206,0)</f>
        <v>0</v>
      </c>
      <c r="BL206" s="16" t="s">
        <v>229</v>
      </c>
      <c r="BM206" s="189" t="s">
        <v>453</v>
      </c>
    </row>
    <row r="207" spans="2:47" s="1" customFormat="1" ht="19.2">
      <c r="B207" s="33"/>
      <c r="C207" s="34"/>
      <c r="D207" s="191" t="s">
        <v>136</v>
      </c>
      <c r="E207" s="34"/>
      <c r="F207" s="192" t="s">
        <v>340</v>
      </c>
      <c r="G207" s="34"/>
      <c r="H207" s="34"/>
      <c r="I207" s="106"/>
      <c r="J207" s="34"/>
      <c r="K207" s="34"/>
      <c r="L207" s="37"/>
      <c r="M207" s="193"/>
      <c r="N207" s="62"/>
      <c r="O207" s="62"/>
      <c r="P207" s="62"/>
      <c r="Q207" s="62"/>
      <c r="R207" s="62"/>
      <c r="S207" s="62"/>
      <c r="T207" s="63"/>
      <c r="AT207" s="16" t="s">
        <v>136</v>
      </c>
      <c r="AU207" s="16" t="s">
        <v>81</v>
      </c>
    </row>
    <row r="208" spans="2:47" s="1" customFormat="1" ht="105.6">
      <c r="B208" s="33"/>
      <c r="C208" s="34"/>
      <c r="D208" s="191" t="s">
        <v>138</v>
      </c>
      <c r="E208" s="34"/>
      <c r="F208" s="194" t="s">
        <v>341</v>
      </c>
      <c r="G208" s="34"/>
      <c r="H208" s="34"/>
      <c r="I208" s="106"/>
      <c r="J208" s="34"/>
      <c r="K208" s="34"/>
      <c r="L208" s="37"/>
      <c r="M208" s="193"/>
      <c r="N208" s="62"/>
      <c r="O208" s="62"/>
      <c r="P208" s="62"/>
      <c r="Q208" s="62"/>
      <c r="R208" s="62"/>
      <c r="S208" s="62"/>
      <c r="T208" s="63"/>
      <c r="AT208" s="16" t="s">
        <v>138</v>
      </c>
      <c r="AU208" s="16" t="s">
        <v>81</v>
      </c>
    </row>
    <row r="209" spans="2:51" s="12" customFormat="1" ht="12">
      <c r="B209" s="195"/>
      <c r="C209" s="196"/>
      <c r="D209" s="191" t="s">
        <v>140</v>
      </c>
      <c r="E209" s="197" t="s">
        <v>20</v>
      </c>
      <c r="F209" s="198" t="s">
        <v>454</v>
      </c>
      <c r="G209" s="196"/>
      <c r="H209" s="199">
        <v>2</v>
      </c>
      <c r="I209" s="200"/>
      <c r="J209" s="196"/>
      <c r="K209" s="196"/>
      <c r="L209" s="201"/>
      <c r="M209" s="202"/>
      <c r="N209" s="203"/>
      <c r="O209" s="203"/>
      <c r="P209" s="203"/>
      <c r="Q209" s="203"/>
      <c r="R209" s="203"/>
      <c r="S209" s="203"/>
      <c r="T209" s="204"/>
      <c r="AT209" s="205" t="s">
        <v>140</v>
      </c>
      <c r="AU209" s="205" t="s">
        <v>81</v>
      </c>
      <c r="AV209" s="12" t="s">
        <v>81</v>
      </c>
      <c r="AW209" s="12" t="s">
        <v>33</v>
      </c>
      <c r="AX209" s="12" t="s">
        <v>8</v>
      </c>
      <c r="AY209" s="205" t="s">
        <v>126</v>
      </c>
    </row>
    <row r="210" spans="2:65" s="1" customFormat="1" ht="21.6" customHeight="1">
      <c r="B210" s="33"/>
      <c r="C210" s="217" t="s">
        <v>336</v>
      </c>
      <c r="D210" s="217" t="s">
        <v>256</v>
      </c>
      <c r="E210" s="218" t="s">
        <v>455</v>
      </c>
      <c r="F210" s="219" t="s">
        <v>456</v>
      </c>
      <c r="G210" s="220" t="s">
        <v>259</v>
      </c>
      <c r="H210" s="221">
        <v>1</v>
      </c>
      <c r="I210" s="222"/>
      <c r="J210" s="221">
        <f>ROUND(I210*H210,0)</f>
        <v>0</v>
      </c>
      <c r="K210" s="219" t="s">
        <v>20</v>
      </c>
      <c r="L210" s="223"/>
      <c r="M210" s="224" t="s">
        <v>20</v>
      </c>
      <c r="N210" s="225" t="s">
        <v>43</v>
      </c>
      <c r="O210" s="62"/>
      <c r="P210" s="187">
        <f>O210*H210</f>
        <v>0</v>
      </c>
      <c r="Q210" s="187">
        <v>0</v>
      </c>
      <c r="R210" s="187">
        <f>Q210*H210</f>
        <v>0</v>
      </c>
      <c r="S210" s="187">
        <v>0</v>
      </c>
      <c r="T210" s="188">
        <f>S210*H210</f>
        <v>0</v>
      </c>
      <c r="AR210" s="189" t="s">
        <v>260</v>
      </c>
      <c r="AT210" s="189" t="s">
        <v>256</v>
      </c>
      <c r="AU210" s="189" t="s">
        <v>81</v>
      </c>
      <c r="AY210" s="16" t="s">
        <v>126</v>
      </c>
      <c r="BE210" s="190">
        <f>IF(N210="základní",J210,0)</f>
        <v>0</v>
      </c>
      <c r="BF210" s="190">
        <f>IF(N210="snížená",J210,0)</f>
        <v>0</v>
      </c>
      <c r="BG210" s="190">
        <f>IF(N210="zákl. přenesená",J210,0)</f>
        <v>0</v>
      </c>
      <c r="BH210" s="190">
        <f>IF(N210="sníž. přenesená",J210,0)</f>
        <v>0</v>
      </c>
      <c r="BI210" s="190">
        <f>IF(N210="nulová",J210,0)</f>
        <v>0</v>
      </c>
      <c r="BJ210" s="16" t="s">
        <v>8</v>
      </c>
      <c r="BK210" s="190">
        <f>ROUND(I210*H210,0)</f>
        <v>0</v>
      </c>
      <c r="BL210" s="16" t="s">
        <v>229</v>
      </c>
      <c r="BM210" s="189" t="s">
        <v>457</v>
      </c>
    </row>
    <row r="211" spans="2:47" s="1" customFormat="1" ht="19.2">
      <c r="B211" s="33"/>
      <c r="C211" s="34"/>
      <c r="D211" s="191" t="s">
        <v>136</v>
      </c>
      <c r="E211" s="34"/>
      <c r="F211" s="192" t="s">
        <v>456</v>
      </c>
      <c r="G211" s="34"/>
      <c r="H211" s="34"/>
      <c r="I211" s="106"/>
      <c r="J211" s="34"/>
      <c r="K211" s="34"/>
      <c r="L211" s="37"/>
      <c r="M211" s="193"/>
      <c r="N211" s="62"/>
      <c r="O211" s="62"/>
      <c r="P211" s="62"/>
      <c r="Q211" s="62"/>
      <c r="R211" s="62"/>
      <c r="S211" s="62"/>
      <c r="T211" s="63"/>
      <c r="AT211" s="16" t="s">
        <v>136</v>
      </c>
      <c r="AU211" s="16" t="s">
        <v>81</v>
      </c>
    </row>
    <row r="212" spans="2:65" s="1" customFormat="1" ht="14.4" customHeight="1">
      <c r="B212" s="33"/>
      <c r="C212" s="179" t="s">
        <v>342</v>
      </c>
      <c r="D212" s="179" t="s">
        <v>129</v>
      </c>
      <c r="E212" s="180" t="s">
        <v>347</v>
      </c>
      <c r="F212" s="181" t="s">
        <v>348</v>
      </c>
      <c r="G212" s="182" t="s">
        <v>228</v>
      </c>
      <c r="H212" s="183">
        <v>10</v>
      </c>
      <c r="I212" s="184"/>
      <c r="J212" s="183">
        <f>ROUND(I212*H212,0)</f>
        <v>0</v>
      </c>
      <c r="K212" s="181" t="s">
        <v>133</v>
      </c>
      <c r="L212" s="37"/>
      <c r="M212" s="185" t="s">
        <v>20</v>
      </c>
      <c r="N212" s="186" t="s">
        <v>43</v>
      </c>
      <c r="O212" s="62"/>
      <c r="P212" s="187">
        <f>O212*H212</f>
        <v>0</v>
      </c>
      <c r="Q212" s="187">
        <v>0</v>
      </c>
      <c r="R212" s="187">
        <f>Q212*H212</f>
        <v>0</v>
      </c>
      <c r="S212" s="187">
        <v>0</v>
      </c>
      <c r="T212" s="188">
        <f>S212*H212</f>
        <v>0</v>
      </c>
      <c r="AR212" s="189" t="s">
        <v>229</v>
      </c>
      <c r="AT212" s="189" t="s">
        <v>129</v>
      </c>
      <c r="AU212" s="189" t="s">
        <v>81</v>
      </c>
      <c r="AY212" s="16" t="s">
        <v>126</v>
      </c>
      <c r="BE212" s="190">
        <f>IF(N212="základní",J212,0)</f>
        <v>0</v>
      </c>
      <c r="BF212" s="190">
        <f>IF(N212="snížená",J212,0)</f>
        <v>0</v>
      </c>
      <c r="BG212" s="190">
        <f>IF(N212="zákl. přenesená",J212,0)</f>
        <v>0</v>
      </c>
      <c r="BH212" s="190">
        <f>IF(N212="sníž. přenesená",J212,0)</f>
        <v>0</v>
      </c>
      <c r="BI212" s="190">
        <f>IF(N212="nulová",J212,0)</f>
        <v>0</v>
      </c>
      <c r="BJ212" s="16" t="s">
        <v>8</v>
      </c>
      <c r="BK212" s="190">
        <f>ROUND(I212*H212,0)</f>
        <v>0</v>
      </c>
      <c r="BL212" s="16" t="s">
        <v>229</v>
      </c>
      <c r="BM212" s="189" t="s">
        <v>458</v>
      </c>
    </row>
    <row r="213" spans="2:47" s="1" customFormat="1" ht="19.2">
      <c r="B213" s="33"/>
      <c r="C213" s="34"/>
      <c r="D213" s="191" t="s">
        <v>136</v>
      </c>
      <c r="E213" s="34"/>
      <c r="F213" s="192" t="s">
        <v>350</v>
      </c>
      <c r="G213" s="34"/>
      <c r="H213" s="34"/>
      <c r="I213" s="106"/>
      <c r="J213" s="34"/>
      <c r="K213" s="34"/>
      <c r="L213" s="37"/>
      <c r="M213" s="193"/>
      <c r="N213" s="62"/>
      <c r="O213" s="62"/>
      <c r="P213" s="62"/>
      <c r="Q213" s="62"/>
      <c r="R213" s="62"/>
      <c r="S213" s="62"/>
      <c r="T213" s="63"/>
      <c r="AT213" s="16" t="s">
        <v>136</v>
      </c>
      <c r="AU213" s="16" t="s">
        <v>81</v>
      </c>
    </row>
    <row r="214" spans="2:47" s="1" customFormat="1" ht="48">
      <c r="B214" s="33"/>
      <c r="C214" s="34"/>
      <c r="D214" s="191" t="s">
        <v>138</v>
      </c>
      <c r="E214" s="34"/>
      <c r="F214" s="194" t="s">
        <v>351</v>
      </c>
      <c r="G214" s="34"/>
      <c r="H214" s="34"/>
      <c r="I214" s="106"/>
      <c r="J214" s="34"/>
      <c r="K214" s="34"/>
      <c r="L214" s="37"/>
      <c r="M214" s="193"/>
      <c r="N214" s="62"/>
      <c r="O214" s="62"/>
      <c r="P214" s="62"/>
      <c r="Q214" s="62"/>
      <c r="R214" s="62"/>
      <c r="S214" s="62"/>
      <c r="T214" s="63"/>
      <c r="AT214" s="16" t="s">
        <v>138</v>
      </c>
      <c r="AU214" s="16" t="s">
        <v>81</v>
      </c>
    </row>
    <row r="215" spans="2:51" s="12" customFormat="1" ht="12">
      <c r="B215" s="195"/>
      <c r="C215" s="196"/>
      <c r="D215" s="191" t="s">
        <v>140</v>
      </c>
      <c r="E215" s="197" t="s">
        <v>20</v>
      </c>
      <c r="F215" s="198" t="s">
        <v>403</v>
      </c>
      <c r="G215" s="196"/>
      <c r="H215" s="199">
        <v>10</v>
      </c>
      <c r="I215" s="200"/>
      <c r="J215" s="196"/>
      <c r="K215" s="196"/>
      <c r="L215" s="201"/>
      <c r="M215" s="202"/>
      <c r="N215" s="203"/>
      <c r="O215" s="203"/>
      <c r="P215" s="203"/>
      <c r="Q215" s="203"/>
      <c r="R215" s="203"/>
      <c r="S215" s="203"/>
      <c r="T215" s="204"/>
      <c r="AT215" s="205" t="s">
        <v>140</v>
      </c>
      <c r="AU215" s="205" t="s">
        <v>81</v>
      </c>
      <c r="AV215" s="12" t="s">
        <v>81</v>
      </c>
      <c r="AW215" s="12" t="s">
        <v>33</v>
      </c>
      <c r="AX215" s="12" t="s">
        <v>8</v>
      </c>
      <c r="AY215" s="205" t="s">
        <v>126</v>
      </c>
    </row>
    <row r="216" spans="2:65" s="1" customFormat="1" ht="14.4" customHeight="1">
      <c r="B216" s="33"/>
      <c r="C216" s="217" t="s">
        <v>346</v>
      </c>
      <c r="D216" s="217" t="s">
        <v>256</v>
      </c>
      <c r="E216" s="218" t="s">
        <v>354</v>
      </c>
      <c r="F216" s="219" t="s">
        <v>355</v>
      </c>
      <c r="G216" s="220" t="s">
        <v>330</v>
      </c>
      <c r="H216" s="221">
        <v>62.17</v>
      </c>
      <c r="I216" s="222"/>
      <c r="J216" s="221">
        <f>ROUND(I216*H216,0)</f>
        <v>0</v>
      </c>
      <c r="K216" s="219" t="s">
        <v>133</v>
      </c>
      <c r="L216" s="223"/>
      <c r="M216" s="224" t="s">
        <v>20</v>
      </c>
      <c r="N216" s="225" t="s">
        <v>43</v>
      </c>
      <c r="O216" s="62"/>
      <c r="P216" s="187">
        <f>O216*H216</f>
        <v>0</v>
      </c>
      <c r="Q216" s="187">
        <v>0.0015</v>
      </c>
      <c r="R216" s="187">
        <f>Q216*H216</f>
        <v>0.093255</v>
      </c>
      <c r="S216" s="187">
        <v>0</v>
      </c>
      <c r="T216" s="188">
        <f>S216*H216</f>
        <v>0</v>
      </c>
      <c r="AR216" s="189" t="s">
        <v>260</v>
      </c>
      <c r="AT216" s="189" t="s">
        <v>256</v>
      </c>
      <c r="AU216" s="189" t="s">
        <v>81</v>
      </c>
      <c r="AY216" s="16" t="s">
        <v>126</v>
      </c>
      <c r="BE216" s="190">
        <f>IF(N216="základní",J216,0)</f>
        <v>0</v>
      </c>
      <c r="BF216" s="190">
        <f>IF(N216="snížená",J216,0)</f>
        <v>0</v>
      </c>
      <c r="BG216" s="190">
        <f>IF(N216="zákl. přenesená",J216,0)</f>
        <v>0</v>
      </c>
      <c r="BH216" s="190">
        <f>IF(N216="sníž. přenesená",J216,0)</f>
        <v>0</v>
      </c>
      <c r="BI216" s="190">
        <f>IF(N216="nulová",J216,0)</f>
        <v>0</v>
      </c>
      <c r="BJ216" s="16" t="s">
        <v>8</v>
      </c>
      <c r="BK216" s="190">
        <f>ROUND(I216*H216,0)</f>
        <v>0</v>
      </c>
      <c r="BL216" s="16" t="s">
        <v>229</v>
      </c>
      <c r="BM216" s="189" t="s">
        <v>459</v>
      </c>
    </row>
    <row r="217" spans="2:47" s="1" customFormat="1" ht="12">
      <c r="B217" s="33"/>
      <c r="C217" s="34"/>
      <c r="D217" s="191" t="s">
        <v>136</v>
      </c>
      <c r="E217" s="34"/>
      <c r="F217" s="192" t="s">
        <v>355</v>
      </c>
      <c r="G217" s="34"/>
      <c r="H217" s="34"/>
      <c r="I217" s="106"/>
      <c r="J217" s="34"/>
      <c r="K217" s="34"/>
      <c r="L217" s="37"/>
      <c r="M217" s="193"/>
      <c r="N217" s="62"/>
      <c r="O217" s="62"/>
      <c r="P217" s="62"/>
      <c r="Q217" s="62"/>
      <c r="R217" s="62"/>
      <c r="S217" s="62"/>
      <c r="T217" s="63"/>
      <c r="AT217" s="16" t="s">
        <v>136</v>
      </c>
      <c r="AU217" s="16" t="s">
        <v>81</v>
      </c>
    </row>
    <row r="218" spans="2:51" s="12" customFormat="1" ht="12">
      <c r="B218" s="195"/>
      <c r="C218" s="196"/>
      <c r="D218" s="191" t="s">
        <v>140</v>
      </c>
      <c r="E218" s="197" t="s">
        <v>20</v>
      </c>
      <c r="F218" s="198" t="s">
        <v>460</v>
      </c>
      <c r="G218" s="196"/>
      <c r="H218" s="199">
        <v>62.17</v>
      </c>
      <c r="I218" s="200"/>
      <c r="J218" s="196"/>
      <c r="K218" s="196"/>
      <c r="L218" s="201"/>
      <c r="M218" s="202"/>
      <c r="N218" s="203"/>
      <c r="O218" s="203"/>
      <c r="P218" s="203"/>
      <c r="Q218" s="203"/>
      <c r="R218" s="203"/>
      <c r="S218" s="203"/>
      <c r="T218" s="204"/>
      <c r="AT218" s="205" t="s">
        <v>140</v>
      </c>
      <c r="AU218" s="205" t="s">
        <v>81</v>
      </c>
      <c r="AV218" s="12" t="s">
        <v>81</v>
      </c>
      <c r="AW218" s="12" t="s">
        <v>33</v>
      </c>
      <c r="AX218" s="12" t="s">
        <v>8</v>
      </c>
      <c r="AY218" s="205" t="s">
        <v>126</v>
      </c>
    </row>
    <row r="219" spans="2:65" s="1" customFormat="1" ht="14.4" customHeight="1">
      <c r="B219" s="33"/>
      <c r="C219" s="217" t="s">
        <v>353</v>
      </c>
      <c r="D219" s="217" t="s">
        <v>256</v>
      </c>
      <c r="E219" s="218" t="s">
        <v>359</v>
      </c>
      <c r="F219" s="219" t="s">
        <v>360</v>
      </c>
      <c r="G219" s="220" t="s">
        <v>361</v>
      </c>
      <c r="H219" s="221">
        <v>92</v>
      </c>
      <c r="I219" s="222"/>
      <c r="J219" s="221">
        <f>ROUND(I219*H219,0)</f>
        <v>0</v>
      </c>
      <c r="K219" s="219" t="s">
        <v>133</v>
      </c>
      <c r="L219" s="223"/>
      <c r="M219" s="224" t="s">
        <v>20</v>
      </c>
      <c r="N219" s="225" t="s">
        <v>43</v>
      </c>
      <c r="O219" s="62"/>
      <c r="P219" s="187">
        <f>O219*H219</f>
        <v>0</v>
      </c>
      <c r="Q219" s="187">
        <v>0.0002</v>
      </c>
      <c r="R219" s="187">
        <f>Q219*H219</f>
        <v>0.0184</v>
      </c>
      <c r="S219" s="187">
        <v>0</v>
      </c>
      <c r="T219" s="188">
        <f>S219*H219</f>
        <v>0</v>
      </c>
      <c r="AR219" s="189" t="s">
        <v>260</v>
      </c>
      <c r="AT219" s="189" t="s">
        <v>256</v>
      </c>
      <c r="AU219" s="189" t="s">
        <v>81</v>
      </c>
      <c r="AY219" s="16" t="s">
        <v>126</v>
      </c>
      <c r="BE219" s="190">
        <f>IF(N219="základní",J219,0)</f>
        <v>0</v>
      </c>
      <c r="BF219" s="190">
        <f>IF(N219="snížená",J219,0)</f>
        <v>0</v>
      </c>
      <c r="BG219" s="190">
        <f>IF(N219="zákl. přenesená",J219,0)</f>
        <v>0</v>
      </c>
      <c r="BH219" s="190">
        <f>IF(N219="sníž. přenesená",J219,0)</f>
        <v>0</v>
      </c>
      <c r="BI219" s="190">
        <f>IF(N219="nulová",J219,0)</f>
        <v>0</v>
      </c>
      <c r="BJ219" s="16" t="s">
        <v>8</v>
      </c>
      <c r="BK219" s="190">
        <f>ROUND(I219*H219,0)</f>
        <v>0</v>
      </c>
      <c r="BL219" s="16" t="s">
        <v>229</v>
      </c>
      <c r="BM219" s="189" t="s">
        <v>461</v>
      </c>
    </row>
    <row r="220" spans="2:47" s="1" customFormat="1" ht="12">
      <c r="B220" s="33"/>
      <c r="C220" s="34"/>
      <c r="D220" s="191" t="s">
        <v>136</v>
      </c>
      <c r="E220" s="34"/>
      <c r="F220" s="192" t="s">
        <v>360</v>
      </c>
      <c r="G220" s="34"/>
      <c r="H220" s="34"/>
      <c r="I220" s="106"/>
      <c r="J220" s="34"/>
      <c r="K220" s="34"/>
      <c r="L220" s="37"/>
      <c r="M220" s="193"/>
      <c r="N220" s="62"/>
      <c r="O220" s="62"/>
      <c r="P220" s="62"/>
      <c r="Q220" s="62"/>
      <c r="R220" s="62"/>
      <c r="S220" s="62"/>
      <c r="T220" s="63"/>
      <c r="AT220" s="16" t="s">
        <v>136</v>
      </c>
      <c r="AU220" s="16" t="s">
        <v>81</v>
      </c>
    </row>
    <row r="221" spans="2:51" s="12" customFormat="1" ht="12">
      <c r="B221" s="195"/>
      <c r="C221" s="196"/>
      <c r="D221" s="191" t="s">
        <v>140</v>
      </c>
      <c r="E221" s="197" t="s">
        <v>20</v>
      </c>
      <c r="F221" s="198" t="s">
        <v>462</v>
      </c>
      <c r="G221" s="196"/>
      <c r="H221" s="199">
        <v>92</v>
      </c>
      <c r="I221" s="200"/>
      <c r="J221" s="196"/>
      <c r="K221" s="196"/>
      <c r="L221" s="201"/>
      <c r="M221" s="202"/>
      <c r="N221" s="203"/>
      <c r="O221" s="203"/>
      <c r="P221" s="203"/>
      <c r="Q221" s="203"/>
      <c r="R221" s="203"/>
      <c r="S221" s="203"/>
      <c r="T221" s="204"/>
      <c r="AT221" s="205" t="s">
        <v>140</v>
      </c>
      <c r="AU221" s="205" t="s">
        <v>81</v>
      </c>
      <c r="AV221" s="12" t="s">
        <v>81</v>
      </c>
      <c r="AW221" s="12" t="s">
        <v>33</v>
      </c>
      <c r="AX221" s="12" t="s">
        <v>8</v>
      </c>
      <c r="AY221" s="205" t="s">
        <v>126</v>
      </c>
    </row>
    <row r="222" spans="2:65" s="1" customFormat="1" ht="14.4" customHeight="1">
      <c r="B222" s="33"/>
      <c r="C222" s="179" t="s">
        <v>358</v>
      </c>
      <c r="D222" s="179" t="s">
        <v>129</v>
      </c>
      <c r="E222" s="180" t="s">
        <v>365</v>
      </c>
      <c r="F222" s="181" t="s">
        <v>366</v>
      </c>
      <c r="G222" s="182" t="s">
        <v>228</v>
      </c>
      <c r="H222" s="183">
        <v>33</v>
      </c>
      <c r="I222" s="184"/>
      <c r="J222" s="183">
        <f>ROUND(I222*H222,0)</f>
        <v>0</v>
      </c>
      <c r="K222" s="181" t="s">
        <v>133</v>
      </c>
      <c r="L222" s="37"/>
      <c r="M222" s="185" t="s">
        <v>20</v>
      </c>
      <c r="N222" s="186" t="s">
        <v>43</v>
      </c>
      <c r="O222" s="62"/>
      <c r="P222" s="187">
        <f>O222*H222</f>
        <v>0</v>
      </c>
      <c r="Q222" s="187">
        <v>0</v>
      </c>
      <c r="R222" s="187">
        <f>Q222*H222</f>
        <v>0</v>
      </c>
      <c r="S222" s="187">
        <v>0</v>
      </c>
      <c r="T222" s="188">
        <f>S222*H222</f>
        <v>0</v>
      </c>
      <c r="AR222" s="189" t="s">
        <v>229</v>
      </c>
      <c r="AT222" s="189" t="s">
        <v>129</v>
      </c>
      <c r="AU222" s="189" t="s">
        <v>81</v>
      </c>
      <c r="AY222" s="16" t="s">
        <v>126</v>
      </c>
      <c r="BE222" s="190">
        <f>IF(N222="základní",J222,0)</f>
        <v>0</v>
      </c>
      <c r="BF222" s="190">
        <f>IF(N222="snížená",J222,0)</f>
        <v>0</v>
      </c>
      <c r="BG222" s="190">
        <f>IF(N222="zákl. přenesená",J222,0)</f>
        <v>0</v>
      </c>
      <c r="BH222" s="190">
        <f>IF(N222="sníž. přenesená",J222,0)</f>
        <v>0</v>
      </c>
      <c r="BI222" s="190">
        <f>IF(N222="nulová",J222,0)</f>
        <v>0</v>
      </c>
      <c r="BJ222" s="16" t="s">
        <v>8</v>
      </c>
      <c r="BK222" s="190">
        <f>ROUND(I222*H222,0)</f>
        <v>0</v>
      </c>
      <c r="BL222" s="16" t="s">
        <v>229</v>
      </c>
      <c r="BM222" s="189" t="s">
        <v>463</v>
      </c>
    </row>
    <row r="223" spans="2:47" s="1" customFormat="1" ht="19.2">
      <c r="B223" s="33"/>
      <c r="C223" s="34"/>
      <c r="D223" s="191" t="s">
        <v>136</v>
      </c>
      <c r="E223" s="34"/>
      <c r="F223" s="192" t="s">
        <v>368</v>
      </c>
      <c r="G223" s="34"/>
      <c r="H223" s="34"/>
      <c r="I223" s="106"/>
      <c r="J223" s="34"/>
      <c r="K223" s="34"/>
      <c r="L223" s="37"/>
      <c r="M223" s="193"/>
      <c r="N223" s="62"/>
      <c r="O223" s="62"/>
      <c r="P223" s="62"/>
      <c r="Q223" s="62"/>
      <c r="R223" s="62"/>
      <c r="S223" s="62"/>
      <c r="T223" s="63"/>
      <c r="AT223" s="16" t="s">
        <v>136</v>
      </c>
      <c r="AU223" s="16" t="s">
        <v>81</v>
      </c>
    </row>
    <row r="224" spans="2:47" s="1" customFormat="1" ht="48">
      <c r="B224" s="33"/>
      <c r="C224" s="34"/>
      <c r="D224" s="191" t="s">
        <v>138</v>
      </c>
      <c r="E224" s="34"/>
      <c r="F224" s="194" t="s">
        <v>351</v>
      </c>
      <c r="G224" s="34"/>
      <c r="H224" s="34"/>
      <c r="I224" s="106"/>
      <c r="J224" s="34"/>
      <c r="K224" s="34"/>
      <c r="L224" s="37"/>
      <c r="M224" s="193"/>
      <c r="N224" s="62"/>
      <c r="O224" s="62"/>
      <c r="P224" s="62"/>
      <c r="Q224" s="62"/>
      <c r="R224" s="62"/>
      <c r="S224" s="62"/>
      <c r="T224" s="63"/>
      <c r="AT224" s="16" t="s">
        <v>138</v>
      </c>
      <c r="AU224" s="16" t="s">
        <v>81</v>
      </c>
    </row>
    <row r="225" spans="2:51" s="12" customFormat="1" ht="12">
      <c r="B225" s="195"/>
      <c r="C225" s="196"/>
      <c r="D225" s="191" t="s">
        <v>140</v>
      </c>
      <c r="E225" s="197" t="s">
        <v>20</v>
      </c>
      <c r="F225" s="198" t="s">
        <v>464</v>
      </c>
      <c r="G225" s="196"/>
      <c r="H225" s="199">
        <v>33</v>
      </c>
      <c r="I225" s="200"/>
      <c r="J225" s="196"/>
      <c r="K225" s="196"/>
      <c r="L225" s="201"/>
      <c r="M225" s="202"/>
      <c r="N225" s="203"/>
      <c r="O225" s="203"/>
      <c r="P225" s="203"/>
      <c r="Q225" s="203"/>
      <c r="R225" s="203"/>
      <c r="S225" s="203"/>
      <c r="T225" s="204"/>
      <c r="AT225" s="205" t="s">
        <v>140</v>
      </c>
      <c r="AU225" s="205" t="s">
        <v>81</v>
      </c>
      <c r="AV225" s="12" t="s">
        <v>81</v>
      </c>
      <c r="AW225" s="12" t="s">
        <v>33</v>
      </c>
      <c r="AX225" s="12" t="s">
        <v>8</v>
      </c>
      <c r="AY225" s="205" t="s">
        <v>126</v>
      </c>
    </row>
    <row r="226" spans="2:65" s="1" customFormat="1" ht="14.4" customHeight="1">
      <c r="B226" s="33"/>
      <c r="C226" s="179" t="s">
        <v>364</v>
      </c>
      <c r="D226" s="179" t="s">
        <v>129</v>
      </c>
      <c r="E226" s="180" t="s">
        <v>465</v>
      </c>
      <c r="F226" s="181" t="s">
        <v>466</v>
      </c>
      <c r="G226" s="182" t="s">
        <v>228</v>
      </c>
      <c r="H226" s="183">
        <v>3</v>
      </c>
      <c r="I226" s="184"/>
      <c r="J226" s="183">
        <f>ROUND(I226*H226,0)</f>
        <v>0</v>
      </c>
      <c r="K226" s="181" t="s">
        <v>133</v>
      </c>
      <c r="L226" s="37"/>
      <c r="M226" s="185" t="s">
        <v>20</v>
      </c>
      <c r="N226" s="186" t="s">
        <v>43</v>
      </c>
      <c r="O226" s="62"/>
      <c r="P226" s="187">
        <f>O226*H226</f>
        <v>0</v>
      </c>
      <c r="Q226" s="187">
        <v>0</v>
      </c>
      <c r="R226" s="187">
        <f>Q226*H226</f>
        <v>0</v>
      </c>
      <c r="S226" s="187">
        <v>0</v>
      </c>
      <c r="T226" s="188">
        <f>S226*H226</f>
        <v>0</v>
      </c>
      <c r="AR226" s="189" t="s">
        <v>229</v>
      </c>
      <c r="AT226" s="189" t="s">
        <v>129</v>
      </c>
      <c r="AU226" s="189" t="s">
        <v>81</v>
      </c>
      <c r="AY226" s="16" t="s">
        <v>126</v>
      </c>
      <c r="BE226" s="190">
        <f>IF(N226="základní",J226,0)</f>
        <v>0</v>
      </c>
      <c r="BF226" s="190">
        <f>IF(N226="snížená",J226,0)</f>
        <v>0</v>
      </c>
      <c r="BG226" s="190">
        <f>IF(N226="zákl. přenesená",J226,0)</f>
        <v>0</v>
      </c>
      <c r="BH226" s="190">
        <f>IF(N226="sníž. přenesená",J226,0)</f>
        <v>0</v>
      </c>
      <c r="BI226" s="190">
        <f>IF(N226="nulová",J226,0)</f>
        <v>0</v>
      </c>
      <c r="BJ226" s="16" t="s">
        <v>8</v>
      </c>
      <c r="BK226" s="190">
        <f>ROUND(I226*H226,0)</f>
        <v>0</v>
      </c>
      <c r="BL226" s="16" t="s">
        <v>229</v>
      </c>
      <c r="BM226" s="189" t="s">
        <v>467</v>
      </c>
    </row>
    <row r="227" spans="2:47" s="1" customFormat="1" ht="19.2">
      <c r="B227" s="33"/>
      <c r="C227" s="34"/>
      <c r="D227" s="191" t="s">
        <v>136</v>
      </c>
      <c r="E227" s="34"/>
      <c r="F227" s="192" t="s">
        <v>468</v>
      </c>
      <c r="G227" s="34"/>
      <c r="H227" s="34"/>
      <c r="I227" s="106"/>
      <c r="J227" s="34"/>
      <c r="K227" s="34"/>
      <c r="L227" s="37"/>
      <c r="M227" s="193"/>
      <c r="N227" s="62"/>
      <c r="O227" s="62"/>
      <c r="P227" s="62"/>
      <c r="Q227" s="62"/>
      <c r="R227" s="62"/>
      <c r="S227" s="62"/>
      <c r="T227" s="63"/>
      <c r="AT227" s="16" t="s">
        <v>136</v>
      </c>
      <c r="AU227" s="16" t="s">
        <v>81</v>
      </c>
    </row>
    <row r="228" spans="2:47" s="1" customFormat="1" ht="48">
      <c r="B228" s="33"/>
      <c r="C228" s="34"/>
      <c r="D228" s="191" t="s">
        <v>138</v>
      </c>
      <c r="E228" s="34"/>
      <c r="F228" s="194" t="s">
        <v>351</v>
      </c>
      <c r="G228" s="34"/>
      <c r="H228" s="34"/>
      <c r="I228" s="106"/>
      <c r="J228" s="34"/>
      <c r="K228" s="34"/>
      <c r="L228" s="37"/>
      <c r="M228" s="193"/>
      <c r="N228" s="62"/>
      <c r="O228" s="62"/>
      <c r="P228" s="62"/>
      <c r="Q228" s="62"/>
      <c r="R228" s="62"/>
      <c r="S228" s="62"/>
      <c r="T228" s="63"/>
      <c r="AT228" s="16" t="s">
        <v>138</v>
      </c>
      <c r="AU228" s="16" t="s">
        <v>81</v>
      </c>
    </row>
    <row r="229" spans="2:51" s="12" customFormat="1" ht="12">
      <c r="B229" s="195"/>
      <c r="C229" s="196"/>
      <c r="D229" s="191" t="s">
        <v>140</v>
      </c>
      <c r="E229" s="197" t="s">
        <v>20</v>
      </c>
      <c r="F229" s="198" t="s">
        <v>153</v>
      </c>
      <c r="G229" s="196"/>
      <c r="H229" s="199">
        <v>3</v>
      </c>
      <c r="I229" s="200"/>
      <c r="J229" s="196"/>
      <c r="K229" s="196"/>
      <c r="L229" s="201"/>
      <c r="M229" s="202"/>
      <c r="N229" s="203"/>
      <c r="O229" s="203"/>
      <c r="P229" s="203"/>
      <c r="Q229" s="203"/>
      <c r="R229" s="203"/>
      <c r="S229" s="203"/>
      <c r="T229" s="204"/>
      <c r="AT229" s="205" t="s">
        <v>140</v>
      </c>
      <c r="AU229" s="205" t="s">
        <v>81</v>
      </c>
      <c r="AV229" s="12" t="s">
        <v>81</v>
      </c>
      <c r="AW229" s="12" t="s">
        <v>33</v>
      </c>
      <c r="AX229" s="12" t="s">
        <v>8</v>
      </c>
      <c r="AY229" s="205" t="s">
        <v>126</v>
      </c>
    </row>
    <row r="230" spans="2:65" s="1" customFormat="1" ht="14.4" customHeight="1">
      <c r="B230" s="33"/>
      <c r="C230" s="179" t="s">
        <v>370</v>
      </c>
      <c r="D230" s="179" t="s">
        <v>129</v>
      </c>
      <c r="E230" s="180" t="s">
        <v>371</v>
      </c>
      <c r="F230" s="181" t="s">
        <v>372</v>
      </c>
      <c r="G230" s="182" t="s">
        <v>373</v>
      </c>
      <c r="H230" s="184"/>
      <c r="I230" s="184"/>
      <c r="J230" s="183">
        <f>ROUND(I230*H230,0)</f>
        <v>0</v>
      </c>
      <c r="K230" s="181" t="s">
        <v>133</v>
      </c>
      <c r="L230" s="37"/>
      <c r="M230" s="185" t="s">
        <v>20</v>
      </c>
      <c r="N230" s="186" t="s">
        <v>43</v>
      </c>
      <c r="O230" s="62"/>
      <c r="P230" s="187">
        <f>O230*H230</f>
        <v>0</v>
      </c>
      <c r="Q230" s="187">
        <v>0</v>
      </c>
      <c r="R230" s="187">
        <f>Q230*H230</f>
        <v>0</v>
      </c>
      <c r="S230" s="187">
        <v>0</v>
      </c>
      <c r="T230" s="188">
        <f>S230*H230</f>
        <v>0</v>
      </c>
      <c r="AR230" s="189" t="s">
        <v>229</v>
      </c>
      <c r="AT230" s="189" t="s">
        <v>129</v>
      </c>
      <c r="AU230" s="189" t="s">
        <v>81</v>
      </c>
      <c r="AY230" s="16" t="s">
        <v>126</v>
      </c>
      <c r="BE230" s="190">
        <f>IF(N230="základní",J230,0)</f>
        <v>0</v>
      </c>
      <c r="BF230" s="190">
        <f>IF(N230="snížená",J230,0)</f>
        <v>0</v>
      </c>
      <c r="BG230" s="190">
        <f>IF(N230="zákl. přenesená",J230,0)</f>
        <v>0</v>
      </c>
      <c r="BH230" s="190">
        <f>IF(N230="sníž. přenesená",J230,0)</f>
        <v>0</v>
      </c>
      <c r="BI230" s="190">
        <f>IF(N230="nulová",J230,0)</f>
        <v>0</v>
      </c>
      <c r="BJ230" s="16" t="s">
        <v>8</v>
      </c>
      <c r="BK230" s="190">
        <f>ROUND(I230*H230,0)</f>
        <v>0</v>
      </c>
      <c r="BL230" s="16" t="s">
        <v>229</v>
      </c>
      <c r="BM230" s="189" t="s">
        <v>469</v>
      </c>
    </row>
    <row r="231" spans="2:47" s="1" customFormat="1" ht="19.2">
      <c r="B231" s="33"/>
      <c r="C231" s="34"/>
      <c r="D231" s="191" t="s">
        <v>136</v>
      </c>
      <c r="E231" s="34"/>
      <c r="F231" s="192" t="s">
        <v>375</v>
      </c>
      <c r="G231" s="34"/>
      <c r="H231" s="34"/>
      <c r="I231" s="106"/>
      <c r="J231" s="34"/>
      <c r="K231" s="34"/>
      <c r="L231" s="37"/>
      <c r="M231" s="193"/>
      <c r="N231" s="62"/>
      <c r="O231" s="62"/>
      <c r="P231" s="62"/>
      <c r="Q231" s="62"/>
      <c r="R231" s="62"/>
      <c r="S231" s="62"/>
      <c r="T231" s="63"/>
      <c r="AT231" s="16" t="s">
        <v>136</v>
      </c>
      <c r="AU231" s="16" t="s">
        <v>81</v>
      </c>
    </row>
    <row r="232" spans="2:47" s="1" customFormat="1" ht="96">
      <c r="B232" s="33"/>
      <c r="C232" s="34"/>
      <c r="D232" s="191" t="s">
        <v>138</v>
      </c>
      <c r="E232" s="34"/>
      <c r="F232" s="194" t="s">
        <v>376</v>
      </c>
      <c r="G232" s="34"/>
      <c r="H232" s="34"/>
      <c r="I232" s="106"/>
      <c r="J232" s="34"/>
      <c r="K232" s="34"/>
      <c r="L232" s="37"/>
      <c r="M232" s="193"/>
      <c r="N232" s="62"/>
      <c r="O232" s="62"/>
      <c r="P232" s="62"/>
      <c r="Q232" s="62"/>
      <c r="R232" s="62"/>
      <c r="S232" s="62"/>
      <c r="T232" s="63"/>
      <c r="AT232" s="16" t="s">
        <v>138</v>
      </c>
      <c r="AU232" s="16" t="s">
        <v>81</v>
      </c>
    </row>
    <row r="233" spans="2:63" s="11" customFormat="1" ht="22.8" customHeight="1">
      <c r="B233" s="163"/>
      <c r="C233" s="164"/>
      <c r="D233" s="165" t="s">
        <v>71</v>
      </c>
      <c r="E233" s="177" t="s">
        <v>470</v>
      </c>
      <c r="F233" s="177" t="s">
        <v>471</v>
      </c>
      <c r="G233" s="164"/>
      <c r="H233" s="164"/>
      <c r="I233" s="167"/>
      <c r="J233" s="178">
        <f>BK233</f>
        <v>0</v>
      </c>
      <c r="K233" s="164"/>
      <c r="L233" s="169"/>
      <c r="M233" s="170"/>
      <c r="N233" s="171"/>
      <c r="O233" s="171"/>
      <c r="P233" s="172">
        <f>SUM(P234:P246)</f>
        <v>0</v>
      </c>
      <c r="Q233" s="171"/>
      <c r="R233" s="172">
        <f>SUM(R234:R246)</f>
        <v>0</v>
      </c>
      <c r="S233" s="171"/>
      <c r="T233" s="173">
        <f>SUM(T234:T246)</f>
        <v>0</v>
      </c>
      <c r="AR233" s="174" t="s">
        <v>81</v>
      </c>
      <c r="AT233" s="175" t="s">
        <v>71</v>
      </c>
      <c r="AU233" s="175" t="s">
        <v>8</v>
      </c>
      <c r="AY233" s="174" t="s">
        <v>126</v>
      </c>
      <c r="BK233" s="176">
        <f>SUM(BK234:BK246)</f>
        <v>0</v>
      </c>
    </row>
    <row r="234" spans="2:65" s="1" customFormat="1" ht="21.6" customHeight="1">
      <c r="B234" s="33"/>
      <c r="C234" s="179" t="s">
        <v>472</v>
      </c>
      <c r="D234" s="179" t="s">
        <v>129</v>
      </c>
      <c r="E234" s="180" t="s">
        <v>473</v>
      </c>
      <c r="F234" s="181" t="s">
        <v>474</v>
      </c>
      <c r="G234" s="182" t="s">
        <v>132</v>
      </c>
      <c r="H234" s="183">
        <v>44.3</v>
      </c>
      <c r="I234" s="184"/>
      <c r="J234" s="183">
        <f>ROUND(I234*H234,0)</f>
        <v>0</v>
      </c>
      <c r="K234" s="181" t="s">
        <v>133</v>
      </c>
      <c r="L234" s="37"/>
      <c r="M234" s="185" t="s">
        <v>20</v>
      </c>
      <c r="N234" s="186" t="s">
        <v>43</v>
      </c>
      <c r="O234" s="62"/>
      <c r="P234" s="187">
        <f>O234*H234</f>
        <v>0</v>
      </c>
      <c r="Q234" s="187">
        <v>0</v>
      </c>
      <c r="R234" s="187">
        <f>Q234*H234</f>
        <v>0</v>
      </c>
      <c r="S234" s="187">
        <v>0</v>
      </c>
      <c r="T234" s="188">
        <f>S234*H234</f>
        <v>0</v>
      </c>
      <c r="AR234" s="189" t="s">
        <v>229</v>
      </c>
      <c r="AT234" s="189" t="s">
        <v>129</v>
      </c>
      <c r="AU234" s="189" t="s">
        <v>81</v>
      </c>
      <c r="AY234" s="16" t="s">
        <v>126</v>
      </c>
      <c r="BE234" s="190">
        <f>IF(N234="základní",J234,0)</f>
        <v>0</v>
      </c>
      <c r="BF234" s="190">
        <f>IF(N234="snížená",J234,0)</f>
        <v>0</v>
      </c>
      <c r="BG234" s="190">
        <f>IF(N234="zákl. přenesená",J234,0)</f>
        <v>0</v>
      </c>
      <c r="BH234" s="190">
        <f>IF(N234="sníž. přenesená",J234,0)</f>
        <v>0</v>
      </c>
      <c r="BI234" s="190">
        <f>IF(N234="nulová",J234,0)</f>
        <v>0</v>
      </c>
      <c r="BJ234" s="16" t="s">
        <v>8</v>
      </c>
      <c r="BK234" s="190">
        <f>ROUND(I234*H234,0)</f>
        <v>0</v>
      </c>
      <c r="BL234" s="16" t="s">
        <v>229</v>
      </c>
      <c r="BM234" s="189" t="s">
        <v>475</v>
      </c>
    </row>
    <row r="235" spans="2:47" s="1" customFormat="1" ht="19.2">
      <c r="B235" s="33"/>
      <c r="C235" s="34"/>
      <c r="D235" s="191" t="s">
        <v>136</v>
      </c>
      <c r="E235" s="34"/>
      <c r="F235" s="192" t="s">
        <v>476</v>
      </c>
      <c r="G235" s="34"/>
      <c r="H235" s="34"/>
      <c r="I235" s="106"/>
      <c r="J235" s="34"/>
      <c r="K235" s="34"/>
      <c r="L235" s="37"/>
      <c r="M235" s="193"/>
      <c r="N235" s="62"/>
      <c r="O235" s="62"/>
      <c r="P235" s="62"/>
      <c r="Q235" s="62"/>
      <c r="R235" s="62"/>
      <c r="S235" s="62"/>
      <c r="T235" s="63"/>
      <c r="AT235" s="16" t="s">
        <v>136</v>
      </c>
      <c r="AU235" s="16" t="s">
        <v>81</v>
      </c>
    </row>
    <row r="236" spans="2:47" s="1" customFormat="1" ht="28.8">
      <c r="B236" s="33"/>
      <c r="C236" s="34"/>
      <c r="D236" s="191" t="s">
        <v>138</v>
      </c>
      <c r="E236" s="34"/>
      <c r="F236" s="194" t="s">
        <v>477</v>
      </c>
      <c r="G236" s="34"/>
      <c r="H236" s="34"/>
      <c r="I236" s="106"/>
      <c r="J236" s="34"/>
      <c r="K236" s="34"/>
      <c r="L236" s="37"/>
      <c r="M236" s="193"/>
      <c r="N236" s="62"/>
      <c r="O236" s="62"/>
      <c r="P236" s="62"/>
      <c r="Q236" s="62"/>
      <c r="R236" s="62"/>
      <c r="S236" s="62"/>
      <c r="T236" s="63"/>
      <c r="AT236" s="16" t="s">
        <v>138</v>
      </c>
      <c r="AU236" s="16" t="s">
        <v>81</v>
      </c>
    </row>
    <row r="237" spans="2:51" s="12" customFormat="1" ht="12">
      <c r="B237" s="195"/>
      <c r="C237" s="196"/>
      <c r="D237" s="191" t="s">
        <v>140</v>
      </c>
      <c r="E237" s="197" t="s">
        <v>20</v>
      </c>
      <c r="F237" s="198" t="s">
        <v>478</v>
      </c>
      <c r="G237" s="196"/>
      <c r="H237" s="199">
        <v>10.78</v>
      </c>
      <c r="I237" s="200"/>
      <c r="J237" s="196"/>
      <c r="K237" s="196"/>
      <c r="L237" s="201"/>
      <c r="M237" s="202"/>
      <c r="N237" s="203"/>
      <c r="O237" s="203"/>
      <c r="P237" s="203"/>
      <c r="Q237" s="203"/>
      <c r="R237" s="203"/>
      <c r="S237" s="203"/>
      <c r="T237" s="204"/>
      <c r="AT237" s="205" t="s">
        <v>140</v>
      </c>
      <c r="AU237" s="205" t="s">
        <v>81</v>
      </c>
      <c r="AV237" s="12" t="s">
        <v>81</v>
      </c>
      <c r="AW237" s="12" t="s">
        <v>33</v>
      </c>
      <c r="AX237" s="12" t="s">
        <v>72</v>
      </c>
      <c r="AY237" s="205" t="s">
        <v>126</v>
      </c>
    </row>
    <row r="238" spans="2:51" s="12" customFormat="1" ht="12">
      <c r="B238" s="195"/>
      <c r="C238" s="196"/>
      <c r="D238" s="191" t="s">
        <v>140</v>
      </c>
      <c r="E238" s="197" t="s">
        <v>20</v>
      </c>
      <c r="F238" s="198" t="s">
        <v>479</v>
      </c>
      <c r="G238" s="196"/>
      <c r="H238" s="199">
        <v>9.52</v>
      </c>
      <c r="I238" s="200"/>
      <c r="J238" s="196"/>
      <c r="K238" s="196"/>
      <c r="L238" s="201"/>
      <c r="M238" s="202"/>
      <c r="N238" s="203"/>
      <c r="O238" s="203"/>
      <c r="P238" s="203"/>
      <c r="Q238" s="203"/>
      <c r="R238" s="203"/>
      <c r="S238" s="203"/>
      <c r="T238" s="204"/>
      <c r="AT238" s="205" t="s">
        <v>140</v>
      </c>
      <c r="AU238" s="205" t="s">
        <v>81</v>
      </c>
      <c r="AV238" s="12" t="s">
        <v>81</v>
      </c>
      <c r="AW238" s="12" t="s">
        <v>33</v>
      </c>
      <c r="AX238" s="12" t="s">
        <v>72</v>
      </c>
      <c r="AY238" s="205" t="s">
        <v>126</v>
      </c>
    </row>
    <row r="239" spans="2:51" s="12" customFormat="1" ht="12">
      <c r="B239" s="195"/>
      <c r="C239" s="196"/>
      <c r="D239" s="191" t="s">
        <v>140</v>
      </c>
      <c r="E239" s="197" t="s">
        <v>20</v>
      </c>
      <c r="F239" s="198" t="s">
        <v>480</v>
      </c>
      <c r="G239" s="196"/>
      <c r="H239" s="199">
        <v>24</v>
      </c>
      <c r="I239" s="200"/>
      <c r="J239" s="196"/>
      <c r="K239" s="196"/>
      <c r="L239" s="201"/>
      <c r="M239" s="202"/>
      <c r="N239" s="203"/>
      <c r="O239" s="203"/>
      <c r="P239" s="203"/>
      <c r="Q239" s="203"/>
      <c r="R239" s="203"/>
      <c r="S239" s="203"/>
      <c r="T239" s="204"/>
      <c r="AT239" s="205" t="s">
        <v>140</v>
      </c>
      <c r="AU239" s="205" t="s">
        <v>81</v>
      </c>
      <c r="AV239" s="12" t="s">
        <v>81</v>
      </c>
      <c r="AW239" s="12" t="s">
        <v>33</v>
      </c>
      <c r="AX239" s="12" t="s">
        <v>72</v>
      </c>
      <c r="AY239" s="205" t="s">
        <v>126</v>
      </c>
    </row>
    <row r="240" spans="2:51" s="13" customFormat="1" ht="12">
      <c r="B240" s="206"/>
      <c r="C240" s="207"/>
      <c r="D240" s="191" t="s">
        <v>140</v>
      </c>
      <c r="E240" s="208" t="s">
        <v>20</v>
      </c>
      <c r="F240" s="209" t="s">
        <v>143</v>
      </c>
      <c r="G240" s="207"/>
      <c r="H240" s="210">
        <v>44.3</v>
      </c>
      <c r="I240" s="211"/>
      <c r="J240" s="207"/>
      <c r="K240" s="207"/>
      <c r="L240" s="212"/>
      <c r="M240" s="213"/>
      <c r="N240" s="214"/>
      <c r="O240" s="214"/>
      <c r="P240" s="214"/>
      <c r="Q240" s="214"/>
      <c r="R240" s="214"/>
      <c r="S240" s="214"/>
      <c r="T240" s="215"/>
      <c r="AT240" s="216" t="s">
        <v>140</v>
      </c>
      <c r="AU240" s="216" t="s">
        <v>81</v>
      </c>
      <c r="AV240" s="13" t="s">
        <v>134</v>
      </c>
      <c r="AW240" s="13" t="s">
        <v>33</v>
      </c>
      <c r="AX240" s="13" t="s">
        <v>8</v>
      </c>
      <c r="AY240" s="216" t="s">
        <v>126</v>
      </c>
    </row>
    <row r="241" spans="2:65" s="1" customFormat="1" ht="14.4" customHeight="1">
      <c r="B241" s="33"/>
      <c r="C241" s="217" t="s">
        <v>481</v>
      </c>
      <c r="D241" s="217" t="s">
        <v>256</v>
      </c>
      <c r="E241" s="218" t="s">
        <v>482</v>
      </c>
      <c r="F241" s="219" t="s">
        <v>20</v>
      </c>
      <c r="G241" s="220" t="s">
        <v>132</v>
      </c>
      <c r="H241" s="221">
        <v>44.3</v>
      </c>
      <c r="I241" s="222"/>
      <c r="J241" s="221">
        <f>ROUND(I241*H241,0)</f>
        <v>0</v>
      </c>
      <c r="K241" s="219" t="s">
        <v>20</v>
      </c>
      <c r="L241" s="223"/>
      <c r="M241" s="224" t="s">
        <v>20</v>
      </c>
      <c r="N241" s="225" t="s">
        <v>43</v>
      </c>
      <c r="O241" s="62"/>
      <c r="P241" s="187">
        <f>O241*H241</f>
        <v>0</v>
      </c>
      <c r="Q241" s="187">
        <v>0</v>
      </c>
      <c r="R241" s="187">
        <f>Q241*H241</f>
        <v>0</v>
      </c>
      <c r="S241" s="187">
        <v>0</v>
      </c>
      <c r="T241" s="188">
        <f>S241*H241</f>
        <v>0</v>
      </c>
      <c r="AR241" s="189" t="s">
        <v>260</v>
      </c>
      <c r="AT241" s="189" t="s">
        <v>256</v>
      </c>
      <c r="AU241" s="189" t="s">
        <v>81</v>
      </c>
      <c r="AY241" s="16" t="s">
        <v>126</v>
      </c>
      <c r="BE241" s="190">
        <f>IF(N241="základní",J241,0)</f>
        <v>0</v>
      </c>
      <c r="BF241" s="190">
        <f>IF(N241="snížená",J241,0)</f>
        <v>0</v>
      </c>
      <c r="BG241" s="190">
        <f>IF(N241="zákl. přenesená",J241,0)</f>
        <v>0</v>
      </c>
      <c r="BH241" s="190">
        <f>IF(N241="sníž. přenesená",J241,0)</f>
        <v>0</v>
      </c>
      <c r="BI241" s="190">
        <f>IF(N241="nulová",J241,0)</f>
        <v>0</v>
      </c>
      <c r="BJ241" s="16" t="s">
        <v>8</v>
      </c>
      <c r="BK241" s="190">
        <f>ROUND(I241*H241,0)</f>
        <v>0</v>
      </c>
      <c r="BL241" s="16" t="s">
        <v>229</v>
      </c>
      <c r="BM241" s="189" t="s">
        <v>483</v>
      </c>
    </row>
    <row r="242" spans="2:47" s="1" customFormat="1" ht="12">
      <c r="B242" s="33"/>
      <c r="C242" s="34"/>
      <c r="D242" s="191" t="s">
        <v>136</v>
      </c>
      <c r="E242" s="34"/>
      <c r="F242" s="192" t="s">
        <v>484</v>
      </c>
      <c r="G242" s="34"/>
      <c r="H242" s="34"/>
      <c r="I242" s="106"/>
      <c r="J242" s="34"/>
      <c r="K242" s="34"/>
      <c r="L242" s="37"/>
      <c r="M242" s="193"/>
      <c r="N242" s="62"/>
      <c r="O242" s="62"/>
      <c r="P242" s="62"/>
      <c r="Q242" s="62"/>
      <c r="R242" s="62"/>
      <c r="S242" s="62"/>
      <c r="T242" s="63"/>
      <c r="AT242" s="16" t="s">
        <v>136</v>
      </c>
      <c r="AU242" s="16" t="s">
        <v>81</v>
      </c>
    </row>
    <row r="243" spans="2:51" s="12" customFormat="1" ht="12">
      <c r="B243" s="195"/>
      <c r="C243" s="196"/>
      <c r="D243" s="191" t="s">
        <v>140</v>
      </c>
      <c r="E243" s="197" t="s">
        <v>20</v>
      </c>
      <c r="F243" s="198" t="s">
        <v>485</v>
      </c>
      <c r="G243" s="196"/>
      <c r="H243" s="199">
        <v>44.3</v>
      </c>
      <c r="I243" s="200"/>
      <c r="J243" s="196"/>
      <c r="K243" s="196"/>
      <c r="L243" s="201"/>
      <c r="M243" s="202"/>
      <c r="N243" s="203"/>
      <c r="O243" s="203"/>
      <c r="P243" s="203"/>
      <c r="Q243" s="203"/>
      <c r="R243" s="203"/>
      <c r="S243" s="203"/>
      <c r="T243" s="204"/>
      <c r="AT243" s="205" t="s">
        <v>140</v>
      </c>
      <c r="AU243" s="205" t="s">
        <v>81</v>
      </c>
      <c r="AV243" s="12" t="s">
        <v>81</v>
      </c>
      <c r="AW243" s="12" t="s">
        <v>33</v>
      </c>
      <c r="AX243" s="12" t="s">
        <v>8</v>
      </c>
      <c r="AY243" s="205" t="s">
        <v>126</v>
      </c>
    </row>
    <row r="244" spans="2:65" s="1" customFormat="1" ht="14.4" customHeight="1">
      <c r="B244" s="33"/>
      <c r="C244" s="179" t="s">
        <v>486</v>
      </c>
      <c r="D244" s="179" t="s">
        <v>129</v>
      </c>
      <c r="E244" s="180" t="s">
        <v>487</v>
      </c>
      <c r="F244" s="181" t="s">
        <v>488</v>
      </c>
      <c r="G244" s="182" t="s">
        <v>373</v>
      </c>
      <c r="H244" s="184"/>
      <c r="I244" s="184"/>
      <c r="J244" s="183">
        <f>ROUND(I244*H244,0)</f>
        <v>0</v>
      </c>
      <c r="K244" s="181" t="s">
        <v>133</v>
      </c>
      <c r="L244" s="37"/>
      <c r="M244" s="185" t="s">
        <v>20</v>
      </c>
      <c r="N244" s="186" t="s">
        <v>43</v>
      </c>
      <c r="O244" s="62"/>
      <c r="P244" s="187">
        <f>O244*H244</f>
        <v>0</v>
      </c>
      <c r="Q244" s="187">
        <v>0</v>
      </c>
      <c r="R244" s="187">
        <f>Q244*H244</f>
        <v>0</v>
      </c>
      <c r="S244" s="187">
        <v>0</v>
      </c>
      <c r="T244" s="188">
        <f>S244*H244</f>
        <v>0</v>
      </c>
      <c r="AR244" s="189" t="s">
        <v>229</v>
      </c>
      <c r="AT244" s="189" t="s">
        <v>129</v>
      </c>
      <c r="AU244" s="189" t="s">
        <v>81</v>
      </c>
      <c r="AY244" s="16" t="s">
        <v>126</v>
      </c>
      <c r="BE244" s="190">
        <f>IF(N244="základní",J244,0)</f>
        <v>0</v>
      </c>
      <c r="BF244" s="190">
        <f>IF(N244="snížená",J244,0)</f>
        <v>0</v>
      </c>
      <c r="BG244" s="190">
        <f>IF(N244="zákl. přenesená",J244,0)</f>
        <v>0</v>
      </c>
      <c r="BH244" s="190">
        <f>IF(N244="sníž. přenesená",J244,0)</f>
        <v>0</v>
      </c>
      <c r="BI244" s="190">
        <f>IF(N244="nulová",J244,0)</f>
        <v>0</v>
      </c>
      <c r="BJ244" s="16" t="s">
        <v>8</v>
      </c>
      <c r="BK244" s="190">
        <f>ROUND(I244*H244,0)</f>
        <v>0</v>
      </c>
      <c r="BL244" s="16" t="s">
        <v>229</v>
      </c>
      <c r="BM244" s="189" t="s">
        <v>489</v>
      </c>
    </row>
    <row r="245" spans="2:47" s="1" customFormat="1" ht="19.2">
      <c r="B245" s="33"/>
      <c r="C245" s="34"/>
      <c r="D245" s="191" t="s">
        <v>136</v>
      </c>
      <c r="E245" s="34"/>
      <c r="F245" s="192" t="s">
        <v>490</v>
      </c>
      <c r="G245" s="34"/>
      <c r="H245" s="34"/>
      <c r="I245" s="106"/>
      <c r="J245" s="34"/>
      <c r="K245" s="34"/>
      <c r="L245" s="37"/>
      <c r="M245" s="193"/>
      <c r="N245" s="62"/>
      <c r="O245" s="62"/>
      <c r="P245" s="62"/>
      <c r="Q245" s="62"/>
      <c r="R245" s="62"/>
      <c r="S245" s="62"/>
      <c r="T245" s="63"/>
      <c r="AT245" s="16" t="s">
        <v>136</v>
      </c>
      <c r="AU245" s="16" t="s">
        <v>81</v>
      </c>
    </row>
    <row r="246" spans="2:47" s="1" customFormat="1" ht="96">
      <c r="B246" s="33"/>
      <c r="C246" s="34"/>
      <c r="D246" s="191" t="s">
        <v>138</v>
      </c>
      <c r="E246" s="34"/>
      <c r="F246" s="194" t="s">
        <v>376</v>
      </c>
      <c r="G246" s="34"/>
      <c r="H246" s="34"/>
      <c r="I246" s="106"/>
      <c r="J246" s="34"/>
      <c r="K246" s="34"/>
      <c r="L246" s="37"/>
      <c r="M246" s="226"/>
      <c r="N246" s="227"/>
      <c r="O246" s="227"/>
      <c r="P246" s="227"/>
      <c r="Q246" s="227"/>
      <c r="R246" s="227"/>
      <c r="S246" s="227"/>
      <c r="T246" s="228"/>
      <c r="AT246" s="16" t="s">
        <v>138</v>
      </c>
      <c r="AU246" s="16" t="s">
        <v>81</v>
      </c>
    </row>
    <row r="247" spans="2:12" s="1" customFormat="1" ht="6.9" customHeight="1">
      <c r="B247" s="45"/>
      <c r="C247" s="46"/>
      <c r="D247" s="46"/>
      <c r="E247" s="46"/>
      <c r="F247" s="46"/>
      <c r="G247" s="46"/>
      <c r="H247" s="46"/>
      <c r="I247" s="130"/>
      <c r="J247" s="46"/>
      <c r="K247" s="46"/>
      <c r="L247" s="37"/>
    </row>
  </sheetData>
  <sheetProtection algorithmName="SHA-512" hashValue="zw8H9l1bJH+dqi1VX161QdbGXMv4WHQsNkjceNHXDd0a/Gtd8SQa2HDE5ohLp1bC0OaBeAydmKRprGpXnG0Qww==" saltValue="7cRYWbgTY9OhXL3ZAjI1SUIZ1+hidLEzTCWPR9uw4xob3dBlcrOFjHi6CN2OHD4IiPFSWgaWgSF6A/RtvuY1YA==" spinCount="100000" sheet="1" objects="1" scenarios="1" formatColumns="0" formatRows="0" autoFilter="0"/>
  <autoFilter ref="C86:K246"/>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2"/>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99"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 customHeight="1">
      <c r="L2" s="334"/>
      <c r="M2" s="334"/>
      <c r="N2" s="334"/>
      <c r="O2" s="334"/>
      <c r="P2" s="334"/>
      <c r="Q2" s="334"/>
      <c r="R2" s="334"/>
      <c r="S2" s="334"/>
      <c r="T2" s="334"/>
      <c r="U2" s="334"/>
      <c r="V2" s="334"/>
      <c r="AT2" s="16" t="s">
        <v>87</v>
      </c>
    </row>
    <row r="3" spans="2:46" ht="6.9" customHeight="1">
      <c r="B3" s="100"/>
      <c r="C3" s="101"/>
      <c r="D3" s="101"/>
      <c r="E3" s="101"/>
      <c r="F3" s="101"/>
      <c r="G3" s="101"/>
      <c r="H3" s="101"/>
      <c r="I3" s="102"/>
      <c r="J3" s="101"/>
      <c r="K3" s="101"/>
      <c r="L3" s="19"/>
      <c r="AT3" s="16" t="s">
        <v>81</v>
      </c>
    </row>
    <row r="4" spans="2:46" ht="24.9" customHeight="1">
      <c r="B4" s="19"/>
      <c r="D4" s="103" t="s">
        <v>97</v>
      </c>
      <c r="L4" s="19"/>
      <c r="M4" s="104" t="s">
        <v>11</v>
      </c>
      <c r="AT4" s="16" t="s">
        <v>4</v>
      </c>
    </row>
    <row r="5" spans="2:12" ht="6.9" customHeight="1">
      <c r="B5" s="19"/>
      <c r="L5" s="19"/>
    </row>
    <row r="6" spans="2:12" ht="12" customHeight="1">
      <c r="B6" s="19"/>
      <c r="D6" s="105" t="s">
        <v>16</v>
      </c>
      <c r="L6" s="19"/>
    </row>
    <row r="7" spans="2:12" ht="14.4" customHeight="1">
      <c r="B7" s="19"/>
      <c r="E7" s="350" t="str">
        <f>'Rekapitulace stavby'!K6</f>
        <v>3719 Klatovská nemocnice - výměna oken a dveří</v>
      </c>
      <c r="F7" s="351"/>
      <c r="G7" s="351"/>
      <c r="H7" s="351"/>
      <c r="L7" s="19"/>
    </row>
    <row r="8" spans="2:12" s="1" customFormat="1" ht="12" customHeight="1">
      <c r="B8" s="37"/>
      <c r="D8" s="105" t="s">
        <v>98</v>
      </c>
      <c r="I8" s="106"/>
      <c r="L8" s="37"/>
    </row>
    <row r="9" spans="2:12" s="1" customFormat="1" ht="36.9" customHeight="1">
      <c r="B9" s="37"/>
      <c r="E9" s="352" t="s">
        <v>491</v>
      </c>
      <c r="F9" s="353"/>
      <c r="G9" s="353"/>
      <c r="H9" s="353"/>
      <c r="I9" s="106"/>
      <c r="L9" s="37"/>
    </row>
    <row r="10" spans="2:12" s="1" customFormat="1" ht="12">
      <c r="B10" s="37"/>
      <c r="I10" s="106"/>
      <c r="L10" s="37"/>
    </row>
    <row r="11" spans="2:12" s="1" customFormat="1" ht="12" customHeight="1">
      <c r="B11" s="37"/>
      <c r="D11" s="105" t="s">
        <v>19</v>
      </c>
      <c r="F11" s="107" t="s">
        <v>20</v>
      </c>
      <c r="I11" s="108" t="s">
        <v>21</v>
      </c>
      <c r="J11" s="107" t="s">
        <v>20</v>
      </c>
      <c r="L11" s="37"/>
    </row>
    <row r="12" spans="2:12" s="1" customFormat="1" ht="12" customHeight="1">
      <c r="B12" s="37"/>
      <c r="D12" s="105" t="s">
        <v>22</v>
      </c>
      <c r="F12" s="107" t="s">
        <v>23</v>
      </c>
      <c r="I12" s="108" t="s">
        <v>24</v>
      </c>
      <c r="J12" s="109" t="str">
        <f>'Rekapitulace stavby'!AN8</f>
        <v>26. 5. 2019</v>
      </c>
      <c r="L12" s="37"/>
    </row>
    <row r="13" spans="2:12" s="1" customFormat="1" ht="10.8" customHeight="1">
      <c r="B13" s="37"/>
      <c r="I13" s="106"/>
      <c r="L13" s="37"/>
    </row>
    <row r="14" spans="2:12" s="1" customFormat="1" ht="12" customHeight="1">
      <c r="B14" s="37"/>
      <c r="D14" s="105" t="s">
        <v>28</v>
      </c>
      <c r="I14" s="108" t="s">
        <v>29</v>
      </c>
      <c r="J14" s="107" t="str">
        <f>IF('Rekapitulace stavby'!AN10="","",'Rekapitulace stavby'!AN10)</f>
        <v/>
      </c>
      <c r="L14" s="37"/>
    </row>
    <row r="15" spans="2:12" s="1" customFormat="1" ht="18" customHeight="1">
      <c r="B15" s="37"/>
      <c r="E15" s="107" t="str">
        <f>IF('Rekapitulace stavby'!E11="","",'Rekapitulace stavby'!E11)</f>
        <v xml:space="preserve"> </v>
      </c>
      <c r="I15" s="108" t="s">
        <v>30</v>
      </c>
      <c r="J15" s="107" t="str">
        <f>IF('Rekapitulace stavby'!AN11="","",'Rekapitulace stavby'!AN11)</f>
        <v/>
      </c>
      <c r="L15" s="37"/>
    </row>
    <row r="16" spans="2:12" s="1" customFormat="1" ht="6.9" customHeight="1">
      <c r="B16" s="37"/>
      <c r="I16" s="106"/>
      <c r="L16" s="37"/>
    </row>
    <row r="17" spans="2:12" s="1" customFormat="1" ht="12" customHeight="1">
      <c r="B17" s="37"/>
      <c r="D17" s="105" t="s">
        <v>31</v>
      </c>
      <c r="I17" s="108" t="s">
        <v>29</v>
      </c>
      <c r="J17" s="29" t="str">
        <f>'Rekapitulace stavby'!AN13</f>
        <v>Vyplň údaj</v>
      </c>
      <c r="L17" s="37"/>
    </row>
    <row r="18" spans="2:12" s="1" customFormat="1" ht="18" customHeight="1">
      <c r="B18" s="37"/>
      <c r="E18" s="354" t="str">
        <f>'Rekapitulace stavby'!E14</f>
        <v>Vyplň údaj</v>
      </c>
      <c r="F18" s="355"/>
      <c r="G18" s="355"/>
      <c r="H18" s="355"/>
      <c r="I18" s="108" t="s">
        <v>30</v>
      </c>
      <c r="J18" s="29" t="str">
        <f>'Rekapitulace stavby'!AN14</f>
        <v>Vyplň údaj</v>
      </c>
      <c r="L18" s="37"/>
    </row>
    <row r="19" spans="2:12" s="1" customFormat="1" ht="6.9" customHeight="1">
      <c r="B19" s="37"/>
      <c r="I19" s="106"/>
      <c r="L19" s="37"/>
    </row>
    <row r="20" spans="2:12" s="1" customFormat="1" ht="12" customHeight="1">
      <c r="B20" s="37"/>
      <c r="D20" s="105" t="s">
        <v>34</v>
      </c>
      <c r="I20" s="108" t="s">
        <v>29</v>
      </c>
      <c r="J20" s="107" t="str">
        <f>IF('Rekapitulace stavby'!AN16="","",'Rekapitulace stavby'!AN16)</f>
        <v/>
      </c>
      <c r="L20" s="37"/>
    </row>
    <row r="21" spans="2:12" s="1" customFormat="1" ht="18" customHeight="1">
      <c r="B21" s="37"/>
      <c r="E21" s="107" t="str">
        <f>IF('Rekapitulace stavby'!E17="","",'Rekapitulace stavby'!E17)</f>
        <v xml:space="preserve"> </v>
      </c>
      <c r="I21" s="108" t="s">
        <v>30</v>
      </c>
      <c r="J21" s="107" t="str">
        <f>IF('Rekapitulace stavby'!AN17="","",'Rekapitulace stavby'!AN17)</f>
        <v/>
      </c>
      <c r="L21" s="37"/>
    </row>
    <row r="22" spans="2:12" s="1" customFormat="1" ht="6.9" customHeight="1">
      <c r="B22" s="37"/>
      <c r="I22" s="106"/>
      <c r="L22" s="37"/>
    </row>
    <row r="23" spans="2:12" s="1" customFormat="1" ht="12" customHeight="1">
      <c r="B23" s="37"/>
      <c r="D23" s="105" t="s">
        <v>35</v>
      </c>
      <c r="I23" s="108" t="s">
        <v>29</v>
      </c>
      <c r="J23" s="107" t="str">
        <f>IF('Rekapitulace stavby'!AN19="","",'Rekapitulace stavby'!AN19)</f>
        <v/>
      </c>
      <c r="L23" s="37"/>
    </row>
    <row r="24" spans="2:12" s="1" customFormat="1" ht="18" customHeight="1">
      <c r="B24" s="37"/>
      <c r="E24" s="107" t="str">
        <f>IF('Rekapitulace stavby'!E20="","",'Rekapitulace stavby'!E20)</f>
        <v xml:space="preserve"> </v>
      </c>
      <c r="I24" s="108" t="s">
        <v>30</v>
      </c>
      <c r="J24" s="107" t="str">
        <f>IF('Rekapitulace stavby'!AN20="","",'Rekapitulace stavby'!AN20)</f>
        <v/>
      </c>
      <c r="L24" s="37"/>
    </row>
    <row r="25" spans="2:12" s="1" customFormat="1" ht="6.9" customHeight="1">
      <c r="B25" s="37"/>
      <c r="I25" s="106"/>
      <c r="L25" s="37"/>
    </row>
    <row r="26" spans="2:12" s="1" customFormat="1" ht="12" customHeight="1">
      <c r="B26" s="37"/>
      <c r="D26" s="105" t="s">
        <v>36</v>
      </c>
      <c r="I26" s="106"/>
      <c r="L26" s="37"/>
    </row>
    <row r="27" spans="2:12" s="7" customFormat="1" ht="14.4" customHeight="1">
      <c r="B27" s="110"/>
      <c r="E27" s="356" t="s">
        <v>20</v>
      </c>
      <c r="F27" s="356"/>
      <c r="G27" s="356"/>
      <c r="H27" s="356"/>
      <c r="I27" s="111"/>
      <c r="L27" s="110"/>
    </row>
    <row r="28" spans="2:12" s="1" customFormat="1" ht="6.9" customHeight="1">
      <c r="B28" s="37"/>
      <c r="I28" s="106"/>
      <c r="L28" s="37"/>
    </row>
    <row r="29" spans="2:12" s="1" customFormat="1" ht="6.9" customHeight="1">
      <c r="B29" s="37"/>
      <c r="D29" s="58"/>
      <c r="E29" s="58"/>
      <c r="F29" s="58"/>
      <c r="G29" s="58"/>
      <c r="H29" s="58"/>
      <c r="I29" s="112"/>
      <c r="J29" s="58"/>
      <c r="K29" s="58"/>
      <c r="L29" s="37"/>
    </row>
    <row r="30" spans="2:12" s="1" customFormat="1" ht="25.35" customHeight="1">
      <c r="B30" s="37"/>
      <c r="D30" s="113" t="s">
        <v>38</v>
      </c>
      <c r="I30" s="106"/>
      <c r="J30" s="114">
        <f>ROUND(J86,2)</f>
        <v>0</v>
      </c>
      <c r="L30" s="37"/>
    </row>
    <row r="31" spans="2:12" s="1" customFormat="1" ht="6.9" customHeight="1">
      <c r="B31" s="37"/>
      <c r="D31" s="58"/>
      <c r="E31" s="58"/>
      <c r="F31" s="58"/>
      <c r="G31" s="58"/>
      <c r="H31" s="58"/>
      <c r="I31" s="112"/>
      <c r="J31" s="58"/>
      <c r="K31" s="58"/>
      <c r="L31" s="37"/>
    </row>
    <row r="32" spans="2:12" s="1" customFormat="1" ht="14.4" customHeight="1">
      <c r="B32" s="37"/>
      <c r="F32" s="115" t="s">
        <v>40</v>
      </c>
      <c r="I32" s="116" t="s">
        <v>39</v>
      </c>
      <c r="J32" s="115" t="s">
        <v>41</v>
      </c>
      <c r="L32" s="37"/>
    </row>
    <row r="33" spans="2:12" s="1" customFormat="1" ht="14.4" customHeight="1">
      <c r="B33" s="37"/>
      <c r="D33" s="117" t="s">
        <v>42</v>
      </c>
      <c r="E33" s="105" t="s">
        <v>43</v>
      </c>
      <c r="F33" s="118">
        <f>ROUND((SUM(BE86:BE181)),2)</f>
        <v>0</v>
      </c>
      <c r="I33" s="119">
        <v>0.21</v>
      </c>
      <c r="J33" s="118">
        <f>ROUND(((SUM(BE86:BE181))*I33),2)</f>
        <v>0</v>
      </c>
      <c r="L33" s="37"/>
    </row>
    <row r="34" spans="2:12" s="1" customFormat="1" ht="14.4" customHeight="1">
      <c r="B34" s="37"/>
      <c r="E34" s="105" t="s">
        <v>44</v>
      </c>
      <c r="F34" s="118">
        <f>ROUND((SUM(BF86:BF181)),2)</f>
        <v>0</v>
      </c>
      <c r="I34" s="119">
        <v>0.15</v>
      </c>
      <c r="J34" s="118">
        <f>ROUND(((SUM(BF86:BF181))*I34),2)</f>
        <v>0</v>
      </c>
      <c r="L34" s="37"/>
    </row>
    <row r="35" spans="2:12" s="1" customFormat="1" ht="14.4" customHeight="1" hidden="1">
      <c r="B35" s="37"/>
      <c r="E35" s="105" t="s">
        <v>45</v>
      </c>
      <c r="F35" s="118">
        <f>ROUND((SUM(BG86:BG181)),2)</f>
        <v>0</v>
      </c>
      <c r="I35" s="119">
        <v>0.21</v>
      </c>
      <c r="J35" s="118">
        <f>0</f>
        <v>0</v>
      </c>
      <c r="L35" s="37"/>
    </row>
    <row r="36" spans="2:12" s="1" customFormat="1" ht="14.4" customHeight="1" hidden="1">
      <c r="B36" s="37"/>
      <c r="E36" s="105" t="s">
        <v>46</v>
      </c>
      <c r="F36" s="118">
        <f>ROUND((SUM(BH86:BH181)),2)</f>
        <v>0</v>
      </c>
      <c r="I36" s="119">
        <v>0.15</v>
      </c>
      <c r="J36" s="118">
        <f>0</f>
        <v>0</v>
      </c>
      <c r="L36" s="37"/>
    </row>
    <row r="37" spans="2:12" s="1" customFormat="1" ht="14.4" customHeight="1" hidden="1">
      <c r="B37" s="37"/>
      <c r="E37" s="105" t="s">
        <v>47</v>
      </c>
      <c r="F37" s="118">
        <f>ROUND((SUM(BI86:BI181)),2)</f>
        <v>0</v>
      </c>
      <c r="I37" s="119">
        <v>0</v>
      </c>
      <c r="J37" s="118">
        <f>0</f>
        <v>0</v>
      </c>
      <c r="L37" s="37"/>
    </row>
    <row r="38" spans="2:12" s="1" customFormat="1" ht="6.9" customHeight="1">
      <c r="B38" s="37"/>
      <c r="I38" s="106"/>
      <c r="L38" s="37"/>
    </row>
    <row r="39" spans="2:12" s="1" customFormat="1" ht="25.35" customHeight="1">
      <c r="B39" s="37"/>
      <c r="C39" s="120"/>
      <c r="D39" s="121" t="s">
        <v>48</v>
      </c>
      <c r="E39" s="122"/>
      <c r="F39" s="122"/>
      <c r="G39" s="123" t="s">
        <v>49</v>
      </c>
      <c r="H39" s="124" t="s">
        <v>50</v>
      </c>
      <c r="I39" s="125"/>
      <c r="J39" s="126">
        <f>SUM(J30:J37)</f>
        <v>0</v>
      </c>
      <c r="K39" s="127"/>
      <c r="L39" s="37"/>
    </row>
    <row r="40" spans="2:12" s="1" customFormat="1" ht="14.4" customHeight="1">
      <c r="B40" s="128"/>
      <c r="C40" s="129"/>
      <c r="D40" s="129"/>
      <c r="E40" s="129"/>
      <c r="F40" s="129"/>
      <c r="G40" s="129"/>
      <c r="H40" s="129"/>
      <c r="I40" s="130"/>
      <c r="J40" s="129"/>
      <c r="K40" s="129"/>
      <c r="L40" s="37"/>
    </row>
    <row r="44" spans="2:12" s="1" customFormat="1" ht="6.9" customHeight="1">
      <c r="B44" s="131"/>
      <c r="C44" s="132"/>
      <c r="D44" s="132"/>
      <c r="E44" s="132"/>
      <c r="F44" s="132"/>
      <c r="G44" s="132"/>
      <c r="H44" s="132"/>
      <c r="I44" s="133"/>
      <c r="J44" s="132"/>
      <c r="K44" s="132"/>
      <c r="L44" s="37"/>
    </row>
    <row r="45" spans="2:12" s="1" customFormat="1" ht="24.9" customHeight="1">
      <c r="B45" s="33"/>
      <c r="C45" s="22" t="s">
        <v>100</v>
      </c>
      <c r="D45" s="34"/>
      <c r="E45" s="34"/>
      <c r="F45" s="34"/>
      <c r="G45" s="34"/>
      <c r="H45" s="34"/>
      <c r="I45" s="106"/>
      <c r="J45" s="34"/>
      <c r="K45" s="34"/>
      <c r="L45" s="37"/>
    </row>
    <row r="46" spans="2:12" s="1" customFormat="1" ht="6.9"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4.4" customHeight="1">
      <c r="B48" s="33"/>
      <c r="C48" s="34"/>
      <c r="D48" s="34"/>
      <c r="E48" s="348" t="str">
        <f>E7</f>
        <v>3719 Klatovská nemocnice - výměna oken a dveří</v>
      </c>
      <c r="F48" s="349"/>
      <c r="G48" s="349"/>
      <c r="H48" s="349"/>
      <c r="I48" s="106"/>
      <c r="J48" s="34"/>
      <c r="K48" s="34"/>
      <c r="L48" s="37"/>
    </row>
    <row r="49" spans="2:12" s="1" customFormat="1" ht="12" customHeight="1">
      <c r="B49" s="33"/>
      <c r="C49" s="28" t="s">
        <v>98</v>
      </c>
      <c r="D49" s="34"/>
      <c r="E49" s="34"/>
      <c r="F49" s="34"/>
      <c r="G49" s="34"/>
      <c r="H49" s="34"/>
      <c r="I49" s="106"/>
      <c r="J49" s="34"/>
      <c r="K49" s="34"/>
      <c r="L49" s="37"/>
    </row>
    <row r="50" spans="2:12" s="1" customFormat="1" ht="14.4" customHeight="1">
      <c r="B50" s="33"/>
      <c r="C50" s="34"/>
      <c r="D50" s="34"/>
      <c r="E50" s="326" t="str">
        <f>E9</f>
        <v>03 - SO 03 Výměna oken v budově č. p. 499 - kuchyně</v>
      </c>
      <c r="F50" s="347"/>
      <c r="G50" s="347"/>
      <c r="H50" s="347"/>
      <c r="I50" s="106"/>
      <c r="J50" s="34"/>
      <c r="K50" s="34"/>
      <c r="L50" s="37"/>
    </row>
    <row r="51" spans="2:12" s="1" customFormat="1" ht="6.9" customHeight="1">
      <c r="B51" s="33"/>
      <c r="C51" s="34"/>
      <c r="D51" s="34"/>
      <c r="E51" s="34"/>
      <c r="F51" s="34"/>
      <c r="G51" s="34"/>
      <c r="H51" s="34"/>
      <c r="I51" s="106"/>
      <c r="J51" s="34"/>
      <c r="K51" s="34"/>
      <c r="L51" s="37"/>
    </row>
    <row r="52" spans="2:12" s="1" customFormat="1" ht="12" customHeight="1">
      <c r="B52" s="33"/>
      <c r="C52" s="28" t="s">
        <v>22</v>
      </c>
      <c r="D52" s="34"/>
      <c r="E52" s="34"/>
      <c r="F52" s="26" t="str">
        <f>F12</f>
        <v xml:space="preserve"> </v>
      </c>
      <c r="G52" s="34"/>
      <c r="H52" s="34"/>
      <c r="I52" s="108" t="s">
        <v>24</v>
      </c>
      <c r="J52" s="57" t="str">
        <f>IF(J12="","",J12)</f>
        <v>26. 5. 2019</v>
      </c>
      <c r="K52" s="34"/>
      <c r="L52" s="37"/>
    </row>
    <row r="53" spans="2:12" s="1" customFormat="1" ht="6.9" customHeight="1">
      <c r="B53" s="33"/>
      <c r="C53" s="34"/>
      <c r="D53" s="34"/>
      <c r="E53" s="34"/>
      <c r="F53" s="34"/>
      <c r="G53" s="34"/>
      <c r="H53" s="34"/>
      <c r="I53" s="106"/>
      <c r="J53" s="34"/>
      <c r="K53" s="34"/>
      <c r="L53" s="37"/>
    </row>
    <row r="54" spans="2:12" s="1" customFormat="1" ht="15.6" customHeight="1">
      <c r="B54" s="33"/>
      <c r="C54" s="28" t="s">
        <v>28</v>
      </c>
      <c r="D54" s="34"/>
      <c r="E54" s="34"/>
      <c r="F54" s="26" t="str">
        <f>E15</f>
        <v xml:space="preserve"> </v>
      </c>
      <c r="G54" s="34"/>
      <c r="H54" s="34"/>
      <c r="I54" s="108" t="s">
        <v>34</v>
      </c>
      <c r="J54" s="31" t="str">
        <f>E21</f>
        <v xml:space="preserve"> </v>
      </c>
      <c r="K54" s="34"/>
      <c r="L54" s="37"/>
    </row>
    <row r="55" spans="2:12" s="1" customFormat="1" ht="15.6" customHeight="1">
      <c r="B55" s="33"/>
      <c r="C55" s="28" t="s">
        <v>31</v>
      </c>
      <c r="D55" s="34"/>
      <c r="E55" s="34"/>
      <c r="F55" s="26" t="str">
        <f>IF(E18="","",E18)</f>
        <v>Vyplň údaj</v>
      </c>
      <c r="G55" s="34"/>
      <c r="H55" s="34"/>
      <c r="I55" s="108" t="s">
        <v>35</v>
      </c>
      <c r="J55" s="31" t="str">
        <f>E24</f>
        <v xml:space="preserve"> </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101</v>
      </c>
      <c r="D57" s="135"/>
      <c r="E57" s="135"/>
      <c r="F57" s="135"/>
      <c r="G57" s="135"/>
      <c r="H57" s="135"/>
      <c r="I57" s="136"/>
      <c r="J57" s="137" t="s">
        <v>102</v>
      </c>
      <c r="K57" s="135"/>
      <c r="L57" s="37"/>
    </row>
    <row r="58" spans="2:12" s="1" customFormat="1" ht="10.35" customHeight="1">
      <c r="B58" s="33"/>
      <c r="C58" s="34"/>
      <c r="D58" s="34"/>
      <c r="E58" s="34"/>
      <c r="F58" s="34"/>
      <c r="G58" s="34"/>
      <c r="H58" s="34"/>
      <c r="I58" s="106"/>
      <c r="J58" s="34"/>
      <c r="K58" s="34"/>
      <c r="L58" s="37"/>
    </row>
    <row r="59" spans="2:47" s="1" customFormat="1" ht="22.8" customHeight="1">
      <c r="B59" s="33"/>
      <c r="C59" s="138" t="s">
        <v>70</v>
      </c>
      <c r="D59" s="34"/>
      <c r="E59" s="34"/>
      <c r="F59" s="34"/>
      <c r="G59" s="34"/>
      <c r="H59" s="34"/>
      <c r="I59" s="106"/>
      <c r="J59" s="75">
        <f>J86</f>
        <v>0</v>
      </c>
      <c r="K59" s="34"/>
      <c r="L59" s="37"/>
      <c r="AU59" s="16" t="s">
        <v>103</v>
      </c>
    </row>
    <row r="60" spans="2:12" s="8" customFormat="1" ht="24.9" customHeight="1">
      <c r="B60" s="139"/>
      <c r="C60" s="140"/>
      <c r="D60" s="141" t="s">
        <v>104</v>
      </c>
      <c r="E60" s="142"/>
      <c r="F60" s="142"/>
      <c r="G60" s="142"/>
      <c r="H60" s="142"/>
      <c r="I60" s="143"/>
      <c r="J60" s="144">
        <f>J87</f>
        <v>0</v>
      </c>
      <c r="K60" s="140"/>
      <c r="L60" s="145"/>
    </row>
    <row r="61" spans="2:12" s="9" customFormat="1" ht="19.95" customHeight="1">
      <c r="B61" s="146"/>
      <c r="C61" s="147"/>
      <c r="D61" s="148" t="s">
        <v>105</v>
      </c>
      <c r="E61" s="149"/>
      <c r="F61" s="149"/>
      <c r="G61" s="149"/>
      <c r="H61" s="149"/>
      <c r="I61" s="150"/>
      <c r="J61" s="151">
        <f>J88</f>
        <v>0</v>
      </c>
      <c r="K61" s="147"/>
      <c r="L61" s="152"/>
    </row>
    <row r="62" spans="2:12" s="9" customFormat="1" ht="19.95" customHeight="1">
      <c r="B62" s="146"/>
      <c r="C62" s="147"/>
      <c r="D62" s="148" t="s">
        <v>106</v>
      </c>
      <c r="E62" s="149"/>
      <c r="F62" s="149"/>
      <c r="G62" s="149"/>
      <c r="H62" s="149"/>
      <c r="I62" s="150"/>
      <c r="J62" s="151">
        <f>J97</f>
        <v>0</v>
      </c>
      <c r="K62" s="147"/>
      <c r="L62" s="152"/>
    </row>
    <row r="63" spans="2:12" s="9" customFormat="1" ht="19.95" customHeight="1">
      <c r="B63" s="146"/>
      <c r="C63" s="147"/>
      <c r="D63" s="148" t="s">
        <v>107</v>
      </c>
      <c r="E63" s="149"/>
      <c r="F63" s="149"/>
      <c r="G63" s="149"/>
      <c r="H63" s="149"/>
      <c r="I63" s="150"/>
      <c r="J63" s="151">
        <f>J110</f>
        <v>0</v>
      </c>
      <c r="K63" s="147"/>
      <c r="L63" s="152"/>
    </row>
    <row r="64" spans="2:12" s="9" customFormat="1" ht="19.95" customHeight="1">
      <c r="B64" s="146"/>
      <c r="C64" s="147"/>
      <c r="D64" s="148" t="s">
        <v>108</v>
      </c>
      <c r="E64" s="149"/>
      <c r="F64" s="149"/>
      <c r="G64" s="149"/>
      <c r="H64" s="149"/>
      <c r="I64" s="150"/>
      <c r="J64" s="151">
        <f>J131</f>
        <v>0</v>
      </c>
      <c r="K64" s="147"/>
      <c r="L64" s="152"/>
    </row>
    <row r="65" spans="2:12" s="8" customFormat="1" ht="24.9" customHeight="1">
      <c r="B65" s="139"/>
      <c r="C65" s="140"/>
      <c r="D65" s="141" t="s">
        <v>109</v>
      </c>
      <c r="E65" s="142"/>
      <c r="F65" s="142"/>
      <c r="G65" s="142"/>
      <c r="H65" s="142"/>
      <c r="I65" s="143"/>
      <c r="J65" s="144">
        <f>J135</f>
        <v>0</v>
      </c>
      <c r="K65" s="140"/>
      <c r="L65" s="145"/>
    </row>
    <row r="66" spans="2:12" s="9" customFormat="1" ht="19.95" customHeight="1">
      <c r="B66" s="146"/>
      <c r="C66" s="147"/>
      <c r="D66" s="148" t="s">
        <v>110</v>
      </c>
      <c r="E66" s="149"/>
      <c r="F66" s="149"/>
      <c r="G66" s="149"/>
      <c r="H66" s="149"/>
      <c r="I66" s="150"/>
      <c r="J66" s="151">
        <f>J136</f>
        <v>0</v>
      </c>
      <c r="K66" s="147"/>
      <c r="L66" s="152"/>
    </row>
    <row r="67" spans="2:12" s="1" customFormat="1" ht="21.75" customHeight="1">
      <c r="B67" s="33"/>
      <c r="C67" s="34"/>
      <c r="D67" s="34"/>
      <c r="E67" s="34"/>
      <c r="F67" s="34"/>
      <c r="G67" s="34"/>
      <c r="H67" s="34"/>
      <c r="I67" s="106"/>
      <c r="J67" s="34"/>
      <c r="K67" s="34"/>
      <c r="L67" s="37"/>
    </row>
    <row r="68" spans="2:12" s="1" customFormat="1" ht="6.9" customHeight="1">
      <c r="B68" s="45"/>
      <c r="C68" s="46"/>
      <c r="D68" s="46"/>
      <c r="E68" s="46"/>
      <c r="F68" s="46"/>
      <c r="G68" s="46"/>
      <c r="H68" s="46"/>
      <c r="I68" s="130"/>
      <c r="J68" s="46"/>
      <c r="K68" s="46"/>
      <c r="L68" s="37"/>
    </row>
    <row r="72" spans="2:12" s="1" customFormat="1" ht="6.9" customHeight="1">
      <c r="B72" s="47"/>
      <c r="C72" s="48"/>
      <c r="D72" s="48"/>
      <c r="E72" s="48"/>
      <c r="F72" s="48"/>
      <c r="G72" s="48"/>
      <c r="H72" s="48"/>
      <c r="I72" s="133"/>
      <c r="J72" s="48"/>
      <c r="K72" s="48"/>
      <c r="L72" s="37"/>
    </row>
    <row r="73" spans="2:12" s="1" customFormat="1" ht="24.9" customHeight="1">
      <c r="B73" s="33"/>
      <c r="C73" s="22" t="s">
        <v>111</v>
      </c>
      <c r="D73" s="34"/>
      <c r="E73" s="34"/>
      <c r="F73" s="34"/>
      <c r="G73" s="34"/>
      <c r="H73" s="34"/>
      <c r="I73" s="106"/>
      <c r="J73" s="34"/>
      <c r="K73" s="34"/>
      <c r="L73" s="37"/>
    </row>
    <row r="74" spans="2:12" s="1" customFormat="1" ht="6.9" customHeight="1">
      <c r="B74" s="33"/>
      <c r="C74" s="34"/>
      <c r="D74" s="34"/>
      <c r="E74" s="34"/>
      <c r="F74" s="34"/>
      <c r="G74" s="34"/>
      <c r="H74" s="34"/>
      <c r="I74" s="106"/>
      <c r="J74" s="34"/>
      <c r="K74" s="34"/>
      <c r="L74" s="37"/>
    </row>
    <row r="75" spans="2:12" s="1" customFormat="1" ht="12" customHeight="1">
      <c r="B75" s="33"/>
      <c r="C75" s="28" t="s">
        <v>16</v>
      </c>
      <c r="D75" s="34"/>
      <c r="E75" s="34"/>
      <c r="F75" s="34"/>
      <c r="G75" s="34"/>
      <c r="H75" s="34"/>
      <c r="I75" s="106"/>
      <c r="J75" s="34"/>
      <c r="K75" s="34"/>
      <c r="L75" s="37"/>
    </row>
    <row r="76" spans="2:12" s="1" customFormat="1" ht="14.4" customHeight="1">
      <c r="B76" s="33"/>
      <c r="C76" s="34"/>
      <c r="D76" s="34"/>
      <c r="E76" s="348" t="str">
        <f>E7</f>
        <v>3719 Klatovská nemocnice - výměna oken a dveří</v>
      </c>
      <c r="F76" s="349"/>
      <c r="G76" s="349"/>
      <c r="H76" s="349"/>
      <c r="I76" s="106"/>
      <c r="J76" s="34"/>
      <c r="K76" s="34"/>
      <c r="L76" s="37"/>
    </row>
    <row r="77" spans="2:12" s="1" customFormat="1" ht="12" customHeight="1">
      <c r="B77" s="33"/>
      <c r="C77" s="28" t="s">
        <v>98</v>
      </c>
      <c r="D77" s="34"/>
      <c r="E77" s="34"/>
      <c r="F77" s="34"/>
      <c r="G77" s="34"/>
      <c r="H77" s="34"/>
      <c r="I77" s="106"/>
      <c r="J77" s="34"/>
      <c r="K77" s="34"/>
      <c r="L77" s="37"/>
    </row>
    <row r="78" spans="2:12" s="1" customFormat="1" ht="14.4" customHeight="1">
      <c r="B78" s="33"/>
      <c r="C78" s="34"/>
      <c r="D78" s="34"/>
      <c r="E78" s="326" t="str">
        <f>E9</f>
        <v>03 - SO 03 Výměna oken v budově č. p. 499 - kuchyně</v>
      </c>
      <c r="F78" s="347"/>
      <c r="G78" s="347"/>
      <c r="H78" s="347"/>
      <c r="I78" s="106"/>
      <c r="J78" s="34"/>
      <c r="K78" s="34"/>
      <c r="L78" s="37"/>
    </row>
    <row r="79" spans="2:12" s="1" customFormat="1" ht="6.9" customHeight="1">
      <c r="B79" s="33"/>
      <c r="C79" s="34"/>
      <c r="D79" s="34"/>
      <c r="E79" s="34"/>
      <c r="F79" s="34"/>
      <c r="G79" s="34"/>
      <c r="H79" s="34"/>
      <c r="I79" s="106"/>
      <c r="J79" s="34"/>
      <c r="K79" s="34"/>
      <c r="L79" s="37"/>
    </row>
    <row r="80" spans="2:12" s="1" customFormat="1" ht="12" customHeight="1">
      <c r="B80" s="33"/>
      <c r="C80" s="28" t="s">
        <v>22</v>
      </c>
      <c r="D80" s="34"/>
      <c r="E80" s="34"/>
      <c r="F80" s="26" t="str">
        <f>F12</f>
        <v xml:space="preserve"> </v>
      </c>
      <c r="G80" s="34"/>
      <c r="H80" s="34"/>
      <c r="I80" s="108" t="s">
        <v>24</v>
      </c>
      <c r="J80" s="57" t="str">
        <f>IF(J12="","",J12)</f>
        <v>26. 5. 2019</v>
      </c>
      <c r="K80" s="34"/>
      <c r="L80" s="37"/>
    </row>
    <row r="81" spans="2:12" s="1" customFormat="1" ht="6.9" customHeight="1">
      <c r="B81" s="33"/>
      <c r="C81" s="34"/>
      <c r="D81" s="34"/>
      <c r="E81" s="34"/>
      <c r="F81" s="34"/>
      <c r="G81" s="34"/>
      <c r="H81" s="34"/>
      <c r="I81" s="106"/>
      <c r="J81" s="34"/>
      <c r="K81" s="34"/>
      <c r="L81" s="37"/>
    </row>
    <row r="82" spans="2:12" s="1" customFormat="1" ht="15.6" customHeight="1">
      <c r="B82" s="33"/>
      <c r="C82" s="28" t="s">
        <v>28</v>
      </c>
      <c r="D82" s="34"/>
      <c r="E82" s="34"/>
      <c r="F82" s="26" t="str">
        <f>E15</f>
        <v xml:space="preserve"> </v>
      </c>
      <c r="G82" s="34"/>
      <c r="H82" s="34"/>
      <c r="I82" s="108" t="s">
        <v>34</v>
      </c>
      <c r="J82" s="31" t="str">
        <f>E21</f>
        <v xml:space="preserve"> </v>
      </c>
      <c r="K82" s="34"/>
      <c r="L82" s="37"/>
    </row>
    <row r="83" spans="2:12" s="1" customFormat="1" ht="15.6" customHeight="1">
      <c r="B83" s="33"/>
      <c r="C83" s="28" t="s">
        <v>31</v>
      </c>
      <c r="D83" s="34"/>
      <c r="E83" s="34"/>
      <c r="F83" s="26" t="str">
        <f>IF(E18="","",E18)</f>
        <v>Vyplň údaj</v>
      </c>
      <c r="G83" s="34"/>
      <c r="H83" s="34"/>
      <c r="I83" s="108" t="s">
        <v>35</v>
      </c>
      <c r="J83" s="31" t="str">
        <f>E24</f>
        <v xml:space="preserve"> </v>
      </c>
      <c r="K83" s="34"/>
      <c r="L83" s="37"/>
    </row>
    <row r="84" spans="2:12" s="1" customFormat="1" ht="10.35" customHeight="1">
      <c r="B84" s="33"/>
      <c r="C84" s="34"/>
      <c r="D84" s="34"/>
      <c r="E84" s="34"/>
      <c r="F84" s="34"/>
      <c r="G84" s="34"/>
      <c r="H84" s="34"/>
      <c r="I84" s="106"/>
      <c r="J84" s="34"/>
      <c r="K84" s="34"/>
      <c r="L84" s="37"/>
    </row>
    <row r="85" spans="2:20" s="10" customFormat="1" ht="29.25" customHeight="1">
      <c r="B85" s="153"/>
      <c r="C85" s="154" t="s">
        <v>112</v>
      </c>
      <c r="D85" s="155" t="s">
        <v>57</v>
      </c>
      <c r="E85" s="155" t="s">
        <v>53</v>
      </c>
      <c r="F85" s="155" t="s">
        <v>54</v>
      </c>
      <c r="G85" s="155" t="s">
        <v>113</v>
      </c>
      <c r="H85" s="155" t="s">
        <v>114</v>
      </c>
      <c r="I85" s="156" t="s">
        <v>115</v>
      </c>
      <c r="J85" s="155" t="s">
        <v>102</v>
      </c>
      <c r="K85" s="157" t="s">
        <v>116</v>
      </c>
      <c r="L85" s="158"/>
      <c r="M85" s="66" t="s">
        <v>20</v>
      </c>
      <c r="N85" s="67" t="s">
        <v>42</v>
      </c>
      <c r="O85" s="67" t="s">
        <v>117</v>
      </c>
      <c r="P85" s="67" t="s">
        <v>118</v>
      </c>
      <c r="Q85" s="67" t="s">
        <v>119</v>
      </c>
      <c r="R85" s="67" t="s">
        <v>120</v>
      </c>
      <c r="S85" s="67" t="s">
        <v>121</v>
      </c>
      <c r="T85" s="68" t="s">
        <v>122</v>
      </c>
    </row>
    <row r="86" spans="2:63" s="1" customFormat="1" ht="22.8" customHeight="1">
      <c r="B86" s="33"/>
      <c r="C86" s="73" t="s">
        <v>123</v>
      </c>
      <c r="D86" s="34"/>
      <c r="E86" s="34"/>
      <c r="F86" s="34"/>
      <c r="G86" s="34"/>
      <c r="H86" s="34"/>
      <c r="I86" s="106"/>
      <c r="J86" s="159">
        <f>BK86</f>
        <v>0</v>
      </c>
      <c r="K86" s="34"/>
      <c r="L86" s="37"/>
      <c r="M86" s="69"/>
      <c r="N86" s="70"/>
      <c r="O86" s="70"/>
      <c r="P86" s="160">
        <f>P87+P135</f>
        <v>0</v>
      </c>
      <c r="Q86" s="70"/>
      <c r="R86" s="160">
        <f>R87+R135</f>
        <v>0.7987313</v>
      </c>
      <c r="S86" s="70"/>
      <c r="T86" s="161">
        <f>T87+T135</f>
        <v>1.3371899999999999</v>
      </c>
      <c r="AT86" s="16" t="s">
        <v>71</v>
      </c>
      <c r="AU86" s="16" t="s">
        <v>103</v>
      </c>
      <c r="BK86" s="162">
        <f>BK87+BK135</f>
        <v>0</v>
      </c>
    </row>
    <row r="87" spans="2:63" s="11" customFormat="1" ht="25.95" customHeight="1">
      <c r="B87" s="163"/>
      <c r="C87" s="164"/>
      <c r="D87" s="165" t="s">
        <v>71</v>
      </c>
      <c r="E87" s="166" t="s">
        <v>124</v>
      </c>
      <c r="F87" s="166" t="s">
        <v>125</v>
      </c>
      <c r="G87" s="164"/>
      <c r="H87" s="164"/>
      <c r="I87" s="167"/>
      <c r="J87" s="168">
        <f>BK87</f>
        <v>0</v>
      </c>
      <c r="K87" s="164"/>
      <c r="L87" s="169"/>
      <c r="M87" s="170"/>
      <c r="N87" s="171"/>
      <c r="O87" s="171"/>
      <c r="P87" s="172">
        <f>P88+P97+P110+P131</f>
        <v>0</v>
      </c>
      <c r="Q87" s="171"/>
      <c r="R87" s="172">
        <f>R88+R97+R110+R131</f>
        <v>0.6511162</v>
      </c>
      <c r="S87" s="171"/>
      <c r="T87" s="173">
        <f>T88+T97+T110+T131</f>
        <v>1.27819</v>
      </c>
      <c r="AR87" s="174" t="s">
        <v>8</v>
      </c>
      <c r="AT87" s="175" t="s">
        <v>71</v>
      </c>
      <c r="AU87" s="175" t="s">
        <v>72</v>
      </c>
      <c r="AY87" s="174" t="s">
        <v>126</v>
      </c>
      <c r="BK87" s="176">
        <f>BK88+BK97+BK110+BK131</f>
        <v>0</v>
      </c>
    </row>
    <row r="88" spans="2:63" s="11" customFormat="1" ht="22.8" customHeight="1">
      <c r="B88" s="163"/>
      <c r="C88" s="164"/>
      <c r="D88" s="165" t="s">
        <v>71</v>
      </c>
      <c r="E88" s="177" t="s">
        <v>127</v>
      </c>
      <c r="F88" s="177" t="s">
        <v>128</v>
      </c>
      <c r="G88" s="164"/>
      <c r="H88" s="164"/>
      <c r="I88" s="167"/>
      <c r="J88" s="178">
        <f>BK88</f>
        <v>0</v>
      </c>
      <c r="K88" s="164"/>
      <c r="L88" s="169"/>
      <c r="M88" s="170"/>
      <c r="N88" s="171"/>
      <c r="O88" s="171"/>
      <c r="P88" s="172">
        <f>SUM(P89:P96)</f>
        <v>0</v>
      </c>
      <c r="Q88" s="171"/>
      <c r="R88" s="172">
        <f>SUM(R89:R96)</f>
        <v>0.6511162</v>
      </c>
      <c r="S88" s="171"/>
      <c r="T88" s="173">
        <f>SUM(T89:T96)</f>
        <v>0</v>
      </c>
      <c r="AR88" s="174" t="s">
        <v>8</v>
      </c>
      <c r="AT88" s="175" t="s">
        <v>71</v>
      </c>
      <c r="AU88" s="175" t="s">
        <v>8</v>
      </c>
      <c r="AY88" s="174" t="s">
        <v>126</v>
      </c>
      <c r="BK88" s="176">
        <f>SUM(BK89:BK96)</f>
        <v>0</v>
      </c>
    </row>
    <row r="89" spans="2:65" s="1" customFormat="1" ht="14.4" customHeight="1">
      <c r="B89" s="33"/>
      <c r="C89" s="179" t="s">
        <v>8</v>
      </c>
      <c r="D89" s="179" t="s">
        <v>129</v>
      </c>
      <c r="E89" s="180" t="s">
        <v>130</v>
      </c>
      <c r="F89" s="181" t="s">
        <v>131</v>
      </c>
      <c r="G89" s="182" t="s">
        <v>132</v>
      </c>
      <c r="H89" s="183">
        <v>19.39</v>
      </c>
      <c r="I89" s="184"/>
      <c r="J89" s="183">
        <f>ROUND(I89*H89,0)</f>
        <v>0</v>
      </c>
      <c r="K89" s="181" t="s">
        <v>133</v>
      </c>
      <c r="L89" s="37"/>
      <c r="M89" s="185" t="s">
        <v>20</v>
      </c>
      <c r="N89" s="186" t="s">
        <v>43</v>
      </c>
      <c r="O89" s="62"/>
      <c r="P89" s="187">
        <f>O89*H89</f>
        <v>0</v>
      </c>
      <c r="Q89" s="187">
        <v>0.03358</v>
      </c>
      <c r="R89" s="187">
        <f>Q89*H89</f>
        <v>0.6511162</v>
      </c>
      <c r="S89" s="187">
        <v>0</v>
      </c>
      <c r="T89" s="188">
        <f>S89*H89</f>
        <v>0</v>
      </c>
      <c r="AR89" s="189" t="s">
        <v>134</v>
      </c>
      <c r="AT89" s="189" t="s">
        <v>129</v>
      </c>
      <c r="AU89" s="189" t="s">
        <v>81</v>
      </c>
      <c r="AY89" s="16" t="s">
        <v>126</v>
      </c>
      <c r="BE89" s="190">
        <f>IF(N89="základní",J89,0)</f>
        <v>0</v>
      </c>
      <c r="BF89" s="190">
        <f>IF(N89="snížená",J89,0)</f>
        <v>0</v>
      </c>
      <c r="BG89" s="190">
        <f>IF(N89="zákl. přenesená",J89,0)</f>
        <v>0</v>
      </c>
      <c r="BH89" s="190">
        <f>IF(N89="sníž. přenesená",J89,0)</f>
        <v>0</v>
      </c>
      <c r="BI89" s="190">
        <f>IF(N89="nulová",J89,0)</f>
        <v>0</v>
      </c>
      <c r="BJ89" s="16" t="s">
        <v>8</v>
      </c>
      <c r="BK89" s="190">
        <f>ROUND(I89*H89,0)</f>
        <v>0</v>
      </c>
      <c r="BL89" s="16" t="s">
        <v>134</v>
      </c>
      <c r="BM89" s="189" t="s">
        <v>492</v>
      </c>
    </row>
    <row r="90" spans="2:47" s="1" customFormat="1" ht="12">
      <c r="B90" s="33"/>
      <c r="C90" s="34"/>
      <c r="D90" s="191" t="s">
        <v>136</v>
      </c>
      <c r="E90" s="34"/>
      <c r="F90" s="192" t="s">
        <v>137</v>
      </c>
      <c r="G90" s="34"/>
      <c r="H90" s="34"/>
      <c r="I90" s="106"/>
      <c r="J90" s="34"/>
      <c r="K90" s="34"/>
      <c r="L90" s="37"/>
      <c r="M90" s="193"/>
      <c r="N90" s="62"/>
      <c r="O90" s="62"/>
      <c r="P90" s="62"/>
      <c r="Q90" s="62"/>
      <c r="R90" s="62"/>
      <c r="S90" s="62"/>
      <c r="T90" s="63"/>
      <c r="AT90" s="16" t="s">
        <v>136</v>
      </c>
      <c r="AU90" s="16" t="s">
        <v>81</v>
      </c>
    </row>
    <row r="91" spans="2:47" s="1" customFormat="1" ht="38.4">
      <c r="B91" s="33"/>
      <c r="C91" s="34"/>
      <c r="D91" s="191" t="s">
        <v>138</v>
      </c>
      <c r="E91" s="34"/>
      <c r="F91" s="194" t="s">
        <v>139</v>
      </c>
      <c r="G91" s="34"/>
      <c r="H91" s="34"/>
      <c r="I91" s="106"/>
      <c r="J91" s="34"/>
      <c r="K91" s="34"/>
      <c r="L91" s="37"/>
      <c r="M91" s="193"/>
      <c r="N91" s="62"/>
      <c r="O91" s="62"/>
      <c r="P91" s="62"/>
      <c r="Q91" s="62"/>
      <c r="R91" s="62"/>
      <c r="S91" s="62"/>
      <c r="T91" s="63"/>
      <c r="AT91" s="16" t="s">
        <v>138</v>
      </c>
      <c r="AU91" s="16" t="s">
        <v>81</v>
      </c>
    </row>
    <row r="92" spans="2:51" s="12" customFormat="1" ht="12">
      <c r="B92" s="195"/>
      <c r="C92" s="196"/>
      <c r="D92" s="191" t="s">
        <v>140</v>
      </c>
      <c r="E92" s="197" t="s">
        <v>20</v>
      </c>
      <c r="F92" s="198" t="s">
        <v>493</v>
      </c>
      <c r="G92" s="196"/>
      <c r="H92" s="199">
        <v>19.39</v>
      </c>
      <c r="I92" s="200"/>
      <c r="J92" s="196"/>
      <c r="K92" s="196"/>
      <c r="L92" s="201"/>
      <c r="M92" s="202"/>
      <c r="N92" s="203"/>
      <c r="O92" s="203"/>
      <c r="P92" s="203"/>
      <c r="Q92" s="203"/>
      <c r="R92" s="203"/>
      <c r="S92" s="203"/>
      <c r="T92" s="204"/>
      <c r="AT92" s="205" t="s">
        <v>140</v>
      </c>
      <c r="AU92" s="205" t="s">
        <v>81</v>
      </c>
      <c r="AV92" s="12" t="s">
        <v>81</v>
      </c>
      <c r="AW92" s="12" t="s">
        <v>33</v>
      </c>
      <c r="AX92" s="12" t="s">
        <v>8</v>
      </c>
      <c r="AY92" s="205" t="s">
        <v>126</v>
      </c>
    </row>
    <row r="93" spans="2:65" s="1" customFormat="1" ht="14.4" customHeight="1">
      <c r="B93" s="33"/>
      <c r="C93" s="179" t="s">
        <v>81</v>
      </c>
      <c r="D93" s="179" t="s">
        <v>129</v>
      </c>
      <c r="E93" s="180" t="s">
        <v>144</v>
      </c>
      <c r="F93" s="181" t="s">
        <v>145</v>
      </c>
      <c r="G93" s="182" t="s">
        <v>132</v>
      </c>
      <c r="H93" s="183">
        <v>22.55</v>
      </c>
      <c r="I93" s="184"/>
      <c r="J93" s="183">
        <f>ROUND(I93*H93,0)</f>
        <v>0</v>
      </c>
      <c r="K93" s="181" t="s">
        <v>133</v>
      </c>
      <c r="L93" s="37"/>
      <c r="M93" s="185" t="s">
        <v>20</v>
      </c>
      <c r="N93" s="186" t="s">
        <v>43</v>
      </c>
      <c r="O93" s="62"/>
      <c r="P93" s="187">
        <f>O93*H93</f>
        <v>0</v>
      </c>
      <c r="Q93" s="187">
        <v>0</v>
      </c>
      <c r="R93" s="187">
        <f>Q93*H93</f>
        <v>0</v>
      </c>
      <c r="S93" s="187">
        <v>0</v>
      </c>
      <c r="T93" s="188">
        <f>S93*H93</f>
        <v>0</v>
      </c>
      <c r="AR93" s="189" t="s">
        <v>134</v>
      </c>
      <c r="AT93" s="189" t="s">
        <v>129</v>
      </c>
      <c r="AU93" s="189" t="s">
        <v>81</v>
      </c>
      <c r="AY93" s="16" t="s">
        <v>126</v>
      </c>
      <c r="BE93" s="190">
        <f>IF(N93="základní",J93,0)</f>
        <v>0</v>
      </c>
      <c r="BF93" s="190">
        <f>IF(N93="snížená",J93,0)</f>
        <v>0</v>
      </c>
      <c r="BG93" s="190">
        <f>IF(N93="zákl. přenesená",J93,0)</f>
        <v>0</v>
      </c>
      <c r="BH93" s="190">
        <f>IF(N93="sníž. přenesená",J93,0)</f>
        <v>0</v>
      </c>
      <c r="BI93" s="190">
        <f>IF(N93="nulová",J93,0)</f>
        <v>0</v>
      </c>
      <c r="BJ93" s="16" t="s">
        <v>8</v>
      </c>
      <c r="BK93" s="190">
        <f>ROUND(I93*H93,0)</f>
        <v>0</v>
      </c>
      <c r="BL93" s="16" t="s">
        <v>134</v>
      </c>
      <c r="BM93" s="189" t="s">
        <v>494</v>
      </c>
    </row>
    <row r="94" spans="2:47" s="1" customFormat="1" ht="19.2">
      <c r="B94" s="33"/>
      <c r="C94" s="34"/>
      <c r="D94" s="191" t="s">
        <v>136</v>
      </c>
      <c r="E94" s="34"/>
      <c r="F94" s="192" t="s">
        <v>147</v>
      </c>
      <c r="G94" s="34"/>
      <c r="H94" s="34"/>
      <c r="I94" s="106"/>
      <c r="J94" s="34"/>
      <c r="K94" s="34"/>
      <c r="L94" s="37"/>
      <c r="M94" s="193"/>
      <c r="N94" s="62"/>
      <c r="O94" s="62"/>
      <c r="P94" s="62"/>
      <c r="Q94" s="62"/>
      <c r="R94" s="62"/>
      <c r="S94" s="62"/>
      <c r="T94" s="63"/>
      <c r="AT94" s="16" t="s">
        <v>136</v>
      </c>
      <c r="AU94" s="16" t="s">
        <v>81</v>
      </c>
    </row>
    <row r="95" spans="2:47" s="1" customFormat="1" ht="57.6">
      <c r="B95" s="33"/>
      <c r="C95" s="34"/>
      <c r="D95" s="191" t="s">
        <v>138</v>
      </c>
      <c r="E95" s="34"/>
      <c r="F95" s="194" t="s">
        <v>148</v>
      </c>
      <c r="G95" s="34"/>
      <c r="H95" s="34"/>
      <c r="I95" s="106"/>
      <c r="J95" s="34"/>
      <c r="K95" s="34"/>
      <c r="L95" s="37"/>
      <c r="M95" s="193"/>
      <c r="N95" s="62"/>
      <c r="O95" s="62"/>
      <c r="P95" s="62"/>
      <c r="Q95" s="62"/>
      <c r="R95" s="62"/>
      <c r="S95" s="62"/>
      <c r="T95" s="63"/>
      <c r="AT95" s="16" t="s">
        <v>138</v>
      </c>
      <c r="AU95" s="16" t="s">
        <v>81</v>
      </c>
    </row>
    <row r="96" spans="2:51" s="12" customFormat="1" ht="12">
      <c r="B96" s="195"/>
      <c r="C96" s="196"/>
      <c r="D96" s="191" t="s">
        <v>140</v>
      </c>
      <c r="E96" s="197" t="s">
        <v>20</v>
      </c>
      <c r="F96" s="198" t="s">
        <v>495</v>
      </c>
      <c r="G96" s="196"/>
      <c r="H96" s="199">
        <v>22.55</v>
      </c>
      <c r="I96" s="200"/>
      <c r="J96" s="196"/>
      <c r="K96" s="196"/>
      <c r="L96" s="201"/>
      <c r="M96" s="202"/>
      <c r="N96" s="203"/>
      <c r="O96" s="203"/>
      <c r="P96" s="203"/>
      <c r="Q96" s="203"/>
      <c r="R96" s="203"/>
      <c r="S96" s="203"/>
      <c r="T96" s="204"/>
      <c r="AT96" s="205" t="s">
        <v>140</v>
      </c>
      <c r="AU96" s="205" t="s">
        <v>81</v>
      </c>
      <c r="AV96" s="12" t="s">
        <v>81</v>
      </c>
      <c r="AW96" s="12" t="s">
        <v>33</v>
      </c>
      <c r="AX96" s="12" t="s">
        <v>8</v>
      </c>
      <c r="AY96" s="205" t="s">
        <v>126</v>
      </c>
    </row>
    <row r="97" spans="2:63" s="11" customFormat="1" ht="22.8" customHeight="1">
      <c r="B97" s="163"/>
      <c r="C97" s="164"/>
      <c r="D97" s="165" t="s">
        <v>71</v>
      </c>
      <c r="E97" s="177" t="s">
        <v>151</v>
      </c>
      <c r="F97" s="177" t="s">
        <v>152</v>
      </c>
      <c r="G97" s="164"/>
      <c r="H97" s="164"/>
      <c r="I97" s="167"/>
      <c r="J97" s="178">
        <f>BK97</f>
        <v>0</v>
      </c>
      <c r="K97" s="164"/>
      <c r="L97" s="169"/>
      <c r="M97" s="170"/>
      <c r="N97" s="171"/>
      <c r="O97" s="171"/>
      <c r="P97" s="172">
        <f>SUM(P98:P109)</f>
        <v>0</v>
      </c>
      <c r="Q97" s="171"/>
      <c r="R97" s="172">
        <f>SUM(R98:R109)</f>
        <v>0</v>
      </c>
      <c r="S97" s="171"/>
      <c r="T97" s="173">
        <f>SUM(T98:T109)</f>
        <v>1.27819</v>
      </c>
      <c r="AR97" s="174" t="s">
        <v>8</v>
      </c>
      <c r="AT97" s="175" t="s">
        <v>71</v>
      </c>
      <c r="AU97" s="175" t="s">
        <v>8</v>
      </c>
      <c r="AY97" s="174" t="s">
        <v>126</v>
      </c>
      <c r="BK97" s="176">
        <f>SUM(BK98:BK109)</f>
        <v>0</v>
      </c>
    </row>
    <row r="98" spans="2:65" s="1" customFormat="1" ht="14.4" customHeight="1">
      <c r="B98" s="33"/>
      <c r="C98" s="179" t="s">
        <v>153</v>
      </c>
      <c r="D98" s="179" t="s">
        <v>129</v>
      </c>
      <c r="E98" s="180" t="s">
        <v>154</v>
      </c>
      <c r="F98" s="181" t="s">
        <v>155</v>
      </c>
      <c r="G98" s="182" t="s">
        <v>132</v>
      </c>
      <c r="H98" s="183">
        <v>2.21</v>
      </c>
      <c r="I98" s="184"/>
      <c r="J98" s="183">
        <f>ROUND(I98*H98,0)</f>
        <v>0</v>
      </c>
      <c r="K98" s="181" t="s">
        <v>133</v>
      </c>
      <c r="L98" s="37"/>
      <c r="M98" s="185" t="s">
        <v>20</v>
      </c>
      <c r="N98" s="186" t="s">
        <v>43</v>
      </c>
      <c r="O98" s="62"/>
      <c r="P98" s="187">
        <f>O98*H98</f>
        <v>0</v>
      </c>
      <c r="Q98" s="187">
        <v>0</v>
      </c>
      <c r="R98" s="187">
        <f>Q98*H98</f>
        <v>0</v>
      </c>
      <c r="S98" s="187">
        <v>0.075</v>
      </c>
      <c r="T98" s="188">
        <f>S98*H98</f>
        <v>0.16574999999999998</v>
      </c>
      <c r="AR98" s="189" t="s">
        <v>134</v>
      </c>
      <c r="AT98" s="189" t="s">
        <v>129</v>
      </c>
      <c r="AU98" s="189" t="s">
        <v>81</v>
      </c>
      <c r="AY98" s="16" t="s">
        <v>126</v>
      </c>
      <c r="BE98" s="190">
        <f>IF(N98="základní",J98,0)</f>
        <v>0</v>
      </c>
      <c r="BF98" s="190">
        <f>IF(N98="snížená",J98,0)</f>
        <v>0</v>
      </c>
      <c r="BG98" s="190">
        <f>IF(N98="zákl. přenesená",J98,0)</f>
        <v>0</v>
      </c>
      <c r="BH98" s="190">
        <f>IF(N98="sníž. přenesená",J98,0)</f>
        <v>0</v>
      </c>
      <c r="BI98" s="190">
        <f>IF(N98="nulová",J98,0)</f>
        <v>0</v>
      </c>
      <c r="BJ98" s="16" t="s">
        <v>8</v>
      </c>
      <c r="BK98" s="190">
        <f>ROUND(I98*H98,0)</f>
        <v>0</v>
      </c>
      <c r="BL98" s="16" t="s">
        <v>134</v>
      </c>
      <c r="BM98" s="189" t="s">
        <v>496</v>
      </c>
    </row>
    <row r="99" spans="2:47" s="1" customFormat="1" ht="19.2">
      <c r="B99" s="33"/>
      <c r="C99" s="34"/>
      <c r="D99" s="191" t="s">
        <v>136</v>
      </c>
      <c r="E99" s="34"/>
      <c r="F99" s="192" t="s">
        <v>157</v>
      </c>
      <c r="G99" s="34"/>
      <c r="H99" s="34"/>
      <c r="I99" s="106"/>
      <c r="J99" s="34"/>
      <c r="K99" s="34"/>
      <c r="L99" s="37"/>
      <c r="M99" s="193"/>
      <c r="N99" s="62"/>
      <c r="O99" s="62"/>
      <c r="P99" s="62"/>
      <c r="Q99" s="62"/>
      <c r="R99" s="62"/>
      <c r="S99" s="62"/>
      <c r="T99" s="63"/>
      <c r="AT99" s="16" t="s">
        <v>136</v>
      </c>
      <c r="AU99" s="16" t="s">
        <v>81</v>
      </c>
    </row>
    <row r="100" spans="2:47" s="1" customFormat="1" ht="28.8">
      <c r="B100" s="33"/>
      <c r="C100" s="34"/>
      <c r="D100" s="191" t="s">
        <v>138</v>
      </c>
      <c r="E100" s="34"/>
      <c r="F100" s="194" t="s">
        <v>158</v>
      </c>
      <c r="G100" s="34"/>
      <c r="H100" s="34"/>
      <c r="I100" s="106"/>
      <c r="J100" s="34"/>
      <c r="K100" s="34"/>
      <c r="L100" s="37"/>
      <c r="M100" s="193"/>
      <c r="N100" s="62"/>
      <c r="O100" s="62"/>
      <c r="P100" s="62"/>
      <c r="Q100" s="62"/>
      <c r="R100" s="62"/>
      <c r="S100" s="62"/>
      <c r="T100" s="63"/>
      <c r="AT100" s="16" t="s">
        <v>138</v>
      </c>
      <c r="AU100" s="16" t="s">
        <v>81</v>
      </c>
    </row>
    <row r="101" spans="2:51" s="12" customFormat="1" ht="12">
      <c r="B101" s="195"/>
      <c r="C101" s="196"/>
      <c r="D101" s="191" t="s">
        <v>140</v>
      </c>
      <c r="E101" s="197" t="s">
        <v>20</v>
      </c>
      <c r="F101" s="198" t="s">
        <v>497</v>
      </c>
      <c r="G101" s="196"/>
      <c r="H101" s="199">
        <v>2.21</v>
      </c>
      <c r="I101" s="200"/>
      <c r="J101" s="196"/>
      <c r="K101" s="196"/>
      <c r="L101" s="201"/>
      <c r="M101" s="202"/>
      <c r="N101" s="203"/>
      <c r="O101" s="203"/>
      <c r="P101" s="203"/>
      <c r="Q101" s="203"/>
      <c r="R101" s="203"/>
      <c r="S101" s="203"/>
      <c r="T101" s="204"/>
      <c r="AT101" s="205" t="s">
        <v>140</v>
      </c>
      <c r="AU101" s="205" t="s">
        <v>81</v>
      </c>
      <c r="AV101" s="12" t="s">
        <v>81</v>
      </c>
      <c r="AW101" s="12" t="s">
        <v>33</v>
      </c>
      <c r="AX101" s="12" t="s">
        <v>8</v>
      </c>
      <c r="AY101" s="205" t="s">
        <v>126</v>
      </c>
    </row>
    <row r="102" spans="2:65" s="1" customFormat="1" ht="14.4" customHeight="1">
      <c r="B102" s="33"/>
      <c r="C102" s="179" t="s">
        <v>134</v>
      </c>
      <c r="D102" s="179" t="s">
        <v>129</v>
      </c>
      <c r="E102" s="180" t="s">
        <v>160</v>
      </c>
      <c r="F102" s="181" t="s">
        <v>161</v>
      </c>
      <c r="G102" s="182" t="s">
        <v>132</v>
      </c>
      <c r="H102" s="183">
        <v>1.76</v>
      </c>
      <c r="I102" s="184"/>
      <c r="J102" s="183">
        <f>ROUND(I102*H102,0)</f>
        <v>0</v>
      </c>
      <c r="K102" s="181" t="s">
        <v>133</v>
      </c>
      <c r="L102" s="37"/>
      <c r="M102" s="185" t="s">
        <v>20</v>
      </c>
      <c r="N102" s="186" t="s">
        <v>43</v>
      </c>
      <c r="O102" s="62"/>
      <c r="P102" s="187">
        <f>O102*H102</f>
        <v>0</v>
      </c>
      <c r="Q102" s="187">
        <v>0</v>
      </c>
      <c r="R102" s="187">
        <f>Q102*H102</f>
        <v>0</v>
      </c>
      <c r="S102" s="187">
        <v>0.062</v>
      </c>
      <c r="T102" s="188">
        <f>S102*H102</f>
        <v>0.10912</v>
      </c>
      <c r="AR102" s="189" t="s">
        <v>134</v>
      </c>
      <c r="AT102" s="189" t="s">
        <v>129</v>
      </c>
      <c r="AU102" s="189" t="s">
        <v>81</v>
      </c>
      <c r="AY102" s="16" t="s">
        <v>126</v>
      </c>
      <c r="BE102" s="190">
        <f>IF(N102="základní",J102,0)</f>
        <v>0</v>
      </c>
      <c r="BF102" s="190">
        <f>IF(N102="snížená",J102,0)</f>
        <v>0</v>
      </c>
      <c r="BG102" s="190">
        <f>IF(N102="zákl. přenesená",J102,0)</f>
        <v>0</v>
      </c>
      <c r="BH102" s="190">
        <f>IF(N102="sníž. přenesená",J102,0)</f>
        <v>0</v>
      </c>
      <c r="BI102" s="190">
        <f>IF(N102="nulová",J102,0)</f>
        <v>0</v>
      </c>
      <c r="BJ102" s="16" t="s">
        <v>8</v>
      </c>
      <c r="BK102" s="190">
        <f>ROUND(I102*H102,0)</f>
        <v>0</v>
      </c>
      <c r="BL102" s="16" t="s">
        <v>134</v>
      </c>
      <c r="BM102" s="189" t="s">
        <v>498</v>
      </c>
    </row>
    <row r="103" spans="2:47" s="1" customFormat="1" ht="19.2">
      <c r="B103" s="33"/>
      <c r="C103" s="34"/>
      <c r="D103" s="191" t="s">
        <v>136</v>
      </c>
      <c r="E103" s="34"/>
      <c r="F103" s="192" t="s">
        <v>163</v>
      </c>
      <c r="G103" s="34"/>
      <c r="H103" s="34"/>
      <c r="I103" s="106"/>
      <c r="J103" s="34"/>
      <c r="K103" s="34"/>
      <c r="L103" s="37"/>
      <c r="M103" s="193"/>
      <c r="N103" s="62"/>
      <c r="O103" s="62"/>
      <c r="P103" s="62"/>
      <c r="Q103" s="62"/>
      <c r="R103" s="62"/>
      <c r="S103" s="62"/>
      <c r="T103" s="63"/>
      <c r="AT103" s="16" t="s">
        <v>136</v>
      </c>
      <c r="AU103" s="16" t="s">
        <v>81</v>
      </c>
    </row>
    <row r="104" spans="2:47" s="1" customFormat="1" ht="28.8">
      <c r="B104" s="33"/>
      <c r="C104" s="34"/>
      <c r="D104" s="191" t="s">
        <v>138</v>
      </c>
      <c r="E104" s="34"/>
      <c r="F104" s="194" t="s">
        <v>158</v>
      </c>
      <c r="G104" s="34"/>
      <c r="H104" s="34"/>
      <c r="I104" s="106"/>
      <c r="J104" s="34"/>
      <c r="K104" s="34"/>
      <c r="L104" s="37"/>
      <c r="M104" s="193"/>
      <c r="N104" s="62"/>
      <c r="O104" s="62"/>
      <c r="P104" s="62"/>
      <c r="Q104" s="62"/>
      <c r="R104" s="62"/>
      <c r="S104" s="62"/>
      <c r="T104" s="63"/>
      <c r="AT104" s="16" t="s">
        <v>138</v>
      </c>
      <c r="AU104" s="16" t="s">
        <v>81</v>
      </c>
    </row>
    <row r="105" spans="2:51" s="12" customFormat="1" ht="12">
      <c r="B105" s="195"/>
      <c r="C105" s="196"/>
      <c r="D105" s="191" t="s">
        <v>140</v>
      </c>
      <c r="E105" s="197" t="s">
        <v>20</v>
      </c>
      <c r="F105" s="198" t="s">
        <v>499</v>
      </c>
      <c r="G105" s="196"/>
      <c r="H105" s="199">
        <v>1.76</v>
      </c>
      <c r="I105" s="200"/>
      <c r="J105" s="196"/>
      <c r="K105" s="196"/>
      <c r="L105" s="201"/>
      <c r="M105" s="202"/>
      <c r="N105" s="203"/>
      <c r="O105" s="203"/>
      <c r="P105" s="203"/>
      <c r="Q105" s="203"/>
      <c r="R105" s="203"/>
      <c r="S105" s="203"/>
      <c r="T105" s="204"/>
      <c r="AT105" s="205" t="s">
        <v>140</v>
      </c>
      <c r="AU105" s="205" t="s">
        <v>81</v>
      </c>
      <c r="AV105" s="12" t="s">
        <v>81</v>
      </c>
      <c r="AW105" s="12" t="s">
        <v>33</v>
      </c>
      <c r="AX105" s="12" t="s">
        <v>8</v>
      </c>
      <c r="AY105" s="205" t="s">
        <v>126</v>
      </c>
    </row>
    <row r="106" spans="2:65" s="1" customFormat="1" ht="14.4" customHeight="1">
      <c r="B106" s="33"/>
      <c r="C106" s="179" t="s">
        <v>165</v>
      </c>
      <c r="D106" s="179" t="s">
        <v>129</v>
      </c>
      <c r="E106" s="180" t="s">
        <v>166</v>
      </c>
      <c r="F106" s="181" t="s">
        <v>167</v>
      </c>
      <c r="G106" s="182" t="s">
        <v>132</v>
      </c>
      <c r="H106" s="183">
        <v>18.58</v>
      </c>
      <c r="I106" s="184"/>
      <c r="J106" s="183">
        <f>ROUND(I106*H106,0)</f>
        <v>0</v>
      </c>
      <c r="K106" s="181" t="s">
        <v>133</v>
      </c>
      <c r="L106" s="37"/>
      <c r="M106" s="185" t="s">
        <v>20</v>
      </c>
      <c r="N106" s="186" t="s">
        <v>43</v>
      </c>
      <c r="O106" s="62"/>
      <c r="P106" s="187">
        <f>O106*H106</f>
        <v>0</v>
      </c>
      <c r="Q106" s="187">
        <v>0</v>
      </c>
      <c r="R106" s="187">
        <f>Q106*H106</f>
        <v>0</v>
      </c>
      <c r="S106" s="187">
        <v>0.054</v>
      </c>
      <c r="T106" s="188">
        <f>S106*H106</f>
        <v>1.00332</v>
      </c>
      <c r="AR106" s="189" t="s">
        <v>134</v>
      </c>
      <c r="AT106" s="189" t="s">
        <v>129</v>
      </c>
      <c r="AU106" s="189" t="s">
        <v>81</v>
      </c>
      <c r="AY106" s="16" t="s">
        <v>126</v>
      </c>
      <c r="BE106" s="190">
        <f>IF(N106="základní",J106,0)</f>
        <v>0</v>
      </c>
      <c r="BF106" s="190">
        <f>IF(N106="snížená",J106,0)</f>
        <v>0</v>
      </c>
      <c r="BG106" s="190">
        <f>IF(N106="zákl. přenesená",J106,0)</f>
        <v>0</v>
      </c>
      <c r="BH106" s="190">
        <f>IF(N106="sníž. přenesená",J106,0)</f>
        <v>0</v>
      </c>
      <c r="BI106" s="190">
        <f>IF(N106="nulová",J106,0)</f>
        <v>0</v>
      </c>
      <c r="BJ106" s="16" t="s">
        <v>8</v>
      </c>
      <c r="BK106" s="190">
        <f>ROUND(I106*H106,0)</f>
        <v>0</v>
      </c>
      <c r="BL106" s="16" t="s">
        <v>134</v>
      </c>
      <c r="BM106" s="189" t="s">
        <v>500</v>
      </c>
    </row>
    <row r="107" spans="2:47" s="1" customFormat="1" ht="19.2">
      <c r="B107" s="33"/>
      <c r="C107" s="34"/>
      <c r="D107" s="191" t="s">
        <v>136</v>
      </c>
      <c r="E107" s="34"/>
      <c r="F107" s="192" t="s">
        <v>169</v>
      </c>
      <c r="G107" s="34"/>
      <c r="H107" s="34"/>
      <c r="I107" s="106"/>
      <c r="J107" s="34"/>
      <c r="K107" s="34"/>
      <c r="L107" s="37"/>
      <c r="M107" s="193"/>
      <c r="N107" s="62"/>
      <c r="O107" s="62"/>
      <c r="P107" s="62"/>
      <c r="Q107" s="62"/>
      <c r="R107" s="62"/>
      <c r="S107" s="62"/>
      <c r="T107" s="63"/>
      <c r="AT107" s="16" t="s">
        <v>136</v>
      </c>
      <c r="AU107" s="16" t="s">
        <v>81</v>
      </c>
    </row>
    <row r="108" spans="2:47" s="1" customFormat="1" ht="28.8">
      <c r="B108" s="33"/>
      <c r="C108" s="34"/>
      <c r="D108" s="191" t="s">
        <v>138</v>
      </c>
      <c r="E108" s="34"/>
      <c r="F108" s="194" t="s">
        <v>158</v>
      </c>
      <c r="G108" s="34"/>
      <c r="H108" s="34"/>
      <c r="I108" s="106"/>
      <c r="J108" s="34"/>
      <c r="K108" s="34"/>
      <c r="L108" s="37"/>
      <c r="M108" s="193"/>
      <c r="N108" s="62"/>
      <c r="O108" s="62"/>
      <c r="P108" s="62"/>
      <c r="Q108" s="62"/>
      <c r="R108" s="62"/>
      <c r="S108" s="62"/>
      <c r="T108" s="63"/>
      <c r="AT108" s="16" t="s">
        <v>138</v>
      </c>
      <c r="AU108" s="16" t="s">
        <v>81</v>
      </c>
    </row>
    <row r="109" spans="2:51" s="12" customFormat="1" ht="12">
      <c r="B109" s="195"/>
      <c r="C109" s="196"/>
      <c r="D109" s="191" t="s">
        <v>140</v>
      </c>
      <c r="E109" s="197" t="s">
        <v>20</v>
      </c>
      <c r="F109" s="198" t="s">
        <v>501</v>
      </c>
      <c r="G109" s="196"/>
      <c r="H109" s="199">
        <v>18.58</v>
      </c>
      <c r="I109" s="200"/>
      <c r="J109" s="196"/>
      <c r="K109" s="196"/>
      <c r="L109" s="201"/>
      <c r="M109" s="202"/>
      <c r="N109" s="203"/>
      <c r="O109" s="203"/>
      <c r="P109" s="203"/>
      <c r="Q109" s="203"/>
      <c r="R109" s="203"/>
      <c r="S109" s="203"/>
      <c r="T109" s="204"/>
      <c r="AT109" s="205" t="s">
        <v>140</v>
      </c>
      <c r="AU109" s="205" t="s">
        <v>81</v>
      </c>
      <c r="AV109" s="12" t="s">
        <v>81</v>
      </c>
      <c r="AW109" s="12" t="s">
        <v>33</v>
      </c>
      <c r="AX109" s="12" t="s">
        <v>8</v>
      </c>
      <c r="AY109" s="205" t="s">
        <v>126</v>
      </c>
    </row>
    <row r="110" spans="2:63" s="11" customFormat="1" ht="22.8" customHeight="1">
      <c r="B110" s="163"/>
      <c r="C110" s="164"/>
      <c r="D110" s="165" t="s">
        <v>71</v>
      </c>
      <c r="E110" s="177" t="s">
        <v>182</v>
      </c>
      <c r="F110" s="177" t="s">
        <v>183</v>
      </c>
      <c r="G110" s="164"/>
      <c r="H110" s="164"/>
      <c r="I110" s="167"/>
      <c r="J110" s="178">
        <f>BK110</f>
        <v>0</v>
      </c>
      <c r="K110" s="164"/>
      <c r="L110" s="169"/>
      <c r="M110" s="170"/>
      <c r="N110" s="171"/>
      <c r="O110" s="171"/>
      <c r="P110" s="172">
        <f>SUM(P111:P130)</f>
        <v>0</v>
      </c>
      <c r="Q110" s="171"/>
      <c r="R110" s="172">
        <f>SUM(R111:R130)</f>
        <v>0</v>
      </c>
      <c r="S110" s="171"/>
      <c r="T110" s="173">
        <f>SUM(T111:T130)</f>
        <v>0</v>
      </c>
      <c r="AR110" s="174" t="s">
        <v>8</v>
      </c>
      <c r="AT110" s="175" t="s">
        <v>71</v>
      </c>
      <c r="AU110" s="175" t="s">
        <v>8</v>
      </c>
      <c r="AY110" s="174" t="s">
        <v>126</v>
      </c>
      <c r="BK110" s="176">
        <f>SUM(BK111:BK130)</f>
        <v>0</v>
      </c>
    </row>
    <row r="111" spans="2:65" s="1" customFormat="1" ht="14.4" customHeight="1">
      <c r="B111" s="33"/>
      <c r="C111" s="179" t="s">
        <v>127</v>
      </c>
      <c r="D111" s="179" t="s">
        <v>129</v>
      </c>
      <c r="E111" s="180" t="s">
        <v>185</v>
      </c>
      <c r="F111" s="181" t="s">
        <v>186</v>
      </c>
      <c r="G111" s="182" t="s">
        <v>187</v>
      </c>
      <c r="H111" s="183">
        <v>0.93</v>
      </c>
      <c r="I111" s="184"/>
      <c r="J111" s="183">
        <f>ROUND(I111*H111,0)</f>
        <v>0</v>
      </c>
      <c r="K111" s="181" t="s">
        <v>133</v>
      </c>
      <c r="L111" s="37"/>
      <c r="M111" s="185" t="s">
        <v>20</v>
      </c>
      <c r="N111" s="186" t="s">
        <v>43</v>
      </c>
      <c r="O111" s="62"/>
      <c r="P111" s="187">
        <f>O111*H111</f>
        <v>0</v>
      </c>
      <c r="Q111" s="187">
        <v>0</v>
      </c>
      <c r="R111" s="187">
        <f>Q111*H111</f>
        <v>0</v>
      </c>
      <c r="S111" s="187">
        <v>0</v>
      </c>
      <c r="T111" s="188">
        <f>S111*H111</f>
        <v>0</v>
      </c>
      <c r="AR111" s="189" t="s">
        <v>134</v>
      </c>
      <c r="AT111" s="189" t="s">
        <v>129</v>
      </c>
      <c r="AU111" s="189" t="s">
        <v>81</v>
      </c>
      <c r="AY111" s="16" t="s">
        <v>126</v>
      </c>
      <c r="BE111" s="190">
        <f>IF(N111="základní",J111,0)</f>
        <v>0</v>
      </c>
      <c r="BF111" s="190">
        <f>IF(N111="snížená",J111,0)</f>
        <v>0</v>
      </c>
      <c r="BG111" s="190">
        <f>IF(N111="zákl. přenesená",J111,0)</f>
        <v>0</v>
      </c>
      <c r="BH111" s="190">
        <f>IF(N111="sníž. přenesená",J111,0)</f>
        <v>0</v>
      </c>
      <c r="BI111" s="190">
        <f>IF(N111="nulová",J111,0)</f>
        <v>0</v>
      </c>
      <c r="BJ111" s="16" t="s">
        <v>8</v>
      </c>
      <c r="BK111" s="190">
        <f>ROUND(I111*H111,0)</f>
        <v>0</v>
      </c>
      <c r="BL111" s="16" t="s">
        <v>134</v>
      </c>
      <c r="BM111" s="189" t="s">
        <v>502</v>
      </c>
    </row>
    <row r="112" spans="2:47" s="1" customFormat="1" ht="12">
      <c r="B112" s="33"/>
      <c r="C112" s="34"/>
      <c r="D112" s="191" t="s">
        <v>136</v>
      </c>
      <c r="E112" s="34"/>
      <c r="F112" s="192" t="s">
        <v>189</v>
      </c>
      <c r="G112" s="34"/>
      <c r="H112" s="34"/>
      <c r="I112" s="106"/>
      <c r="J112" s="34"/>
      <c r="K112" s="34"/>
      <c r="L112" s="37"/>
      <c r="M112" s="193"/>
      <c r="N112" s="62"/>
      <c r="O112" s="62"/>
      <c r="P112" s="62"/>
      <c r="Q112" s="62"/>
      <c r="R112" s="62"/>
      <c r="S112" s="62"/>
      <c r="T112" s="63"/>
      <c r="AT112" s="16" t="s">
        <v>136</v>
      </c>
      <c r="AU112" s="16" t="s">
        <v>81</v>
      </c>
    </row>
    <row r="113" spans="2:47" s="1" customFormat="1" ht="38.4">
      <c r="B113" s="33"/>
      <c r="C113" s="34"/>
      <c r="D113" s="191" t="s">
        <v>138</v>
      </c>
      <c r="E113" s="34"/>
      <c r="F113" s="194" t="s">
        <v>190</v>
      </c>
      <c r="G113" s="34"/>
      <c r="H113" s="34"/>
      <c r="I113" s="106"/>
      <c r="J113" s="34"/>
      <c r="K113" s="34"/>
      <c r="L113" s="37"/>
      <c r="M113" s="193"/>
      <c r="N113" s="62"/>
      <c r="O113" s="62"/>
      <c r="P113" s="62"/>
      <c r="Q113" s="62"/>
      <c r="R113" s="62"/>
      <c r="S113" s="62"/>
      <c r="T113" s="63"/>
      <c r="AT113" s="16" t="s">
        <v>138</v>
      </c>
      <c r="AU113" s="16" t="s">
        <v>81</v>
      </c>
    </row>
    <row r="114" spans="2:51" s="12" customFormat="1" ht="12">
      <c r="B114" s="195"/>
      <c r="C114" s="196"/>
      <c r="D114" s="191" t="s">
        <v>140</v>
      </c>
      <c r="E114" s="197" t="s">
        <v>20</v>
      </c>
      <c r="F114" s="198" t="s">
        <v>503</v>
      </c>
      <c r="G114" s="196"/>
      <c r="H114" s="199">
        <v>0.93</v>
      </c>
      <c r="I114" s="200"/>
      <c r="J114" s="196"/>
      <c r="K114" s="196"/>
      <c r="L114" s="201"/>
      <c r="M114" s="202"/>
      <c r="N114" s="203"/>
      <c r="O114" s="203"/>
      <c r="P114" s="203"/>
      <c r="Q114" s="203"/>
      <c r="R114" s="203"/>
      <c r="S114" s="203"/>
      <c r="T114" s="204"/>
      <c r="AT114" s="205" t="s">
        <v>140</v>
      </c>
      <c r="AU114" s="205" t="s">
        <v>81</v>
      </c>
      <c r="AV114" s="12" t="s">
        <v>81</v>
      </c>
      <c r="AW114" s="12" t="s">
        <v>33</v>
      </c>
      <c r="AX114" s="12" t="s">
        <v>8</v>
      </c>
      <c r="AY114" s="205" t="s">
        <v>126</v>
      </c>
    </row>
    <row r="115" spans="2:65" s="1" customFormat="1" ht="14.4" customHeight="1">
      <c r="B115" s="33"/>
      <c r="C115" s="179" t="s">
        <v>176</v>
      </c>
      <c r="D115" s="179" t="s">
        <v>129</v>
      </c>
      <c r="E115" s="180" t="s">
        <v>191</v>
      </c>
      <c r="F115" s="181" t="s">
        <v>192</v>
      </c>
      <c r="G115" s="182" t="s">
        <v>187</v>
      </c>
      <c r="H115" s="183">
        <v>0.93</v>
      </c>
      <c r="I115" s="184"/>
      <c r="J115" s="183">
        <f>ROUND(I115*H115,0)</f>
        <v>0</v>
      </c>
      <c r="K115" s="181" t="s">
        <v>133</v>
      </c>
      <c r="L115" s="37"/>
      <c r="M115" s="185" t="s">
        <v>20</v>
      </c>
      <c r="N115" s="186" t="s">
        <v>43</v>
      </c>
      <c r="O115" s="62"/>
      <c r="P115" s="187">
        <f>O115*H115</f>
        <v>0</v>
      </c>
      <c r="Q115" s="187">
        <v>0</v>
      </c>
      <c r="R115" s="187">
        <f>Q115*H115</f>
        <v>0</v>
      </c>
      <c r="S115" s="187">
        <v>0</v>
      </c>
      <c r="T115" s="188">
        <f>S115*H115</f>
        <v>0</v>
      </c>
      <c r="AR115" s="189" t="s">
        <v>134</v>
      </c>
      <c r="AT115" s="189" t="s">
        <v>129</v>
      </c>
      <c r="AU115" s="189" t="s">
        <v>81</v>
      </c>
      <c r="AY115" s="16" t="s">
        <v>126</v>
      </c>
      <c r="BE115" s="190">
        <f>IF(N115="základní",J115,0)</f>
        <v>0</v>
      </c>
      <c r="BF115" s="190">
        <f>IF(N115="snížená",J115,0)</f>
        <v>0</v>
      </c>
      <c r="BG115" s="190">
        <f>IF(N115="zákl. přenesená",J115,0)</f>
        <v>0</v>
      </c>
      <c r="BH115" s="190">
        <f>IF(N115="sníž. přenesená",J115,0)</f>
        <v>0</v>
      </c>
      <c r="BI115" s="190">
        <f>IF(N115="nulová",J115,0)</f>
        <v>0</v>
      </c>
      <c r="BJ115" s="16" t="s">
        <v>8</v>
      </c>
      <c r="BK115" s="190">
        <f>ROUND(I115*H115,0)</f>
        <v>0</v>
      </c>
      <c r="BL115" s="16" t="s">
        <v>134</v>
      </c>
      <c r="BM115" s="189" t="s">
        <v>504</v>
      </c>
    </row>
    <row r="116" spans="2:47" s="1" customFormat="1" ht="19.2">
      <c r="B116" s="33"/>
      <c r="C116" s="34"/>
      <c r="D116" s="191" t="s">
        <v>136</v>
      </c>
      <c r="E116" s="34"/>
      <c r="F116" s="192" t="s">
        <v>194</v>
      </c>
      <c r="G116" s="34"/>
      <c r="H116" s="34"/>
      <c r="I116" s="106"/>
      <c r="J116" s="34"/>
      <c r="K116" s="34"/>
      <c r="L116" s="37"/>
      <c r="M116" s="193"/>
      <c r="N116" s="62"/>
      <c r="O116" s="62"/>
      <c r="P116" s="62"/>
      <c r="Q116" s="62"/>
      <c r="R116" s="62"/>
      <c r="S116" s="62"/>
      <c r="T116" s="63"/>
      <c r="AT116" s="16" t="s">
        <v>136</v>
      </c>
      <c r="AU116" s="16" t="s">
        <v>81</v>
      </c>
    </row>
    <row r="117" spans="2:47" s="1" customFormat="1" ht="115.2">
      <c r="B117" s="33"/>
      <c r="C117" s="34"/>
      <c r="D117" s="191" t="s">
        <v>138</v>
      </c>
      <c r="E117" s="34"/>
      <c r="F117" s="194" t="s">
        <v>195</v>
      </c>
      <c r="G117" s="34"/>
      <c r="H117" s="34"/>
      <c r="I117" s="106"/>
      <c r="J117" s="34"/>
      <c r="K117" s="34"/>
      <c r="L117" s="37"/>
      <c r="M117" s="193"/>
      <c r="N117" s="62"/>
      <c r="O117" s="62"/>
      <c r="P117" s="62"/>
      <c r="Q117" s="62"/>
      <c r="R117" s="62"/>
      <c r="S117" s="62"/>
      <c r="T117" s="63"/>
      <c r="AT117" s="16" t="s">
        <v>138</v>
      </c>
      <c r="AU117" s="16" t="s">
        <v>81</v>
      </c>
    </row>
    <row r="118" spans="2:51" s="12" customFormat="1" ht="12">
      <c r="B118" s="195"/>
      <c r="C118" s="196"/>
      <c r="D118" s="191" t="s">
        <v>140</v>
      </c>
      <c r="E118" s="197" t="s">
        <v>20</v>
      </c>
      <c r="F118" s="198" t="s">
        <v>503</v>
      </c>
      <c r="G118" s="196"/>
      <c r="H118" s="199">
        <v>0.93</v>
      </c>
      <c r="I118" s="200"/>
      <c r="J118" s="196"/>
      <c r="K118" s="196"/>
      <c r="L118" s="201"/>
      <c r="M118" s="202"/>
      <c r="N118" s="203"/>
      <c r="O118" s="203"/>
      <c r="P118" s="203"/>
      <c r="Q118" s="203"/>
      <c r="R118" s="203"/>
      <c r="S118" s="203"/>
      <c r="T118" s="204"/>
      <c r="AT118" s="205" t="s">
        <v>140</v>
      </c>
      <c r="AU118" s="205" t="s">
        <v>81</v>
      </c>
      <c r="AV118" s="12" t="s">
        <v>81</v>
      </c>
      <c r="AW118" s="12" t="s">
        <v>33</v>
      </c>
      <c r="AX118" s="12" t="s">
        <v>8</v>
      </c>
      <c r="AY118" s="205" t="s">
        <v>126</v>
      </c>
    </row>
    <row r="119" spans="2:65" s="1" customFormat="1" ht="14.4" customHeight="1">
      <c r="B119" s="33"/>
      <c r="C119" s="179" t="s">
        <v>184</v>
      </c>
      <c r="D119" s="179" t="s">
        <v>129</v>
      </c>
      <c r="E119" s="180" t="s">
        <v>196</v>
      </c>
      <c r="F119" s="181" t="s">
        <v>197</v>
      </c>
      <c r="G119" s="182" t="s">
        <v>187</v>
      </c>
      <c r="H119" s="183">
        <v>0.93</v>
      </c>
      <c r="I119" s="184"/>
      <c r="J119" s="183">
        <f>ROUND(I119*H119,0)</f>
        <v>0</v>
      </c>
      <c r="K119" s="181" t="s">
        <v>133</v>
      </c>
      <c r="L119" s="37"/>
      <c r="M119" s="185" t="s">
        <v>20</v>
      </c>
      <c r="N119" s="186" t="s">
        <v>43</v>
      </c>
      <c r="O119" s="62"/>
      <c r="P119" s="187">
        <f>O119*H119</f>
        <v>0</v>
      </c>
      <c r="Q119" s="187">
        <v>0</v>
      </c>
      <c r="R119" s="187">
        <f>Q119*H119</f>
        <v>0</v>
      </c>
      <c r="S119" s="187">
        <v>0</v>
      </c>
      <c r="T119" s="188">
        <f>S119*H119</f>
        <v>0</v>
      </c>
      <c r="AR119" s="189" t="s">
        <v>134</v>
      </c>
      <c r="AT119" s="189" t="s">
        <v>129</v>
      </c>
      <c r="AU119" s="189" t="s">
        <v>81</v>
      </c>
      <c r="AY119" s="16" t="s">
        <v>126</v>
      </c>
      <c r="BE119" s="190">
        <f>IF(N119="základní",J119,0)</f>
        <v>0</v>
      </c>
      <c r="BF119" s="190">
        <f>IF(N119="snížená",J119,0)</f>
        <v>0</v>
      </c>
      <c r="BG119" s="190">
        <f>IF(N119="zákl. přenesená",J119,0)</f>
        <v>0</v>
      </c>
      <c r="BH119" s="190">
        <f>IF(N119="sníž. přenesená",J119,0)</f>
        <v>0</v>
      </c>
      <c r="BI119" s="190">
        <f>IF(N119="nulová",J119,0)</f>
        <v>0</v>
      </c>
      <c r="BJ119" s="16" t="s">
        <v>8</v>
      </c>
      <c r="BK119" s="190">
        <f>ROUND(I119*H119,0)</f>
        <v>0</v>
      </c>
      <c r="BL119" s="16" t="s">
        <v>134</v>
      </c>
      <c r="BM119" s="189" t="s">
        <v>505</v>
      </c>
    </row>
    <row r="120" spans="2:47" s="1" customFormat="1" ht="12">
      <c r="B120" s="33"/>
      <c r="C120" s="34"/>
      <c r="D120" s="191" t="s">
        <v>136</v>
      </c>
      <c r="E120" s="34"/>
      <c r="F120" s="192" t="s">
        <v>199</v>
      </c>
      <c r="G120" s="34"/>
      <c r="H120" s="34"/>
      <c r="I120" s="106"/>
      <c r="J120" s="34"/>
      <c r="K120" s="34"/>
      <c r="L120" s="37"/>
      <c r="M120" s="193"/>
      <c r="N120" s="62"/>
      <c r="O120" s="62"/>
      <c r="P120" s="62"/>
      <c r="Q120" s="62"/>
      <c r="R120" s="62"/>
      <c r="S120" s="62"/>
      <c r="T120" s="63"/>
      <c r="AT120" s="16" t="s">
        <v>136</v>
      </c>
      <c r="AU120" s="16" t="s">
        <v>81</v>
      </c>
    </row>
    <row r="121" spans="2:47" s="1" customFormat="1" ht="76.8">
      <c r="B121" s="33"/>
      <c r="C121" s="34"/>
      <c r="D121" s="191" t="s">
        <v>138</v>
      </c>
      <c r="E121" s="34"/>
      <c r="F121" s="194" t="s">
        <v>200</v>
      </c>
      <c r="G121" s="34"/>
      <c r="H121" s="34"/>
      <c r="I121" s="106"/>
      <c r="J121" s="34"/>
      <c r="K121" s="34"/>
      <c r="L121" s="37"/>
      <c r="M121" s="193"/>
      <c r="N121" s="62"/>
      <c r="O121" s="62"/>
      <c r="P121" s="62"/>
      <c r="Q121" s="62"/>
      <c r="R121" s="62"/>
      <c r="S121" s="62"/>
      <c r="T121" s="63"/>
      <c r="AT121" s="16" t="s">
        <v>138</v>
      </c>
      <c r="AU121" s="16" t="s">
        <v>81</v>
      </c>
    </row>
    <row r="122" spans="2:51" s="12" customFormat="1" ht="12">
      <c r="B122" s="195"/>
      <c r="C122" s="196"/>
      <c r="D122" s="191" t="s">
        <v>140</v>
      </c>
      <c r="E122" s="197" t="s">
        <v>20</v>
      </c>
      <c r="F122" s="198" t="s">
        <v>503</v>
      </c>
      <c r="G122" s="196"/>
      <c r="H122" s="199">
        <v>0.93</v>
      </c>
      <c r="I122" s="200"/>
      <c r="J122" s="196"/>
      <c r="K122" s="196"/>
      <c r="L122" s="201"/>
      <c r="M122" s="202"/>
      <c r="N122" s="203"/>
      <c r="O122" s="203"/>
      <c r="P122" s="203"/>
      <c r="Q122" s="203"/>
      <c r="R122" s="203"/>
      <c r="S122" s="203"/>
      <c r="T122" s="204"/>
      <c r="AT122" s="205" t="s">
        <v>140</v>
      </c>
      <c r="AU122" s="205" t="s">
        <v>81</v>
      </c>
      <c r="AV122" s="12" t="s">
        <v>81</v>
      </c>
      <c r="AW122" s="12" t="s">
        <v>33</v>
      </c>
      <c r="AX122" s="12" t="s">
        <v>8</v>
      </c>
      <c r="AY122" s="205" t="s">
        <v>126</v>
      </c>
    </row>
    <row r="123" spans="2:65" s="1" customFormat="1" ht="14.4" customHeight="1">
      <c r="B123" s="33"/>
      <c r="C123" s="179" t="s">
        <v>151</v>
      </c>
      <c r="D123" s="179" t="s">
        <v>129</v>
      </c>
      <c r="E123" s="180" t="s">
        <v>202</v>
      </c>
      <c r="F123" s="181" t="s">
        <v>203</v>
      </c>
      <c r="G123" s="182" t="s">
        <v>187</v>
      </c>
      <c r="H123" s="183">
        <v>4.65</v>
      </c>
      <c r="I123" s="184"/>
      <c r="J123" s="183">
        <f>ROUND(I123*H123,0)</f>
        <v>0</v>
      </c>
      <c r="K123" s="181" t="s">
        <v>133</v>
      </c>
      <c r="L123" s="37"/>
      <c r="M123" s="185" t="s">
        <v>20</v>
      </c>
      <c r="N123" s="186" t="s">
        <v>43</v>
      </c>
      <c r="O123" s="62"/>
      <c r="P123" s="187">
        <f>O123*H123</f>
        <v>0</v>
      </c>
      <c r="Q123" s="187">
        <v>0</v>
      </c>
      <c r="R123" s="187">
        <f>Q123*H123</f>
        <v>0</v>
      </c>
      <c r="S123" s="187">
        <v>0</v>
      </c>
      <c r="T123" s="188">
        <f>S123*H123</f>
        <v>0</v>
      </c>
      <c r="AR123" s="189" t="s">
        <v>134</v>
      </c>
      <c r="AT123" s="189" t="s">
        <v>129</v>
      </c>
      <c r="AU123" s="189" t="s">
        <v>81</v>
      </c>
      <c r="AY123" s="16" t="s">
        <v>126</v>
      </c>
      <c r="BE123" s="190">
        <f>IF(N123="základní",J123,0)</f>
        <v>0</v>
      </c>
      <c r="BF123" s="190">
        <f>IF(N123="snížená",J123,0)</f>
        <v>0</v>
      </c>
      <c r="BG123" s="190">
        <f>IF(N123="zákl. přenesená",J123,0)</f>
        <v>0</v>
      </c>
      <c r="BH123" s="190">
        <f>IF(N123="sníž. přenesená",J123,0)</f>
        <v>0</v>
      </c>
      <c r="BI123" s="190">
        <f>IF(N123="nulová",J123,0)</f>
        <v>0</v>
      </c>
      <c r="BJ123" s="16" t="s">
        <v>8</v>
      </c>
      <c r="BK123" s="190">
        <f>ROUND(I123*H123,0)</f>
        <v>0</v>
      </c>
      <c r="BL123" s="16" t="s">
        <v>134</v>
      </c>
      <c r="BM123" s="189" t="s">
        <v>506</v>
      </c>
    </row>
    <row r="124" spans="2:47" s="1" customFormat="1" ht="19.2">
      <c r="B124" s="33"/>
      <c r="C124" s="34"/>
      <c r="D124" s="191" t="s">
        <v>136</v>
      </c>
      <c r="E124" s="34"/>
      <c r="F124" s="192" t="s">
        <v>205</v>
      </c>
      <c r="G124" s="34"/>
      <c r="H124" s="34"/>
      <c r="I124" s="106"/>
      <c r="J124" s="34"/>
      <c r="K124" s="34"/>
      <c r="L124" s="37"/>
      <c r="M124" s="193"/>
      <c r="N124" s="62"/>
      <c r="O124" s="62"/>
      <c r="P124" s="62"/>
      <c r="Q124" s="62"/>
      <c r="R124" s="62"/>
      <c r="S124" s="62"/>
      <c r="T124" s="63"/>
      <c r="AT124" s="16" t="s">
        <v>136</v>
      </c>
      <c r="AU124" s="16" t="s">
        <v>81</v>
      </c>
    </row>
    <row r="125" spans="2:47" s="1" customFormat="1" ht="76.8">
      <c r="B125" s="33"/>
      <c r="C125" s="34"/>
      <c r="D125" s="191" t="s">
        <v>138</v>
      </c>
      <c r="E125" s="34"/>
      <c r="F125" s="194" t="s">
        <v>200</v>
      </c>
      <c r="G125" s="34"/>
      <c r="H125" s="34"/>
      <c r="I125" s="106"/>
      <c r="J125" s="34"/>
      <c r="K125" s="34"/>
      <c r="L125" s="37"/>
      <c r="M125" s="193"/>
      <c r="N125" s="62"/>
      <c r="O125" s="62"/>
      <c r="P125" s="62"/>
      <c r="Q125" s="62"/>
      <c r="R125" s="62"/>
      <c r="S125" s="62"/>
      <c r="T125" s="63"/>
      <c r="AT125" s="16" t="s">
        <v>138</v>
      </c>
      <c r="AU125" s="16" t="s">
        <v>81</v>
      </c>
    </row>
    <row r="126" spans="2:51" s="12" customFormat="1" ht="12">
      <c r="B126" s="195"/>
      <c r="C126" s="196"/>
      <c r="D126" s="191" t="s">
        <v>140</v>
      </c>
      <c r="E126" s="197" t="s">
        <v>20</v>
      </c>
      <c r="F126" s="198" t="s">
        <v>507</v>
      </c>
      <c r="G126" s="196"/>
      <c r="H126" s="199">
        <v>4.65</v>
      </c>
      <c r="I126" s="200"/>
      <c r="J126" s="196"/>
      <c r="K126" s="196"/>
      <c r="L126" s="201"/>
      <c r="M126" s="202"/>
      <c r="N126" s="203"/>
      <c r="O126" s="203"/>
      <c r="P126" s="203"/>
      <c r="Q126" s="203"/>
      <c r="R126" s="203"/>
      <c r="S126" s="203"/>
      <c r="T126" s="204"/>
      <c r="AT126" s="205" t="s">
        <v>140</v>
      </c>
      <c r="AU126" s="205" t="s">
        <v>81</v>
      </c>
      <c r="AV126" s="12" t="s">
        <v>81</v>
      </c>
      <c r="AW126" s="12" t="s">
        <v>33</v>
      </c>
      <c r="AX126" s="12" t="s">
        <v>8</v>
      </c>
      <c r="AY126" s="205" t="s">
        <v>126</v>
      </c>
    </row>
    <row r="127" spans="2:65" s="1" customFormat="1" ht="21.6" customHeight="1">
      <c r="B127" s="33"/>
      <c r="C127" s="179" t="s">
        <v>26</v>
      </c>
      <c r="D127" s="179" t="s">
        <v>129</v>
      </c>
      <c r="E127" s="180" t="s">
        <v>208</v>
      </c>
      <c r="F127" s="181" t="s">
        <v>209</v>
      </c>
      <c r="G127" s="182" t="s">
        <v>187</v>
      </c>
      <c r="H127" s="183">
        <v>0.93</v>
      </c>
      <c r="I127" s="184"/>
      <c r="J127" s="183">
        <f>ROUND(I127*H127,0)</f>
        <v>0</v>
      </c>
      <c r="K127" s="181" t="s">
        <v>133</v>
      </c>
      <c r="L127" s="37"/>
      <c r="M127" s="185" t="s">
        <v>20</v>
      </c>
      <c r="N127" s="186" t="s">
        <v>43</v>
      </c>
      <c r="O127" s="62"/>
      <c r="P127" s="187">
        <f>O127*H127</f>
        <v>0</v>
      </c>
      <c r="Q127" s="187">
        <v>0</v>
      </c>
      <c r="R127" s="187">
        <f>Q127*H127</f>
        <v>0</v>
      </c>
      <c r="S127" s="187">
        <v>0</v>
      </c>
      <c r="T127" s="188">
        <f>S127*H127</f>
        <v>0</v>
      </c>
      <c r="AR127" s="189" t="s">
        <v>134</v>
      </c>
      <c r="AT127" s="189" t="s">
        <v>129</v>
      </c>
      <c r="AU127" s="189" t="s">
        <v>81</v>
      </c>
      <c r="AY127" s="16" t="s">
        <v>126</v>
      </c>
      <c r="BE127" s="190">
        <f>IF(N127="základní",J127,0)</f>
        <v>0</v>
      </c>
      <c r="BF127" s="190">
        <f>IF(N127="snížená",J127,0)</f>
        <v>0</v>
      </c>
      <c r="BG127" s="190">
        <f>IF(N127="zákl. přenesená",J127,0)</f>
        <v>0</v>
      </c>
      <c r="BH127" s="190">
        <f>IF(N127="sníž. přenesená",J127,0)</f>
        <v>0</v>
      </c>
      <c r="BI127" s="190">
        <f>IF(N127="nulová",J127,0)</f>
        <v>0</v>
      </c>
      <c r="BJ127" s="16" t="s">
        <v>8</v>
      </c>
      <c r="BK127" s="190">
        <f>ROUND(I127*H127,0)</f>
        <v>0</v>
      </c>
      <c r="BL127" s="16" t="s">
        <v>134</v>
      </c>
      <c r="BM127" s="189" t="s">
        <v>508</v>
      </c>
    </row>
    <row r="128" spans="2:47" s="1" customFormat="1" ht="19.2">
      <c r="B128" s="33"/>
      <c r="C128" s="34"/>
      <c r="D128" s="191" t="s">
        <v>136</v>
      </c>
      <c r="E128" s="34"/>
      <c r="F128" s="192" t="s">
        <v>211</v>
      </c>
      <c r="G128" s="34"/>
      <c r="H128" s="34"/>
      <c r="I128" s="106"/>
      <c r="J128" s="34"/>
      <c r="K128" s="34"/>
      <c r="L128" s="37"/>
      <c r="M128" s="193"/>
      <c r="N128" s="62"/>
      <c r="O128" s="62"/>
      <c r="P128" s="62"/>
      <c r="Q128" s="62"/>
      <c r="R128" s="62"/>
      <c r="S128" s="62"/>
      <c r="T128" s="63"/>
      <c r="AT128" s="16" t="s">
        <v>136</v>
      </c>
      <c r="AU128" s="16" t="s">
        <v>81</v>
      </c>
    </row>
    <row r="129" spans="2:47" s="1" customFormat="1" ht="76.8">
      <c r="B129" s="33"/>
      <c r="C129" s="34"/>
      <c r="D129" s="191" t="s">
        <v>138</v>
      </c>
      <c r="E129" s="34"/>
      <c r="F129" s="194" t="s">
        <v>212</v>
      </c>
      <c r="G129" s="34"/>
      <c r="H129" s="34"/>
      <c r="I129" s="106"/>
      <c r="J129" s="34"/>
      <c r="K129" s="34"/>
      <c r="L129" s="37"/>
      <c r="M129" s="193"/>
      <c r="N129" s="62"/>
      <c r="O129" s="62"/>
      <c r="P129" s="62"/>
      <c r="Q129" s="62"/>
      <c r="R129" s="62"/>
      <c r="S129" s="62"/>
      <c r="T129" s="63"/>
      <c r="AT129" s="16" t="s">
        <v>138</v>
      </c>
      <c r="AU129" s="16" t="s">
        <v>81</v>
      </c>
    </row>
    <row r="130" spans="2:51" s="12" customFormat="1" ht="12">
      <c r="B130" s="195"/>
      <c r="C130" s="196"/>
      <c r="D130" s="191" t="s">
        <v>140</v>
      </c>
      <c r="E130" s="197" t="s">
        <v>20</v>
      </c>
      <c r="F130" s="198" t="s">
        <v>503</v>
      </c>
      <c r="G130" s="196"/>
      <c r="H130" s="199">
        <v>0.93</v>
      </c>
      <c r="I130" s="200"/>
      <c r="J130" s="196"/>
      <c r="K130" s="196"/>
      <c r="L130" s="201"/>
      <c r="M130" s="202"/>
      <c r="N130" s="203"/>
      <c r="O130" s="203"/>
      <c r="P130" s="203"/>
      <c r="Q130" s="203"/>
      <c r="R130" s="203"/>
      <c r="S130" s="203"/>
      <c r="T130" s="204"/>
      <c r="AT130" s="205" t="s">
        <v>140</v>
      </c>
      <c r="AU130" s="205" t="s">
        <v>81</v>
      </c>
      <c r="AV130" s="12" t="s">
        <v>81</v>
      </c>
      <c r="AW130" s="12" t="s">
        <v>33</v>
      </c>
      <c r="AX130" s="12" t="s">
        <v>8</v>
      </c>
      <c r="AY130" s="205" t="s">
        <v>126</v>
      </c>
    </row>
    <row r="131" spans="2:63" s="11" customFormat="1" ht="22.8" customHeight="1">
      <c r="B131" s="163"/>
      <c r="C131" s="164"/>
      <c r="D131" s="165" t="s">
        <v>71</v>
      </c>
      <c r="E131" s="177" t="s">
        <v>213</v>
      </c>
      <c r="F131" s="177" t="s">
        <v>214</v>
      </c>
      <c r="G131" s="164"/>
      <c r="H131" s="164"/>
      <c r="I131" s="167"/>
      <c r="J131" s="178">
        <f>BK131</f>
        <v>0</v>
      </c>
      <c r="K131" s="164"/>
      <c r="L131" s="169"/>
      <c r="M131" s="170"/>
      <c r="N131" s="171"/>
      <c r="O131" s="171"/>
      <c r="P131" s="172">
        <f>SUM(P132:P134)</f>
        <v>0</v>
      </c>
      <c r="Q131" s="171"/>
      <c r="R131" s="172">
        <f>SUM(R132:R134)</f>
        <v>0</v>
      </c>
      <c r="S131" s="171"/>
      <c r="T131" s="173">
        <f>SUM(T132:T134)</f>
        <v>0</v>
      </c>
      <c r="AR131" s="174" t="s">
        <v>8</v>
      </c>
      <c r="AT131" s="175" t="s">
        <v>71</v>
      </c>
      <c r="AU131" s="175" t="s">
        <v>8</v>
      </c>
      <c r="AY131" s="174" t="s">
        <v>126</v>
      </c>
      <c r="BK131" s="176">
        <f>SUM(BK132:BK134)</f>
        <v>0</v>
      </c>
    </row>
    <row r="132" spans="2:65" s="1" customFormat="1" ht="14.4" customHeight="1">
      <c r="B132" s="33"/>
      <c r="C132" s="179" t="s">
        <v>201</v>
      </c>
      <c r="D132" s="179" t="s">
        <v>129</v>
      </c>
      <c r="E132" s="180" t="s">
        <v>216</v>
      </c>
      <c r="F132" s="181" t="s">
        <v>217</v>
      </c>
      <c r="G132" s="182" t="s">
        <v>187</v>
      </c>
      <c r="H132" s="183">
        <v>0.65</v>
      </c>
      <c r="I132" s="184"/>
      <c r="J132" s="183">
        <f>ROUND(I132*H132,0)</f>
        <v>0</v>
      </c>
      <c r="K132" s="181" t="s">
        <v>133</v>
      </c>
      <c r="L132" s="37"/>
      <c r="M132" s="185" t="s">
        <v>20</v>
      </c>
      <c r="N132" s="186" t="s">
        <v>43</v>
      </c>
      <c r="O132" s="62"/>
      <c r="P132" s="187">
        <f>O132*H132</f>
        <v>0</v>
      </c>
      <c r="Q132" s="187">
        <v>0</v>
      </c>
      <c r="R132" s="187">
        <f>Q132*H132</f>
        <v>0</v>
      </c>
      <c r="S132" s="187">
        <v>0</v>
      </c>
      <c r="T132" s="188">
        <f>S132*H132</f>
        <v>0</v>
      </c>
      <c r="AR132" s="189" t="s">
        <v>134</v>
      </c>
      <c r="AT132" s="189" t="s">
        <v>129</v>
      </c>
      <c r="AU132" s="189" t="s">
        <v>81</v>
      </c>
      <c r="AY132" s="16" t="s">
        <v>126</v>
      </c>
      <c r="BE132" s="190">
        <f>IF(N132="základní",J132,0)</f>
        <v>0</v>
      </c>
      <c r="BF132" s="190">
        <f>IF(N132="snížená",J132,0)</f>
        <v>0</v>
      </c>
      <c r="BG132" s="190">
        <f>IF(N132="zákl. přenesená",J132,0)</f>
        <v>0</v>
      </c>
      <c r="BH132" s="190">
        <f>IF(N132="sníž. přenesená",J132,0)</f>
        <v>0</v>
      </c>
      <c r="BI132" s="190">
        <f>IF(N132="nulová",J132,0)</f>
        <v>0</v>
      </c>
      <c r="BJ132" s="16" t="s">
        <v>8</v>
      </c>
      <c r="BK132" s="190">
        <f>ROUND(I132*H132,0)</f>
        <v>0</v>
      </c>
      <c r="BL132" s="16" t="s">
        <v>134</v>
      </c>
      <c r="BM132" s="189" t="s">
        <v>509</v>
      </c>
    </row>
    <row r="133" spans="2:47" s="1" customFormat="1" ht="19.2">
      <c r="B133" s="33"/>
      <c r="C133" s="34"/>
      <c r="D133" s="191" t="s">
        <v>136</v>
      </c>
      <c r="E133" s="34"/>
      <c r="F133" s="192" t="s">
        <v>219</v>
      </c>
      <c r="G133" s="34"/>
      <c r="H133" s="34"/>
      <c r="I133" s="106"/>
      <c r="J133" s="34"/>
      <c r="K133" s="34"/>
      <c r="L133" s="37"/>
      <c r="M133" s="193"/>
      <c r="N133" s="62"/>
      <c r="O133" s="62"/>
      <c r="P133" s="62"/>
      <c r="Q133" s="62"/>
      <c r="R133" s="62"/>
      <c r="S133" s="62"/>
      <c r="T133" s="63"/>
      <c r="AT133" s="16" t="s">
        <v>136</v>
      </c>
      <c r="AU133" s="16" t="s">
        <v>81</v>
      </c>
    </row>
    <row r="134" spans="2:47" s="1" customFormat="1" ht="76.8">
      <c r="B134" s="33"/>
      <c r="C134" s="34"/>
      <c r="D134" s="191" t="s">
        <v>138</v>
      </c>
      <c r="E134" s="34"/>
      <c r="F134" s="194" t="s">
        <v>220</v>
      </c>
      <c r="G134" s="34"/>
      <c r="H134" s="34"/>
      <c r="I134" s="106"/>
      <c r="J134" s="34"/>
      <c r="K134" s="34"/>
      <c r="L134" s="37"/>
      <c r="M134" s="193"/>
      <c r="N134" s="62"/>
      <c r="O134" s="62"/>
      <c r="P134" s="62"/>
      <c r="Q134" s="62"/>
      <c r="R134" s="62"/>
      <c r="S134" s="62"/>
      <c r="T134" s="63"/>
      <c r="AT134" s="16" t="s">
        <v>138</v>
      </c>
      <c r="AU134" s="16" t="s">
        <v>81</v>
      </c>
    </row>
    <row r="135" spans="2:63" s="11" customFormat="1" ht="25.95" customHeight="1">
      <c r="B135" s="163"/>
      <c r="C135" s="164"/>
      <c r="D135" s="165" t="s">
        <v>71</v>
      </c>
      <c r="E135" s="166" t="s">
        <v>221</v>
      </c>
      <c r="F135" s="166" t="s">
        <v>222</v>
      </c>
      <c r="G135" s="164"/>
      <c r="H135" s="164"/>
      <c r="I135" s="167"/>
      <c r="J135" s="168">
        <f>BK135</f>
        <v>0</v>
      </c>
      <c r="K135" s="164"/>
      <c r="L135" s="169"/>
      <c r="M135" s="170"/>
      <c r="N135" s="171"/>
      <c r="O135" s="171"/>
      <c r="P135" s="172">
        <f>P136</f>
        <v>0</v>
      </c>
      <c r="Q135" s="171"/>
      <c r="R135" s="172">
        <f>R136</f>
        <v>0.1476151</v>
      </c>
      <c r="S135" s="171"/>
      <c r="T135" s="173">
        <f>T136</f>
        <v>0.059000000000000004</v>
      </c>
      <c r="AR135" s="174" t="s">
        <v>81</v>
      </c>
      <c r="AT135" s="175" t="s">
        <v>71</v>
      </c>
      <c r="AU135" s="175" t="s">
        <v>72</v>
      </c>
      <c r="AY135" s="174" t="s">
        <v>126</v>
      </c>
      <c r="BK135" s="176">
        <f>BK136</f>
        <v>0</v>
      </c>
    </row>
    <row r="136" spans="2:63" s="11" customFormat="1" ht="22.8" customHeight="1">
      <c r="B136" s="163"/>
      <c r="C136" s="164"/>
      <c r="D136" s="165" t="s">
        <v>71</v>
      </c>
      <c r="E136" s="177" t="s">
        <v>223</v>
      </c>
      <c r="F136" s="177" t="s">
        <v>224</v>
      </c>
      <c r="G136" s="164"/>
      <c r="H136" s="164"/>
      <c r="I136" s="167"/>
      <c r="J136" s="178">
        <f>BK136</f>
        <v>0</v>
      </c>
      <c r="K136" s="164"/>
      <c r="L136" s="169"/>
      <c r="M136" s="170"/>
      <c r="N136" s="171"/>
      <c r="O136" s="171"/>
      <c r="P136" s="172">
        <f>SUM(P137:P181)</f>
        <v>0</v>
      </c>
      <c r="Q136" s="171"/>
      <c r="R136" s="172">
        <f>SUM(R137:R181)</f>
        <v>0.1476151</v>
      </c>
      <c r="S136" s="171"/>
      <c r="T136" s="173">
        <f>SUM(T137:T181)</f>
        <v>0.059000000000000004</v>
      </c>
      <c r="AR136" s="174" t="s">
        <v>81</v>
      </c>
      <c r="AT136" s="175" t="s">
        <v>71</v>
      </c>
      <c r="AU136" s="175" t="s">
        <v>8</v>
      </c>
      <c r="AY136" s="174" t="s">
        <v>126</v>
      </c>
      <c r="BK136" s="176">
        <f>SUM(BK137:BK181)</f>
        <v>0</v>
      </c>
    </row>
    <row r="137" spans="2:65" s="1" customFormat="1" ht="14.4" customHeight="1">
      <c r="B137" s="33"/>
      <c r="C137" s="179" t="s">
        <v>207</v>
      </c>
      <c r="D137" s="179" t="s">
        <v>129</v>
      </c>
      <c r="E137" s="180" t="s">
        <v>226</v>
      </c>
      <c r="F137" s="181" t="s">
        <v>227</v>
      </c>
      <c r="G137" s="182" t="s">
        <v>228</v>
      </c>
      <c r="H137" s="183">
        <v>3</v>
      </c>
      <c r="I137" s="184"/>
      <c r="J137" s="183">
        <f>ROUND(I137*H137,0)</f>
        <v>0</v>
      </c>
      <c r="K137" s="181" t="s">
        <v>133</v>
      </c>
      <c r="L137" s="37"/>
      <c r="M137" s="185" t="s">
        <v>20</v>
      </c>
      <c r="N137" s="186" t="s">
        <v>43</v>
      </c>
      <c r="O137" s="62"/>
      <c r="P137" s="187">
        <f>O137*H137</f>
        <v>0</v>
      </c>
      <c r="Q137" s="187">
        <v>0</v>
      </c>
      <c r="R137" s="187">
        <f>Q137*H137</f>
        <v>0</v>
      </c>
      <c r="S137" s="187">
        <v>0.003</v>
      </c>
      <c r="T137" s="188">
        <f>S137*H137</f>
        <v>0.009000000000000001</v>
      </c>
      <c r="AR137" s="189" t="s">
        <v>229</v>
      </c>
      <c r="AT137" s="189" t="s">
        <v>129</v>
      </c>
      <c r="AU137" s="189" t="s">
        <v>81</v>
      </c>
      <c r="AY137" s="16" t="s">
        <v>126</v>
      </c>
      <c r="BE137" s="190">
        <f>IF(N137="základní",J137,0)</f>
        <v>0</v>
      </c>
      <c r="BF137" s="190">
        <f>IF(N137="snížená",J137,0)</f>
        <v>0</v>
      </c>
      <c r="BG137" s="190">
        <f>IF(N137="zákl. přenesená",J137,0)</f>
        <v>0</v>
      </c>
      <c r="BH137" s="190">
        <f>IF(N137="sníž. přenesená",J137,0)</f>
        <v>0</v>
      </c>
      <c r="BI137" s="190">
        <f>IF(N137="nulová",J137,0)</f>
        <v>0</v>
      </c>
      <c r="BJ137" s="16" t="s">
        <v>8</v>
      </c>
      <c r="BK137" s="190">
        <f>ROUND(I137*H137,0)</f>
        <v>0</v>
      </c>
      <c r="BL137" s="16" t="s">
        <v>229</v>
      </c>
      <c r="BM137" s="189" t="s">
        <v>510</v>
      </c>
    </row>
    <row r="138" spans="2:47" s="1" customFormat="1" ht="12">
      <c r="B138" s="33"/>
      <c r="C138" s="34"/>
      <c r="D138" s="191" t="s">
        <v>136</v>
      </c>
      <c r="E138" s="34"/>
      <c r="F138" s="192" t="s">
        <v>231</v>
      </c>
      <c r="G138" s="34"/>
      <c r="H138" s="34"/>
      <c r="I138" s="106"/>
      <c r="J138" s="34"/>
      <c r="K138" s="34"/>
      <c r="L138" s="37"/>
      <c r="M138" s="193"/>
      <c r="N138" s="62"/>
      <c r="O138" s="62"/>
      <c r="P138" s="62"/>
      <c r="Q138" s="62"/>
      <c r="R138" s="62"/>
      <c r="S138" s="62"/>
      <c r="T138" s="63"/>
      <c r="AT138" s="16" t="s">
        <v>136</v>
      </c>
      <c r="AU138" s="16" t="s">
        <v>81</v>
      </c>
    </row>
    <row r="139" spans="2:51" s="12" customFormat="1" ht="12">
      <c r="B139" s="195"/>
      <c r="C139" s="196"/>
      <c r="D139" s="191" t="s">
        <v>140</v>
      </c>
      <c r="E139" s="197" t="s">
        <v>20</v>
      </c>
      <c r="F139" s="198" t="s">
        <v>153</v>
      </c>
      <c r="G139" s="196"/>
      <c r="H139" s="199">
        <v>3</v>
      </c>
      <c r="I139" s="200"/>
      <c r="J139" s="196"/>
      <c r="K139" s="196"/>
      <c r="L139" s="201"/>
      <c r="M139" s="202"/>
      <c r="N139" s="203"/>
      <c r="O139" s="203"/>
      <c r="P139" s="203"/>
      <c r="Q139" s="203"/>
      <c r="R139" s="203"/>
      <c r="S139" s="203"/>
      <c r="T139" s="204"/>
      <c r="AT139" s="205" t="s">
        <v>140</v>
      </c>
      <c r="AU139" s="205" t="s">
        <v>81</v>
      </c>
      <c r="AV139" s="12" t="s">
        <v>81</v>
      </c>
      <c r="AW139" s="12" t="s">
        <v>33</v>
      </c>
      <c r="AX139" s="12" t="s">
        <v>8</v>
      </c>
      <c r="AY139" s="205" t="s">
        <v>126</v>
      </c>
    </row>
    <row r="140" spans="2:65" s="1" customFormat="1" ht="14.4" customHeight="1">
      <c r="B140" s="33"/>
      <c r="C140" s="179" t="s">
        <v>215</v>
      </c>
      <c r="D140" s="179" t="s">
        <v>129</v>
      </c>
      <c r="E140" s="180" t="s">
        <v>233</v>
      </c>
      <c r="F140" s="181" t="s">
        <v>234</v>
      </c>
      <c r="G140" s="182" t="s">
        <v>228</v>
      </c>
      <c r="H140" s="183">
        <v>10</v>
      </c>
      <c r="I140" s="184"/>
      <c r="J140" s="183">
        <f>ROUND(I140*H140,0)</f>
        <v>0</v>
      </c>
      <c r="K140" s="181" t="s">
        <v>133</v>
      </c>
      <c r="L140" s="37"/>
      <c r="M140" s="185" t="s">
        <v>20</v>
      </c>
      <c r="N140" s="186" t="s">
        <v>43</v>
      </c>
      <c r="O140" s="62"/>
      <c r="P140" s="187">
        <f>O140*H140</f>
        <v>0</v>
      </c>
      <c r="Q140" s="187">
        <v>0</v>
      </c>
      <c r="R140" s="187">
        <f>Q140*H140</f>
        <v>0</v>
      </c>
      <c r="S140" s="187">
        <v>0.005</v>
      </c>
      <c r="T140" s="188">
        <f>S140*H140</f>
        <v>0.05</v>
      </c>
      <c r="AR140" s="189" t="s">
        <v>229</v>
      </c>
      <c r="AT140" s="189" t="s">
        <v>129</v>
      </c>
      <c r="AU140" s="189" t="s">
        <v>81</v>
      </c>
      <c r="AY140" s="16" t="s">
        <v>126</v>
      </c>
      <c r="BE140" s="190">
        <f>IF(N140="základní",J140,0)</f>
        <v>0</v>
      </c>
      <c r="BF140" s="190">
        <f>IF(N140="snížená",J140,0)</f>
        <v>0</v>
      </c>
      <c r="BG140" s="190">
        <f>IF(N140="zákl. přenesená",J140,0)</f>
        <v>0</v>
      </c>
      <c r="BH140" s="190">
        <f>IF(N140="sníž. přenesená",J140,0)</f>
        <v>0</v>
      </c>
      <c r="BI140" s="190">
        <f>IF(N140="nulová",J140,0)</f>
        <v>0</v>
      </c>
      <c r="BJ140" s="16" t="s">
        <v>8</v>
      </c>
      <c r="BK140" s="190">
        <f>ROUND(I140*H140,0)</f>
        <v>0</v>
      </c>
      <c r="BL140" s="16" t="s">
        <v>229</v>
      </c>
      <c r="BM140" s="189" t="s">
        <v>511</v>
      </c>
    </row>
    <row r="141" spans="2:47" s="1" customFormat="1" ht="12">
      <c r="B141" s="33"/>
      <c r="C141" s="34"/>
      <c r="D141" s="191" t="s">
        <v>136</v>
      </c>
      <c r="E141" s="34"/>
      <c r="F141" s="192" t="s">
        <v>236</v>
      </c>
      <c r="G141" s="34"/>
      <c r="H141" s="34"/>
      <c r="I141" s="106"/>
      <c r="J141" s="34"/>
      <c r="K141" s="34"/>
      <c r="L141" s="37"/>
      <c r="M141" s="193"/>
      <c r="N141" s="62"/>
      <c r="O141" s="62"/>
      <c r="P141" s="62"/>
      <c r="Q141" s="62"/>
      <c r="R141" s="62"/>
      <c r="S141" s="62"/>
      <c r="T141" s="63"/>
      <c r="AT141" s="16" t="s">
        <v>136</v>
      </c>
      <c r="AU141" s="16" t="s">
        <v>81</v>
      </c>
    </row>
    <row r="142" spans="2:51" s="12" customFormat="1" ht="12">
      <c r="B142" s="195"/>
      <c r="C142" s="196"/>
      <c r="D142" s="191" t="s">
        <v>140</v>
      </c>
      <c r="E142" s="197" t="s">
        <v>20</v>
      </c>
      <c r="F142" s="198" t="s">
        <v>512</v>
      </c>
      <c r="G142" s="196"/>
      <c r="H142" s="199">
        <v>10</v>
      </c>
      <c r="I142" s="200"/>
      <c r="J142" s="196"/>
      <c r="K142" s="196"/>
      <c r="L142" s="201"/>
      <c r="M142" s="202"/>
      <c r="N142" s="203"/>
      <c r="O142" s="203"/>
      <c r="P142" s="203"/>
      <c r="Q142" s="203"/>
      <c r="R142" s="203"/>
      <c r="S142" s="203"/>
      <c r="T142" s="204"/>
      <c r="AT142" s="205" t="s">
        <v>140</v>
      </c>
      <c r="AU142" s="205" t="s">
        <v>81</v>
      </c>
      <c r="AV142" s="12" t="s">
        <v>81</v>
      </c>
      <c r="AW142" s="12" t="s">
        <v>33</v>
      </c>
      <c r="AX142" s="12" t="s">
        <v>8</v>
      </c>
      <c r="AY142" s="205" t="s">
        <v>126</v>
      </c>
    </row>
    <row r="143" spans="2:65" s="1" customFormat="1" ht="14.4" customHeight="1">
      <c r="B143" s="33"/>
      <c r="C143" s="179" t="s">
        <v>225</v>
      </c>
      <c r="D143" s="179" t="s">
        <v>129</v>
      </c>
      <c r="E143" s="180" t="s">
        <v>238</v>
      </c>
      <c r="F143" s="181" t="s">
        <v>239</v>
      </c>
      <c r="G143" s="182" t="s">
        <v>132</v>
      </c>
      <c r="H143" s="183">
        <v>22.55</v>
      </c>
      <c r="I143" s="184"/>
      <c r="J143" s="183">
        <f>ROUND(I143*H143,0)</f>
        <v>0</v>
      </c>
      <c r="K143" s="181" t="s">
        <v>133</v>
      </c>
      <c r="L143" s="37"/>
      <c r="M143" s="185" t="s">
        <v>20</v>
      </c>
      <c r="N143" s="186" t="s">
        <v>43</v>
      </c>
      <c r="O143" s="62"/>
      <c r="P143" s="187">
        <f>O143*H143</f>
        <v>0</v>
      </c>
      <c r="Q143" s="187">
        <v>0.00027</v>
      </c>
      <c r="R143" s="187">
        <f>Q143*H143</f>
        <v>0.0060885</v>
      </c>
      <c r="S143" s="187">
        <v>0</v>
      </c>
      <c r="T143" s="188">
        <f>S143*H143</f>
        <v>0</v>
      </c>
      <c r="AR143" s="189" t="s">
        <v>229</v>
      </c>
      <c r="AT143" s="189" t="s">
        <v>129</v>
      </c>
      <c r="AU143" s="189" t="s">
        <v>81</v>
      </c>
      <c r="AY143" s="16" t="s">
        <v>126</v>
      </c>
      <c r="BE143" s="190">
        <f>IF(N143="základní",J143,0)</f>
        <v>0</v>
      </c>
      <c r="BF143" s="190">
        <f>IF(N143="snížená",J143,0)</f>
        <v>0</v>
      </c>
      <c r="BG143" s="190">
        <f>IF(N143="zákl. přenesená",J143,0)</f>
        <v>0</v>
      </c>
      <c r="BH143" s="190">
        <f>IF(N143="sníž. přenesená",J143,0)</f>
        <v>0</v>
      </c>
      <c r="BI143" s="190">
        <f>IF(N143="nulová",J143,0)</f>
        <v>0</v>
      </c>
      <c r="BJ143" s="16" t="s">
        <v>8</v>
      </c>
      <c r="BK143" s="190">
        <f>ROUND(I143*H143,0)</f>
        <v>0</v>
      </c>
      <c r="BL143" s="16" t="s">
        <v>229</v>
      </c>
      <c r="BM143" s="189" t="s">
        <v>513</v>
      </c>
    </row>
    <row r="144" spans="2:47" s="1" customFormat="1" ht="12">
      <c r="B144" s="33"/>
      <c r="C144" s="34"/>
      <c r="D144" s="191" t="s">
        <v>136</v>
      </c>
      <c r="E144" s="34"/>
      <c r="F144" s="192" t="s">
        <v>241</v>
      </c>
      <c r="G144" s="34"/>
      <c r="H144" s="34"/>
      <c r="I144" s="106"/>
      <c r="J144" s="34"/>
      <c r="K144" s="34"/>
      <c r="L144" s="37"/>
      <c r="M144" s="193"/>
      <c r="N144" s="62"/>
      <c r="O144" s="62"/>
      <c r="P144" s="62"/>
      <c r="Q144" s="62"/>
      <c r="R144" s="62"/>
      <c r="S144" s="62"/>
      <c r="T144" s="63"/>
      <c r="AT144" s="16" t="s">
        <v>136</v>
      </c>
      <c r="AU144" s="16" t="s">
        <v>81</v>
      </c>
    </row>
    <row r="145" spans="2:47" s="1" customFormat="1" ht="86.4">
      <c r="B145" s="33"/>
      <c r="C145" s="34"/>
      <c r="D145" s="191" t="s">
        <v>138</v>
      </c>
      <c r="E145" s="34"/>
      <c r="F145" s="194" t="s">
        <v>242</v>
      </c>
      <c r="G145" s="34"/>
      <c r="H145" s="34"/>
      <c r="I145" s="106"/>
      <c r="J145" s="34"/>
      <c r="K145" s="34"/>
      <c r="L145" s="37"/>
      <c r="M145" s="193"/>
      <c r="N145" s="62"/>
      <c r="O145" s="62"/>
      <c r="P145" s="62"/>
      <c r="Q145" s="62"/>
      <c r="R145" s="62"/>
      <c r="S145" s="62"/>
      <c r="T145" s="63"/>
      <c r="AT145" s="16" t="s">
        <v>138</v>
      </c>
      <c r="AU145" s="16" t="s">
        <v>81</v>
      </c>
    </row>
    <row r="146" spans="2:51" s="12" customFormat="1" ht="12">
      <c r="B146" s="195"/>
      <c r="C146" s="196"/>
      <c r="D146" s="191" t="s">
        <v>140</v>
      </c>
      <c r="E146" s="197" t="s">
        <v>20</v>
      </c>
      <c r="F146" s="198" t="s">
        <v>495</v>
      </c>
      <c r="G146" s="196"/>
      <c r="H146" s="199">
        <v>22.55</v>
      </c>
      <c r="I146" s="200"/>
      <c r="J146" s="196"/>
      <c r="K146" s="196"/>
      <c r="L146" s="201"/>
      <c r="M146" s="202"/>
      <c r="N146" s="203"/>
      <c r="O146" s="203"/>
      <c r="P146" s="203"/>
      <c r="Q146" s="203"/>
      <c r="R146" s="203"/>
      <c r="S146" s="203"/>
      <c r="T146" s="204"/>
      <c r="AT146" s="205" t="s">
        <v>140</v>
      </c>
      <c r="AU146" s="205" t="s">
        <v>81</v>
      </c>
      <c r="AV146" s="12" t="s">
        <v>81</v>
      </c>
      <c r="AW146" s="12" t="s">
        <v>33</v>
      </c>
      <c r="AX146" s="12" t="s">
        <v>8</v>
      </c>
      <c r="AY146" s="205" t="s">
        <v>126</v>
      </c>
    </row>
    <row r="147" spans="2:65" s="1" customFormat="1" ht="32.4" customHeight="1">
      <c r="B147" s="33"/>
      <c r="C147" s="217" t="s">
        <v>9</v>
      </c>
      <c r="D147" s="217" t="s">
        <v>256</v>
      </c>
      <c r="E147" s="218" t="s">
        <v>268</v>
      </c>
      <c r="F147" s="219" t="s">
        <v>514</v>
      </c>
      <c r="G147" s="220" t="s">
        <v>259</v>
      </c>
      <c r="H147" s="221">
        <v>9</v>
      </c>
      <c r="I147" s="222"/>
      <c r="J147" s="221">
        <f>ROUND(I147*H147,0)</f>
        <v>0</v>
      </c>
      <c r="K147" s="219" t="s">
        <v>20</v>
      </c>
      <c r="L147" s="223"/>
      <c r="M147" s="224" t="s">
        <v>20</v>
      </c>
      <c r="N147" s="225" t="s">
        <v>43</v>
      </c>
      <c r="O147" s="62"/>
      <c r="P147" s="187">
        <f>O147*H147</f>
        <v>0</v>
      </c>
      <c r="Q147" s="187">
        <v>0</v>
      </c>
      <c r="R147" s="187">
        <f>Q147*H147</f>
        <v>0</v>
      </c>
      <c r="S147" s="187">
        <v>0</v>
      </c>
      <c r="T147" s="188">
        <f>S147*H147</f>
        <v>0</v>
      </c>
      <c r="AR147" s="189" t="s">
        <v>260</v>
      </c>
      <c r="AT147" s="189" t="s">
        <v>256</v>
      </c>
      <c r="AU147" s="189" t="s">
        <v>81</v>
      </c>
      <c r="AY147" s="16" t="s">
        <v>126</v>
      </c>
      <c r="BE147" s="190">
        <f>IF(N147="základní",J147,0)</f>
        <v>0</v>
      </c>
      <c r="BF147" s="190">
        <f>IF(N147="snížená",J147,0)</f>
        <v>0</v>
      </c>
      <c r="BG147" s="190">
        <f>IF(N147="zákl. přenesená",J147,0)</f>
        <v>0</v>
      </c>
      <c r="BH147" s="190">
        <f>IF(N147="sníž. přenesená",J147,0)</f>
        <v>0</v>
      </c>
      <c r="BI147" s="190">
        <f>IF(N147="nulová",J147,0)</f>
        <v>0</v>
      </c>
      <c r="BJ147" s="16" t="s">
        <v>8</v>
      </c>
      <c r="BK147" s="190">
        <f>ROUND(I147*H147,0)</f>
        <v>0</v>
      </c>
      <c r="BL147" s="16" t="s">
        <v>229</v>
      </c>
      <c r="BM147" s="189" t="s">
        <v>515</v>
      </c>
    </row>
    <row r="148" spans="2:47" s="1" customFormat="1" ht="19.2">
      <c r="B148" s="33"/>
      <c r="C148" s="34"/>
      <c r="D148" s="191" t="s">
        <v>136</v>
      </c>
      <c r="E148" s="34"/>
      <c r="F148" s="192" t="s">
        <v>516</v>
      </c>
      <c r="G148" s="34"/>
      <c r="H148" s="34"/>
      <c r="I148" s="106"/>
      <c r="J148" s="34"/>
      <c r="K148" s="34"/>
      <c r="L148" s="37"/>
      <c r="M148" s="193"/>
      <c r="N148" s="62"/>
      <c r="O148" s="62"/>
      <c r="P148" s="62"/>
      <c r="Q148" s="62"/>
      <c r="R148" s="62"/>
      <c r="S148" s="62"/>
      <c r="T148" s="63"/>
      <c r="AT148" s="16" t="s">
        <v>136</v>
      </c>
      <c r="AU148" s="16" t="s">
        <v>81</v>
      </c>
    </row>
    <row r="149" spans="2:65" s="1" customFormat="1" ht="21.6" customHeight="1">
      <c r="B149" s="33"/>
      <c r="C149" s="217" t="s">
        <v>229</v>
      </c>
      <c r="D149" s="217" t="s">
        <v>256</v>
      </c>
      <c r="E149" s="218" t="s">
        <v>415</v>
      </c>
      <c r="F149" s="219" t="s">
        <v>517</v>
      </c>
      <c r="G149" s="220" t="s">
        <v>259</v>
      </c>
      <c r="H149" s="221">
        <v>3</v>
      </c>
      <c r="I149" s="222"/>
      <c r="J149" s="221">
        <f>ROUND(I149*H149,0)</f>
        <v>0</v>
      </c>
      <c r="K149" s="219" t="s">
        <v>20</v>
      </c>
      <c r="L149" s="223"/>
      <c r="M149" s="224" t="s">
        <v>20</v>
      </c>
      <c r="N149" s="225" t="s">
        <v>43</v>
      </c>
      <c r="O149" s="62"/>
      <c r="P149" s="187">
        <f>O149*H149</f>
        <v>0</v>
      </c>
      <c r="Q149" s="187">
        <v>0</v>
      </c>
      <c r="R149" s="187">
        <f>Q149*H149</f>
        <v>0</v>
      </c>
      <c r="S149" s="187">
        <v>0</v>
      </c>
      <c r="T149" s="188">
        <f>S149*H149</f>
        <v>0</v>
      </c>
      <c r="AR149" s="189" t="s">
        <v>260</v>
      </c>
      <c r="AT149" s="189" t="s">
        <v>256</v>
      </c>
      <c r="AU149" s="189" t="s">
        <v>81</v>
      </c>
      <c r="AY149" s="16" t="s">
        <v>126</v>
      </c>
      <c r="BE149" s="190">
        <f>IF(N149="základní",J149,0)</f>
        <v>0</v>
      </c>
      <c r="BF149" s="190">
        <f>IF(N149="snížená",J149,0)</f>
        <v>0</v>
      </c>
      <c r="BG149" s="190">
        <f>IF(N149="zákl. přenesená",J149,0)</f>
        <v>0</v>
      </c>
      <c r="BH149" s="190">
        <f>IF(N149="sníž. přenesená",J149,0)</f>
        <v>0</v>
      </c>
      <c r="BI149" s="190">
        <f>IF(N149="nulová",J149,0)</f>
        <v>0</v>
      </c>
      <c r="BJ149" s="16" t="s">
        <v>8</v>
      </c>
      <c r="BK149" s="190">
        <f>ROUND(I149*H149,0)</f>
        <v>0</v>
      </c>
      <c r="BL149" s="16" t="s">
        <v>229</v>
      </c>
      <c r="BM149" s="189" t="s">
        <v>518</v>
      </c>
    </row>
    <row r="150" spans="2:47" s="1" customFormat="1" ht="19.2">
      <c r="B150" s="33"/>
      <c r="C150" s="34"/>
      <c r="D150" s="191" t="s">
        <v>136</v>
      </c>
      <c r="E150" s="34"/>
      <c r="F150" s="192" t="s">
        <v>517</v>
      </c>
      <c r="G150" s="34"/>
      <c r="H150" s="34"/>
      <c r="I150" s="106"/>
      <c r="J150" s="34"/>
      <c r="K150" s="34"/>
      <c r="L150" s="37"/>
      <c r="M150" s="193"/>
      <c r="N150" s="62"/>
      <c r="O150" s="62"/>
      <c r="P150" s="62"/>
      <c r="Q150" s="62"/>
      <c r="R150" s="62"/>
      <c r="S150" s="62"/>
      <c r="T150" s="63"/>
      <c r="AT150" s="16" t="s">
        <v>136</v>
      </c>
      <c r="AU150" s="16" t="s">
        <v>81</v>
      </c>
    </row>
    <row r="151" spans="2:65" s="1" customFormat="1" ht="21.6" customHeight="1">
      <c r="B151" s="33"/>
      <c r="C151" s="217" t="s">
        <v>244</v>
      </c>
      <c r="D151" s="217" t="s">
        <v>256</v>
      </c>
      <c r="E151" s="218" t="s">
        <v>519</v>
      </c>
      <c r="F151" s="219" t="s">
        <v>520</v>
      </c>
      <c r="G151" s="220" t="s">
        <v>259</v>
      </c>
      <c r="H151" s="221">
        <v>1</v>
      </c>
      <c r="I151" s="222"/>
      <c r="J151" s="221">
        <f>ROUND(I151*H151,0)</f>
        <v>0</v>
      </c>
      <c r="K151" s="219" t="s">
        <v>20</v>
      </c>
      <c r="L151" s="223"/>
      <c r="M151" s="224" t="s">
        <v>20</v>
      </c>
      <c r="N151" s="225" t="s">
        <v>43</v>
      </c>
      <c r="O151" s="62"/>
      <c r="P151" s="187">
        <f>O151*H151</f>
        <v>0</v>
      </c>
      <c r="Q151" s="187">
        <v>0</v>
      </c>
      <c r="R151" s="187">
        <f>Q151*H151</f>
        <v>0</v>
      </c>
      <c r="S151" s="187">
        <v>0</v>
      </c>
      <c r="T151" s="188">
        <f>S151*H151</f>
        <v>0</v>
      </c>
      <c r="AR151" s="189" t="s">
        <v>260</v>
      </c>
      <c r="AT151" s="189" t="s">
        <v>256</v>
      </c>
      <c r="AU151" s="189" t="s">
        <v>81</v>
      </c>
      <c r="AY151" s="16" t="s">
        <v>126</v>
      </c>
      <c r="BE151" s="190">
        <f>IF(N151="základní",J151,0)</f>
        <v>0</v>
      </c>
      <c r="BF151" s="190">
        <f>IF(N151="snížená",J151,0)</f>
        <v>0</v>
      </c>
      <c r="BG151" s="190">
        <f>IF(N151="zákl. přenesená",J151,0)</f>
        <v>0</v>
      </c>
      <c r="BH151" s="190">
        <f>IF(N151="sníž. přenesená",J151,0)</f>
        <v>0</v>
      </c>
      <c r="BI151" s="190">
        <f>IF(N151="nulová",J151,0)</f>
        <v>0</v>
      </c>
      <c r="BJ151" s="16" t="s">
        <v>8</v>
      </c>
      <c r="BK151" s="190">
        <f>ROUND(I151*H151,0)</f>
        <v>0</v>
      </c>
      <c r="BL151" s="16" t="s">
        <v>229</v>
      </c>
      <c r="BM151" s="189" t="s">
        <v>521</v>
      </c>
    </row>
    <row r="152" spans="2:47" s="1" customFormat="1" ht="19.2">
      <c r="B152" s="33"/>
      <c r="C152" s="34"/>
      <c r="D152" s="191" t="s">
        <v>136</v>
      </c>
      <c r="E152" s="34"/>
      <c r="F152" s="192" t="s">
        <v>520</v>
      </c>
      <c r="G152" s="34"/>
      <c r="H152" s="34"/>
      <c r="I152" s="106"/>
      <c r="J152" s="34"/>
      <c r="K152" s="34"/>
      <c r="L152" s="37"/>
      <c r="M152" s="193"/>
      <c r="N152" s="62"/>
      <c r="O152" s="62"/>
      <c r="P152" s="62"/>
      <c r="Q152" s="62"/>
      <c r="R152" s="62"/>
      <c r="S152" s="62"/>
      <c r="T152" s="63"/>
      <c r="AT152" s="16" t="s">
        <v>136</v>
      </c>
      <c r="AU152" s="16" t="s">
        <v>81</v>
      </c>
    </row>
    <row r="153" spans="2:65" s="1" customFormat="1" ht="14.4" customHeight="1">
      <c r="B153" s="33"/>
      <c r="C153" s="179" t="s">
        <v>250</v>
      </c>
      <c r="D153" s="179" t="s">
        <v>129</v>
      </c>
      <c r="E153" s="180" t="s">
        <v>315</v>
      </c>
      <c r="F153" s="181" t="s">
        <v>316</v>
      </c>
      <c r="G153" s="182" t="s">
        <v>228</v>
      </c>
      <c r="H153" s="183">
        <v>6</v>
      </c>
      <c r="I153" s="184"/>
      <c r="J153" s="183">
        <f>ROUND(I153*H153,0)</f>
        <v>0</v>
      </c>
      <c r="K153" s="181" t="s">
        <v>133</v>
      </c>
      <c r="L153" s="37"/>
      <c r="M153" s="185" t="s">
        <v>20</v>
      </c>
      <c r="N153" s="186" t="s">
        <v>43</v>
      </c>
      <c r="O153" s="62"/>
      <c r="P153" s="187">
        <f>O153*H153</f>
        <v>0</v>
      </c>
      <c r="Q153" s="187">
        <v>0</v>
      </c>
      <c r="R153" s="187">
        <f>Q153*H153</f>
        <v>0</v>
      </c>
      <c r="S153" s="187">
        <v>0</v>
      </c>
      <c r="T153" s="188">
        <f>S153*H153</f>
        <v>0</v>
      </c>
      <c r="AR153" s="189" t="s">
        <v>229</v>
      </c>
      <c r="AT153" s="189" t="s">
        <v>129</v>
      </c>
      <c r="AU153" s="189" t="s">
        <v>81</v>
      </c>
      <c r="AY153" s="16" t="s">
        <v>126</v>
      </c>
      <c r="BE153" s="190">
        <f>IF(N153="základní",J153,0)</f>
        <v>0</v>
      </c>
      <c r="BF153" s="190">
        <f>IF(N153="snížená",J153,0)</f>
        <v>0</v>
      </c>
      <c r="BG153" s="190">
        <f>IF(N153="zákl. přenesená",J153,0)</f>
        <v>0</v>
      </c>
      <c r="BH153" s="190">
        <f>IF(N153="sníž. přenesená",J153,0)</f>
        <v>0</v>
      </c>
      <c r="BI153" s="190">
        <f>IF(N153="nulová",J153,0)</f>
        <v>0</v>
      </c>
      <c r="BJ153" s="16" t="s">
        <v>8</v>
      </c>
      <c r="BK153" s="190">
        <f>ROUND(I153*H153,0)</f>
        <v>0</v>
      </c>
      <c r="BL153" s="16" t="s">
        <v>229</v>
      </c>
      <c r="BM153" s="189" t="s">
        <v>522</v>
      </c>
    </row>
    <row r="154" spans="2:47" s="1" customFormat="1" ht="19.2">
      <c r="B154" s="33"/>
      <c r="C154" s="34"/>
      <c r="D154" s="191" t="s">
        <v>136</v>
      </c>
      <c r="E154" s="34"/>
      <c r="F154" s="192" t="s">
        <v>318</v>
      </c>
      <c r="G154" s="34"/>
      <c r="H154" s="34"/>
      <c r="I154" s="106"/>
      <c r="J154" s="34"/>
      <c r="K154" s="34"/>
      <c r="L154" s="37"/>
      <c r="M154" s="193"/>
      <c r="N154" s="62"/>
      <c r="O154" s="62"/>
      <c r="P154" s="62"/>
      <c r="Q154" s="62"/>
      <c r="R154" s="62"/>
      <c r="S154" s="62"/>
      <c r="T154" s="63"/>
      <c r="AT154" s="16" t="s">
        <v>136</v>
      </c>
      <c r="AU154" s="16" t="s">
        <v>81</v>
      </c>
    </row>
    <row r="155" spans="2:47" s="1" customFormat="1" ht="57.6">
      <c r="B155" s="33"/>
      <c r="C155" s="34"/>
      <c r="D155" s="191" t="s">
        <v>138</v>
      </c>
      <c r="E155" s="34"/>
      <c r="F155" s="194" t="s">
        <v>319</v>
      </c>
      <c r="G155" s="34"/>
      <c r="H155" s="34"/>
      <c r="I155" s="106"/>
      <c r="J155" s="34"/>
      <c r="K155" s="34"/>
      <c r="L155" s="37"/>
      <c r="M155" s="193"/>
      <c r="N155" s="62"/>
      <c r="O155" s="62"/>
      <c r="P155" s="62"/>
      <c r="Q155" s="62"/>
      <c r="R155" s="62"/>
      <c r="S155" s="62"/>
      <c r="T155" s="63"/>
      <c r="AT155" s="16" t="s">
        <v>138</v>
      </c>
      <c r="AU155" s="16" t="s">
        <v>81</v>
      </c>
    </row>
    <row r="156" spans="2:51" s="12" customFormat="1" ht="12">
      <c r="B156" s="195"/>
      <c r="C156" s="196"/>
      <c r="D156" s="191" t="s">
        <v>140</v>
      </c>
      <c r="E156" s="197" t="s">
        <v>20</v>
      </c>
      <c r="F156" s="198" t="s">
        <v>523</v>
      </c>
      <c r="G156" s="196"/>
      <c r="H156" s="199">
        <v>6</v>
      </c>
      <c r="I156" s="200"/>
      <c r="J156" s="196"/>
      <c r="K156" s="196"/>
      <c r="L156" s="201"/>
      <c r="M156" s="202"/>
      <c r="N156" s="203"/>
      <c r="O156" s="203"/>
      <c r="P156" s="203"/>
      <c r="Q156" s="203"/>
      <c r="R156" s="203"/>
      <c r="S156" s="203"/>
      <c r="T156" s="204"/>
      <c r="AT156" s="205" t="s">
        <v>140</v>
      </c>
      <c r="AU156" s="205" t="s">
        <v>81</v>
      </c>
      <c r="AV156" s="12" t="s">
        <v>81</v>
      </c>
      <c r="AW156" s="12" t="s">
        <v>33</v>
      </c>
      <c r="AX156" s="12" t="s">
        <v>8</v>
      </c>
      <c r="AY156" s="205" t="s">
        <v>126</v>
      </c>
    </row>
    <row r="157" spans="2:65" s="1" customFormat="1" ht="14.4" customHeight="1">
      <c r="B157" s="33"/>
      <c r="C157" s="179" t="s">
        <v>255</v>
      </c>
      <c r="D157" s="179" t="s">
        <v>129</v>
      </c>
      <c r="E157" s="180" t="s">
        <v>322</v>
      </c>
      <c r="F157" s="181" t="s">
        <v>323</v>
      </c>
      <c r="G157" s="182" t="s">
        <v>228</v>
      </c>
      <c r="H157" s="183">
        <v>20</v>
      </c>
      <c r="I157" s="184"/>
      <c r="J157" s="183">
        <f>ROUND(I157*H157,0)</f>
        <v>0</v>
      </c>
      <c r="K157" s="181" t="s">
        <v>133</v>
      </c>
      <c r="L157" s="37"/>
      <c r="M157" s="185" t="s">
        <v>20</v>
      </c>
      <c r="N157" s="186" t="s">
        <v>43</v>
      </c>
      <c r="O157" s="62"/>
      <c r="P157" s="187">
        <f>O157*H157</f>
        <v>0</v>
      </c>
      <c r="Q157" s="187">
        <v>0</v>
      </c>
      <c r="R157" s="187">
        <f>Q157*H157</f>
        <v>0</v>
      </c>
      <c r="S157" s="187">
        <v>0</v>
      </c>
      <c r="T157" s="188">
        <f>S157*H157</f>
        <v>0</v>
      </c>
      <c r="AR157" s="189" t="s">
        <v>229</v>
      </c>
      <c r="AT157" s="189" t="s">
        <v>129</v>
      </c>
      <c r="AU157" s="189" t="s">
        <v>81</v>
      </c>
      <c r="AY157" s="16" t="s">
        <v>126</v>
      </c>
      <c r="BE157" s="190">
        <f>IF(N157="základní",J157,0)</f>
        <v>0</v>
      </c>
      <c r="BF157" s="190">
        <f>IF(N157="snížená",J157,0)</f>
        <v>0</v>
      </c>
      <c r="BG157" s="190">
        <f>IF(N157="zákl. přenesená",J157,0)</f>
        <v>0</v>
      </c>
      <c r="BH157" s="190">
        <f>IF(N157="sníž. přenesená",J157,0)</f>
        <v>0</v>
      </c>
      <c r="BI157" s="190">
        <f>IF(N157="nulová",J157,0)</f>
        <v>0</v>
      </c>
      <c r="BJ157" s="16" t="s">
        <v>8</v>
      </c>
      <c r="BK157" s="190">
        <f>ROUND(I157*H157,0)</f>
        <v>0</v>
      </c>
      <c r="BL157" s="16" t="s">
        <v>229</v>
      </c>
      <c r="BM157" s="189" t="s">
        <v>524</v>
      </c>
    </row>
    <row r="158" spans="2:47" s="1" customFormat="1" ht="19.2">
      <c r="B158" s="33"/>
      <c r="C158" s="34"/>
      <c r="D158" s="191" t="s">
        <v>136</v>
      </c>
      <c r="E158" s="34"/>
      <c r="F158" s="192" t="s">
        <v>325</v>
      </c>
      <c r="G158" s="34"/>
      <c r="H158" s="34"/>
      <c r="I158" s="106"/>
      <c r="J158" s="34"/>
      <c r="K158" s="34"/>
      <c r="L158" s="37"/>
      <c r="M158" s="193"/>
      <c r="N158" s="62"/>
      <c r="O158" s="62"/>
      <c r="P158" s="62"/>
      <c r="Q158" s="62"/>
      <c r="R158" s="62"/>
      <c r="S158" s="62"/>
      <c r="T158" s="63"/>
      <c r="AT158" s="16" t="s">
        <v>136</v>
      </c>
      <c r="AU158" s="16" t="s">
        <v>81</v>
      </c>
    </row>
    <row r="159" spans="2:47" s="1" customFormat="1" ht="57.6">
      <c r="B159" s="33"/>
      <c r="C159" s="34"/>
      <c r="D159" s="191" t="s">
        <v>138</v>
      </c>
      <c r="E159" s="34"/>
      <c r="F159" s="194" t="s">
        <v>319</v>
      </c>
      <c r="G159" s="34"/>
      <c r="H159" s="34"/>
      <c r="I159" s="106"/>
      <c r="J159" s="34"/>
      <c r="K159" s="34"/>
      <c r="L159" s="37"/>
      <c r="M159" s="193"/>
      <c r="N159" s="62"/>
      <c r="O159" s="62"/>
      <c r="P159" s="62"/>
      <c r="Q159" s="62"/>
      <c r="R159" s="62"/>
      <c r="S159" s="62"/>
      <c r="T159" s="63"/>
      <c r="AT159" s="16" t="s">
        <v>138</v>
      </c>
      <c r="AU159" s="16" t="s">
        <v>81</v>
      </c>
    </row>
    <row r="160" spans="2:51" s="12" customFormat="1" ht="12">
      <c r="B160" s="195"/>
      <c r="C160" s="196"/>
      <c r="D160" s="191" t="s">
        <v>140</v>
      </c>
      <c r="E160" s="197" t="s">
        <v>20</v>
      </c>
      <c r="F160" s="198" t="s">
        <v>525</v>
      </c>
      <c r="G160" s="196"/>
      <c r="H160" s="199">
        <v>20</v>
      </c>
      <c r="I160" s="200"/>
      <c r="J160" s="196"/>
      <c r="K160" s="196"/>
      <c r="L160" s="201"/>
      <c r="M160" s="202"/>
      <c r="N160" s="203"/>
      <c r="O160" s="203"/>
      <c r="P160" s="203"/>
      <c r="Q160" s="203"/>
      <c r="R160" s="203"/>
      <c r="S160" s="203"/>
      <c r="T160" s="204"/>
      <c r="AT160" s="205" t="s">
        <v>140</v>
      </c>
      <c r="AU160" s="205" t="s">
        <v>81</v>
      </c>
      <c r="AV160" s="12" t="s">
        <v>81</v>
      </c>
      <c r="AW160" s="12" t="s">
        <v>33</v>
      </c>
      <c r="AX160" s="12" t="s">
        <v>8</v>
      </c>
      <c r="AY160" s="205" t="s">
        <v>126</v>
      </c>
    </row>
    <row r="161" spans="2:65" s="1" customFormat="1" ht="14.4" customHeight="1">
      <c r="B161" s="33"/>
      <c r="C161" s="179" t="s">
        <v>263</v>
      </c>
      <c r="D161" s="179" t="s">
        <v>129</v>
      </c>
      <c r="E161" s="180" t="s">
        <v>328</v>
      </c>
      <c r="F161" s="181" t="s">
        <v>329</v>
      </c>
      <c r="G161" s="182" t="s">
        <v>330</v>
      </c>
      <c r="H161" s="183">
        <v>68.22</v>
      </c>
      <c r="I161" s="184"/>
      <c r="J161" s="183">
        <f>ROUND(I161*H161,0)</f>
        <v>0</v>
      </c>
      <c r="K161" s="181" t="s">
        <v>133</v>
      </c>
      <c r="L161" s="37"/>
      <c r="M161" s="185" t="s">
        <v>20</v>
      </c>
      <c r="N161" s="186" t="s">
        <v>43</v>
      </c>
      <c r="O161" s="62"/>
      <c r="P161" s="187">
        <f>O161*H161</f>
        <v>0</v>
      </c>
      <c r="Q161" s="187">
        <v>0.00028</v>
      </c>
      <c r="R161" s="187">
        <f>Q161*H161</f>
        <v>0.019101599999999996</v>
      </c>
      <c r="S161" s="187">
        <v>0</v>
      </c>
      <c r="T161" s="188">
        <f>S161*H161</f>
        <v>0</v>
      </c>
      <c r="AR161" s="189" t="s">
        <v>229</v>
      </c>
      <c r="AT161" s="189" t="s">
        <v>129</v>
      </c>
      <c r="AU161" s="189" t="s">
        <v>81</v>
      </c>
      <c r="AY161" s="16" t="s">
        <v>126</v>
      </c>
      <c r="BE161" s="190">
        <f>IF(N161="základní",J161,0)</f>
        <v>0</v>
      </c>
      <c r="BF161" s="190">
        <f>IF(N161="snížená",J161,0)</f>
        <v>0</v>
      </c>
      <c r="BG161" s="190">
        <f>IF(N161="zákl. přenesená",J161,0)</f>
        <v>0</v>
      </c>
      <c r="BH161" s="190">
        <f>IF(N161="sníž. přenesená",J161,0)</f>
        <v>0</v>
      </c>
      <c r="BI161" s="190">
        <f>IF(N161="nulová",J161,0)</f>
        <v>0</v>
      </c>
      <c r="BJ161" s="16" t="s">
        <v>8</v>
      </c>
      <c r="BK161" s="190">
        <f>ROUND(I161*H161,0)</f>
        <v>0</v>
      </c>
      <c r="BL161" s="16" t="s">
        <v>229</v>
      </c>
      <c r="BM161" s="189" t="s">
        <v>526</v>
      </c>
    </row>
    <row r="162" spans="2:47" s="1" customFormat="1" ht="19.2">
      <c r="B162" s="33"/>
      <c r="C162" s="34"/>
      <c r="D162" s="191" t="s">
        <v>136</v>
      </c>
      <c r="E162" s="34"/>
      <c r="F162" s="192" t="s">
        <v>332</v>
      </c>
      <c r="G162" s="34"/>
      <c r="H162" s="34"/>
      <c r="I162" s="106"/>
      <c r="J162" s="34"/>
      <c r="K162" s="34"/>
      <c r="L162" s="37"/>
      <c r="M162" s="193"/>
      <c r="N162" s="62"/>
      <c r="O162" s="62"/>
      <c r="P162" s="62"/>
      <c r="Q162" s="62"/>
      <c r="R162" s="62"/>
      <c r="S162" s="62"/>
      <c r="T162" s="63"/>
      <c r="AT162" s="16" t="s">
        <v>136</v>
      </c>
      <c r="AU162" s="16" t="s">
        <v>81</v>
      </c>
    </row>
    <row r="163" spans="2:47" s="1" customFormat="1" ht="86.4">
      <c r="B163" s="33"/>
      <c r="C163" s="34"/>
      <c r="D163" s="191" t="s">
        <v>138</v>
      </c>
      <c r="E163" s="34"/>
      <c r="F163" s="194" t="s">
        <v>333</v>
      </c>
      <c r="G163" s="34"/>
      <c r="H163" s="34"/>
      <c r="I163" s="106"/>
      <c r="J163" s="34"/>
      <c r="K163" s="34"/>
      <c r="L163" s="37"/>
      <c r="M163" s="193"/>
      <c r="N163" s="62"/>
      <c r="O163" s="62"/>
      <c r="P163" s="62"/>
      <c r="Q163" s="62"/>
      <c r="R163" s="62"/>
      <c r="S163" s="62"/>
      <c r="T163" s="63"/>
      <c r="AT163" s="16" t="s">
        <v>138</v>
      </c>
      <c r="AU163" s="16" t="s">
        <v>81</v>
      </c>
    </row>
    <row r="164" spans="2:51" s="12" customFormat="1" ht="12">
      <c r="B164" s="195"/>
      <c r="C164" s="196"/>
      <c r="D164" s="191" t="s">
        <v>140</v>
      </c>
      <c r="E164" s="197" t="s">
        <v>20</v>
      </c>
      <c r="F164" s="198" t="s">
        <v>527</v>
      </c>
      <c r="G164" s="196"/>
      <c r="H164" s="199">
        <v>68.22</v>
      </c>
      <c r="I164" s="200"/>
      <c r="J164" s="196"/>
      <c r="K164" s="196"/>
      <c r="L164" s="201"/>
      <c r="M164" s="202"/>
      <c r="N164" s="203"/>
      <c r="O164" s="203"/>
      <c r="P164" s="203"/>
      <c r="Q164" s="203"/>
      <c r="R164" s="203"/>
      <c r="S164" s="203"/>
      <c r="T164" s="204"/>
      <c r="AT164" s="205" t="s">
        <v>140</v>
      </c>
      <c r="AU164" s="205" t="s">
        <v>81</v>
      </c>
      <c r="AV164" s="12" t="s">
        <v>81</v>
      </c>
      <c r="AW164" s="12" t="s">
        <v>33</v>
      </c>
      <c r="AX164" s="12" t="s">
        <v>8</v>
      </c>
      <c r="AY164" s="205" t="s">
        <v>126</v>
      </c>
    </row>
    <row r="165" spans="2:65" s="1" customFormat="1" ht="14.4" customHeight="1">
      <c r="B165" s="33"/>
      <c r="C165" s="217" t="s">
        <v>7</v>
      </c>
      <c r="D165" s="217" t="s">
        <v>256</v>
      </c>
      <c r="E165" s="218" t="s">
        <v>354</v>
      </c>
      <c r="F165" s="219" t="s">
        <v>355</v>
      </c>
      <c r="G165" s="220" t="s">
        <v>330</v>
      </c>
      <c r="H165" s="221">
        <v>73.75</v>
      </c>
      <c r="I165" s="222"/>
      <c r="J165" s="221">
        <f>ROUND(I165*H165,0)</f>
        <v>0</v>
      </c>
      <c r="K165" s="219" t="s">
        <v>133</v>
      </c>
      <c r="L165" s="223"/>
      <c r="M165" s="224" t="s">
        <v>20</v>
      </c>
      <c r="N165" s="225" t="s">
        <v>43</v>
      </c>
      <c r="O165" s="62"/>
      <c r="P165" s="187">
        <f>O165*H165</f>
        <v>0</v>
      </c>
      <c r="Q165" s="187">
        <v>0.0015</v>
      </c>
      <c r="R165" s="187">
        <f>Q165*H165</f>
        <v>0.110625</v>
      </c>
      <c r="S165" s="187">
        <v>0</v>
      </c>
      <c r="T165" s="188">
        <f>S165*H165</f>
        <v>0</v>
      </c>
      <c r="AR165" s="189" t="s">
        <v>260</v>
      </c>
      <c r="AT165" s="189" t="s">
        <v>256</v>
      </c>
      <c r="AU165" s="189" t="s">
        <v>81</v>
      </c>
      <c r="AY165" s="16" t="s">
        <v>126</v>
      </c>
      <c r="BE165" s="190">
        <f>IF(N165="základní",J165,0)</f>
        <v>0</v>
      </c>
      <c r="BF165" s="190">
        <f>IF(N165="snížená",J165,0)</f>
        <v>0</v>
      </c>
      <c r="BG165" s="190">
        <f>IF(N165="zákl. přenesená",J165,0)</f>
        <v>0</v>
      </c>
      <c r="BH165" s="190">
        <f>IF(N165="sníž. přenesená",J165,0)</f>
        <v>0</v>
      </c>
      <c r="BI165" s="190">
        <f>IF(N165="nulová",J165,0)</f>
        <v>0</v>
      </c>
      <c r="BJ165" s="16" t="s">
        <v>8</v>
      </c>
      <c r="BK165" s="190">
        <f>ROUND(I165*H165,0)</f>
        <v>0</v>
      </c>
      <c r="BL165" s="16" t="s">
        <v>229</v>
      </c>
      <c r="BM165" s="189" t="s">
        <v>528</v>
      </c>
    </row>
    <row r="166" spans="2:47" s="1" customFormat="1" ht="12">
      <c r="B166" s="33"/>
      <c r="C166" s="34"/>
      <c r="D166" s="191" t="s">
        <v>136</v>
      </c>
      <c r="E166" s="34"/>
      <c r="F166" s="192" t="s">
        <v>355</v>
      </c>
      <c r="G166" s="34"/>
      <c r="H166" s="34"/>
      <c r="I166" s="106"/>
      <c r="J166" s="34"/>
      <c r="K166" s="34"/>
      <c r="L166" s="37"/>
      <c r="M166" s="193"/>
      <c r="N166" s="62"/>
      <c r="O166" s="62"/>
      <c r="P166" s="62"/>
      <c r="Q166" s="62"/>
      <c r="R166" s="62"/>
      <c r="S166" s="62"/>
      <c r="T166" s="63"/>
      <c r="AT166" s="16" t="s">
        <v>136</v>
      </c>
      <c r="AU166" s="16" t="s">
        <v>81</v>
      </c>
    </row>
    <row r="167" spans="2:51" s="12" customFormat="1" ht="12">
      <c r="B167" s="195"/>
      <c r="C167" s="196"/>
      <c r="D167" s="191" t="s">
        <v>140</v>
      </c>
      <c r="E167" s="197" t="s">
        <v>20</v>
      </c>
      <c r="F167" s="198" t="s">
        <v>529</v>
      </c>
      <c r="G167" s="196"/>
      <c r="H167" s="199">
        <v>73.75</v>
      </c>
      <c r="I167" s="200"/>
      <c r="J167" s="196"/>
      <c r="K167" s="196"/>
      <c r="L167" s="201"/>
      <c r="M167" s="202"/>
      <c r="N167" s="203"/>
      <c r="O167" s="203"/>
      <c r="P167" s="203"/>
      <c r="Q167" s="203"/>
      <c r="R167" s="203"/>
      <c r="S167" s="203"/>
      <c r="T167" s="204"/>
      <c r="AT167" s="205" t="s">
        <v>140</v>
      </c>
      <c r="AU167" s="205" t="s">
        <v>81</v>
      </c>
      <c r="AV167" s="12" t="s">
        <v>81</v>
      </c>
      <c r="AW167" s="12" t="s">
        <v>33</v>
      </c>
      <c r="AX167" s="12" t="s">
        <v>8</v>
      </c>
      <c r="AY167" s="205" t="s">
        <v>126</v>
      </c>
    </row>
    <row r="168" spans="2:65" s="1" customFormat="1" ht="14.4" customHeight="1">
      <c r="B168" s="33"/>
      <c r="C168" s="217" t="s">
        <v>272</v>
      </c>
      <c r="D168" s="217" t="s">
        <v>256</v>
      </c>
      <c r="E168" s="218" t="s">
        <v>359</v>
      </c>
      <c r="F168" s="219" t="s">
        <v>360</v>
      </c>
      <c r="G168" s="220" t="s">
        <v>361</v>
      </c>
      <c r="H168" s="221">
        <v>59</v>
      </c>
      <c r="I168" s="222"/>
      <c r="J168" s="221">
        <f>ROUND(I168*H168,0)</f>
        <v>0</v>
      </c>
      <c r="K168" s="219" t="s">
        <v>133</v>
      </c>
      <c r="L168" s="223"/>
      <c r="M168" s="224" t="s">
        <v>20</v>
      </c>
      <c r="N168" s="225" t="s">
        <v>43</v>
      </c>
      <c r="O168" s="62"/>
      <c r="P168" s="187">
        <f>O168*H168</f>
        <v>0</v>
      </c>
      <c r="Q168" s="187">
        <v>0.0002</v>
      </c>
      <c r="R168" s="187">
        <f>Q168*H168</f>
        <v>0.0118</v>
      </c>
      <c r="S168" s="187">
        <v>0</v>
      </c>
      <c r="T168" s="188">
        <f>S168*H168</f>
        <v>0</v>
      </c>
      <c r="AR168" s="189" t="s">
        <v>260</v>
      </c>
      <c r="AT168" s="189" t="s">
        <v>256</v>
      </c>
      <c r="AU168" s="189" t="s">
        <v>81</v>
      </c>
      <c r="AY168" s="16" t="s">
        <v>126</v>
      </c>
      <c r="BE168" s="190">
        <f>IF(N168="základní",J168,0)</f>
        <v>0</v>
      </c>
      <c r="BF168" s="190">
        <f>IF(N168="snížená",J168,0)</f>
        <v>0</v>
      </c>
      <c r="BG168" s="190">
        <f>IF(N168="zákl. přenesená",J168,0)</f>
        <v>0</v>
      </c>
      <c r="BH168" s="190">
        <f>IF(N168="sníž. přenesená",J168,0)</f>
        <v>0</v>
      </c>
      <c r="BI168" s="190">
        <f>IF(N168="nulová",J168,0)</f>
        <v>0</v>
      </c>
      <c r="BJ168" s="16" t="s">
        <v>8</v>
      </c>
      <c r="BK168" s="190">
        <f>ROUND(I168*H168,0)</f>
        <v>0</v>
      </c>
      <c r="BL168" s="16" t="s">
        <v>229</v>
      </c>
      <c r="BM168" s="189" t="s">
        <v>530</v>
      </c>
    </row>
    <row r="169" spans="2:47" s="1" customFormat="1" ht="12">
      <c r="B169" s="33"/>
      <c r="C169" s="34"/>
      <c r="D169" s="191" t="s">
        <v>136</v>
      </c>
      <c r="E169" s="34"/>
      <c r="F169" s="192" t="s">
        <v>360</v>
      </c>
      <c r="G169" s="34"/>
      <c r="H169" s="34"/>
      <c r="I169" s="106"/>
      <c r="J169" s="34"/>
      <c r="K169" s="34"/>
      <c r="L169" s="37"/>
      <c r="M169" s="193"/>
      <c r="N169" s="62"/>
      <c r="O169" s="62"/>
      <c r="P169" s="62"/>
      <c r="Q169" s="62"/>
      <c r="R169" s="62"/>
      <c r="S169" s="62"/>
      <c r="T169" s="63"/>
      <c r="AT169" s="16" t="s">
        <v>136</v>
      </c>
      <c r="AU169" s="16" t="s">
        <v>81</v>
      </c>
    </row>
    <row r="170" spans="2:51" s="12" customFormat="1" ht="12">
      <c r="B170" s="195"/>
      <c r="C170" s="196"/>
      <c r="D170" s="191" t="s">
        <v>140</v>
      </c>
      <c r="E170" s="197" t="s">
        <v>20</v>
      </c>
      <c r="F170" s="198" t="s">
        <v>531</v>
      </c>
      <c r="G170" s="196"/>
      <c r="H170" s="199">
        <v>59</v>
      </c>
      <c r="I170" s="200"/>
      <c r="J170" s="196"/>
      <c r="K170" s="196"/>
      <c r="L170" s="201"/>
      <c r="M170" s="202"/>
      <c r="N170" s="203"/>
      <c r="O170" s="203"/>
      <c r="P170" s="203"/>
      <c r="Q170" s="203"/>
      <c r="R170" s="203"/>
      <c r="S170" s="203"/>
      <c r="T170" s="204"/>
      <c r="AT170" s="205" t="s">
        <v>140</v>
      </c>
      <c r="AU170" s="205" t="s">
        <v>81</v>
      </c>
      <c r="AV170" s="12" t="s">
        <v>81</v>
      </c>
      <c r="AW170" s="12" t="s">
        <v>33</v>
      </c>
      <c r="AX170" s="12" t="s">
        <v>8</v>
      </c>
      <c r="AY170" s="205" t="s">
        <v>126</v>
      </c>
    </row>
    <row r="171" spans="2:65" s="1" customFormat="1" ht="14.4" customHeight="1">
      <c r="B171" s="33"/>
      <c r="C171" s="179" t="s">
        <v>276</v>
      </c>
      <c r="D171" s="179" t="s">
        <v>129</v>
      </c>
      <c r="E171" s="180" t="s">
        <v>347</v>
      </c>
      <c r="F171" s="181" t="s">
        <v>348</v>
      </c>
      <c r="G171" s="182" t="s">
        <v>228</v>
      </c>
      <c r="H171" s="183">
        <v>3</v>
      </c>
      <c r="I171" s="184"/>
      <c r="J171" s="183">
        <f>ROUND(I171*H171,0)</f>
        <v>0</v>
      </c>
      <c r="K171" s="181" t="s">
        <v>133</v>
      </c>
      <c r="L171" s="37"/>
      <c r="M171" s="185" t="s">
        <v>20</v>
      </c>
      <c r="N171" s="186" t="s">
        <v>43</v>
      </c>
      <c r="O171" s="62"/>
      <c r="P171" s="187">
        <f>O171*H171</f>
        <v>0</v>
      </c>
      <c r="Q171" s="187">
        <v>0</v>
      </c>
      <c r="R171" s="187">
        <f>Q171*H171</f>
        <v>0</v>
      </c>
      <c r="S171" s="187">
        <v>0</v>
      </c>
      <c r="T171" s="188">
        <f>S171*H171</f>
        <v>0</v>
      </c>
      <c r="AR171" s="189" t="s">
        <v>229</v>
      </c>
      <c r="AT171" s="189" t="s">
        <v>129</v>
      </c>
      <c r="AU171" s="189" t="s">
        <v>81</v>
      </c>
      <c r="AY171" s="16" t="s">
        <v>126</v>
      </c>
      <c r="BE171" s="190">
        <f>IF(N171="základní",J171,0)</f>
        <v>0</v>
      </c>
      <c r="BF171" s="190">
        <f>IF(N171="snížená",J171,0)</f>
        <v>0</v>
      </c>
      <c r="BG171" s="190">
        <f>IF(N171="zákl. přenesená",J171,0)</f>
        <v>0</v>
      </c>
      <c r="BH171" s="190">
        <f>IF(N171="sníž. přenesená",J171,0)</f>
        <v>0</v>
      </c>
      <c r="BI171" s="190">
        <f>IF(N171="nulová",J171,0)</f>
        <v>0</v>
      </c>
      <c r="BJ171" s="16" t="s">
        <v>8</v>
      </c>
      <c r="BK171" s="190">
        <f>ROUND(I171*H171,0)</f>
        <v>0</v>
      </c>
      <c r="BL171" s="16" t="s">
        <v>229</v>
      </c>
      <c r="BM171" s="189" t="s">
        <v>532</v>
      </c>
    </row>
    <row r="172" spans="2:47" s="1" customFormat="1" ht="19.2">
      <c r="B172" s="33"/>
      <c r="C172" s="34"/>
      <c r="D172" s="191" t="s">
        <v>136</v>
      </c>
      <c r="E172" s="34"/>
      <c r="F172" s="192" t="s">
        <v>350</v>
      </c>
      <c r="G172" s="34"/>
      <c r="H172" s="34"/>
      <c r="I172" s="106"/>
      <c r="J172" s="34"/>
      <c r="K172" s="34"/>
      <c r="L172" s="37"/>
      <c r="M172" s="193"/>
      <c r="N172" s="62"/>
      <c r="O172" s="62"/>
      <c r="P172" s="62"/>
      <c r="Q172" s="62"/>
      <c r="R172" s="62"/>
      <c r="S172" s="62"/>
      <c r="T172" s="63"/>
      <c r="AT172" s="16" t="s">
        <v>136</v>
      </c>
      <c r="AU172" s="16" t="s">
        <v>81</v>
      </c>
    </row>
    <row r="173" spans="2:47" s="1" customFormat="1" ht="48">
      <c r="B173" s="33"/>
      <c r="C173" s="34"/>
      <c r="D173" s="191" t="s">
        <v>138</v>
      </c>
      <c r="E173" s="34"/>
      <c r="F173" s="194" t="s">
        <v>351</v>
      </c>
      <c r="G173" s="34"/>
      <c r="H173" s="34"/>
      <c r="I173" s="106"/>
      <c r="J173" s="34"/>
      <c r="K173" s="34"/>
      <c r="L173" s="37"/>
      <c r="M173" s="193"/>
      <c r="N173" s="62"/>
      <c r="O173" s="62"/>
      <c r="P173" s="62"/>
      <c r="Q173" s="62"/>
      <c r="R173" s="62"/>
      <c r="S173" s="62"/>
      <c r="T173" s="63"/>
      <c r="AT173" s="16" t="s">
        <v>138</v>
      </c>
      <c r="AU173" s="16" t="s">
        <v>81</v>
      </c>
    </row>
    <row r="174" spans="2:51" s="12" customFormat="1" ht="12">
      <c r="B174" s="195"/>
      <c r="C174" s="196"/>
      <c r="D174" s="191" t="s">
        <v>140</v>
      </c>
      <c r="E174" s="197" t="s">
        <v>20</v>
      </c>
      <c r="F174" s="198" t="s">
        <v>153</v>
      </c>
      <c r="G174" s="196"/>
      <c r="H174" s="199">
        <v>3</v>
      </c>
      <c r="I174" s="200"/>
      <c r="J174" s="196"/>
      <c r="K174" s="196"/>
      <c r="L174" s="201"/>
      <c r="M174" s="202"/>
      <c r="N174" s="203"/>
      <c r="O174" s="203"/>
      <c r="P174" s="203"/>
      <c r="Q174" s="203"/>
      <c r="R174" s="203"/>
      <c r="S174" s="203"/>
      <c r="T174" s="204"/>
      <c r="AT174" s="205" t="s">
        <v>140</v>
      </c>
      <c r="AU174" s="205" t="s">
        <v>81</v>
      </c>
      <c r="AV174" s="12" t="s">
        <v>81</v>
      </c>
      <c r="AW174" s="12" t="s">
        <v>33</v>
      </c>
      <c r="AX174" s="12" t="s">
        <v>8</v>
      </c>
      <c r="AY174" s="205" t="s">
        <v>126</v>
      </c>
    </row>
    <row r="175" spans="2:65" s="1" customFormat="1" ht="14.4" customHeight="1">
      <c r="B175" s="33"/>
      <c r="C175" s="179" t="s">
        <v>281</v>
      </c>
      <c r="D175" s="179" t="s">
        <v>129</v>
      </c>
      <c r="E175" s="180" t="s">
        <v>365</v>
      </c>
      <c r="F175" s="181" t="s">
        <v>366</v>
      </c>
      <c r="G175" s="182" t="s">
        <v>228</v>
      </c>
      <c r="H175" s="183">
        <v>10</v>
      </c>
      <c r="I175" s="184"/>
      <c r="J175" s="183">
        <f>ROUND(I175*H175,0)</f>
        <v>0</v>
      </c>
      <c r="K175" s="181" t="s">
        <v>133</v>
      </c>
      <c r="L175" s="37"/>
      <c r="M175" s="185" t="s">
        <v>20</v>
      </c>
      <c r="N175" s="186" t="s">
        <v>43</v>
      </c>
      <c r="O175" s="62"/>
      <c r="P175" s="187">
        <f>O175*H175</f>
        <v>0</v>
      </c>
      <c r="Q175" s="187">
        <v>0</v>
      </c>
      <c r="R175" s="187">
        <f>Q175*H175</f>
        <v>0</v>
      </c>
      <c r="S175" s="187">
        <v>0</v>
      </c>
      <c r="T175" s="188">
        <f>S175*H175</f>
        <v>0</v>
      </c>
      <c r="AR175" s="189" t="s">
        <v>229</v>
      </c>
      <c r="AT175" s="189" t="s">
        <v>129</v>
      </c>
      <c r="AU175" s="189" t="s">
        <v>81</v>
      </c>
      <c r="AY175" s="16" t="s">
        <v>126</v>
      </c>
      <c r="BE175" s="190">
        <f>IF(N175="základní",J175,0)</f>
        <v>0</v>
      </c>
      <c r="BF175" s="190">
        <f>IF(N175="snížená",J175,0)</f>
        <v>0</v>
      </c>
      <c r="BG175" s="190">
        <f>IF(N175="zákl. přenesená",J175,0)</f>
        <v>0</v>
      </c>
      <c r="BH175" s="190">
        <f>IF(N175="sníž. přenesená",J175,0)</f>
        <v>0</v>
      </c>
      <c r="BI175" s="190">
        <f>IF(N175="nulová",J175,0)</f>
        <v>0</v>
      </c>
      <c r="BJ175" s="16" t="s">
        <v>8</v>
      </c>
      <c r="BK175" s="190">
        <f>ROUND(I175*H175,0)</f>
        <v>0</v>
      </c>
      <c r="BL175" s="16" t="s">
        <v>229</v>
      </c>
      <c r="BM175" s="189" t="s">
        <v>533</v>
      </c>
    </row>
    <row r="176" spans="2:47" s="1" customFormat="1" ht="19.2">
      <c r="B176" s="33"/>
      <c r="C176" s="34"/>
      <c r="D176" s="191" t="s">
        <v>136</v>
      </c>
      <c r="E176" s="34"/>
      <c r="F176" s="192" t="s">
        <v>368</v>
      </c>
      <c r="G176" s="34"/>
      <c r="H176" s="34"/>
      <c r="I176" s="106"/>
      <c r="J176" s="34"/>
      <c r="K176" s="34"/>
      <c r="L176" s="37"/>
      <c r="M176" s="193"/>
      <c r="N176" s="62"/>
      <c r="O176" s="62"/>
      <c r="P176" s="62"/>
      <c r="Q176" s="62"/>
      <c r="R176" s="62"/>
      <c r="S176" s="62"/>
      <c r="T176" s="63"/>
      <c r="AT176" s="16" t="s">
        <v>136</v>
      </c>
      <c r="AU176" s="16" t="s">
        <v>81</v>
      </c>
    </row>
    <row r="177" spans="2:47" s="1" customFormat="1" ht="48">
      <c r="B177" s="33"/>
      <c r="C177" s="34"/>
      <c r="D177" s="191" t="s">
        <v>138</v>
      </c>
      <c r="E177" s="34"/>
      <c r="F177" s="194" t="s">
        <v>351</v>
      </c>
      <c r="G177" s="34"/>
      <c r="H177" s="34"/>
      <c r="I177" s="106"/>
      <c r="J177" s="34"/>
      <c r="K177" s="34"/>
      <c r="L177" s="37"/>
      <c r="M177" s="193"/>
      <c r="N177" s="62"/>
      <c r="O177" s="62"/>
      <c r="P177" s="62"/>
      <c r="Q177" s="62"/>
      <c r="R177" s="62"/>
      <c r="S177" s="62"/>
      <c r="T177" s="63"/>
      <c r="AT177" s="16" t="s">
        <v>138</v>
      </c>
      <c r="AU177" s="16" t="s">
        <v>81</v>
      </c>
    </row>
    <row r="178" spans="2:51" s="12" customFormat="1" ht="12">
      <c r="B178" s="195"/>
      <c r="C178" s="196"/>
      <c r="D178" s="191" t="s">
        <v>140</v>
      </c>
      <c r="E178" s="197" t="s">
        <v>20</v>
      </c>
      <c r="F178" s="198" t="s">
        <v>512</v>
      </c>
      <c r="G178" s="196"/>
      <c r="H178" s="199">
        <v>10</v>
      </c>
      <c r="I178" s="200"/>
      <c r="J178" s="196"/>
      <c r="K178" s="196"/>
      <c r="L178" s="201"/>
      <c r="M178" s="202"/>
      <c r="N178" s="203"/>
      <c r="O178" s="203"/>
      <c r="P178" s="203"/>
      <c r="Q178" s="203"/>
      <c r="R178" s="203"/>
      <c r="S178" s="203"/>
      <c r="T178" s="204"/>
      <c r="AT178" s="205" t="s">
        <v>140</v>
      </c>
      <c r="AU178" s="205" t="s">
        <v>81</v>
      </c>
      <c r="AV178" s="12" t="s">
        <v>81</v>
      </c>
      <c r="AW178" s="12" t="s">
        <v>33</v>
      </c>
      <c r="AX178" s="12" t="s">
        <v>8</v>
      </c>
      <c r="AY178" s="205" t="s">
        <v>126</v>
      </c>
    </row>
    <row r="179" spans="2:65" s="1" customFormat="1" ht="14.4" customHeight="1">
      <c r="B179" s="33"/>
      <c r="C179" s="179" t="s">
        <v>286</v>
      </c>
      <c r="D179" s="179" t="s">
        <v>129</v>
      </c>
      <c r="E179" s="180" t="s">
        <v>371</v>
      </c>
      <c r="F179" s="181" t="s">
        <v>372</v>
      </c>
      <c r="G179" s="182" t="s">
        <v>373</v>
      </c>
      <c r="H179" s="184"/>
      <c r="I179" s="184"/>
      <c r="J179" s="183">
        <f>ROUND(I179*H179,0)</f>
        <v>0</v>
      </c>
      <c r="K179" s="181" t="s">
        <v>133</v>
      </c>
      <c r="L179" s="37"/>
      <c r="M179" s="185" t="s">
        <v>20</v>
      </c>
      <c r="N179" s="186" t="s">
        <v>43</v>
      </c>
      <c r="O179" s="62"/>
      <c r="P179" s="187">
        <f>O179*H179</f>
        <v>0</v>
      </c>
      <c r="Q179" s="187">
        <v>0</v>
      </c>
      <c r="R179" s="187">
        <f>Q179*H179</f>
        <v>0</v>
      </c>
      <c r="S179" s="187">
        <v>0</v>
      </c>
      <c r="T179" s="188">
        <f>S179*H179</f>
        <v>0</v>
      </c>
      <c r="AR179" s="189" t="s">
        <v>229</v>
      </c>
      <c r="AT179" s="189" t="s">
        <v>129</v>
      </c>
      <c r="AU179" s="189" t="s">
        <v>81</v>
      </c>
      <c r="AY179" s="16" t="s">
        <v>126</v>
      </c>
      <c r="BE179" s="190">
        <f>IF(N179="základní",J179,0)</f>
        <v>0</v>
      </c>
      <c r="BF179" s="190">
        <f>IF(N179="snížená",J179,0)</f>
        <v>0</v>
      </c>
      <c r="BG179" s="190">
        <f>IF(N179="zákl. přenesená",J179,0)</f>
        <v>0</v>
      </c>
      <c r="BH179" s="190">
        <f>IF(N179="sníž. přenesená",J179,0)</f>
        <v>0</v>
      </c>
      <c r="BI179" s="190">
        <f>IF(N179="nulová",J179,0)</f>
        <v>0</v>
      </c>
      <c r="BJ179" s="16" t="s">
        <v>8</v>
      </c>
      <c r="BK179" s="190">
        <f>ROUND(I179*H179,0)</f>
        <v>0</v>
      </c>
      <c r="BL179" s="16" t="s">
        <v>229</v>
      </c>
      <c r="BM179" s="189" t="s">
        <v>534</v>
      </c>
    </row>
    <row r="180" spans="2:47" s="1" customFormat="1" ht="19.2">
      <c r="B180" s="33"/>
      <c r="C180" s="34"/>
      <c r="D180" s="191" t="s">
        <v>136</v>
      </c>
      <c r="E180" s="34"/>
      <c r="F180" s="192" t="s">
        <v>375</v>
      </c>
      <c r="G180" s="34"/>
      <c r="H180" s="34"/>
      <c r="I180" s="106"/>
      <c r="J180" s="34"/>
      <c r="K180" s="34"/>
      <c r="L180" s="37"/>
      <c r="M180" s="193"/>
      <c r="N180" s="62"/>
      <c r="O180" s="62"/>
      <c r="P180" s="62"/>
      <c r="Q180" s="62"/>
      <c r="R180" s="62"/>
      <c r="S180" s="62"/>
      <c r="T180" s="63"/>
      <c r="AT180" s="16" t="s">
        <v>136</v>
      </c>
      <c r="AU180" s="16" t="s">
        <v>81</v>
      </c>
    </row>
    <row r="181" spans="2:47" s="1" customFormat="1" ht="96">
      <c r="B181" s="33"/>
      <c r="C181" s="34"/>
      <c r="D181" s="191" t="s">
        <v>138</v>
      </c>
      <c r="E181" s="34"/>
      <c r="F181" s="194" t="s">
        <v>376</v>
      </c>
      <c r="G181" s="34"/>
      <c r="H181" s="34"/>
      <c r="I181" s="106"/>
      <c r="J181" s="34"/>
      <c r="K181" s="34"/>
      <c r="L181" s="37"/>
      <c r="M181" s="226"/>
      <c r="N181" s="227"/>
      <c r="O181" s="227"/>
      <c r="P181" s="227"/>
      <c r="Q181" s="227"/>
      <c r="R181" s="227"/>
      <c r="S181" s="227"/>
      <c r="T181" s="228"/>
      <c r="AT181" s="16" t="s">
        <v>138</v>
      </c>
      <c r="AU181" s="16" t="s">
        <v>81</v>
      </c>
    </row>
    <row r="182" spans="2:12" s="1" customFormat="1" ht="6.9" customHeight="1">
      <c r="B182" s="45"/>
      <c r="C182" s="46"/>
      <c r="D182" s="46"/>
      <c r="E182" s="46"/>
      <c r="F182" s="46"/>
      <c r="G182" s="46"/>
      <c r="H182" s="46"/>
      <c r="I182" s="130"/>
      <c r="J182" s="46"/>
      <c r="K182" s="46"/>
      <c r="L182" s="37"/>
    </row>
  </sheetData>
  <sheetProtection algorithmName="SHA-512" hashValue="lYyQNlGYGLkXhnlHRQ8UN790cPzgv9OWaKLPb+LmiiycDIDMg5iaS8Ydv49WlupQO+IUg3r6P6JBut/e30Zcmw==" saltValue="ysZ9yKGFZwSwcngR9ZGoWb7P8ixWhuhhaCOzYt1jDfy1dcQD2mfNHDH3UL3M7qPjeSloDkiCPPllhvdewD89Tw==" spinCount="100000" sheet="1" objects="1" scenarios="1" formatColumns="0" formatRows="0" autoFilter="0"/>
  <autoFilter ref="C85:K181"/>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3"/>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99"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 customHeight="1">
      <c r="L2" s="334"/>
      <c r="M2" s="334"/>
      <c r="N2" s="334"/>
      <c r="O2" s="334"/>
      <c r="P2" s="334"/>
      <c r="Q2" s="334"/>
      <c r="R2" s="334"/>
      <c r="S2" s="334"/>
      <c r="T2" s="334"/>
      <c r="U2" s="334"/>
      <c r="V2" s="334"/>
      <c r="AT2" s="16" t="s">
        <v>90</v>
      </c>
    </row>
    <row r="3" spans="2:46" ht="6.9" customHeight="1">
      <c r="B3" s="100"/>
      <c r="C3" s="101"/>
      <c r="D3" s="101"/>
      <c r="E3" s="101"/>
      <c r="F3" s="101"/>
      <c r="G3" s="101"/>
      <c r="H3" s="101"/>
      <c r="I3" s="102"/>
      <c r="J3" s="101"/>
      <c r="K3" s="101"/>
      <c r="L3" s="19"/>
      <c r="AT3" s="16" t="s">
        <v>81</v>
      </c>
    </row>
    <row r="4" spans="2:46" ht="24.9" customHeight="1">
      <c r="B4" s="19"/>
      <c r="D4" s="103" t="s">
        <v>97</v>
      </c>
      <c r="L4" s="19"/>
      <c r="M4" s="104" t="s">
        <v>11</v>
      </c>
      <c r="AT4" s="16" t="s">
        <v>4</v>
      </c>
    </row>
    <row r="5" spans="2:12" ht="6.9" customHeight="1">
      <c r="B5" s="19"/>
      <c r="L5" s="19"/>
    </row>
    <row r="6" spans="2:12" ht="12" customHeight="1">
      <c r="B6" s="19"/>
      <c r="D6" s="105" t="s">
        <v>16</v>
      </c>
      <c r="L6" s="19"/>
    </row>
    <row r="7" spans="2:12" ht="14.4" customHeight="1">
      <c r="B7" s="19"/>
      <c r="E7" s="350" t="str">
        <f>'Rekapitulace stavby'!K6</f>
        <v>3719 Klatovská nemocnice - výměna oken a dveří</v>
      </c>
      <c r="F7" s="351"/>
      <c r="G7" s="351"/>
      <c r="H7" s="351"/>
      <c r="L7" s="19"/>
    </row>
    <row r="8" spans="2:12" s="1" customFormat="1" ht="12" customHeight="1">
      <c r="B8" s="37"/>
      <c r="D8" s="105" t="s">
        <v>98</v>
      </c>
      <c r="I8" s="106"/>
      <c r="L8" s="37"/>
    </row>
    <row r="9" spans="2:12" s="1" customFormat="1" ht="36.9" customHeight="1">
      <c r="B9" s="37"/>
      <c r="E9" s="352" t="s">
        <v>535</v>
      </c>
      <c r="F9" s="353"/>
      <c r="G9" s="353"/>
      <c r="H9" s="353"/>
      <c r="I9" s="106"/>
      <c r="L9" s="37"/>
    </row>
    <row r="10" spans="2:12" s="1" customFormat="1" ht="12">
      <c r="B10" s="37"/>
      <c r="I10" s="106"/>
      <c r="L10" s="37"/>
    </row>
    <row r="11" spans="2:12" s="1" customFormat="1" ht="12" customHeight="1">
      <c r="B11" s="37"/>
      <c r="D11" s="105" t="s">
        <v>19</v>
      </c>
      <c r="F11" s="107" t="s">
        <v>20</v>
      </c>
      <c r="I11" s="108" t="s">
        <v>21</v>
      </c>
      <c r="J11" s="107" t="s">
        <v>20</v>
      </c>
      <c r="L11" s="37"/>
    </row>
    <row r="12" spans="2:12" s="1" customFormat="1" ht="12" customHeight="1">
      <c r="B12" s="37"/>
      <c r="D12" s="105" t="s">
        <v>22</v>
      </c>
      <c r="F12" s="107" t="s">
        <v>23</v>
      </c>
      <c r="I12" s="108" t="s">
        <v>24</v>
      </c>
      <c r="J12" s="109" t="str">
        <f>'Rekapitulace stavby'!AN8</f>
        <v>26. 5. 2019</v>
      </c>
      <c r="L12" s="37"/>
    </row>
    <row r="13" spans="2:12" s="1" customFormat="1" ht="10.8" customHeight="1">
      <c r="B13" s="37"/>
      <c r="I13" s="106"/>
      <c r="L13" s="37"/>
    </row>
    <row r="14" spans="2:12" s="1" customFormat="1" ht="12" customHeight="1">
      <c r="B14" s="37"/>
      <c r="D14" s="105" t="s">
        <v>28</v>
      </c>
      <c r="I14" s="108" t="s">
        <v>29</v>
      </c>
      <c r="J14" s="107" t="str">
        <f>IF('Rekapitulace stavby'!AN10="","",'Rekapitulace stavby'!AN10)</f>
        <v/>
      </c>
      <c r="L14" s="37"/>
    </row>
    <row r="15" spans="2:12" s="1" customFormat="1" ht="18" customHeight="1">
      <c r="B15" s="37"/>
      <c r="E15" s="107" t="str">
        <f>IF('Rekapitulace stavby'!E11="","",'Rekapitulace stavby'!E11)</f>
        <v xml:space="preserve"> </v>
      </c>
      <c r="I15" s="108" t="s">
        <v>30</v>
      </c>
      <c r="J15" s="107" t="str">
        <f>IF('Rekapitulace stavby'!AN11="","",'Rekapitulace stavby'!AN11)</f>
        <v/>
      </c>
      <c r="L15" s="37"/>
    </row>
    <row r="16" spans="2:12" s="1" customFormat="1" ht="6.9" customHeight="1">
      <c r="B16" s="37"/>
      <c r="I16" s="106"/>
      <c r="L16" s="37"/>
    </row>
    <row r="17" spans="2:12" s="1" customFormat="1" ht="12" customHeight="1">
      <c r="B17" s="37"/>
      <c r="D17" s="105" t="s">
        <v>31</v>
      </c>
      <c r="I17" s="108" t="s">
        <v>29</v>
      </c>
      <c r="J17" s="29" t="str">
        <f>'Rekapitulace stavby'!AN13</f>
        <v>Vyplň údaj</v>
      </c>
      <c r="L17" s="37"/>
    </row>
    <row r="18" spans="2:12" s="1" customFormat="1" ht="18" customHeight="1">
      <c r="B18" s="37"/>
      <c r="E18" s="354" t="str">
        <f>'Rekapitulace stavby'!E14</f>
        <v>Vyplň údaj</v>
      </c>
      <c r="F18" s="355"/>
      <c r="G18" s="355"/>
      <c r="H18" s="355"/>
      <c r="I18" s="108" t="s">
        <v>30</v>
      </c>
      <c r="J18" s="29" t="str">
        <f>'Rekapitulace stavby'!AN14</f>
        <v>Vyplň údaj</v>
      </c>
      <c r="L18" s="37"/>
    </row>
    <row r="19" spans="2:12" s="1" customFormat="1" ht="6.9" customHeight="1">
      <c r="B19" s="37"/>
      <c r="I19" s="106"/>
      <c r="L19" s="37"/>
    </row>
    <row r="20" spans="2:12" s="1" customFormat="1" ht="12" customHeight="1">
      <c r="B20" s="37"/>
      <c r="D20" s="105" t="s">
        <v>34</v>
      </c>
      <c r="I20" s="108" t="s">
        <v>29</v>
      </c>
      <c r="J20" s="107" t="str">
        <f>IF('Rekapitulace stavby'!AN16="","",'Rekapitulace stavby'!AN16)</f>
        <v/>
      </c>
      <c r="L20" s="37"/>
    </row>
    <row r="21" spans="2:12" s="1" customFormat="1" ht="18" customHeight="1">
      <c r="B21" s="37"/>
      <c r="E21" s="107" t="str">
        <f>IF('Rekapitulace stavby'!E17="","",'Rekapitulace stavby'!E17)</f>
        <v xml:space="preserve"> </v>
      </c>
      <c r="I21" s="108" t="s">
        <v>30</v>
      </c>
      <c r="J21" s="107" t="str">
        <f>IF('Rekapitulace stavby'!AN17="","",'Rekapitulace stavby'!AN17)</f>
        <v/>
      </c>
      <c r="L21" s="37"/>
    </row>
    <row r="22" spans="2:12" s="1" customFormat="1" ht="6.9" customHeight="1">
      <c r="B22" s="37"/>
      <c r="I22" s="106"/>
      <c r="L22" s="37"/>
    </row>
    <row r="23" spans="2:12" s="1" customFormat="1" ht="12" customHeight="1">
      <c r="B23" s="37"/>
      <c r="D23" s="105" t="s">
        <v>35</v>
      </c>
      <c r="I23" s="108" t="s">
        <v>29</v>
      </c>
      <c r="J23" s="107" t="str">
        <f>IF('Rekapitulace stavby'!AN19="","",'Rekapitulace stavby'!AN19)</f>
        <v/>
      </c>
      <c r="L23" s="37"/>
    </row>
    <row r="24" spans="2:12" s="1" customFormat="1" ht="18" customHeight="1">
      <c r="B24" s="37"/>
      <c r="E24" s="107" t="str">
        <f>IF('Rekapitulace stavby'!E20="","",'Rekapitulace stavby'!E20)</f>
        <v xml:space="preserve"> </v>
      </c>
      <c r="I24" s="108" t="s">
        <v>30</v>
      </c>
      <c r="J24" s="107" t="str">
        <f>IF('Rekapitulace stavby'!AN20="","",'Rekapitulace stavby'!AN20)</f>
        <v/>
      </c>
      <c r="L24" s="37"/>
    </row>
    <row r="25" spans="2:12" s="1" customFormat="1" ht="6.9" customHeight="1">
      <c r="B25" s="37"/>
      <c r="I25" s="106"/>
      <c r="L25" s="37"/>
    </row>
    <row r="26" spans="2:12" s="1" customFormat="1" ht="12" customHeight="1">
      <c r="B26" s="37"/>
      <c r="D26" s="105" t="s">
        <v>36</v>
      </c>
      <c r="I26" s="106"/>
      <c r="L26" s="37"/>
    </row>
    <row r="27" spans="2:12" s="7" customFormat="1" ht="14.4" customHeight="1">
      <c r="B27" s="110"/>
      <c r="E27" s="356" t="s">
        <v>20</v>
      </c>
      <c r="F27" s="356"/>
      <c r="G27" s="356"/>
      <c r="H27" s="356"/>
      <c r="I27" s="111"/>
      <c r="L27" s="110"/>
    </row>
    <row r="28" spans="2:12" s="1" customFormat="1" ht="6.9" customHeight="1">
      <c r="B28" s="37"/>
      <c r="I28" s="106"/>
      <c r="L28" s="37"/>
    </row>
    <row r="29" spans="2:12" s="1" customFormat="1" ht="6.9" customHeight="1">
      <c r="B29" s="37"/>
      <c r="D29" s="58"/>
      <c r="E29" s="58"/>
      <c r="F29" s="58"/>
      <c r="G29" s="58"/>
      <c r="H29" s="58"/>
      <c r="I29" s="112"/>
      <c r="J29" s="58"/>
      <c r="K29" s="58"/>
      <c r="L29" s="37"/>
    </row>
    <row r="30" spans="2:12" s="1" customFormat="1" ht="25.35" customHeight="1">
      <c r="B30" s="37"/>
      <c r="D30" s="113" t="s">
        <v>38</v>
      </c>
      <c r="I30" s="106"/>
      <c r="J30" s="114">
        <f>ROUND(J86,2)</f>
        <v>0</v>
      </c>
      <c r="L30" s="37"/>
    </row>
    <row r="31" spans="2:12" s="1" customFormat="1" ht="6.9" customHeight="1">
      <c r="B31" s="37"/>
      <c r="D31" s="58"/>
      <c r="E31" s="58"/>
      <c r="F31" s="58"/>
      <c r="G31" s="58"/>
      <c r="H31" s="58"/>
      <c r="I31" s="112"/>
      <c r="J31" s="58"/>
      <c r="K31" s="58"/>
      <c r="L31" s="37"/>
    </row>
    <row r="32" spans="2:12" s="1" customFormat="1" ht="14.4" customHeight="1">
      <c r="B32" s="37"/>
      <c r="F32" s="115" t="s">
        <v>40</v>
      </c>
      <c r="I32" s="116" t="s">
        <v>39</v>
      </c>
      <c r="J32" s="115" t="s">
        <v>41</v>
      </c>
      <c r="L32" s="37"/>
    </row>
    <row r="33" spans="2:12" s="1" customFormat="1" ht="14.4" customHeight="1">
      <c r="B33" s="37"/>
      <c r="D33" s="117" t="s">
        <v>42</v>
      </c>
      <c r="E33" s="105" t="s">
        <v>43</v>
      </c>
      <c r="F33" s="118">
        <f>ROUND((SUM(BE86:BE172)),2)</f>
        <v>0</v>
      </c>
      <c r="I33" s="119">
        <v>0.21</v>
      </c>
      <c r="J33" s="118">
        <f>ROUND(((SUM(BE86:BE172))*I33),2)</f>
        <v>0</v>
      </c>
      <c r="L33" s="37"/>
    </row>
    <row r="34" spans="2:12" s="1" customFormat="1" ht="14.4" customHeight="1">
      <c r="B34" s="37"/>
      <c r="E34" s="105" t="s">
        <v>44</v>
      </c>
      <c r="F34" s="118">
        <f>ROUND((SUM(BF86:BF172)),2)</f>
        <v>0</v>
      </c>
      <c r="I34" s="119">
        <v>0.15</v>
      </c>
      <c r="J34" s="118">
        <f>ROUND(((SUM(BF86:BF172))*I34),2)</f>
        <v>0</v>
      </c>
      <c r="L34" s="37"/>
    </row>
    <row r="35" spans="2:12" s="1" customFormat="1" ht="14.4" customHeight="1" hidden="1">
      <c r="B35" s="37"/>
      <c r="E35" s="105" t="s">
        <v>45</v>
      </c>
      <c r="F35" s="118">
        <f>ROUND((SUM(BG86:BG172)),2)</f>
        <v>0</v>
      </c>
      <c r="I35" s="119">
        <v>0.21</v>
      </c>
      <c r="J35" s="118">
        <f>0</f>
        <v>0</v>
      </c>
      <c r="L35" s="37"/>
    </row>
    <row r="36" spans="2:12" s="1" customFormat="1" ht="14.4" customHeight="1" hidden="1">
      <c r="B36" s="37"/>
      <c r="E36" s="105" t="s">
        <v>46</v>
      </c>
      <c r="F36" s="118">
        <f>ROUND((SUM(BH86:BH172)),2)</f>
        <v>0</v>
      </c>
      <c r="I36" s="119">
        <v>0.15</v>
      </c>
      <c r="J36" s="118">
        <f>0</f>
        <v>0</v>
      </c>
      <c r="L36" s="37"/>
    </row>
    <row r="37" spans="2:12" s="1" customFormat="1" ht="14.4" customHeight="1" hidden="1">
      <c r="B37" s="37"/>
      <c r="E37" s="105" t="s">
        <v>47</v>
      </c>
      <c r="F37" s="118">
        <f>ROUND((SUM(BI86:BI172)),2)</f>
        <v>0</v>
      </c>
      <c r="I37" s="119">
        <v>0</v>
      </c>
      <c r="J37" s="118">
        <f>0</f>
        <v>0</v>
      </c>
      <c r="L37" s="37"/>
    </row>
    <row r="38" spans="2:12" s="1" customFormat="1" ht="6.9" customHeight="1">
      <c r="B38" s="37"/>
      <c r="I38" s="106"/>
      <c r="L38" s="37"/>
    </row>
    <row r="39" spans="2:12" s="1" customFormat="1" ht="25.35" customHeight="1">
      <c r="B39" s="37"/>
      <c r="C39" s="120"/>
      <c r="D39" s="121" t="s">
        <v>48</v>
      </c>
      <c r="E39" s="122"/>
      <c r="F39" s="122"/>
      <c r="G39" s="123" t="s">
        <v>49</v>
      </c>
      <c r="H39" s="124" t="s">
        <v>50</v>
      </c>
      <c r="I39" s="125"/>
      <c r="J39" s="126">
        <f>SUM(J30:J37)</f>
        <v>0</v>
      </c>
      <c r="K39" s="127"/>
      <c r="L39" s="37"/>
    </row>
    <row r="40" spans="2:12" s="1" customFormat="1" ht="14.4" customHeight="1">
      <c r="B40" s="128"/>
      <c r="C40" s="129"/>
      <c r="D40" s="129"/>
      <c r="E40" s="129"/>
      <c r="F40" s="129"/>
      <c r="G40" s="129"/>
      <c r="H40" s="129"/>
      <c r="I40" s="130"/>
      <c r="J40" s="129"/>
      <c r="K40" s="129"/>
      <c r="L40" s="37"/>
    </row>
    <row r="44" spans="2:12" s="1" customFormat="1" ht="6.9" customHeight="1">
      <c r="B44" s="131"/>
      <c r="C44" s="132"/>
      <c r="D44" s="132"/>
      <c r="E44" s="132"/>
      <c r="F44" s="132"/>
      <c r="G44" s="132"/>
      <c r="H44" s="132"/>
      <c r="I44" s="133"/>
      <c r="J44" s="132"/>
      <c r="K44" s="132"/>
      <c r="L44" s="37"/>
    </row>
    <row r="45" spans="2:12" s="1" customFormat="1" ht="24.9" customHeight="1">
      <c r="B45" s="33"/>
      <c r="C45" s="22" t="s">
        <v>100</v>
      </c>
      <c r="D45" s="34"/>
      <c r="E45" s="34"/>
      <c r="F45" s="34"/>
      <c r="G45" s="34"/>
      <c r="H45" s="34"/>
      <c r="I45" s="106"/>
      <c r="J45" s="34"/>
      <c r="K45" s="34"/>
      <c r="L45" s="37"/>
    </row>
    <row r="46" spans="2:12" s="1" customFormat="1" ht="6.9"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4.4" customHeight="1">
      <c r="B48" s="33"/>
      <c r="C48" s="34"/>
      <c r="D48" s="34"/>
      <c r="E48" s="348" t="str">
        <f>E7</f>
        <v>3719 Klatovská nemocnice - výměna oken a dveří</v>
      </c>
      <c r="F48" s="349"/>
      <c r="G48" s="349"/>
      <c r="H48" s="349"/>
      <c r="I48" s="106"/>
      <c r="J48" s="34"/>
      <c r="K48" s="34"/>
      <c r="L48" s="37"/>
    </row>
    <row r="49" spans="2:12" s="1" customFormat="1" ht="12" customHeight="1">
      <c r="B49" s="33"/>
      <c r="C49" s="28" t="s">
        <v>98</v>
      </c>
      <c r="D49" s="34"/>
      <c r="E49" s="34"/>
      <c r="F49" s="34"/>
      <c r="G49" s="34"/>
      <c r="H49" s="34"/>
      <c r="I49" s="106"/>
      <c r="J49" s="34"/>
      <c r="K49" s="34"/>
      <c r="L49" s="37"/>
    </row>
    <row r="50" spans="2:12" s="1" customFormat="1" ht="14.4" customHeight="1">
      <c r="B50" s="33"/>
      <c r="C50" s="34"/>
      <c r="D50" s="34"/>
      <c r="E50" s="326" t="str">
        <f>E9</f>
        <v>04 - SO 04 Výměna oken v budově č. p. 500 transfuzní</v>
      </c>
      <c r="F50" s="347"/>
      <c r="G50" s="347"/>
      <c r="H50" s="347"/>
      <c r="I50" s="106"/>
      <c r="J50" s="34"/>
      <c r="K50" s="34"/>
      <c r="L50" s="37"/>
    </row>
    <row r="51" spans="2:12" s="1" customFormat="1" ht="6.9" customHeight="1">
      <c r="B51" s="33"/>
      <c r="C51" s="34"/>
      <c r="D51" s="34"/>
      <c r="E51" s="34"/>
      <c r="F51" s="34"/>
      <c r="G51" s="34"/>
      <c r="H51" s="34"/>
      <c r="I51" s="106"/>
      <c r="J51" s="34"/>
      <c r="K51" s="34"/>
      <c r="L51" s="37"/>
    </row>
    <row r="52" spans="2:12" s="1" customFormat="1" ht="12" customHeight="1">
      <c r="B52" s="33"/>
      <c r="C52" s="28" t="s">
        <v>22</v>
      </c>
      <c r="D52" s="34"/>
      <c r="E52" s="34"/>
      <c r="F52" s="26" t="str">
        <f>F12</f>
        <v xml:space="preserve"> </v>
      </c>
      <c r="G52" s="34"/>
      <c r="H52" s="34"/>
      <c r="I52" s="108" t="s">
        <v>24</v>
      </c>
      <c r="J52" s="57" t="str">
        <f>IF(J12="","",J12)</f>
        <v>26. 5. 2019</v>
      </c>
      <c r="K52" s="34"/>
      <c r="L52" s="37"/>
    </row>
    <row r="53" spans="2:12" s="1" customFormat="1" ht="6.9" customHeight="1">
      <c r="B53" s="33"/>
      <c r="C53" s="34"/>
      <c r="D53" s="34"/>
      <c r="E53" s="34"/>
      <c r="F53" s="34"/>
      <c r="G53" s="34"/>
      <c r="H53" s="34"/>
      <c r="I53" s="106"/>
      <c r="J53" s="34"/>
      <c r="K53" s="34"/>
      <c r="L53" s="37"/>
    </row>
    <row r="54" spans="2:12" s="1" customFormat="1" ht="15.6" customHeight="1">
      <c r="B54" s="33"/>
      <c r="C54" s="28" t="s">
        <v>28</v>
      </c>
      <c r="D54" s="34"/>
      <c r="E54" s="34"/>
      <c r="F54" s="26" t="str">
        <f>E15</f>
        <v xml:space="preserve"> </v>
      </c>
      <c r="G54" s="34"/>
      <c r="H54" s="34"/>
      <c r="I54" s="108" t="s">
        <v>34</v>
      </c>
      <c r="J54" s="31" t="str">
        <f>E21</f>
        <v xml:space="preserve"> </v>
      </c>
      <c r="K54" s="34"/>
      <c r="L54" s="37"/>
    </row>
    <row r="55" spans="2:12" s="1" customFormat="1" ht="15.6" customHeight="1">
      <c r="B55" s="33"/>
      <c r="C55" s="28" t="s">
        <v>31</v>
      </c>
      <c r="D55" s="34"/>
      <c r="E55" s="34"/>
      <c r="F55" s="26" t="str">
        <f>IF(E18="","",E18)</f>
        <v>Vyplň údaj</v>
      </c>
      <c r="G55" s="34"/>
      <c r="H55" s="34"/>
      <c r="I55" s="108" t="s">
        <v>35</v>
      </c>
      <c r="J55" s="31" t="str">
        <f>E24</f>
        <v xml:space="preserve"> </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101</v>
      </c>
      <c r="D57" s="135"/>
      <c r="E57" s="135"/>
      <c r="F57" s="135"/>
      <c r="G57" s="135"/>
      <c r="H57" s="135"/>
      <c r="I57" s="136"/>
      <c r="J57" s="137" t="s">
        <v>102</v>
      </c>
      <c r="K57" s="135"/>
      <c r="L57" s="37"/>
    </row>
    <row r="58" spans="2:12" s="1" customFormat="1" ht="10.35" customHeight="1">
      <c r="B58" s="33"/>
      <c r="C58" s="34"/>
      <c r="D58" s="34"/>
      <c r="E58" s="34"/>
      <c r="F58" s="34"/>
      <c r="G58" s="34"/>
      <c r="H58" s="34"/>
      <c r="I58" s="106"/>
      <c r="J58" s="34"/>
      <c r="K58" s="34"/>
      <c r="L58" s="37"/>
    </row>
    <row r="59" spans="2:47" s="1" customFormat="1" ht="22.8" customHeight="1">
      <c r="B59" s="33"/>
      <c r="C59" s="138" t="s">
        <v>70</v>
      </c>
      <c r="D59" s="34"/>
      <c r="E59" s="34"/>
      <c r="F59" s="34"/>
      <c r="G59" s="34"/>
      <c r="H59" s="34"/>
      <c r="I59" s="106"/>
      <c r="J59" s="75">
        <f>J86</f>
        <v>0</v>
      </c>
      <c r="K59" s="34"/>
      <c r="L59" s="37"/>
      <c r="AU59" s="16" t="s">
        <v>103</v>
      </c>
    </row>
    <row r="60" spans="2:12" s="8" customFormat="1" ht="24.9" customHeight="1">
      <c r="B60" s="139"/>
      <c r="C60" s="140"/>
      <c r="D60" s="141" t="s">
        <v>104</v>
      </c>
      <c r="E60" s="142"/>
      <c r="F60" s="142"/>
      <c r="G60" s="142"/>
      <c r="H60" s="142"/>
      <c r="I60" s="143"/>
      <c r="J60" s="144">
        <f>J87</f>
        <v>0</v>
      </c>
      <c r="K60" s="140"/>
      <c r="L60" s="145"/>
    </row>
    <row r="61" spans="2:12" s="9" customFormat="1" ht="19.95" customHeight="1">
      <c r="B61" s="146"/>
      <c r="C61" s="147"/>
      <c r="D61" s="148" t="s">
        <v>105</v>
      </c>
      <c r="E61" s="149"/>
      <c r="F61" s="149"/>
      <c r="G61" s="149"/>
      <c r="H61" s="149"/>
      <c r="I61" s="150"/>
      <c r="J61" s="151">
        <f>J88</f>
        <v>0</v>
      </c>
      <c r="K61" s="147"/>
      <c r="L61" s="152"/>
    </row>
    <row r="62" spans="2:12" s="9" customFormat="1" ht="19.95" customHeight="1">
      <c r="B62" s="146"/>
      <c r="C62" s="147"/>
      <c r="D62" s="148" t="s">
        <v>106</v>
      </c>
      <c r="E62" s="149"/>
      <c r="F62" s="149"/>
      <c r="G62" s="149"/>
      <c r="H62" s="149"/>
      <c r="I62" s="150"/>
      <c r="J62" s="151">
        <f>J97</f>
        <v>0</v>
      </c>
      <c r="K62" s="147"/>
      <c r="L62" s="152"/>
    </row>
    <row r="63" spans="2:12" s="9" customFormat="1" ht="19.95" customHeight="1">
      <c r="B63" s="146"/>
      <c r="C63" s="147"/>
      <c r="D63" s="148" t="s">
        <v>107</v>
      </c>
      <c r="E63" s="149"/>
      <c r="F63" s="149"/>
      <c r="G63" s="149"/>
      <c r="H63" s="149"/>
      <c r="I63" s="150"/>
      <c r="J63" s="151">
        <f>J106</f>
        <v>0</v>
      </c>
      <c r="K63" s="147"/>
      <c r="L63" s="152"/>
    </row>
    <row r="64" spans="2:12" s="9" customFormat="1" ht="19.95" customHeight="1">
      <c r="B64" s="146"/>
      <c r="C64" s="147"/>
      <c r="D64" s="148" t="s">
        <v>108</v>
      </c>
      <c r="E64" s="149"/>
      <c r="F64" s="149"/>
      <c r="G64" s="149"/>
      <c r="H64" s="149"/>
      <c r="I64" s="150"/>
      <c r="J64" s="151">
        <f>J127</f>
        <v>0</v>
      </c>
      <c r="K64" s="147"/>
      <c r="L64" s="152"/>
    </row>
    <row r="65" spans="2:12" s="8" customFormat="1" ht="24.9" customHeight="1">
      <c r="B65" s="139"/>
      <c r="C65" s="140"/>
      <c r="D65" s="141" t="s">
        <v>109</v>
      </c>
      <c r="E65" s="142"/>
      <c r="F65" s="142"/>
      <c r="G65" s="142"/>
      <c r="H65" s="142"/>
      <c r="I65" s="143"/>
      <c r="J65" s="144">
        <f>J131</f>
        <v>0</v>
      </c>
      <c r="K65" s="140"/>
      <c r="L65" s="145"/>
    </row>
    <row r="66" spans="2:12" s="9" customFormat="1" ht="19.95" customHeight="1">
      <c r="B66" s="146"/>
      <c r="C66" s="147"/>
      <c r="D66" s="148" t="s">
        <v>110</v>
      </c>
      <c r="E66" s="149"/>
      <c r="F66" s="149"/>
      <c r="G66" s="149"/>
      <c r="H66" s="149"/>
      <c r="I66" s="150"/>
      <c r="J66" s="151">
        <f>J132</f>
        <v>0</v>
      </c>
      <c r="K66" s="147"/>
      <c r="L66" s="152"/>
    </row>
    <row r="67" spans="2:12" s="1" customFormat="1" ht="21.75" customHeight="1">
      <c r="B67" s="33"/>
      <c r="C67" s="34"/>
      <c r="D67" s="34"/>
      <c r="E67" s="34"/>
      <c r="F67" s="34"/>
      <c r="G67" s="34"/>
      <c r="H67" s="34"/>
      <c r="I67" s="106"/>
      <c r="J67" s="34"/>
      <c r="K67" s="34"/>
      <c r="L67" s="37"/>
    </row>
    <row r="68" spans="2:12" s="1" customFormat="1" ht="6.9" customHeight="1">
      <c r="B68" s="45"/>
      <c r="C68" s="46"/>
      <c r="D68" s="46"/>
      <c r="E68" s="46"/>
      <c r="F68" s="46"/>
      <c r="G68" s="46"/>
      <c r="H68" s="46"/>
      <c r="I68" s="130"/>
      <c r="J68" s="46"/>
      <c r="K68" s="46"/>
      <c r="L68" s="37"/>
    </row>
    <row r="72" spans="2:12" s="1" customFormat="1" ht="6.9" customHeight="1">
      <c r="B72" s="47"/>
      <c r="C72" s="48"/>
      <c r="D72" s="48"/>
      <c r="E72" s="48"/>
      <c r="F72" s="48"/>
      <c r="G72" s="48"/>
      <c r="H72" s="48"/>
      <c r="I72" s="133"/>
      <c r="J72" s="48"/>
      <c r="K72" s="48"/>
      <c r="L72" s="37"/>
    </row>
    <row r="73" spans="2:12" s="1" customFormat="1" ht="24.9" customHeight="1">
      <c r="B73" s="33"/>
      <c r="C73" s="22" t="s">
        <v>111</v>
      </c>
      <c r="D73" s="34"/>
      <c r="E73" s="34"/>
      <c r="F73" s="34"/>
      <c r="G73" s="34"/>
      <c r="H73" s="34"/>
      <c r="I73" s="106"/>
      <c r="J73" s="34"/>
      <c r="K73" s="34"/>
      <c r="L73" s="37"/>
    </row>
    <row r="74" spans="2:12" s="1" customFormat="1" ht="6.9" customHeight="1">
      <c r="B74" s="33"/>
      <c r="C74" s="34"/>
      <c r="D74" s="34"/>
      <c r="E74" s="34"/>
      <c r="F74" s="34"/>
      <c r="G74" s="34"/>
      <c r="H74" s="34"/>
      <c r="I74" s="106"/>
      <c r="J74" s="34"/>
      <c r="K74" s="34"/>
      <c r="L74" s="37"/>
    </row>
    <row r="75" spans="2:12" s="1" customFormat="1" ht="12" customHeight="1">
      <c r="B75" s="33"/>
      <c r="C75" s="28" t="s">
        <v>16</v>
      </c>
      <c r="D75" s="34"/>
      <c r="E75" s="34"/>
      <c r="F75" s="34"/>
      <c r="G75" s="34"/>
      <c r="H75" s="34"/>
      <c r="I75" s="106"/>
      <c r="J75" s="34"/>
      <c r="K75" s="34"/>
      <c r="L75" s="37"/>
    </row>
    <row r="76" spans="2:12" s="1" customFormat="1" ht="14.4" customHeight="1">
      <c r="B76" s="33"/>
      <c r="C76" s="34"/>
      <c r="D76" s="34"/>
      <c r="E76" s="348" t="str">
        <f>E7</f>
        <v>3719 Klatovská nemocnice - výměna oken a dveří</v>
      </c>
      <c r="F76" s="349"/>
      <c r="G76" s="349"/>
      <c r="H76" s="349"/>
      <c r="I76" s="106"/>
      <c r="J76" s="34"/>
      <c r="K76" s="34"/>
      <c r="L76" s="37"/>
    </row>
    <row r="77" spans="2:12" s="1" customFormat="1" ht="12" customHeight="1">
      <c r="B77" s="33"/>
      <c r="C77" s="28" t="s">
        <v>98</v>
      </c>
      <c r="D77" s="34"/>
      <c r="E77" s="34"/>
      <c r="F77" s="34"/>
      <c r="G77" s="34"/>
      <c r="H77" s="34"/>
      <c r="I77" s="106"/>
      <c r="J77" s="34"/>
      <c r="K77" s="34"/>
      <c r="L77" s="37"/>
    </row>
    <row r="78" spans="2:12" s="1" customFormat="1" ht="14.4" customHeight="1">
      <c r="B78" s="33"/>
      <c r="C78" s="34"/>
      <c r="D78" s="34"/>
      <c r="E78" s="326" t="str">
        <f>E9</f>
        <v>04 - SO 04 Výměna oken v budově č. p. 500 transfuzní</v>
      </c>
      <c r="F78" s="347"/>
      <c r="G78" s="347"/>
      <c r="H78" s="347"/>
      <c r="I78" s="106"/>
      <c r="J78" s="34"/>
      <c r="K78" s="34"/>
      <c r="L78" s="37"/>
    </row>
    <row r="79" spans="2:12" s="1" customFormat="1" ht="6.9" customHeight="1">
      <c r="B79" s="33"/>
      <c r="C79" s="34"/>
      <c r="D79" s="34"/>
      <c r="E79" s="34"/>
      <c r="F79" s="34"/>
      <c r="G79" s="34"/>
      <c r="H79" s="34"/>
      <c r="I79" s="106"/>
      <c r="J79" s="34"/>
      <c r="K79" s="34"/>
      <c r="L79" s="37"/>
    </row>
    <row r="80" spans="2:12" s="1" customFormat="1" ht="12" customHeight="1">
      <c r="B80" s="33"/>
      <c r="C80" s="28" t="s">
        <v>22</v>
      </c>
      <c r="D80" s="34"/>
      <c r="E80" s="34"/>
      <c r="F80" s="26" t="str">
        <f>F12</f>
        <v xml:space="preserve"> </v>
      </c>
      <c r="G80" s="34"/>
      <c r="H80" s="34"/>
      <c r="I80" s="108" t="s">
        <v>24</v>
      </c>
      <c r="J80" s="57" t="str">
        <f>IF(J12="","",J12)</f>
        <v>26. 5. 2019</v>
      </c>
      <c r="K80" s="34"/>
      <c r="L80" s="37"/>
    </row>
    <row r="81" spans="2:12" s="1" customFormat="1" ht="6.9" customHeight="1">
      <c r="B81" s="33"/>
      <c r="C81" s="34"/>
      <c r="D81" s="34"/>
      <c r="E81" s="34"/>
      <c r="F81" s="34"/>
      <c r="G81" s="34"/>
      <c r="H81" s="34"/>
      <c r="I81" s="106"/>
      <c r="J81" s="34"/>
      <c r="K81" s="34"/>
      <c r="L81" s="37"/>
    </row>
    <row r="82" spans="2:12" s="1" customFormat="1" ht="15.6" customHeight="1">
      <c r="B82" s="33"/>
      <c r="C82" s="28" t="s">
        <v>28</v>
      </c>
      <c r="D82" s="34"/>
      <c r="E82" s="34"/>
      <c r="F82" s="26" t="str">
        <f>E15</f>
        <v xml:space="preserve"> </v>
      </c>
      <c r="G82" s="34"/>
      <c r="H82" s="34"/>
      <c r="I82" s="108" t="s">
        <v>34</v>
      </c>
      <c r="J82" s="31" t="str">
        <f>E21</f>
        <v xml:space="preserve"> </v>
      </c>
      <c r="K82" s="34"/>
      <c r="L82" s="37"/>
    </row>
    <row r="83" spans="2:12" s="1" customFormat="1" ht="15.6" customHeight="1">
      <c r="B83" s="33"/>
      <c r="C83" s="28" t="s">
        <v>31</v>
      </c>
      <c r="D83" s="34"/>
      <c r="E83" s="34"/>
      <c r="F83" s="26" t="str">
        <f>IF(E18="","",E18)</f>
        <v>Vyplň údaj</v>
      </c>
      <c r="G83" s="34"/>
      <c r="H83" s="34"/>
      <c r="I83" s="108" t="s">
        <v>35</v>
      </c>
      <c r="J83" s="31" t="str">
        <f>E24</f>
        <v xml:space="preserve"> </v>
      </c>
      <c r="K83" s="34"/>
      <c r="L83" s="37"/>
    </row>
    <row r="84" spans="2:12" s="1" customFormat="1" ht="10.35" customHeight="1">
      <c r="B84" s="33"/>
      <c r="C84" s="34"/>
      <c r="D84" s="34"/>
      <c r="E84" s="34"/>
      <c r="F84" s="34"/>
      <c r="G84" s="34"/>
      <c r="H84" s="34"/>
      <c r="I84" s="106"/>
      <c r="J84" s="34"/>
      <c r="K84" s="34"/>
      <c r="L84" s="37"/>
    </row>
    <row r="85" spans="2:20" s="10" customFormat="1" ht="29.25" customHeight="1">
      <c r="B85" s="153"/>
      <c r="C85" s="154" t="s">
        <v>112</v>
      </c>
      <c r="D85" s="155" t="s">
        <v>57</v>
      </c>
      <c r="E85" s="155" t="s">
        <v>53</v>
      </c>
      <c r="F85" s="155" t="s">
        <v>54</v>
      </c>
      <c r="G85" s="155" t="s">
        <v>113</v>
      </c>
      <c r="H85" s="155" t="s">
        <v>114</v>
      </c>
      <c r="I85" s="156" t="s">
        <v>115</v>
      </c>
      <c r="J85" s="155" t="s">
        <v>102</v>
      </c>
      <c r="K85" s="157" t="s">
        <v>116</v>
      </c>
      <c r="L85" s="158"/>
      <c r="M85" s="66" t="s">
        <v>20</v>
      </c>
      <c r="N85" s="67" t="s">
        <v>42</v>
      </c>
      <c r="O85" s="67" t="s">
        <v>117</v>
      </c>
      <c r="P85" s="67" t="s">
        <v>118</v>
      </c>
      <c r="Q85" s="67" t="s">
        <v>119</v>
      </c>
      <c r="R85" s="67" t="s">
        <v>120</v>
      </c>
      <c r="S85" s="67" t="s">
        <v>121</v>
      </c>
      <c r="T85" s="68" t="s">
        <v>122</v>
      </c>
    </row>
    <row r="86" spans="2:63" s="1" customFormat="1" ht="22.8" customHeight="1">
      <c r="B86" s="33"/>
      <c r="C86" s="73" t="s">
        <v>123</v>
      </c>
      <c r="D86" s="34"/>
      <c r="E86" s="34"/>
      <c r="F86" s="34"/>
      <c r="G86" s="34"/>
      <c r="H86" s="34"/>
      <c r="I86" s="106"/>
      <c r="J86" s="159">
        <f>BK86</f>
        <v>0</v>
      </c>
      <c r="K86" s="34"/>
      <c r="L86" s="37"/>
      <c r="M86" s="69"/>
      <c r="N86" s="70"/>
      <c r="O86" s="70"/>
      <c r="P86" s="160">
        <f>P87+P131</f>
        <v>0</v>
      </c>
      <c r="Q86" s="70"/>
      <c r="R86" s="160">
        <f>R87+R131</f>
        <v>3.8028298</v>
      </c>
      <c r="S86" s="70"/>
      <c r="T86" s="161">
        <f>T87+T131</f>
        <v>6.6348199999999995</v>
      </c>
      <c r="AT86" s="16" t="s">
        <v>71</v>
      </c>
      <c r="AU86" s="16" t="s">
        <v>103</v>
      </c>
      <c r="BK86" s="162">
        <f>BK87+BK131</f>
        <v>0</v>
      </c>
    </row>
    <row r="87" spans="2:63" s="11" customFormat="1" ht="25.95" customHeight="1">
      <c r="B87" s="163"/>
      <c r="C87" s="164"/>
      <c r="D87" s="165" t="s">
        <v>71</v>
      </c>
      <c r="E87" s="166" t="s">
        <v>124</v>
      </c>
      <c r="F87" s="166" t="s">
        <v>125</v>
      </c>
      <c r="G87" s="164"/>
      <c r="H87" s="164"/>
      <c r="I87" s="167"/>
      <c r="J87" s="168">
        <f>BK87</f>
        <v>0</v>
      </c>
      <c r="K87" s="164"/>
      <c r="L87" s="169"/>
      <c r="M87" s="170"/>
      <c r="N87" s="171"/>
      <c r="O87" s="171"/>
      <c r="P87" s="172">
        <f>P88+P97+P106+P127</f>
        <v>0</v>
      </c>
      <c r="Q87" s="171"/>
      <c r="R87" s="172">
        <f>R88+R97+R106+R127</f>
        <v>3.5561220000000002</v>
      </c>
      <c r="S87" s="171"/>
      <c r="T87" s="173">
        <f>T88+T97+T106+T127</f>
        <v>6.33982</v>
      </c>
      <c r="AR87" s="174" t="s">
        <v>8</v>
      </c>
      <c r="AT87" s="175" t="s">
        <v>71</v>
      </c>
      <c r="AU87" s="175" t="s">
        <v>72</v>
      </c>
      <c r="AY87" s="174" t="s">
        <v>126</v>
      </c>
      <c r="BK87" s="176">
        <f>BK88+BK97+BK106+BK127</f>
        <v>0</v>
      </c>
    </row>
    <row r="88" spans="2:63" s="11" customFormat="1" ht="22.8" customHeight="1">
      <c r="B88" s="163"/>
      <c r="C88" s="164"/>
      <c r="D88" s="165" t="s">
        <v>71</v>
      </c>
      <c r="E88" s="177" t="s">
        <v>127</v>
      </c>
      <c r="F88" s="177" t="s">
        <v>128</v>
      </c>
      <c r="G88" s="164"/>
      <c r="H88" s="164"/>
      <c r="I88" s="167"/>
      <c r="J88" s="178">
        <f>BK88</f>
        <v>0</v>
      </c>
      <c r="K88" s="164"/>
      <c r="L88" s="169"/>
      <c r="M88" s="170"/>
      <c r="N88" s="171"/>
      <c r="O88" s="171"/>
      <c r="P88" s="172">
        <f>SUM(P89:P96)</f>
        <v>0</v>
      </c>
      <c r="Q88" s="171"/>
      <c r="R88" s="172">
        <f>SUM(R89:R96)</f>
        <v>3.5561220000000002</v>
      </c>
      <c r="S88" s="171"/>
      <c r="T88" s="173">
        <f>SUM(T89:T96)</f>
        <v>0</v>
      </c>
      <c r="AR88" s="174" t="s">
        <v>8</v>
      </c>
      <c r="AT88" s="175" t="s">
        <v>71</v>
      </c>
      <c r="AU88" s="175" t="s">
        <v>8</v>
      </c>
      <c r="AY88" s="174" t="s">
        <v>126</v>
      </c>
      <c r="BK88" s="176">
        <f>SUM(BK89:BK96)</f>
        <v>0</v>
      </c>
    </row>
    <row r="89" spans="2:65" s="1" customFormat="1" ht="14.4" customHeight="1">
      <c r="B89" s="33"/>
      <c r="C89" s="179" t="s">
        <v>8</v>
      </c>
      <c r="D89" s="179" t="s">
        <v>129</v>
      </c>
      <c r="E89" s="180" t="s">
        <v>130</v>
      </c>
      <c r="F89" s="181" t="s">
        <v>131</v>
      </c>
      <c r="G89" s="182" t="s">
        <v>132</v>
      </c>
      <c r="H89" s="183">
        <v>105.9</v>
      </c>
      <c r="I89" s="184"/>
      <c r="J89" s="183">
        <f>ROUND(I89*H89,0)</f>
        <v>0</v>
      </c>
      <c r="K89" s="181" t="s">
        <v>133</v>
      </c>
      <c r="L89" s="37"/>
      <c r="M89" s="185" t="s">
        <v>20</v>
      </c>
      <c r="N89" s="186" t="s">
        <v>43</v>
      </c>
      <c r="O89" s="62"/>
      <c r="P89" s="187">
        <f>O89*H89</f>
        <v>0</v>
      </c>
      <c r="Q89" s="187">
        <v>0.03358</v>
      </c>
      <c r="R89" s="187">
        <f>Q89*H89</f>
        <v>3.5561220000000002</v>
      </c>
      <c r="S89" s="187">
        <v>0</v>
      </c>
      <c r="T89" s="188">
        <f>S89*H89</f>
        <v>0</v>
      </c>
      <c r="AR89" s="189" t="s">
        <v>134</v>
      </c>
      <c r="AT89" s="189" t="s">
        <v>129</v>
      </c>
      <c r="AU89" s="189" t="s">
        <v>81</v>
      </c>
      <c r="AY89" s="16" t="s">
        <v>126</v>
      </c>
      <c r="BE89" s="190">
        <f>IF(N89="základní",J89,0)</f>
        <v>0</v>
      </c>
      <c r="BF89" s="190">
        <f>IF(N89="snížená",J89,0)</f>
        <v>0</v>
      </c>
      <c r="BG89" s="190">
        <f>IF(N89="zákl. přenesená",J89,0)</f>
        <v>0</v>
      </c>
      <c r="BH89" s="190">
        <f>IF(N89="sníž. přenesená",J89,0)</f>
        <v>0</v>
      </c>
      <c r="BI89" s="190">
        <f>IF(N89="nulová",J89,0)</f>
        <v>0</v>
      </c>
      <c r="BJ89" s="16" t="s">
        <v>8</v>
      </c>
      <c r="BK89" s="190">
        <f>ROUND(I89*H89,0)</f>
        <v>0</v>
      </c>
      <c r="BL89" s="16" t="s">
        <v>134</v>
      </c>
      <c r="BM89" s="189" t="s">
        <v>536</v>
      </c>
    </row>
    <row r="90" spans="2:47" s="1" customFormat="1" ht="12">
      <c r="B90" s="33"/>
      <c r="C90" s="34"/>
      <c r="D90" s="191" t="s">
        <v>136</v>
      </c>
      <c r="E90" s="34"/>
      <c r="F90" s="192" t="s">
        <v>137</v>
      </c>
      <c r="G90" s="34"/>
      <c r="H90" s="34"/>
      <c r="I90" s="106"/>
      <c r="J90" s="34"/>
      <c r="K90" s="34"/>
      <c r="L90" s="37"/>
      <c r="M90" s="193"/>
      <c r="N90" s="62"/>
      <c r="O90" s="62"/>
      <c r="P90" s="62"/>
      <c r="Q90" s="62"/>
      <c r="R90" s="62"/>
      <c r="S90" s="62"/>
      <c r="T90" s="63"/>
      <c r="AT90" s="16" t="s">
        <v>136</v>
      </c>
      <c r="AU90" s="16" t="s">
        <v>81</v>
      </c>
    </row>
    <row r="91" spans="2:47" s="1" customFormat="1" ht="38.4">
      <c r="B91" s="33"/>
      <c r="C91" s="34"/>
      <c r="D91" s="191" t="s">
        <v>138</v>
      </c>
      <c r="E91" s="34"/>
      <c r="F91" s="194" t="s">
        <v>139</v>
      </c>
      <c r="G91" s="34"/>
      <c r="H91" s="34"/>
      <c r="I91" s="106"/>
      <c r="J91" s="34"/>
      <c r="K91" s="34"/>
      <c r="L91" s="37"/>
      <c r="M91" s="193"/>
      <c r="N91" s="62"/>
      <c r="O91" s="62"/>
      <c r="P91" s="62"/>
      <c r="Q91" s="62"/>
      <c r="R91" s="62"/>
      <c r="S91" s="62"/>
      <c r="T91" s="63"/>
      <c r="AT91" s="16" t="s">
        <v>138</v>
      </c>
      <c r="AU91" s="16" t="s">
        <v>81</v>
      </c>
    </row>
    <row r="92" spans="2:51" s="12" customFormat="1" ht="12">
      <c r="B92" s="195"/>
      <c r="C92" s="196"/>
      <c r="D92" s="191" t="s">
        <v>140</v>
      </c>
      <c r="E92" s="197" t="s">
        <v>20</v>
      </c>
      <c r="F92" s="198" t="s">
        <v>537</v>
      </c>
      <c r="G92" s="196"/>
      <c r="H92" s="199">
        <v>105.9</v>
      </c>
      <c r="I92" s="200"/>
      <c r="J92" s="196"/>
      <c r="K92" s="196"/>
      <c r="L92" s="201"/>
      <c r="M92" s="202"/>
      <c r="N92" s="203"/>
      <c r="O92" s="203"/>
      <c r="P92" s="203"/>
      <c r="Q92" s="203"/>
      <c r="R92" s="203"/>
      <c r="S92" s="203"/>
      <c r="T92" s="204"/>
      <c r="AT92" s="205" t="s">
        <v>140</v>
      </c>
      <c r="AU92" s="205" t="s">
        <v>81</v>
      </c>
      <c r="AV92" s="12" t="s">
        <v>81</v>
      </c>
      <c r="AW92" s="12" t="s">
        <v>33</v>
      </c>
      <c r="AX92" s="12" t="s">
        <v>8</v>
      </c>
      <c r="AY92" s="205" t="s">
        <v>126</v>
      </c>
    </row>
    <row r="93" spans="2:65" s="1" customFormat="1" ht="14.4" customHeight="1">
      <c r="B93" s="33"/>
      <c r="C93" s="179" t="s">
        <v>81</v>
      </c>
      <c r="D93" s="179" t="s">
        <v>129</v>
      </c>
      <c r="E93" s="180" t="s">
        <v>144</v>
      </c>
      <c r="F93" s="181" t="s">
        <v>145</v>
      </c>
      <c r="G93" s="182" t="s">
        <v>132</v>
      </c>
      <c r="H93" s="183">
        <v>116.38</v>
      </c>
      <c r="I93" s="184"/>
      <c r="J93" s="183">
        <f>ROUND(I93*H93,0)</f>
        <v>0</v>
      </c>
      <c r="K93" s="181" t="s">
        <v>133</v>
      </c>
      <c r="L93" s="37"/>
      <c r="M93" s="185" t="s">
        <v>20</v>
      </c>
      <c r="N93" s="186" t="s">
        <v>43</v>
      </c>
      <c r="O93" s="62"/>
      <c r="P93" s="187">
        <f>O93*H93</f>
        <v>0</v>
      </c>
      <c r="Q93" s="187">
        <v>0</v>
      </c>
      <c r="R93" s="187">
        <f>Q93*H93</f>
        <v>0</v>
      </c>
      <c r="S93" s="187">
        <v>0</v>
      </c>
      <c r="T93" s="188">
        <f>S93*H93</f>
        <v>0</v>
      </c>
      <c r="AR93" s="189" t="s">
        <v>134</v>
      </c>
      <c r="AT93" s="189" t="s">
        <v>129</v>
      </c>
      <c r="AU93" s="189" t="s">
        <v>81</v>
      </c>
      <c r="AY93" s="16" t="s">
        <v>126</v>
      </c>
      <c r="BE93" s="190">
        <f>IF(N93="základní",J93,0)</f>
        <v>0</v>
      </c>
      <c r="BF93" s="190">
        <f>IF(N93="snížená",J93,0)</f>
        <v>0</v>
      </c>
      <c r="BG93" s="190">
        <f>IF(N93="zákl. přenesená",J93,0)</f>
        <v>0</v>
      </c>
      <c r="BH93" s="190">
        <f>IF(N93="sníž. přenesená",J93,0)</f>
        <v>0</v>
      </c>
      <c r="BI93" s="190">
        <f>IF(N93="nulová",J93,0)</f>
        <v>0</v>
      </c>
      <c r="BJ93" s="16" t="s">
        <v>8</v>
      </c>
      <c r="BK93" s="190">
        <f>ROUND(I93*H93,0)</f>
        <v>0</v>
      </c>
      <c r="BL93" s="16" t="s">
        <v>134</v>
      </c>
      <c r="BM93" s="189" t="s">
        <v>538</v>
      </c>
    </row>
    <row r="94" spans="2:47" s="1" customFormat="1" ht="19.2">
      <c r="B94" s="33"/>
      <c r="C94" s="34"/>
      <c r="D94" s="191" t="s">
        <v>136</v>
      </c>
      <c r="E94" s="34"/>
      <c r="F94" s="192" t="s">
        <v>147</v>
      </c>
      <c r="G94" s="34"/>
      <c r="H94" s="34"/>
      <c r="I94" s="106"/>
      <c r="J94" s="34"/>
      <c r="K94" s="34"/>
      <c r="L94" s="37"/>
      <c r="M94" s="193"/>
      <c r="N94" s="62"/>
      <c r="O94" s="62"/>
      <c r="P94" s="62"/>
      <c r="Q94" s="62"/>
      <c r="R94" s="62"/>
      <c r="S94" s="62"/>
      <c r="T94" s="63"/>
      <c r="AT94" s="16" t="s">
        <v>136</v>
      </c>
      <c r="AU94" s="16" t="s">
        <v>81</v>
      </c>
    </row>
    <row r="95" spans="2:47" s="1" customFormat="1" ht="57.6">
      <c r="B95" s="33"/>
      <c r="C95" s="34"/>
      <c r="D95" s="191" t="s">
        <v>138</v>
      </c>
      <c r="E95" s="34"/>
      <c r="F95" s="194" t="s">
        <v>148</v>
      </c>
      <c r="G95" s="34"/>
      <c r="H95" s="34"/>
      <c r="I95" s="106"/>
      <c r="J95" s="34"/>
      <c r="K95" s="34"/>
      <c r="L95" s="37"/>
      <c r="M95" s="193"/>
      <c r="N95" s="62"/>
      <c r="O95" s="62"/>
      <c r="P95" s="62"/>
      <c r="Q95" s="62"/>
      <c r="R95" s="62"/>
      <c r="S95" s="62"/>
      <c r="T95" s="63"/>
      <c r="AT95" s="16" t="s">
        <v>138</v>
      </c>
      <c r="AU95" s="16" t="s">
        <v>81</v>
      </c>
    </row>
    <row r="96" spans="2:51" s="12" customFormat="1" ht="12">
      <c r="B96" s="195"/>
      <c r="C96" s="196"/>
      <c r="D96" s="191" t="s">
        <v>140</v>
      </c>
      <c r="E96" s="197" t="s">
        <v>20</v>
      </c>
      <c r="F96" s="198" t="s">
        <v>539</v>
      </c>
      <c r="G96" s="196"/>
      <c r="H96" s="199">
        <v>116.38</v>
      </c>
      <c r="I96" s="200"/>
      <c r="J96" s="196"/>
      <c r="K96" s="196"/>
      <c r="L96" s="201"/>
      <c r="M96" s="202"/>
      <c r="N96" s="203"/>
      <c r="O96" s="203"/>
      <c r="P96" s="203"/>
      <c r="Q96" s="203"/>
      <c r="R96" s="203"/>
      <c r="S96" s="203"/>
      <c r="T96" s="204"/>
      <c r="AT96" s="205" t="s">
        <v>140</v>
      </c>
      <c r="AU96" s="205" t="s">
        <v>81</v>
      </c>
      <c r="AV96" s="12" t="s">
        <v>81</v>
      </c>
      <c r="AW96" s="12" t="s">
        <v>33</v>
      </c>
      <c r="AX96" s="12" t="s">
        <v>8</v>
      </c>
      <c r="AY96" s="205" t="s">
        <v>126</v>
      </c>
    </row>
    <row r="97" spans="2:63" s="11" customFormat="1" ht="22.8" customHeight="1">
      <c r="B97" s="163"/>
      <c r="C97" s="164"/>
      <c r="D97" s="165" t="s">
        <v>71</v>
      </c>
      <c r="E97" s="177" t="s">
        <v>151</v>
      </c>
      <c r="F97" s="177" t="s">
        <v>152</v>
      </c>
      <c r="G97" s="164"/>
      <c r="H97" s="164"/>
      <c r="I97" s="167"/>
      <c r="J97" s="178">
        <f>BK97</f>
        <v>0</v>
      </c>
      <c r="K97" s="164"/>
      <c r="L97" s="169"/>
      <c r="M97" s="170"/>
      <c r="N97" s="171"/>
      <c r="O97" s="171"/>
      <c r="P97" s="172">
        <f>SUM(P98:P105)</f>
        <v>0</v>
      </c>
      <c r="Q97" s="171"/>
      <c r="R97" s="172">
        <f>SUM(R98:R105)</f>
        <v>0</v>
      </c>
      <c r="S97" s="171"/>
      <c r="T97" s="173">
        <f>SUM(T98:T105)</f>
        <v>6.33982</v>
      </c>
      <c r="AR97" s="174" t="s">
        <v>8</v>
      </c>
      <c r="AT97" s="175" t="s">
        <v>71</v>
      </c>
      <c r="AU97" s="175" t="s">
        <v>8</v>
      </c>
      <c r="AY97" s="174" t="s">
        <v>126</v>
      </c>
      <c r="BK97" s="176">
        <f>SUM(BK98:BK105)</f>
        <v>0</v>
      </c>
    </row>
    <row r="98" spans="2:65" s="1" customFormat="1" ht="14.4" customHeight="1">
      <c r="B98" s="33"/>
      <c r="C98" s="179" t="s">
        <v>153</v>
      </c>
      <c r="D98" s="179" t="s">
        <v>129</v>
      </c>
      <c r="E98" s="180" t="s">
        <v>160</v>
      </c>
      <c r="F98" s="181" t="s">
        <v>161</v>
      </c>
      <c r="G98" s="182" t="s">
        <v>132</v>
      </c>
      <c r="H98" s="183">
        <v>6.98</v>
      </c>
      <c r="I98" s="184"/>
      <c r="J98" s="183">
        <f>ROUND(I98*H98,0)</f>
        <v>0</v>
      </c>
      <c r="K98" s="181" t="s">
        <v>133</v>
      </c>
      <c r="L98" s="37"/>
      <c r="M98" s="185" t="s">
        <v>20</v>
      </c>
      <c r="N98" s="186" t="s">
        <v>43</v>
      </c>
      <c r="O98" s="62"/>
      <c r="P98" s="187">
        <f>O98*H98</f>
        <v>0</v>
      </c>
      <c r="Q98" s="187">
        <v>0</v>
      </c>
      <c r="R98" s="187">
        <f>Q98*H98</f>
        <v>0</v>
      </c>
      <c r="S98" s="187">
        <v>0.062</v>
      </c>
      <c r="T98" s="188">
        <f>S98*H98</f>
        <v>0.43276000000000003</v>
      </c>
      <c r="AR98" s="189" t="s">
        <v>134</v>
      </c>
      <c r="AT98" s="189" t="s">
        <v>129</v>
      </c>
      <c r="AU98" s="189" t="s">
        <v>81</v>
      </c>
      <c r="AY98" s="16" t="s">
        <v>126</v>
      </c>
      <c r="BE98" s="190">
        <f>IF(N98="základní",J98,0)</f>
        <v>0</v>
      </c>
      <c r="BF98" s="190">
        <f>IF(N98="snížená",J98,0)</f>
        <v>0</v>
      </c>
      <c r="BG98" s="190">
        <f>IF(N98="zákl. přenesená",J98,0)</f>
        <v>0</v>
      </c>
      <c r="BH98" s="190">
        <f>IF(N98="sníž. přenesená",J98,0)</f>
        <v>0</v>
      </c>
      <c r="BI98" s="190">
        <f>IF(N98="nulová",J98,0)</f>
        <v>0</v>
      </c>
      <c r="BJ98" s="16" t="s">
        <v>8</v>
      </c>
      <c r="BK98" s="190">
        <f>ROUND(I98*H98,0)</f>
        <v>0</v>
      </c>
      <c r="BL98" s="16" t="s">
        <v>134</v>
      </c>
      <c r="BM98" s="189" t="s">
        <v>540</v>
      </c>
    </row>
    <row r="99" spans="2:47" s="1" customFormat="1" ht="19.2">
      <c r="B99" s="33"/>
      <c r="C99" s="34"/>
      <c r="D99" s="191" t="s">
        <v>136</v>
      </c>
      <c r="E99" s="34"/>
      <c r="F99" s="192" t="s">
        <v>163</v>
      </c>
      <c r="G99" s="34"/>
      <c r="H99" s="34"/>
      <c r="I99" s="106"/>
      <c r="J99" s="34"/>
      <c r="K99" s="34"/>
      <c r="L99" s="37"/>
      <c r="M99" s="193"/>
      <c r="N99" s="62"/>
      <c r="O99" s="62"/>
      <c r="P99" s="62"/>
      <c r="Q99" s="62"/>
      <c r="R99" s="62"/>
      <c r="S99" s="62"/>
      <c r="T99" s="63"/>
      <c r="AT99" s="16" t="s">
        <v>136</v>
      </c>
      <c r="AU99" s="16" t="s">
        <v>81</v>
      </c>
    </row>
    <row r="100" spans="2:47" s="1" customFormat="1" ht="28.8">
      <c r="B100" s="33"/>
      <c r="C100" s="34"/>
      <c r="D100" s="191" t="s">
        <v>138</v>
      </c>
      <c r="E100" s="34"/>
      <c r="F100" s="194" t="s">
        <v>158</v>
      </c>
      <c r="G100" s="34"/>
      <c r="H100" s="34"/>
      <c r="I100" s="106"/>
      <c r="J100" s="34"/>
      <c r="K100" s="34"/>
      <c r="L100" s="37"/>
      <c r="M100" s="193"/>
      <c r="N100" s="62"/>
      <c r="O100" s="62"/>
      <c r="P100" s="62"/>
      <c r="Q100" s="62"/>
      <c r="R100" s="62"/>
      <c r="S100" s="62"/>
      <c r="T100" s="63"/>
      <c r="AT100" s="16" t="s">
        <v>138</v>
      </c>
      <c r="AU100" s="16" t="s">
        <v>81</v>
      </c>
    </row>
    <row r="101" spans="2:51" s="12" customFormat="1" ht="12">
      <c r="B101" s="195"/>
      <c r="C101" s="196"/>
      <c r="D101" s="191" t="s">
        <v>140</v>
      </c>
      <c r="E101" s="197" t="s">
        <v>20</v>
      </c>
      <c r="F101" s="198" t="s">
        <v>541</v>
      </c>
      <c r="G101" s="196"/>
      <c r="H101" s="199">
        <v>6.98</v>
      </c>
      <c r="I101" s="200"/>
      <c r="J101" s="196"/>
      <c r="K101" s="196"/>
      <c r="L101" s="201"/>
      <c r="M101" s="202"/>
      <c r="N101" s="203"/>
      <c r="O101" s="203"/>
      <c r="P101" s="203"/>
      <c r="Q101" s="203"/>
      <c r="R101" s="203"/>
      <c r="S101" s="203"/>
      <c r="T101" s="204"/>
      <c r="AT101" s="205" t="s">
        <v>140</v>
      </c>
      <c r="AU101" s="205" t="s">
        <v>81</v>
      </c>
      <c r="AV101" s="12" t="s">
        <v>81</v>
      </c>
      <c r="AW101" s="12" t="s">
        <v>33</v>
      </c>
      <c r="AX101" s="12" t="s">
        <v>8</v>
      </c>
      <c r="AY101" s="205" t="s">
        <v>126</v>
      </c>
    </row>
    <row r="102" spans="2:65" s="1" customFormat="1" ht="14.4" customHeight="1">
      <c r="B102" s="33"/>
      <c r="C102" s="179" t="s">
        <v>134</v>
      </c>
      <c r="D102" s="179" t="s">
        <v>129</v>
      </c>
      <c r="E102" s="180" t="s">
        <v>166</v>
      </c>
      <c r="F102" s="181" t="s">
        <v>167</v>
      </c>
      <c r="G102" s="182" t="s">
        <v>132</v>
      </c>
      <c r="H102" s="183">
        <v>109.39</v>
      </c>
      <c r="I102" s="184"/>
      <c r="J102" s="183">
        <f>ROUND(I102*H102,0)</f>
        <v>0</v>
      </c>
      <c r="K102" s="181" t="s">
        <v>133</v>
      </c>
      <c r="L102" s="37"/>
      <c r="M102" s="185" t="s">
        <v>20</v>
      </c>
      <c r="N102" s="186" t="s">
        <v>43</v>
      </c>
      <c r="O102" s="62"/>
      <c r="P102" s="187">
        <f>O102*H102</f>
        <v>0</v>
      </c>
      <c r="Q102" s="187">
        <v>0</v>
      </c>
      <c r="R102" s="187">
        <f>Q102*H102</f>
        <v>0</v>
      </c>
      <c r="S102" s="187">
        <v>0.054</v>
      </c>
      <c r="T102" s="188">
        <f>S102*H102</f>
        <v>5.9070599999999995</v>
      </c>
      <c r="AR102" s="189" t="s">
        <v>134</v>
      </c>
      <c r="AT102" s="189" t="s">
        <v>129</v>
      </c>
      <c r="AU102" s="189" t="s">
        <v>81</v>
      </c>
      <c r="AY102" s="16" t="s">
        <v>126</v>
      </c>
      <c r="BE102" s="190">
        <f>IF(N102="základní",J102,0)</f>
        <v>0</v>
      </c>
      <c r="BF102" s="190">
        <f>IF(N102="snížená",J102,0)</f>
        <v>0</v>
      </c>
      <c r="BG102" s="190">
        <f>IF(N102="zákl. přenesená",J102,0)</f>
        <v>0</v>
      </c>
      <c r="BH102" s="190">
        <f>IF(N102="sníž. přenesená",J102,0)</f>
        <v>0</v>
      </c>
      <c r="BI102" s="190">
        <f>IF(N102="nulová",J102,0)</f>
        <v>0</v>
      </c>
      <c r="BJ102" s="16" t="s">
        <v>8</v>
      </c>
      <c r="BK102" s="190">
        <f>ROUND(I102*H102,0)</f>
        <v>0</v>
      </c>
      <c r="BL102" s="16" t="s">
        <v>134</v>
      </c>
      <c r="BM102" s="189" t="s">
        <v>542</v>
      </c>
    </row>
    <row r="103" spans="2:47" s="1" customFormat="1" ht="19.2">
      <c r="B103" s="33"/>
      <c r="C103" s="34"/>
      <c r="D103" s="191" t="s">
        <v>136</v>
      </c>
      <c r="E103" s="34"/>
      <c r="F103" s="192" t="s">
        <v>169</v>
      </c>
      <c r="G103" s="34"/>
      <c r="H103" s="34"/>
      <c r="I103" s="106"/>
      <c r="J103" s="34"/>
      <c r="K103" s="34"/>
      <c r="L103" s="37"/>
      <c r="M103" s="193"/>
      <c r="N103" s="62"/>
      <c r="O103" s="62"/>
      <c r="P103" s="62"/>
      <c r="Q103" s="62"/>
      <c r="R103" s="62"/>
      <c r="S103" s="62"/>
      <c r="T103" s="63"/>
      <c r="AT103" s="16" t="s">
        <v>136</v>
      </c>
      <c r="AU103" s="16" t="s">
        <v>81</v>
      </c>
    </row>
    <row r="104" spans="2:47" s="1" customFormat="1" ht="28.8">
      <c r="B104" s="33"/>
      <c r="C104" s="34"/>
      <c r="D104" s="191" t="s">
        <v>138</v>
      </c>
      <c r="E104" s="34"/>
      <c r="F104" s="194" t="s">
        <v>158</v>
      </c>
      <c r="G104" s="34"/>
      <c r="H104" s="34"/>
      <c r="I104" s="106"/>
      <c r="J104" s="34"/>
      <c r="K104" s="34"/>
      <c r="L104" s="37"/>
      <c r="M104" s="193"/>
      <c r="N104" s="62"/>
      <c r="O104" s="62"/>
      <c r="P104" s="62"/>
      <c r="Q104" s="62"/>
      <c r="R104" s="62"/>
      <c r="S104" s="62"/>
      <c r="T104" s="63"/>
      <c r="AT104" s="16" t="s">
        <v>138</v>
      </c>
      <c r="AU104" s="16" t="s">
        <v>81</v>
      </c>
    </row>
    <row r="105" spans="2:51" s="12" customFormat="1" ht="12">
      <c r="B105" s="195"/>
      <c r="C105" s="196"/>
      <c r="D105" s="191" t="s">
        <v>140</v>
      </c>
      <c r="E105" s="197" t="s">
        <v>20</v>
      </c>
      <c r="F105" s="198" t="s">
        <v>543</v>
      </c>
      <c r="G105" s="196"/>
      <c r="H105" s="199">
        <v>109.39</v>
      </c>
      <c r="I105" s="200"/>
      <c r="J105" s="196"/>
      <c r="K105" s="196"/>
      <c r="L105" s="201"/>
      <c r="M105" s="202"/>
      <c r="N105" s="203"/>
      <c r="O105" s="203"/>
      <c r="P105" s="203"/>
      <c r="Q105" s="203"/>
      <c r="R105" s="203"/>
      <c r="S105" s="203"/>
      <c r="T105" s="204"/>
      <c r="AT105" s="205" t="s">
        <v>140</v>
      </c>
      <c r="AU105" s="205" t="s">
        <v>81</v>
      </c>
      <c r="AV105" s="12" t="s">
        <v>81</v>
      </c>
      <c r="AW105" s="12" t="s">
        <v>33</v>
      </c>
      <c r="AX105" s="12" t="s">
        <v>8</v>
      </c>
      <c r="AY105" s="205" t="s">
        <v>126</v>
      </c>
    </row>
    <row r="106" spans="2:63" s="11" customFormat="1" ht="22.8" customHeight="1">
      <c r="B106" s="163"/>
      <c r="C106" s="164"/>
      <c r="D106" s="165" t="s">
        <v>71</v>
      </c>
      <c r="E106" s="177" t="s">
        <v>182</v>
      </c>
      <c r="F106" s="177" t="s">
        <v>183</v>
      </c>
      <c r="G106" s="164"/>
      <c r="H106" s="164"/>
      <c r="I106" s="167"/>
      <c r="J106" s="178">
        <f>BK106</f>
        <v>0</v>
      </c>
      <c r="K106" s="164"/>
      <c r="L106" s="169"/>
      <c r="M106" s="170"/>
      <c r="N106" s="171"/>
      <c r="O106" s="171"/>
      <c r="P106" s="172">
        <f>SUM(P107:P126)</f>
        <v>0</v>
      </c>
      <c r="Q106" s="171"/>
      <c r="R106" s="172">
        <f>SUM(R107:R126)</f>
        <v>0</v>
      </c>
      <c r="S106" s="171"/>
      <c r="T106" s="173">
        <f>SUM(T107:T126)</f>
        <v>0</v>
      </c>
      <c r="AR106" s="174" t="s">
        <v>8</v>
      </c>
      <c r="AT106" s="175" t="s">
        <v>71</v>
      </c>
      <c r="AU106" s="175" t="s">
        <v>8</v>
      </c>
      <c r="AY106" s="174" t="s">
        <v>126</v>
      </c>
      <c r="BK106" s="176">
        <f>SUM(BK107:BK126)</f>
        <v>0</v>
      </c>
    </row>
    <row r="107" spans="2:65" s="1" customFormat="1" ht="14.4" customHeight="1">
      <c r="B107" s="33"/>
      <c r="C107" s="179" t="s">
        <v>165</v>
      </c>
      <c r="D107" s="179" t="s">
        <v>129</v>
      </c>
      <c r="E107" s="180" t="s">
        <v>185</v>
      </c>
      <c r="F107" s="181" t="s">
        <v>186</v>
      </c>
      <c r="G107" s="182" t="s">
        <v>187</v>
      </c>
      <c r="H107" s="183">
        <v>34.3</v>
      </c>
      <c r="I107" s="184"/>
      <c r="J107" s="183">
        <f>ROUND(I107*H107,0)</f>
        <v>0</v>
      </c>
      <c r="K107" s="181" t="s">
        <v>133</v>
      </c>
      <c r="L107" s="37"/>
      <c r="M107" s="185" t="s">
        <v>20</v>
      </c>
      <c r="N107" s="186" t="s">
        <v>43</v>
      </c>
      <c r="O107" s="62"/>
      <c r="P107" s="187">
        <f>O107*H107</f>
        <v>0</v>
      </c>
      <c r="Q107" s="187">
        <v>0</v>
      </c>
      <c r="R107" s="187">
        <f>Q107*H107</f>
        <v>0</v>
      </c>
      <c r="S107" s="187">
        <v>0</v>
      </c>
      <c r="T107" s="188">
        <f>S107*H107</f>
        <v>0</v>
      </c>
      <c r="AR107" s="189" t="s">
        <v>134</v>
      </c>
      <c r="AT107" s="189" t="s">
        <v>129</v>
      </c>
      <c r="AU107" s="189" t="s">
        <v>81</v>
      </c>
      <c r="AY107" s="16" t="s">
        <v>126</v>
      </c>
      <c r="BE107" s="190">
        <f>IF(N107="základní",J107,0)</f>
        <v>0</v>
      </c>
      <c r="BF107" s="190">
        <f>IF(N107="snížená",J107,0)</f>
        <v>0</v>
      </c>
      <c r="BG107" s="190">
        <f>IF(N107="zákl. přenesená",J107,0)</f>
        <v>0</v>
      </c>
      <c r="BH107" s="190">
        <f>IF(N107="sníž. přenesená",J107,0)</f>
        <v>0</v>
      </c>
      <c r="BI107" s="190">
        <f>IF(N107="nulová",J107,0)</f>
        <v>0</v>
      </c>
      <c r="BJ107" s="16" t="s">
        <v>8</v>
      </c>
      <c r="BK107" s="190">
        <f>ROUND(I107*H107,0)</f>
        <v>0</v>
      </c>
      <c r="BL107" s="16" t="s">
        <v>134</v>
      </c>
      <c r="BM107" s="189" t="s">
        <v>544</v>
      </c>
    </row>
    <row r="108" spans="2:47" s="1" customFormat="1" ht="12">
      <c r="B108" s="33"/>
      <c r="C108" s="34"/>
      <c r="D108" s="191" t="s">
        <v>136</v>
      </c>
      <c r="E108" s="34"/>
      <c r="F108" s="192" t="s">
        <v>189</v>
      </c>
      <c r="G108" s="34"/>
      <c r="H108" s="34"/>
      <c r="I108" s="106"/>
      <c r="J108" s="34"/>
      <c r="K108" s="34"/>
      <c r="L108" s="37"/>
      <c r="M108" s="193"/>
      <c r="N108" s="62"/>
      <c r="O108" s="62"/>
      <c r="P108" s="62"/>
      <c r="Q108" s="62"/>
      <c r="R108" s="62"/>
      <c r="S108" s="62"/>
      <c r="T108" s="63"/>
      <c r="AT108" s="16" t="s">
        <v>136</v>
      </c>
      <c r="AU108" s="16" t="s">
        <v>81</v>
      </c>
    </row>
    <row r="109" spans="2:47" s="1" customFormat="1" ht="38.4">
      <c r="B109" s="33"/>
      <c r="C109" s="34"/>
      <c r="D109" s="191" t="s">
        <v>138</v>
      </c>
      <c r="E109" s="34"/>
      <c r="F109" s="194" t="s">
        <v>190</v>
      </c>
      <c r="G109" s="34"/>
      <c r="H109" s="34"/>
      <c r="I109" s="106"/>
      <c r="J109" s="34"/>
      <c r="K109" s="34"/>
      <c r="L109" s="37"/>
      <c r="M109" s="193"/>
      <c r="N109" s="62"/>
      <c r="O109" s="62"/>
      <c r="P109" s="62"/>
      <c r="Q109" s="62"/>
      <c r="R109" s="62"/>
      <c r="S109" s="62"/>
      <c r="T109" s="63"/>
      <c r="AT109" s="16" t="s">
        <v>138</v>
      </c>
      <c r="AU109" s="16" t="s">
        <v>81</v>
      </c>
    </row>
    <row r="110" spans="2:51" s="12" customFormat="1" ht="12">
      <c r="B110" s="195"/>
      <c r="C110" s="196"/>
      <c r="D110" s="191" t="s">
        <v>140</v>
      </c>
      <c r="E110" s="197" t="s">
        <v>20</v>
      </c>
      <c r="F110" s="198" t="s">
        <v>545</v>
      </c>
      <c r="G110" s="196"/>
      <c r="H110" s="199">
        <v>34.3</v>
      </c>
      <c r="I110" s="200"/>
      <c r="J110" s="196"/>
      <c r="K110" s="196"/>
      <c r="L110" s="201"/>
      <c r="M110" s="202"/>
      <c r="N110" s="203"/>
      <c r="O110" s="203"/>
      <c r="P110" s="203"/>
      <c r="Q110" s="203"/>
      <c r="R110" s="203"/>
      <c r="S110" s="203"/>
      <c r="T110" s="204"/>
      <c r="AT110" s="205" t="s">
        <v>140</v>
      </c>
      <c r="AU110" s="205" t="s">
        <v>81</v>
      </c>
      <c r="AV110" s="12" t="s">
        <v>81</v>
      </c>
      <c r="AW110" s="12" t="s">
        <v>33</v>
      </c>
      <c r="AX110" s="12" t="s">
        <v>8</v>
      </c>
      <c r="AY110" s="205" t="s">
        <v>126</v>
      </c>
    </row>
    <row r="111" spans="2:65" s="1" customFormat="1" ht="14.4" customHeight="1">
      <c r="B111" s="33"/>
      <c r="C111" s="179" t="s">
        <v>127</v>
      </c>
      <c r="D111" s="179" t="s">
        <v>129</v>
      </c>
      <c r="E111" s="180" t="s">
        <v>191</v>
      </c>
      <c r="F111" s="181" t="s">
        <v>192</v>
      </c>
      <c r="G111" s="182" t="s">
        <v>187</v>
      </c>
      <c r="H111" s="183">
        <v>34.3</v>
      </c>
      <c r="I111" s="184"/>
      <c r="J111" s="183">
        <f>ROUND(I111*H111,0)</f>
        <v>0</v>
      </c>
      <c r="K111" s="181" t="s">
        <v>133</v>
      </c>
      <c r="L111" s="37"/>
      <c r="M111" s="185" t="s">
        <v>20</v>
      </c>
      <c r="N111" s="186" t="s">
        <v>43</v>
      </c>
      <c r="O111" s="62"/>
      <c r="P111" s="187">
        <f>O111*H111</f>
        <v>0</v>
      </c>
      <c r="Q111" s="187">
        <v>0</v>
      </c>
      <c r="R111" s="187">
        <f>Q111*H111</f>
        <v>0</v>
      </c>
      <c r="S111" s="187">
        <v>0</v>
      </c>
      <c r="T111" s="188">
        <f>S111*H111</f>
        <v>0</v>
      </c>
      <c r="AR111" s="189" t="s">
        <v>134</v>
      </c>
      <c r="AT111" s="189" t="s">
        <v>129</v>
      </c>
      <c r="AU111" s="189" t="s">
        <v>81</v>
      </c>
      <c r="AY111" s="16" t="s">
        <v>126</v>
      </c>
      <c r="BE111" s="190">
        <f>IF(N111="základní",J111,0)</f>
        <v>0</v>
      </c>
      <c r="BF111" s="190">
        <f>IF(N111="snížená",J111,0)</f>
        <v>0</v>
      </c>
      <c r="BG111" s="190">
        <f>IF(N111="zákl. přenesená",J111,0)</f>
        <v>0</v>
      </c>
      <c r="BH111" s="190">
        <f>IF(N111="sníž. přenesená",J111,0)</f>
        <v>0</v>
      </c>
      <c r="BI111" s="190">
        <f>IF(N111="nulová",J111,0)</f>
        <v>0</v>
      </c>
      <c r="BJ111" s="16" t="s">
        <v>8</v>
      </c>
      <c r="BK111" s="190">
        <f>ROUND(I111*H111,0)</f>
        <v>0</v>
      </c>
      <c r="BL111" s="16" t="s">
        <v>134</v>
      </c>
      <c r="BM111" s="189" t="s">
        <v>546</v>
      </c>
    </row>
    <row r="112" spans="2:47" s="1" customFormat="1" ht="19.2">
      <c r="B112" s="33"/>
      <c r="C112" s="34"/>
      <c r="D112" s="191" t="s">
        <v>136</v>
      </c>
      <c r="E112" s="34"/>
      <c r="F112" s="192" t="s">
        <v>194</v>
      </c>
      <c r="G112" s="34"/>
      <c r="H112" s="34"/>
      <c r="I112" s="106"/>
      <c r="J112" s="34"/>
      <c r="K112" s="34"/>
      <c r="L112" s="37"/>
      <c r="M112" s="193"/>
      <c r="N112" s="62"/>
      <c r="O112" s="62"/>
      <c r="P112" s="62"/>
      <c r="Q112" s="62"/>
      <c r="R112" s="62"/>
      <c r="S112" s="62"/>
      <c r="T112" s="63"/>
      <c r="AT112" s="16" t="s">
        <v>136</v>
      </c>
      <c r="AU112" s="16" t="s">
        <v>81</v>
      </c>
    </row>
    <row r="113" spans="2:47" s="1" customFormat="1" ht="115.2">
      <c r="B113" s="33"/>
      <c r="C113" s="34"/>
      <c r="D113" s="191" t="s">
        <v>138</v>
      </c>
      <c r="E113" s="34"/>
      <c r="F113" s="194" t="s">
        <v>195</v>
      </c>
      <c r="G113" s="34"/>
      <c r="H113" s="34"/>
      <c r="I113" s="106"/>
      <c r="J113" s="34"/>
      <c r="K113" s="34"/>
      <c r="L113" s="37"/>
      <c r="M113" s="193"/>
      <c r="N113" s="62"/>
      <c r="O113" s="62"/>
      <c r="P113" s="62"/>
      <c r="Q113" s="62"/>
      <c r="R113" s="62"/>
      <c r="S113" s="62"/>
      <c r="T113" s="63"/>
      <c r="AT113" s="16" t="s">
        <v>138</v>
      </c>
      <c r="AU113" s="16" t="s">
        <v>81</v>
      </c>
    </row>
    <row r="114" spans="2:51" s="12" customFormat="1" ht="12">
      <c r="B114" s="195"/>
      <c r="C114" s="196"/>
      <c r="D114" s="191" t="s">
        <v>140</v>
      </c>
      <c r="E114" s="197" t="s">
        <v>20</v>
      </c>
      <c r="F114" s="198" t="s">
        <v>545</v>
      </c>
      <c r="G114" s="196"/>
      <c r="H114" s="199">
        <v>34.3</v>
      </c>
      <c r="I114" s="200"/>
      <c r="J114" s="196"/>
      <c r="K114" s="196"/>
      <c r="L114" s="201"/>
      <c r="M114" s="202"/>
      <c r="N114" s="203"/>
      <c r="O114" s="203"/>
      <c r="P114" s="203"/>
      <c r="Q114" s="203"/>
      <c r="R114" s="203"/>
      <c r="S114" s="203"/>
      <c r="T114" s="204"/>
      <c r="AT114" s="205" t="s">
        <v>140</v>
      </c>
      <c r="AU114" s="205" t="s">
        <v>81</v>
      </c>
      <c r="AV114" s="12" t="s">
        <v>81</v>
      </c>
      <c r="AW114" s="12" t="s">
        <v>33</v>
      </c>
      <c r="AX114" s="12" t="s">
        <v>8</v>
      </c>
      <c r="AY114" s="205" t="s">
        <v>126</v>
      </c>
    </row>
    <row r="115" spans="2:65" s="1" customFormat="1" ht="14.4" customHeight="1">
      <c r="B115" s="33"/>
      <c r="C115" s="179" t="s">
        <v>176</v>
      </c>
      <c r="D115" s="179" t="s">
        <v>129</v>
      </c>
      <c r="E115" s="180" t="s">
        <v>196</v>
      </c>
      <c r="F115" s="181" t="s">
        <v>197</v>
      </c>
      <c r="G115" s="182" t="s">
        <v>187</v>
      </c>
      <c r="H115" s="183">
        <v>34.3</v>
      </c>
      <c r="I115" s="184"/>
      <c r="J115" s="183">
        <f>ROUND(I115*H115,0)</f>
        <v>0</v>
      </c>
      <c r="K115" s="181" t="s">
        <v>133</v>
      </c>
      <c r="L115" s="37"/>
      <c r="M115" s="185" t="s">
        <v>20</v>
      </c>
      <c r="N115" s="186" t="s">
        <v>43</v>
      </c>
      <c r="O115" s="62"/>
      <c r="P115" s="187">
        <f>O115*H115</f>
        <v>0</v>
      </c>
      <c r="Q115" s="187">
        <v>0</v>
      </c>
      <c r="R115" s="187">
        <f>Q115*H115</f>
        <v>0</v>
      </c>
      <c r="S115" s="187">
        <v>0</v>
      </c>
      <c r="T115" s="188">
        <f>S115*H115</f>
        <v>0</v>
      </c>
      <c r="AR115" s="189" t="s">
        <v>134</v>
      </c>
      <c r="AT115" s="189" t="s">
        <v>129</v>
      </c>
      <c r="AU115" s="189" t="s">
        <v>81</v>
      </c>
      <c r="AY115" s="16" t="s">
        <v>126</v>
      </c>
      <c r="BE115" s="190">
        <f>IF(N115="základní",J115,0)</f>
        <v>0</v>
      </c>
      <c r="BF115" s="190">
        <f>IF(N115="snížená",J115,0)</f>
        <v>0</v>
      </c>
      <c r="BG115" s="190">
        <f>IF(N115="zákl. přenesená",J115,0)</f>
        <v>0</v>
      </c>
      <c r="BH115" s="190">
        <f>IF(N115="sníž. přenesená",J115,0)</f>
        <v>0</v>
      </c>
      <c r="BI115" s="190">
        <f>IF(N115="nulová",J115,0)</f>
        <v>0</v>
      </c>
      <c r="BJ115" s="16" t="s">
        <v>8</v>
      </c>
      <c r="BK115" s="190">
        <f>ROUND(I115*H115,0)</f>
        <v>0</v>
      </c>
      <c r="BL115" s="16" t="s">
        <v>134</v>
      </c>
      <c r="BM115" s="189" t="s">
        <v>547</v>
      </c>
    </row>
    <row r="116" spans="2:47" s="1" customFormat="1" ht="12">
      <c r="B116" s="33"/>
      <c r="C116" s="34"/>
      <c r="D116" s="191" t="s">
        <v>136</v>
      </c>
      <c r="E116" s="34"/>
      <c r="F116" s="192" t="s">
        <v>199</v>
      </c>
      <c r="G116" s="34"/>
      <c r="H116" s="34"/>
      <c r="I116" s="106"/>
      <c r="J116" s="34"/>
      <c r="K116" s="34"/>
      <c r="L116" s="37"/>
      <c r="M116" s="193"/>
      <c r="N116" s="62"/>
      <c r="O116" s="62"/>
      <c r="P116" s="62"/>
      <c r="Q116" s="62"/>
      <c r="R116" s="62"/>
      <c r="S116" s="62"/>
      <c r="T116" s="63"/>
      <c r="AT116" s="16" t="s">
        <v>136</v>
      </c>
      <c r="AU116" s="16" t="s">
        <v>81</v>
      </c>
    </row>
    <row r="117" spans="2:47" s="1" customFormat="1" ht="76.8">
      <c r="B117" s="33"/>
      <c r="C117" s="34"/>
      <c r="D117" s="191" t="s">
        <v>138</v>
      </c>
      <c r="E117" s="34"/>
      <c r="F117" s="194" t="s">
        <v>200</v>
      </c>
      <c r="G117" s="34"/>
      <c r="H117" s="34"/>
      <c r="I117" s="106"/>
      <c r="J117" s="34"/>
      <c r="K117" s="34"/>
      <c r="L117" s="37"/>
      <c r="M117" s="193"/>
      <c r="N117" s="62"/>
      <c r="O117" s="62"/>
      <c r="P117" s="62"/>
      <c r="Q117" s="62"/>
      <c r="R117" s="62"/>
      <c r="S117" s="62"/>
      <c r="T117" s="63"/>
      <c r="AT117" s="16" t="s">
        <v>138</v>
      </c>
      <c r="AU117" s="16" t="s">
        <v>81</v>
      </c>
    </row>
    <row r="118" spans="2:51" s="12" customFormat="1" ht="12">
      <c r="B118" s="195"/>
      <c r="C118" s="196"/>
      <c r="D118" s="191" t="s">
        <v>140</v>
      </c>
      <c r="E118" s="197" t="s">
        <v>20</v>
      </c>
      <c r="F118" s="198" t="s">
        <v>545</v>
      </c>
      <c r="G118" s="196"/>
      <c r="H118" s="199">
        <v>34.3</v>
      </c>
      <c r="I118" s="200"/>
      <c r="J118" s="196"/>
      <c r="K118" s="196"/>
      <c r="L118" s="201"/>
      <c r="M118" s="202"/>
      <c r="N118" s="203"/>
      <c r="O118" s="203"/>
      <c r="P118" s="203"/>
      <c r="Q118" s="203"/>
      <c r="R118" s="203"/>
      <c r="S118" s="203"/>
      <c r="T118" s="204"/>
      <c r="AT118" s="205" t="s">
        <v>140</v>
      </c>
      <c r="AU118" s="205" t="s">
        <v>81</v>
      </c>
      <c r="AV118" s="12" t="s">
        <v>81</v>
      </c>
      <c r="AW118" s="12" t="s">
        <v>33</v>
      </c>
      <c r="AX118" s="12" t="s">
        <v>8</v>
      </c>
      <c r="AY118" s="205" t="s">
        <v>126</v>
      </c>
    </row>
    <row r="119" spans="2:65" s="1" customFormat="1" ht="14.4" customHeight="1">
      <c r="B119" s="33"/>
      <c r="C119" s="179" t="s">
        <v>184</v>
      </c>
      <c r="D119" s="179" t="s">
        <v>129</v>
      </c>
      <c r="E119" s="180" t="s">
        <v>202</v>
      </c>
      <c r="F119" s="181" t="s">
        <v>203</v>
      </c>
      <c r="G119" s="182" t="s">
        <v>187</v>
      </c>
      <c r="H119" s="183">
        <v>171.5</v>
      </c>
      <c r="I119" s="184"/>
      <c r="J119" s="183">
        <f>ROUND(I119*H119,0)</f>
        <v>0</v>
      </c>
      <c r="K119" s="181" t="s">
        <v>133</v>
      </c>
      <c r="L119" s="37"/>
      <c r="M119" s="185" t="s">
        <v>20</v>
      </c>
      <c r="N119" s="186" t="s">
        <v>43</v>
      </c>
      <c r="O119" s="62"/>
      <c r="P119" s="187">
        <f>O119*H119</f>
        <v>0</v>
      </c>
      <c r="Q119" s="187">
        <v>0</v>
      </c>
      <c r="R119" s="187">
        <f>Q119*H119</f>
        <v>0</v>
      </c>
      <c r="S119" s="187">
        <v>0</v>
      </c>
      <c r="T119" s="188">
        <f>S119*H119</f>
        <v>0</v>
      </c>
      <c r="AR119" s="189" t="s">
        <v>134</v>
      </c>
      <c r="AT119" s="189" t="s">
        <v>129</v>
      </c>
      <c r="AU119" s="189" t="s">
        <v>81</v>
      </c>
      <c r="AY119" s="16" t="s">
        <v>126</v>
      </c>
      <c r="BE119" s="190">
        <f>IF(N119="základní",J119,0)</f>
        <v>0</v>
      </c>
      <c r="BF119" s="190">
        <f>IF(N119="snížená",J119,0)</f>
        <v>0</v>
      </c>
      <c r="BG119" s="190">
        <f>IF(N119="zákl. přenesená",J119,0)</f>
        <v>0</v>
      </c>
      <c r="BH119" s="190">
        <f>IF(N119="sníž. přenesená",J119,0)</f>
        <v>0</v>
      </c>
      <c r="BI119" s="190">
        <f>IF(N119="nulová",J119,0)</f>
        <v>0</v>
      </c>
      <c r="BJ119" s="16" t="s">
        <v>8</v>
      </c>
      <c r="BK119" s="190">
        <f>ROUND(I119*H119,0)</f>
        <v>0</v>
      </c>
      <c r="BL119" s="16" t="s">
        <v>134</v>
      </c>
      <c r="BM119" s="189" t="s">
        <v>548</v>
      </c>
    </row>
    <row r="120" spans="2:47" s="1" customFormat="1" ht="19.2">
      <c r="B120" s="33"/>
      <c r="C120" s="34"/>
      <c r="D120" s="191" t="s">
        <v>136</v>
      </c>
      <c r="E120" s="34"/>
      <c r="F120" s="192" t="s">
        <v>205</v>
      </c>
      <c r="G120" s="34"/>
      <c r="H120" s="34"/>
      <c r="I120" s="106"/>
      <c r="J120" s="34"/>
      <c r="K120" s="34"/>
      <c r="L120" s="37"/>
      <c r="M120" s="193"/>
      <c r="N120" s="62"/>
      <c r="O120" s="62"/>
      <c r="P120" s="62"/>
      <c r="Q120" s="62"/>
      <c r="R120" s="62"/>
      <c r="S120" s="62"/>
      <c r="T120" s="63"/>
      <c r="AT120" s="16" t="s">
        <v>136</v>
      </c>
      <c r="AU120" s="16" t="s">
        <v>81</v>
      </c>
    </row>
    <row r="121" spans="2:47" s="1" customFormat="1" ht="76.8">
      <c r="B121" s="33"/>
      <c r="C121" s="34"/>
      <c r="D121" s="191" t="s">
        <v>138</v>
      </c>
      <c r="E121" s="34"/>
      <c r="F121" s="194" t="s">
        <v>200</v>
      </c>
      <c r="G121" s="34"/>
      <c r="H121" s="34"/>
      <c r="I121" s="106"/>
      <c r="J121" s="34"/>
      <c r="K121" s="34"/>
      <c r="L121" s="37"/>
      <c r="M121" s="193"/>
      <c r="N121" s="62"/>
      <c r="O121" s="62"/>
      <c r="P121" s="62"/>
      <c r="Q121" s="62"/>
      <c r="R121" s="62"/>
      <c r="S121" s="62"/>
      <c r="T121" s="63"/>
      <c r="AT121" s="16" t="s">
        <v>138</v>
      </c>
      <c r="AU121" s="16" t="s">
        <v>81</v>
      </c>
    </row>
    <row r="122" spans="2:51" s="12" customFormat="1" ht="12">
      <c r="B122" s="195"/>
      <c r="C122" s="196"/>
      <c r="D122" s="191" t="s">
        <v>140</v>
      </c>
      <c r="E122" s="197" t="s">
        <v>20</v>
      </c>
      <c r="F122" s="198" t="s">
        <v>549</v>
      </c>
      <c r="G122" s="196"/>
      <c r="H122" s="199">
        <v>171.5</v>
      </c>
      <c r="I122" s="200"/>
      <c r="J122" s="196"/>
      <c r="K122" s="196"/>
      <c r="L122" s="201"/>
      <c r="M122" s="202"/>
      <c r="N122" s="203"/>
      <c r="O122" s="203"/>
      <c r="P122" s="203"/>
      <c r="Q122" s="203"/>
      <c r="R122" s="203"/>
      <c r="S122" s="203"/>
      <c r="T122" s="204"/>
      <c r="AT122" s="205" t="s">
        <v>140</v>
      </c>
      <c r="AU122" s="205" t="s">
        <v>81</v>
      </c>
      <c r="AV122" s="12" t="s">
        <v>81</v>
      </c>
      <c r="AW122" s="12" t="s">
        <v>33</v>
      </c>
      <c r="AX122" s="12" t="s">
        <v>8</v>
      </c>
      <c r="AY122" s="205" t="s">
        <v>126</v>
      </c>
    </row>
    <row r="123" spans="2:65" s="1" customFormat="1" ht="21.6" customHeight="1">
      <c r="B123" s="33"/>
      <c r="C123" s="179" t="s">
        <v>151</v>
      </c>
      <c r="D123" s="179" t="s">
        <v>129</v>
      </c>
      <c r="E123" s="180" t="s">
        <v>208</v>
      </c>
      <c r="F123" s="181" t="s">
        <v>209</v>
      </c>
      <c r="G123" s="182" t="s">
        <v>187</v>
      </c>
      <c r="H123" s="183">
        <v>34.3</v>
      </c>
      <c r="I123" s="184"/>
      <c r="J123" s="183">
        <f>ROUND(I123*H123,0)</f>
        <v>0</v>
      </c>
      <c r="K123" s="181" t="s">
        <v>133</v>
      </c>
      <c r="L123" s="37"/>
      <c r="M123" s="185" t="s">
        <v>20</v>
      </c>
      <c r="N123" s="186" t="s">
        <v>43</v>
      </c>
      <c r="O123" s="62"/>
      <c r="P123" s="187">
        <f>O123*H123</f>
        <v>0</v>
      </c>
      <c r="Q123" s="187">
        <v>0</v>
      </c>
      <c r="R123" s="187">
        <f>Q123*H123</f>
        <v>0</v>
      </c>
      <c r="S123" s="187">
        <v>0</v>
      </c>
      <c r="T123" s="188">
        <f>S123*H123</f>
        <v>0</v>
      </c>
      <c r="AR123" s="189" t="s">
        <v>134</v>
      </c>
      <c r="AT123" s="189" t="s">
        <v>129</v>
      </c>
      <c r="AU123" s="189" t="s">
        <v>81</v>
      </c>
      <c r="AY123" s="16" t="s">
        <v>126</v>
      </c>
      <c r="BE123" s="190">
        <f>IF(N123="základní",J123,0)</f>
        <v>0</v>
      </c>
      <c r="BF123" s="190">
        <f>IF(N123="snížená",J123,0)</f>
        <v>0</v>
      </c>
      <c r="BG123" s="190">
        <f>IF(N123="zákl. přenesená",J123,0)</f>
        <v>0</v>
      </c>
      <c r="BH123" s="190">
        <f>IF(N123="sníž. přenesená",J123,0)</f>
        <v>0</v>
      </c>
      <c r="BI123" s="190">
        <f>IF(N123="nulová",J123,0)</f>
        <v>0</v>
      </c>
      <c r="BJ123" s="16" t="s">
        <v>8</v>
      </c>
      <c r="BK123" s="190">
        <f>ROUND(I123*H123,0)</f>
        <v>0</v>
      </c>
      <c r="BL123" s="16" t="s">
        <v>134</v>
      </c>
      <c r="BM123" s="189" t="s">
        <v>550</v>
      </c>
    </row>
    <row r="124" spans="2:47" s="1" customFormat="1" ht="19.2">
      <c r="B124" s="33"/>
      <c r="C124" s="34"/>
      <c r="D124" s="191" t="s">
        <v>136</v>
      </c>
      <c r="E124" s="34"/>
      <c r="F124" s="192" t="s">
        <v>211</v>
      </c>
      <c r="G124" s="34"/>
      <c r="H124" s="34"/>
      <c r="I124" s="106"/>
      <c r="J124" s="34"/>
      <c r="K124" s="34"/>
      <c r="L124" s="37"/>
      <c r="M124" s="193"/>
      <c r="N124" s="62"/>
      <c r="O124" s="62"/>
      <c r="P124" s="62"/>
      <c r="Q124" s="62"/>
      <c r="R124" s="62"/>
      <c r="S124" s="62"/>
      <c r="T124" s="63"/>
      <c r="AT124" s="16" t="s">
        <v>136</v>
      </c>
      <c r="AU124" s="16" t="s">
        <v>81</v>
      </c>
    </row>
    <row r="125" spans="2:47" s="1" customFormat="1" ht="76.8">
      <c r="B125" s="33"/>
      <c r="C125" s="34"/>
      <c r="D125" s="191" t="s">
        <v>138</v>
      </c>
      <c r="E125" s="34"/>
      <c r="F125" s="194" t="s">
        <v>212</v>
      </c>
      <c r="G125" s="34"/>
      <c r="H125" s="34"/>
      <c r="I125" s="106"/>
      <c r="J125" s="34"/>
      <c r="K125" s="34"/>
      <c r="L125" s="37"/>
      <c r="M125" s="193"/>
      <c r="N125" s="62"/>
      <c r="O125" s="62"/>
      <c r="P125" s="62"/>
      <c r="Q125" s="62"/>
      <c r="R125" s="62"/>
      <c r="S125" s="62"/>
      <c r="T125" s="63"/>
      <c r="AT125" s="16" t="s">
        <v>138</v>
      </c>
      <c r="AU125" s="16" t="s">
        <v>81</v>
      </c>
    </row>
    <row r="126" spans="2:51" s="12" customFormat="1" ht="12">
      <c r="B126" s="195"/>
      <c r="C126" s="196"/>
      <c r="D126" s="191" t="s">
        <v>140</v>
      </c>
      <c r="E126" s="197" t="s">
        <v>20</v>
      </c>
      <c r="F126" s="198" t="s">
        <v>545</v>
      </c>
      <c r="G126" s="196"/>
      <c r="H126" s="199">
        <v>34.3</v>
      </c>
      <c r="I126" s="200"/>
      <c r="J126" s="196"/>
      <c r="K126" s="196"/>
      <c r="L126" s="201"/>
      <c r="M126" s="202"/>
      <c r="N126" s="203"/>
      <c r="O126" s="203"/>
      <c r="P126" s="203"/>
      <c r="Q126" s="203"/>
      <c r="R126" s="203"/>
      <c r="S126" s="203"/>
      <c r="T126" s="204"/>
      <c r="AT126" s="205" t="s">
        <v>140</v>
      </c>
      <c r="AU126" s="205" t="s">
        <v>81</v>
      </c>
      <c r="AV126" s="12" t="s">
        <v>81</v>
      </c>
      <c r="AW126" s="12" t="s">
        <v>33</v>
      </c>
      <c r="AX126" s="12" t="s">
        <v>8</v>
      </c>
      <c r="AY126" s="205" t="s">
        <v>126</v>
      </c>
    </row>
    <row r="127" spans="2:63" s="11" customFormat="1" ht="22.8" customHeight="1">
      <c r="B127" s="163"/>
      <c r="C127" s="164"/>
      <c r="D127" s="165" t="s">
        <v>71</v>
      </c>
      <c r="E127" s="177" t="s">
        <v>213</v>
      </c>
      <c r="F127" s="177" t="s">
        <v>214</v>
      </c>
      <c r="G127" s="164"/>
      <c r="H127" s="164"/>
      <c r="I127" s="167"/>
      <c r="J127" s="178">
        <f>BK127</f>
        <v>0</v>
      </c>
      <c r="K127" s="164"/>
      <c r="L127" s="169"/>
      <c r="M127" s="170"/>
      <c r="N127" s="171"/>
      <c r="O127" s="171"/>
      <c r="P127" s="172">
        <f>SUM(P128:P130)</f>
        <v>0</v>
      </c>
      <c r="Q127" s="171"/>
      <c r="R127" s="172">
        <f>SUM(R128:R130)</f>
        <v>0</v>
      </c>
      <c r="S127" s="171"/>
      <c r="T127" s="173">
        <f>SUM(T128:T130)</f>
        <v>0</v>
      </c>
      <c r="AR127" s="174" t="s">
        <v>8</v>
      </c>
      <c r="AT127" s="175" t="s">
        <v>71</v>
      </c>
      <c r="AU127" s="175" t="s">
        <v>8</v>
      </c>
      <c r="AY127" s="174" t="s">
        <v>126</v>
      </c>
      <c r="BK127" s="176">
        <f>SUM(BK128:BK130)</f>
        <v>0</v>
      </c>
    </row>
    <row r="128" spans="2:65" s="1" customFormat="1" ht="14.4" customHeight="1">
      <c r="B128" s="33"/>
      <c r="C128" s="179" t="s">
        <v>26</v>
      </c>
      <c r="D128" s="179" t="s">
        <v>129</v>
      </c>
      <c r="E128" s="180" t="s">
        <v>216</v>
      </c>
      <c r="F128" s="181" t="s">
        <v>217</v>
      </c>
      <c r="G128" s="182" t="s">
        <v>187</v>
      </c>
      <c r="H128" s="183">
        <v>3.56</v>
      </c>
      <c r="I128" s="184"/>
      <c r="J128" s="183">
        <f>ROUND(I128*H128,0)</f>
        <v>0</v>
      </c>
      <c r="K128" s="181" t="s">
        <v>133</v>
      </c>
      <c r="L128" s="37"/>
      <c r="M128" s="185" t="s">
        <v>20</v>
      </c>
      <c r="N128" s="186" t="s">
        <v>43</v>
      </c>
      <c r="O128" s="62"/>
      <c r="P128" s="187">
        <f>O128*H128</f>
        <v>0</v>
      </c>
      <c r="Q128" s="187">
        <v>0</v>
      </c>
      <c r="R128" s="187">
        <f>Q128*H128</f>
        <v>0</v>
      </c>
      <c r="S128" s="187">
        <v>0</v>
      </c>
      <c r="T128" s="188">
        <f>S128*H128</f>
        <v>0</v>
      </c>
      <c r="AR128" s="189" t="s">
        <v>134</v>
      </c>
      <c r="AT128" s="189" t="s">
        <v>129</v>
      </c>
      <c r="AU128" s="189" t="s">
        <v>81</v>
      </c>
      <c r="AY128" s="16" t="s">
        <v>126</v>
      </c>
      <c r="BE128" s="190">
        <f>IF(N128="základní",J128,0)</f>
        <v>0</v>
      </c>
      <c r="BF128" s="190">
        <f>IF(N128="snížená",J128,0)</f>
        <v>0</v>
      </c>
      <c r="BG128" s="190">
        <f>IF(N128="zákl. přenesená",J128,0)</f>
        <v>0</v>
      </c>
      <c r="BH128" s="190">
        <f>IF(N128="sníž. přenesená",J128,0)</f>
        <v>0</v>
      </c>
      <c r="BI128" s="190">
        <f>IF(N128="nulová",J128,0)</f>
        <v>0</v>
      </c>
      <c r="BJ128" s="16" t="s">
        <v>8</v>
      </c>
      <c r="BK128" s="190">
        <f>ROUND(I128*H128,0)</f>
        <v>0</v>
      </c>
      <c r="BL128" s="16" t="s">
        <v>134</v>
      </c>
      <c r="BM128" s="189" t="s">
        <v>551</v>
      </c>
    </row>
    <row r="129" spans="2:47" s="1" customFormat="1" ht="19.2">
      <c r="B129" s="33"/>
      <c r="C129" s="34"/>
      <c r="D129" s="191" t="s">
        <v>136</v>
      </c>
      <c r="E129" s="34"/>
      <c r="F129" s="192" t="s">
        <v>219</v>
      </c>
      <c r="G129" s="34"/>
      <c r="H129" s="34"/>
      <c r="I129" s="106"/>
      <c r="J129" s="34"/>
      <c r="K129" s="34"/>
      <c r="L129" s="37"/>
      <c r="M129" s="193"/>
      <c r="N129" s="62"/>
      <c r="O129" s="62"/>
      <c r="P129" s="62"/>
      <c r="Q129" s="62"/>
      <c r="R129" s="62"/>
      <c r="S129" s="62"/>
      <c r="T129" s="63"/>
      <c r="AT129" s="16" t="s">
        <v>136</v>
      </c>
      <c r="AU129" s="16" t="s">
        <v>81</v>
      </c>
    </row>
    <row r="130" spans="2:47" s="1" customFormat="1" ht="76.8">
      <c r="B130" s="33"/>
      <c r="C130" s="34"/>
      <c r="D130" s="191" t="s">
        <v>138</v>
      </c>
      <c r="E130" s="34"/>
      <c r="F130" s="194" t="s">
        <v>220</v>
      </c>
      <c r="G130" s="34"/>
      <c r="H130" s="34"/>
      <c r="I130" s="106"/>
      <c r="J130" s="34"/>
      <c r="K130" s="34"/>
      <c r="L130" s="37"/>
      <c r="M130" s="193"/>
      <c r="N130" s="62"/>
      <c r="O130" s="62"/>
      <c r="P130" s="62"/>
      <c r="Q130" s="62"/>
      <c r="R130" s="62"/>
      <c r="S130" s="62"/>
      <c r="T130" s="63"/>
      <c r="AT130" s="16" t="s">
        <v>138</v>
      </c>
      <c r="AU130" s="16" t="s">
        <v>81</v>
      </c>
    </row>
    <row r="131" spans="2:63" s="11" customFormat="1" ht="25.95" customHeight="1">
      <c r="B131" s="163"/>
      <c r="C131" s="164"/>
      <c r="D131" s="165" t="s">
        <v>71</v>
      </c>
      <c r="E131" s="166" t="s">
        <v>221</v>
      </c>
      <c r="F131" s="166" t="s">
        <v>222</v>
      </c>
      <c r="G131" s="164"/>
      <c r="H131" s="164"/>
      <c r="I131" s="167"/>
      <c r="J131" s="168">
        <f>BK131</f>
        <v>0</v>
      </c>
      <c r="K131" s="164"/>
      <c r="L131" s="169"/>
      <c r="M131" s="170"/>
      <c r="N131" s="171"/>
      <c r="O131" s="171"/>
      <c r="P131" s="172">
        <f>P132</f>
        <v>0</v>
      </c>
      <c r="Q131" s="171"/>
      <c r="R131" s="172">
        <f>R132</f>
        <v>0.2467078</v>
      </c>
      <c r="S131" s="171"/>
      <c r="T131" s="173">
        <f>T132</f>
        <v>0.295</v>
      </c>
      <c r="AR131" s="174" t="s">
        <v>81</v>
      </c>
      <c r="AT131" s="175" t="s">
        <v>71</v>
      </c>
      <c r="AU131" s="175" t="s">
        <v>72</v>
      </c>
      <c r="AY131" s="174" t="s">
        <v>126</v>
      </c>
      <c r="BK131" s="176">
        <f>BK132</f>
        <v>0</v>
      </c>
    </row>
    <row r="132" spans="2:63" s="11" customFormat="1" ht="22.8" customHeight="1">
      <c r="B132" s="163"/>
      <c r="C132" s="164"/>
      <c r="D132" s="165" t="s">
        <v>71</v>
      </c>
      <c r="E132" s="177" t="s">
        <v>223</v>
      </c>
      <c r="F132" s="177" t="s">
        <v>224</v>
      </c>
      <c r="G132" s="164"/>
      <c r="H132" s="164"/>
      <c r="I132" s="167"/>
      <c r="J132" s="178">
        <f>BK132</f>
        <v>0</v>
      </c>
      <c r="K132" s="164"/>
      <c r="L132" s="169"/>
      <c r="M132" s="170"/>
      <c r="N132" s="171"/>
      <c r="O132" s="171"/>
      <c r="P132" s="172">
        <f>SUM(P133:P172)</f>
        <v>0</v>
      </c>
      <c r="Q132" s="171"/>
      <c r="R132" s="172">
        <f>SUM(R133:R172)</f>
        <v>0.2467078</v>
      </c>
      <c r="S132" s="171"/>
      <c r="T132" s="173">
        <f>SUM(T133:T172)</f>
        <v>0.295</v>
      </c>
      <c r="AR132" s="174" t="s">
        <v>81</v>
      </c>
      <c r="AT132" s="175" t="s">
        <v>71</v>
      </c>
      <c r="AU132" s="175" t="s">
        <v>8</v>
      </c>
      <c r="AY132" s="174" t="s">
        <v>126</v>
      </c>
      <c r="BK132" s="176">
        <f>SUM(BK133:BK172)</f>
        <v>0</v>
      </c>
    </row>
    <row r="133" spans="2:65" s="1" customFormat="1" ht="14.4" customHeight="1">
      <c r="B133" s="33"/>
      <c r="C133" s="179" t="s">
        <v>201</v>
      </c>
      <c r="D133" s="179" t="s">
        <v>129</v>
      </c>
      <c r="E133" s="180" t="s">
        <v>233</v>
      </c>
      <c r="F133" s="181" t="s">
        <v>234</v>
      </c>
      <c r="G133" s="182" t="s">
        <v>228</v>
      </c>
      <c r="H133" s="183">
        <v>59</v>
      </c>
      <c r="I133" s="184"/>
      <c r="J133" s="183">
        <f>ROUND(I133*H133,0)</f>
        <v>0</v>
      </c>
      <c r="K133" s="181" t="s">
        <v>133</v>
      </c>
      <c r="L133" s="37"/>
      <c r="M133" s="185" t="s">
        <v>20</v>
      </c>
      <c r="N133" s="186" t="s">
        <v>43</v>
      </c>
      <c r="O133" s="62"/>
      <c r="P133" s="187">
        <f>O133*H133</f>
        <v>0</v>
      </c>
      <c r="Q133" s="187">
        <v>0</v>
      </c>
      <c r="R133" s="187">
        <f>Q133*H133</f>
        <v>0</v>
      </c>
      <c r="S133" s="187">
        <v>0.005</v>
      </c>
      <c r="T133" s="188">
        <f>S133*H133</f>
        <v>0.295</v>
      </c>
      <c r="AR133" s="189" t="s">
        <v>229</v>
      </c>
      <c r="AT133" s="189" t="s">
        <v>129</v>
      </c>
      <c r="AU133" s="189" t="s">
        <v>81</v>
      </c>
      <c r="AY133" s="16" t="s">
        <v>126</v>
      </c>
      <c r="BE133" s="190">
        <f>IF(N133="základní",J133,0)</f>
        <v>0</v>
      </c>
      <c r="BF133" s="190">
        <f>IF(N133="snížená",J133,0)</f>
        <v>0</v>
      </c>
      <c r="BG133" s="190">
        <f>IF(N133="zákl. přenesená",J133,0)</f>
        <v>0</v>
      </c>
      <c r="BH133" s="190">
        <f>IF(N133="sníž. přenesená",J133,0)</f>
        <v>0</v>
      </c>
      <c r="BI133" s="190">
        <f>IF(N133="nulová",J133,0)</f>
        <v>0</v>
      </c>
      <c r="BJ133" s="16" t="s">
        <v>8</v>
      </c>
      <c r="BK133" s="190">
        <f>ROUND(I133*H133,0)</f>
        <v>0</v>
      </c>
      <c r="BL133" s="16" t="s">
        <v>229</v>
      </c>
      <c r="BM133" s="189" t="s">
        <v>552</v>
      </c>
    </row>
    <row r="134" spans="2:47" s="1" customFormat="1" ht="12">
      <c r="B134" s="33"/>
      <c r="C134" s="34"/>
      <c r="D134" s="191" t="s">
        <v>136</v>
      </c>
      <c r="E134" s="34"/>
      <c r="F134" s="192" t="s">
        <v>236</v>
      </c>
      <c r="G134" s="34"/>
      <c r="H134" s="34"/>
      <c r="I134" s="106"/>
      <c r="J134" s="34"/>
      <c r="K134" s="34"/>
      <c r="L134" s="37"/>
      <c r="M134" s="193"/>
      <c r="N134" s="62"/>
      <c r="O134" s="62"/>
      <c r="P134" s="62"/>
      <c r="Q134" s="62"/>
      <c r="R134" s="62"/>
      <c r="S134" s="62"/>
      <c r="T134" s="63"/>
      <c r="AT134" s="16" t="s">
        <v>136</v>
      </c>
      <c r="AU134" s="16" t="s">
        <v>81</v>
      </c>
    </row>
    <row r="135" spans="2:51" s="12" customFormat="1" ht="12">
      <c r="B135" s="195"/>
      <c r="C135" s="196"/>
      <c r="D135" s="191" t="s">
        <v>140</v>
      </c>
      <c r="E135" s="197" t="s">
        <v>20</v>
      </c>
      <c r="F135" s="198" t="s">
        <v>531</v>
      </c>
      <c r="G135" s="196"/>
      <c r="H135" s="199">
        <v>59</v>
      </c>
      <c r="I135" s="200"/>
      <c r="J135" s="196"/>
      <c r="K135" s="196"/>
      <c r="L135" s="201"/>
      <c r="M135" s="202"/>
      <c r="N135" s="203"/>
      <c r="O135" s="203"/>
      <c r="P135" s="203"/>
      <c r="Q135" s="203"/>
      <c r="R135" s="203"/>
      <c r="S135" s="203"/>
      <c r="T135" s="204"/>
      <c r="AT135" s="205" t="s">
        <v>140</v>
      </c>
      <c r="AU135" s="205" t="s">
        <v>81</v>
      </c>
      <c r="AV135" s="12" t="s">
        <v>81</v>
      </c>
      <c r="AW135" s="12" t="s">
        <v>33</v>
      </c>
      <c r="AX135" s="12" t="s">
        <v>8</v>
      </c>
      <c r="AY135" s="205" t="s">
        <v>126</v>
      </c>
    </row>
    <row r="136" spans="2:65" s="1" customFormat="1" ht="14.4" customHeight="1">
      <c r="B136" s="33"/>
      <c r="C136" s="179" t="s">
        <v>207</v>
      </c>
      <c r="D136" s="179" t="s">
        <v>129</v>
      </c>
      <c r="E136" s="180" t="s">
        <v>238</v>
      </c>
      <c r="F136" s="181" t="s">
        <v>239</v>
      </c>
      <c r="G136" s="182" t="s">
        <v>132</v>
      </c>
      <c r="H136" s="183">
        <v>6.98</v>
      </c>
      <c r="I136" s="184"/>
      <c r="J136" s="183">
        <f>ROUND(I136*H136,0)</f>
        <v>0</v>
      </c>
      <c r="K136" s="181" t="s">
        <v>133</v>
      </c>
      <c r="L136" s="37"/>
      <c r="M136" s="185" t="s">
        <v>20</v>
      </c>
      <c r="N136" s="186" t="s">
        <v>43</v>
      </c>
      <c r="O136" s="62"/>
      <c r="P136" s="187">
        <f>O136*H136</f>
        <v>0</v>
      </c>
      <c r="Q136" s="187">
        <v>0.00027</v>
      </c>
      <c r="R136" s="187">
        <f>Q136*H136</f>
        <v>0.0018846000000000002</v>
      </c>
      <c r="S136" s="187">
        <v>0</v>
      </c>
      <c r="T136" s="188">
        <f>S136*H136</f>
        <v>0</v>
      </c>
      <c r="AR136" s="189" t="s">
        <v>229</v>
      </c>
      <c r="AT136" s="189" t="s">
        <v>129</v>
      </c>
      <c r="AU136" s="189" t="s">
        <v>81</v>
      </c>
      <c r="AY136" s="16" t="s">
        <v>126</v>
      </c>
      <c r="BE136" s="190">
        <f>IF(N136="základní",J136,0)</f>
        <v>0</v>
      </c>
      <c r="BF136" s="190">
        <f>IF(N136="snížená",J136,0)</f>
        <v>0</v>
      </c>
      <c r="BG136" s="190">
        <f>IF(N136="zákl. přenesená",J136,0)</f>
        <v>0</v>
      </c>
      <c r="BH136" s="190">
        <f>IF(N136="sníž. přenesená",J136,0)</f>
        <v>0</v>
      </c>
      <c r="BI136" s="190">
        <f>IF(N136="nulová",J136,0)</f>
        <v>0</v>
      </c>
      <c r="BJ136" s="16" t="s">
        <v>8</v>
      </c>
      <c r="BK136" s="190">
        <f>ROUND(I136*H136,0)</f>
        <v>0</v>
      </c>
      <c r="BL136" s="16" t="s">
        <v>229</v>
      </c>
      <c r="BM136" s="189" t="s">
        <v>553</v>
      </c>
    </row>
    <row r="137" spans="2:47" s="1" customFormat="1" ht="12">
      <c r="B137" s="33"/>
      <c r="C137" s="34"/>
      <c r="D137" s="191" t="s">
        <v>136</v>
      </c>
      <c r="E137" s="34"/>
      <c r="F137" s="192" t="s">
        <v>241</v>
      </c>
      <c r="G137" s="34"/>
      <c r="H137" s="34"/>
      <c r="I137" s="106"/>
      <c r="J137" s="34"/>
      <c r="K137" s="34"/>
      <c r="L137" s="37"/>
      <c r="M137" s="193"/>
      <c r="N137" s="62"/>
      <c r="O137" s="62"/>
      <c r="P137" s="62"/>
      <c r="Q137" s="62"/>
      <c r="R137" s="62"/>
      <c r="S137" s="62"/>
      <c r="T137" s="63"/>
      <c r="AT137" s="16" t="s">
        <v>136</v>
      </c>
      <c r="AU137" s="16" t="s">
        <v>81</v>
      </c>
    </row>
    <row r="138" spans="2:47" s="1" customFormat="1" ht="86.4">
      <c r="B138" s="33"/>
      <c r="C138" s="34"/>
      <c r="D138" s="191" t="s">
        <v>138</v>
      </c>
      <c r="E138" s="34"/>
      <c r="F138" s="194" t="s">
        <v>242</v>
      </c>
      <c r="G138" s="34"/>
      <c r="H138" s="34"/>
      <c r="I138" s="106"/>
      <c r="J138" s="34"/>
      <c r="K138" s="34"/>
      <c r="L138" s="37"/>
      <c r="M138" s="193"/>
      <c r="N138" s="62"/>
      <c r="O138" s="62"/>
      <c r="P138" s="62"/>
      <c r="Q138" s="62"/>
      <c r="R138" s="62"/>
      <c r="S138" s="62"/>
      <c r="T138" s="63"/>
      <c r="AT138" s="16" t="s">
        <v>138</v>
      </c>
      <c r="AU138" s="16" t="s">
        <v>81</v>
      </c>
    </row>
    <row r="139" spans="2:51" s="12" customFormat="1" ht="12">
      <c r="B139" s="195"/>
      <c r="C139" s="196"/>
      <c r="D139" s="191" t="s">
        <v>140</v>
      </c>
      <c r="E139" s="197" t="s">
        <v>20</v>
      </c>
      <c r="F139" s="198" t="s">
        <v>541</v>
      </c>
      <c r="G139" s="196"/>
      <c r="H139" s="199">
        <v>6.98</v>
      </c>
      <c r="I139" s="200"/>
      <c r="J139" s="196"/>
      <c r="K139" s="196"/>
      <c r="L139" s="201"/>
      <c r="M139" s="202"/>
      <c r="N139" s="203"/>
      <c r="O139" s="203"/>
      <c r="P139" s="203"/>
      <c r="Q139" s="203"/>
      <c r="R139" s="203"/>
      <c r="S139" s="203"/>
      <c r="T139" s="204"/>
      <c r="AT139" s="205" t="s">
        <v>140</v>
      </c>
      <c r="AU139" s="205" t="s">
        <v>81</v>
      </c>
      <c r="AV139" s="12" t="s">
        <v>81</v>
      </c>
      <c r="AW139" s="12" t="s">
        <v>33</v>
      </c>
      <c r="AX139" s="12" t="s">
        <v>8</v>
      </c>
      <c r="AY139" s="205" t="s">
        <v>126</v>
      </c>
    </row>
    <row r="140" spans="2:65" s="1" customFormat="1" ht="32.4" customHeight="1">
      <c r="B140" s="33"/>
      <c r="C140" s="217" t="s">
        <v>215</v>
      </c>
      <c r="D140" s="217" t="s">
        <v>256</v>
      </c>
      <c r="E140" s="218" t="s">
        <v>273</v>
      </c>
      <c r="F140" s="219" t="s">
        <v>514</v>
      </c>
      <c r="G140" s="220" t="s">
        <v>259</v>
      </c>
      <c r="H140" s="221">
        <v>53</v>
      </c>
      <c r="I140" s="222"/>
      <c r="J140" s="221">
        <f>ROUND(I140*H140,0)</f>
        <v>0</v>
      </c>
      <c r="K140" s="219" t="s">
        <v>20</v>
      </c>
      <c r="L140" s="223"/>
      <c r="M140" s="224" t="s">
        <v>20</v>
      </c>
      <c r="N140" s="225" t="s">
        <v>43</v>
      </c>
      <c r="O140" s="62"/>
      <c r="P140" s="187">
        <f>O140*H140</f>
        <v>0</v>
      </c>
      <c r="Q140" s="187">
        <v>0</v>
      </c>
      <c r="R140" s="187">
        <f>Q140*H140</f>
        <v>0</v>
      </c>
      <c r="S140" s="187">
        <v>0</v>
      </c>
      <c r="T140" s="188">
        <f>S140*H140</f>
        <v>0</v>
      </c>
      <c r="AR140" s="189" t="s">
        <v>260</v>
      </c>
      <c r="AT140" s="189" t="s">
        <v>256</v>
      </c>
      <c r="AU140" s="189" t="s">
        <v>81</v>
      </c>
      <c r="AY140" s="16" t="s">
        <v>126</v>
      </c>
      <c r="BE140" s="190">
        <f>IF(N140="základní",J140,0)</f>
        <v>0</v>
      </c>
      <c r="BF140" s="190">
        <f>IF(N140="snížená",J140,0)</f>
        <v>0</v>
      </c>
      <c r="BG140" s="190">
        <f>IF(N140="zákl. přenesená",J140,0)</f>
        <v>0</v>
      </c>
      <c r="BH140" s="190">
        <f>IF(N140="sníž. přenesená",J140,0)</f>
        <v>0</v>
      </c>
      <c r="BI140" s="190">
        <f>IF(N140="nulová",J140,0)</f>
        <v>0</v>
      </c>
      <c r="BJ140" s="16" t="s">
        <v>8</v>
      </c>
      <c r="BK140" s="190">
        <f>ROUND(I140*H140,0)</f>
        <v>0</v>
      </c>
      <c r="BL140" s="16" t="s">
        <v>229</v>
      </c>
      <c r="BM140" s="189" t="s">
        <v>554</v>
      </c>
    </row>
    <row r="141" spans="2:47" s="1" customFormat="1" ht="19.2">
      <c r="B141" s="33"/>
      <c r="C141" s="34"/>
      <c r="D141" s="191" t="s">
        <v>136</v>
      </c>
      <c r="E141" s="34"/>
      <c r="F141" s="192" t="s">
        <v>555</v>
      </c>
      <c r="G141" s="34"/>
      <c r="H141" s="34"/>
      <c r="I141" s="106"/>
      <c r="J141" s="34"/>
      <c r="K141" s="34"/>
      <c r="L141" s="37"/>
      <c r="M141" s="193"/>
      <c r="N141" s="62"/>
      <c r="O141" s="62"/>
      <c r="P141" s="62"/>
      <c r="Q141" s="62"/>
      <c r="R141" s="62"/>
      <c r="S141" s="62"/>
      <c r="T141" s="63"/>
      <c r="AT141" s="16" t="s">
        <v>136</v>
      </c>
      <c r="AU141" s="16" t="s">
        <v>81</v>
      </c>
    </row>
    <row r="142" spans="2:65" s="1" customFormat="1" ht="32.4" customHeight="1">
      <c r="B142" s="33"/>
      <c r="C142" s="217" t="s">
        <v>225</v>
      </c>
      <c r="D142" s="217" t="s">
        <v>256</v>
      </c>
      <c r="E142" s="218" t="s">
        <v>418</v>
      </c>
      <c r="F142" s="219" t="s">
        <v>556</v>
      </c>
      <c r="G142" s="220" t="s">
        <v>259</v>
      </c>
      <c r="H142" s="221">
        <v>6</v>
      </c>
      <c r="I142" s="222"/>
      <c r="J142" s="221">
        <f>ROUND(I142*H142,0)</f>
        <v>0</v>
      </c>
      <c r="K142" s="219" t="s">
        <v>20</v>
      </c>
      <c r="L142" s="223"/>
      <c r="M142" s="224" t="s">
        <v>20</v>
      </c>
      <c r="N142" s="225" t="s">
        <v>43</v>
      </c>
      <c r="O142" s="62"/>
      <c r="P142" s="187">
        <f>O142*H142</f>
        <v>0</v>
      </c>
      <c r="Q142" s="187">
        <v>0</v>
      </c>
      <c r="R142" s="187">
        <f>Q142*H142</f>
        <v>0</v>
      </c>
      <c r="S142" s="187">
        <v>0</v>
      </c>
      <c r="T142" s="188">
        <f>S142*H142</f>
        <v>0</v>
      </c>
      <c r="AR142" s="189" t="s">
        <v>260</v>
      </c>
      <c r="AT142" s="189" t="s">
        <v>256</v>
      </c>
      <c r="AU142" s="189" t="s">
        <v>81</v>
      </c>
      <c r="AY142" s="16" t="s">
        <v>126</v>
      </c>
      <c r="BE142" s="190">
        <f>IF(N142="základní",J142,0)</f>
        <v>0</v>
      </c>
      <c r="BF142" s="190">
        <f>IF(N142="snížená",J142,0)</f>
        <v>0</v>
      </c>
      <c r="BG142" s="190">
        <f>IF(N142="zákl. přenesená",J142,0)</f>
        <v>0</v>
      </c>
      <c r="BH142" s="190">
        <f>IF(N142="sníž. přenesená",J142,0)</f>
        <v>0</v>
      </c>
      <c r="BI142" s="190">
        <f>IF(N142="nulová",J142,0)</f>
        <v>0</v>
      </c>
      <c r="BJ142" s="16" t="s">
        <v>8</v>
      </c>
      <c r="BK142" s="190">
        <f>ROUND(I142*H142,0)</f>
        <v>0</v>
      </c>
      <c r="BL142" s="16" t="s">
        <v>229</v>
      </c>
      <c r="BM142" s="189" t="s">
        <v>557</v>
      </c>
    </row>
    <row r="143" spans="2:47" s="1" customFormat="1" ht="19.2">
      <c r="B143" s="33"/>
      <c r="C143" s="34"/>
      <c r="D143" s="191" t="s">
        <v>136</v>
      </c>
      <c r="E143" s="34"/>
      <c r="F143" s="192" t="s">
        <v>558</v>
      </c>
      <c r="G143" s="34"/>
      <c r="H143" s="34"/>
      <c r="I143" s="106"/>
      <c r="J143" s="34"/>
      <c r="K143" s="34"/>
      <c r="L143" s="37"/>
      <c r="M143" s="193"/>
      <c r="N143" s="62"/>
      <c r="O143" s="62"/>
      <c r="P143" s="62"/>
      <c r="Q143" s="62"/>
      <c r="R143" s="62"/>
      <c r="S143" s="62"/>
      <c r="T143" s="63"/>
      <c r="AT143" s="16" t="s">
        <v>136</v>
      </c>
      <c r="AU143" s="16" t="s">
        <v>81</v>
      </c>
    </row>
    <row r="144" spans="2:65" s="1" customFormat="1" ht="14.4" customHeight="1">
      <c r="B144" s="33"/>
      <c r="C144" s="179" t="s">
        <v>9</v>
      </c>
      <c r="D144" s="179" t="s">
        <v>129</v>
      </c>
      <c r="E144" s="180" t="s">
        <v>245</v>
      </c>
      <c r="F144" s="181" t="s">
        <v>246</v>
      </c>
      <c r="G144" s="182" t="s">
        <v>132</v>
      </c>
      <c r="H144" s="183">
        <v>109.39</v>
      </c>
      <c r="I144" s="184"/>
      <c r="J144" s="183">
        <f>ROUND(I144*H144,0)</f>
        <v>0</v>
      </c>
      <c r="K144" s="181" t="s">
        <v>133</v>
      </c>
      <c r="L144" s="37"/>
      <c r="M144" s="185" t="s">
        <v>20</v>
      </c>
      <c r="N144" s="186" t="s">
        <v>43</v>
      </c>
      <c r="O144" s="62"/>
      <c r="P144" s="187">
        <f>O144*H144</f>
        <v>0</v>
      </c>
      <c r="Q144" s="187">
        <v>0.00026</v>
      </c>
      <c r="R144" s="187">
        <f>Q144*H144</f>
        <v>0.0284414</v>
      </c>
      <c r="S144" s="187">
        <v>0</v>
      </c>
      <c r="T144" s="188">
        <f>S144*H144</f>
        <v>0</v>
      </c>
      <c r="AR144" s="189" t="s">
        <v>229</v>
      </c>
      <c r="AT144" s="189" t="s">
        <v>129</v>
      </c>
      <c r="AU144" s="189" t="s">
        <v>81</v>
      </c>
      <c r="AY144" s="16" t="s">
        <v>126</v>
      </c>
      <c r="BE144" s="190">
        <f>IF(N144="základní",J144,0)</f>
        <v>0</v>
      </c>
      <c r="BF144" s="190">
        <f>IF(N144="snížená",J144,0)</f>
        <v>0</v>
      </c>
      <c r="BG144" s="190">
        <f>IF(N144="zákl. přenesená",J144,0)</f>
        <v>0</v>
      </c>
      <c r="BH144" s="190">
        <f>IF(N144="sníž. přenesená",J144,0)</f>
        <v>0</v>
      </c>
      <c r="BI144" s="190">
        <f>IF(N144="nulová",J144,0)</f>
        <v>0</v>
      </c>
      <c r="BJ144" s="16" t="s">
        <v>8</v>
      </c>
      <c r="BK144" s="190">
        <f>ROUND(I144*H144,0)</f>
        <v>0</v>
      </c>
      <c r="BL144" s="16" t="s">
        <v>229</v>
      </c>
      <c r="BM144" s="189" t="s">
        <v>559</v>
      </c>
    </row>
    <row r="145" spans="2:47" s="1" customFormat="1" ht="19.2">
      <c r="B145" s="33"/>
      <c r="C145" s="34"/>
      <c r="D145" s="191" t="s">
        <v>136</v>
      </c>
      <c r="E145" s="34"/>
      <c r="F145" s="192" t="s">
        <v>248</v>
      </c>
      <c r="G145" s="34"/>
      <c r="H145" s="34"/>
      <c r="I145" s="106"/>
      <c r="J145" s="34"/>
      <c r="K145" s="34"/>
      <c r="L145" s="37"/>
      <c r="M145" s="193"/>
      <c r="N145" s="62"/>
      <c r="O145" s="62"/>
      <c r="P145" s="62"/>
      <c r="Q145" s="62"/>
      <c r="R145" s="62"/>
      <c r="S145" s="62"/>
      <c r="T145" s="63"/>
      <c r="AT145" s="16" t="s">
        <v>136</v>
      </c>
      <c r="AU145" s="16" t="s">
        <v>81</v>
      </c>
    </row>
    <row r="146" spans="2:47" s="1" customFormat="1" ht="86.4">
      <c r="B146" s="33"/>
      <c r="C146" s="34"/>
      <c r="D146" s="191" t="s">
        <v>138</v>
      </c>
      <c r="E146" s="34"/>
      <c r="F146" s="194" t="s">
        <v>242</v>
      </c>
      <c r="G146" s="34"/>
      <c r="H146" s="34"/>
      <c r="I146" s="106"/>
      <c r="J146" s="34"/>
      <c r="K146" s="34"/>
      <c r="L146" s="37"/>
      <c r="M146" s="193"/>
      <c r="N146" s="62"/>
      <c r="O146" s="62"/>
      <c r="P146" s="62"/>
      <c r="Q146" s="62"/>
      <c r="R146" s="62"/>
      <c r="S146" s="62"/>
      <c r="T146" s="63"/>
      <c r="AT146" s="16" t="s">
        <v>138</v>
      </c>
      <c r="AU146" s="16" t="s">
        <v>81</v>
      </c>
    </row>
    <row r="147" spans="2:51" s="12" customFormat="1" ht="12">
      <c r="B147" s="195"/>
      <c r="C147" s="196"/>
      <c r="D147" s="191" t="s">
        <v>140</v>
      </c>
      <c r="E147" s="197" t="s">
        <v>20</v>
      </c>
      <c r="F147" s="198" t="s">
        <v>543</v>
      </c>
      <c r="G147" s="196"/>
      <c r="H147" s="199">
        <v>109.39</v>
      </c>
      <c r="I147" s="200"/>
      <c r="J147" s="196"/>
      <c r="K147" s="196"/>
      <c r="L147" s="201"/>
      <c r="M147" s="202"/>
      <c r="N147" s="203"/>
      <c r="O147" s="203"/>
      <c r="P147" s="203"/>
      <c r="Q147" s="203"/>
      <c r="R147" s="203"/>
      <c r="S147" s="203"/>
      <c r="T147" s="204"/>
      <c r="AT147" s="205" t="s">
        <v>140</v>
      </c>
      <c r="AU147" s="205" t="s">
        <v>81</v>
      </c>
      <c r="AV147" s="12" t="s">
        <v>81</v>
      </c>
      <c r="AW147" s="12" t="s">
        <v>33</v>
      </c>
      <c r="AX147" s="12" t="s">
        <v>8</v>
      </c>
      <c r="AY147" s="205" t="s">
        <v>126</v>
      </c>
    </row>
    <row r="148" spans="2:65" s="1" customFormat="1" ht="14.4" customHeight="1">
      <c r="B148" s="33"/>
      <c r="C148" s="179" t="s">
        <v>229</v>
      </c>
      <c r="D148" s="179" t="s">
        <v>129</v>
      </c>
      <c r="E148" s="180" t="s">
        <v>315</v>
      </c>
      <c r="F148" s="181" t="s">
        <v>316</v>
      </c>
      <c r="G148" s="182" t="s">
        <v>228</v>
      </c>
      <c r="H148" s="183">
        <v>12</v>
      </c>
      <c r="I148" s="184"/>
      <c r="J148" s="183">
        <f>ROUND(I148*H148,0)</f>
        <v>0</v>
      </c>
      <c r="K148" s="181" t="s">
        <v>133</v>
      </c>
      <c r="L148" s="37"/>
      <c r="M148" s="185" t="s">
        <v>20</v>
      </c>
      <c r="N148" s="186" t="s">
        <v>43</v>
      </c>
      <c r="O148" s="62"/>
      <c r="P148" s="187">
        <f>O148*H148</f>
        <v>0</v>
      </c>
      <c r="Q148" s="187">
        <v>0</v>
      </c>
      <c r="R148" s="187">
        <f>Q148*H148</f>
        <v>0</v>
      </c>
      <c r="S148" s="187">
        <v>0</v>
      </c>
      <c r="T148" s="188">
        <f>S148*H148</f>
        <v>0</v>
      </c>
      <c r="AR148" s="189" t="s">
        <v>229</v>
      </c>
      <c r="AT148" s="189" t="s">
        <v>129</v>
      </c>
      <c r="AU148" s="189" t="s">
        <v>81</v>
      </c>
      <c r="AY148" s="16" t="s">
        <v>126</v>
      </c>
      <c r="BE148" s="190">
        <f>IF(N148="základní",J148,0)</f>
        <v>0</v>
      </c>
      <c r="BF148" s="190">
        <f>IF(N148="snížená",J148,0)</f>
        <v>0</v>
      </c>
      <c r="BG148" s="190">
        <f>IF(N148="zákl. přenesená",J148,0)</f>
        <v>0</v>
      </c>
      <c r="BH148" s="190">
        <f>IF(N148="sníž. přenesená",J148,0)</f>
        <v>0</v>
      </c>
      <c r="BI148" s="190">
        <f>IF(N148="nulová",J148,0)</f>
        <v>0</v>
      </c>
      <c r="BJ148" s="16" t="s">
        <v>8</v>
      </c>
      <c r="BK148" s="190">
        <f>ROUND(I148*H148,0)</f>
        <v>0</v>
      </c>
      <c r="BL148" s="16" t="s">
        <v>229</v>
      </c>
      <c r="BM148" s="189" t="s">
        <v>560</v>
      </c>
    </row>
    <row r="149" spans="2:47" s="1" customFormat="1" ht="19.2">
      <c r="B149" s="33"/>
      <c r="C149" s="34"/>
      <c r="D149" s="191" t="s">
        <v>136</v>
      </c>
      <c r="E149" s="34"/>
      <c r="F149" s="192" t="s">
        <v>318</v>
      </c>
      <c r="G149" s="34"/>
      <c r="H149" s="34"/>
      <c r="I149" s="106"/>
      <c r="J149" s="34"/>
      <c r="K149" s="34"/>
      <c r="L149" s="37"/>
      <c r="M149" s="193"/>
      <c r="N149" s="62"/>
      <c r="O149" s="62"/>
      <c r="P149" s="62"/>
      <c r="Q149" s="62"/>
      <c r="R149" s="62"/>
      <c r="S149" s="62"/>
      <c r="T149" s="63"/>
      <c r="AT149" s="16" t="s">
        <v>136</v>
      </c>
      <c r="AU149" s="16" t="s">
        <v>81</v>
      </c>
    </row>
    <row r="150" spans="2:47" s="1" customFormat="1" ht="57.6">
      <c r="B150" s="33"/>
      <c r="C150" s="34"/>
      <c r="D150" s="191" t="s">
        <v>138</v>
      </c>
      <c r="E150" s="34"/>
      <c r="F150" s="194" t="s">
        <v>319</v>
      </c>
      <c r="G150" s="34"/>
      <c r="H150" s="34"/>
      <c r="I150" s="106"/>
      <c r="J150" s="34"/>
      <c r="K150" s="34"/>
      <c r="L150" s="37"/>
      <c r="M150" s="193"/>
      <c r="N150" s="62"/>
      <c r="O150" s="62"/>
      <c r="P150" s="62"/>
      <c r="Q150" s="62"/>
      <c r="R150" s="62"/>
      <c r="S150" s="62"/>
      <c r="T150" s="63"/>
      <c r="AT150" s="16" t="s">
        <v>138</v>
      </c>
      <c r="AU150" s="16" t="s">
        <v>81</v>
      </c>
    </row>
    <row r="151" spans="2:51" s="12" customFormat="1" ht="12">
      <c r="B151" s="195"/>
      <c r="C151" s="196"/>
      <c r="D151" s="191" t="s">
        <v>140</v>
      </c>
      <c r="E151" s="197" t="s">
        <v>20</v>
      </c>
      <c r="F151" s="198" t="s">
        <v>561</v>
      </c>
      <c r="G151" s="196"/>
      <c r="H151" s="199">
        <v>12</v>
      </c>
      <c r="I151" s="200"/>
      <c r="J151" s="196"/>
      <c r="K151" s="196"/>
      <c r="L151" s="201"/>
      <c r="M151" s="202"/>
      <c r="N151" s="203"/>
      <c r="O151" s="203"/>
      <c r="P151" s="203"/>
      <c r="Q151" s="203"/>
      <c r="R151" s="203"/>
      <c r="S151" s="203"/>
      <c r="T151" s="204"/>
      <c r="AT151" s="205" t="s">
        <v>140</v>
      </c>
      <c r="AU151" s="205" t="s">
        <v>81</v>
      </c>
      <c r="AV151" s="12" t="s">
        <v>81</v>
      </c>
      <c r="AW151" s="12" t="s">
        <v>33</v>
      </c>
      <c r="AX151" s="12" t="s">
        <v>8</v>
      </c>
      <c r="AY151" s="205" t="s">
        <v>126</v>
      </c>
    </row>
    <row r="152" spans="2:65" s="1" customFormat="1" ht="14.4" customHeight="1">
      <c r="B152" s="33"/>
      <c r="C152" s="179" t="s">
        <v>244</v>
      </c>
      <c r="D152" s="179" t="s">
        <v>129</v>
      </c>
      <c r="E152" s="180" t="s">
        <v>322</v>
      </c>
      <c r="F152" s="181" t="s">
        <v>323</v>
      </c>
      <c r="G152" s="182" t="s">
        <v>228</v>
      </c>
      <c r="H152" s="183">
        <v>106</v>
      </c>
      <c r="I152" s="184"/>
      <c r="J152" s="183">
        <f>ROUND(I152*H152,0)</f>
        <v>0</v>
      </c>
      <c r="K152" s="181" t="s">
        <v>133</v>
      </c>
      <c r="L152" s="37"/>
      <c r="M152" s="185" t="s">
        <v>20</v>
      </c>
      <c r="N152" s="186" t="s">
        <v>43</v>
      </c>
      <c r="O152" s="62"/>
      <c r="P152" s="187">
        <f>O152*H152</f>
        <v>0</v>
      </c>
      <c r="Q152" s="187">
        <v>0</v>
      </c>
      <c r="R152" s="187">
        <f>Q152*H152</f>
        <v>0</v>
      </c>
      <c r="S152" s="187">
        <v>0</v>
      </c>
      <c r="T152" s="188">
        <f>S152*H152</f>
        <v>0</v>
      </c>
      <c r="AR152" s="189" t="s">
        <v>229</v>
      </c>
      <c r="AT152" s="189" t="s">
        <v>129</v>
      </c>
      <c r="AU152" s="189" t="s">
        <v>81</v>
      </c>
      <c r="AY152" s="16" t="s">
        <v>126</v>
      </c>
      <c r="BE152" s="190">
        <f>IF(N152="základní",J152,0)</f>
        <v>0</v>
      </c>
      <c r="BF152" s="190">
        <f>IF(N152="snížená",J152,0)</f>
        <v>0</v>
      </c>
      <c r="BG152" s="190">
        <f>IF(N152="zákl. přenesená",J152,0)</f>
        <v>0</v>
      </c>
      <c r="BH152" s="190">
        <f>IF(N152="sníž. přenesená",J152,0)</f>
        <v>0</v>
      </c>
      <c r="BI152" s="190">
        <f>IF(N152="nulová",J152,0)</f>
        <v>0</v>
      </c>
      <c r="BJ152" s="16" t="s">
        <v>8</v>
      </c>
      <c r="BK152" s="190">
        <f>ROUND(I152*H152,0)</f>
        <v>0</v>
      </c>
      <c r="BL152" s="16" t="s">
        <v>229</v>
      </c>
      <c r="BM152" s="189" t="s">
        <v>562</v>
      </c>
    </row>
    <row r="153" spans="2:47" s="1" customFormat="1" ht="19.2">
      <c r="B153" s="33"/>
      <c r="C153" s="34"/>
      <c r="D153" s="191" t="s">
        <v>136</v>
      </c>
      <c r="E153" s="34"/>
      <c r="F153" s="192" t="s">
        <v>325</v>
      </c>
      <c r="G153" s="34"/>
      <c r="H153" s="34"/>
      <c r="I153" s="106"/>
      <c r="J153" s="34"/>
      <c r="K153" s="34"/>
      <c r="L153" s="37"/>
      <c r="M153" s="193"/>
      <c r="N153" s="62"/>
      <c r="O153" s="62"/>
      <c r="P153" s="62"/>
      <c r="Q153" s="62"/>
      <c r="R153" s="62"/>
      <c r="S153" s="62"/>
      <c r="T153" s="63"/>
      <c r="AT153" s="16" t="s">
        <v>136</v>
      </c>
      <c r="AU153" s="16" t="s">
        <v>81</v>
      </c>
    </row>
    <row r="154" spans="2:47" s="1" customFormat="1" ht="57.6">
      <c r="B154" s="33"/>
      <c r="C154" s="34"/>
      <c r="D154" s="191" t="s">
        <v>138</v>
      </c>
      <c r="E154" s="34"/>
      <c r="F154" s="194" t="s">
        <v>319</v>
      </c>
      <c r="G154" s="34"/>
      <c r="H154" s="34"/>
      <c r="I154" s="106"/>
      <c r="J154" s="34"/>
      <c r="K154" s="34"/>
      <c r="L154" s="37"/>
      <c r="M154" s="193"/>
      <c r="N154" s="62"/>
      <c r="O154" s="62"/>
      <c r="P154" s="62"/>
      <c r="Q154" s="62"/>
      <c r="R154" s="62"/>
      <c r="S154" s="62"/>
      <c r="T154" s="63"/>
      <c r="AT154" s="16" t="s">
        <v>138</v>
      </c>
      <c r="AU154" s="16" t="s">
        <v>81</v>
      </c>
    </row>
    <row r="155" spans="2:51" s="12" customFormat="1" ht="12">
      <c r="B155" s="195"/>
      <c r="C155" s="196"/>
      <c r="D155" s="191" t="s">
        <v>140</v>
      </c>
      <c r="E155" s="197" t="s">
        <v>20</v>
      </c>
      <c r="F155" s="198" t="s">
        <v>563</v>
      </c>
      <c r="G155" s="196"/>
      <c r="H155" s="199">
        <v>106</v>
      </c>
      <c r="I155" s="200"/>
      <c r="J155" s="196"/>
      <c r="K155" s="196"/>
      <c r="L155" s="201"/>
      <c r="M155" s="202"/>
      <c r="N155" s="203"/>
      <c r="O155" s="203"/>
      <c r="P155" s="203"/>
      <c r="Q155" s="203"/>
      <c r="R155" s="203"/>
      <c r="S155" s="203"/>
      <c r="T155" s="204"/>
      <c r="AT155" s="205" t="s">
        <v>140</v>
      </c>
      <c r="AU155" s="205" t="s">
        <v>81</v>
      </c>
      <c r="AV155" s="12" t="s">
        <v>81</v>
      </c>
      <c r="AW155" s="12" t="s">
        <v>33</v>
      </c>
      <c r="AX155" s="12" t="s">
        <v>8</v>
      </c>
      <c r="AY155" s="205" t="s">
        <v>126</v>
      </c>
    </row>
    <row r="156" spans="2:65" s="1" customFormat="1" ht="14.4" customHeight="1">
      <c r="B156" s="33"/>
      <c r="C156" s="179" t="s">
        <v>250</v>
      </c>
      <c r="D156" s="179" t="s">
        <v>129</v>
      </c>
      <c r="E156" s="180" t="s">
        <v>328</v>
      </c>
      <c r="F156" s="181" t="s">
        <v>329</v>
      </c>
      <c r="G156" s="182" t="s">
        <v>330</v>
      </c>
      <c r="H156" s="183">
        <v>335.56</v>
      </c>
      <c r="I156" s="184"/>
      <c r="J156" s="183">
        <f>ROUND(I156*H156,0)</f>
        <v>0</v>
      </c>
      <c r="K156" s="181" t="s">
        <v>133</v>
      </c>
      <c r="L156" s="37"/>
      <c r="M156" s="185" t="s">
        <v>20</v>
      </c>
      <c r="N156" s="186" t="s">
        <v>43</v>
      </c>
      <c r="O156" s="62"/>
      <c r="P156" s="187">
        <f>O156*H156</f>
        <v>0</v>
      </c>
      <c r="Q156" s="187">
        <v>0.00028</v>
      </c>
      <c r="R156" s="187">
        <f>Q156*H156</f>
        <v>0.0939568</v>
      </c>
      <c r="S156" s="187">
        <v>0</v>
      </c>
      <c r="T156" s="188">
        <f>S156*H156</f>
        <v>0</v>
      </c>
      <c r="AR156" s="189" t="s">
        <v>229</v>
      </c>
      <c r="AT156" s="189" t="s">
        <v>129</v>
      </c>
      <c r="AU156" s="189" t="s">
        <v>81</v>
      </c>
      <c r="AY156" s="16" t="s">
        <v>126</v>
      </c>
      <c r="BE156" s="190">
        <f>IF(N156="základní",J156,0)</f>
        <v>0</v>
      </c>
      <c r="BF156" s="190">
        <f>IF(N156="snížená",J156,0)</f>
        <v>0</v>
      </c>
      <c r="BG156" s="190">
        <f>IF(N156="zákl. přenesená",J156,0)</f>
        <v>0</v>
      </c>
      <c r="BH156" s="190">
        <f>IF(N156="sníž. přenesená",J156,0)</f>
        <v>0</v>
      </c>
      <c r="BI156" s="190">
        <f>IF(N156="nulová",J156,0)</f>
        <v>0</v>
      </c>
      <c r="BJ156" s="16" t="s">
        <v>8</v>
      </c>
      <c r="BK156" s="190">
        <f>ROUND(I156*H156,0)</f>
        <v>0</v>
      </c>
      <c r="BL156" s="16" t="s">
        <v>229</v>
      </c>
      <c r="BM156" s="189" t="s">
        <v>564</v>
      </c>
    </row>
    <row r="157" spans="2:47" s="1" customFormat="1" ht="19.2">
      <c r="B157" s="33"/>
      <c r="C157" s="34"/>
      <c r="D157" s="191" t="s">
        <v>136</v>
      </c>
      <c r="E157" s="34"/>
      <c r="F157" s="192" t="s">
        <v>332</v>
      </c>
      <c r="G157" s="34"/>
      <c r="H157" s="34"/>
      <c r="I157" s="106"/>
      <c r="J157" s="34"/>
      <c r="K157" s="34"/>
      <c r="L157" s="37"/>
      <c r="M157" s="193"/>
      <c r="N157" s="62"/>
      <c r="O157" s="62"/>
      <c r="P157" s="62"/>
      <c r="Q157" s="62"/>
      <c r="R157" s="62"/>
      <c r="S157" s="62"/>
      <c r="T157" s="63"/>
      <c r="AT157" s="16" t="s">
        <v>136</v>
      </c>
      <c r="AU157" s="16" t="s">
        <v>81</v>
      </c>
    </row>
    <row r="158" spans="2:47" s="1" customFormat="1" ht="86.4">
      <c r="B158" s="33"/>
      <c r="C158" s="34"/>
      <c r="D158" s="191" t="s">
        <v>138</v>
      </c>
      <c r="E158" s="34"/>
      <c r="F158" s="194" t="s">
        <v>333</v>
      </c>
      <c r="G158" s="34"/>
      <c r="H158" s="34"/>
      <c r="I158" s="106"/>
      <c r="J158" s="34"/>
      <c r="K158" s="34"/>
      <c r="L158" s="37"/>
      <c r="M158" s="193"/>
      <c r="N158" s="62"/>
      <c r="O158" s="62"/>
      <c r="P158" s="62"/>
      <c r="Q158" s="62"/>
      <c r="R158" s="62"/>
      <c r="S158" s="62"/>
      <c r="T158" s="63"/>
      <c r="AT158" s="16" t="s">
        <v>138</v>
      </c>
      <c r="AU158" s="16" t="s">
        <v>81</v>
      </c>
    </row>
    <row r="159" spans="2:51" s="12" customFormat="1" ht="12">
      <c r="B159" s="195"/>
      <c r="C159" s="196"/>
      <c r="D159" s="191" t="s">
        <v>140</v>
      </c>
      <c r="E159" s="197" t="s">
        <v>20</v>
      </c>
      <c r="F159" s="198" t="s">
        <v>565</v>
      </c>
      <c r="G159" s="196"/>
      <c r="H159" s="199">
        <v>335.56</v>
      </c>
      <c r="I159" s="200"/>
      <c r="J159" s="196"/>
      <c r="K159" s="196"/>
      <c r="L159" s="201"/>
      <c r="M159" s="202"/>
      <c r="N159" s="203"/>
      <c r="O159" s="203"/>
      <c r="P159" s="203"/>
      <c r="Q159" s="203"/>
      <c r="R159" s="203"/>
      <c r="S159" s="203"/>
      <c r="T159" s="204"/>
      <c r="AT159" s="205" t="s">
        <v>140</v>
      </c>
      <c r="AU159" s="205" t="s">
        <v>81</v>
      </c>
      <c r="AV159" s="12" t="s">
        <v>81</v>
      </c>
      <c r="AW159" s="12" t="s">
        <v>33</v>
      </c>
      <c r="AX159" s="12" t="s">
        <v>8</v>
      </c>
      <c r="AY159" s="205" t="s">
        <v>126</v>
      </c>
    </row>
    <row r="160" spans="2:65" s="1" customFormat="1" ht="14.4" customHeight="1">
      <c r="B160" s="33"/>
      <c r="C160" s="217" t="s">
        <v>255</v>
      </c>
      <c r="D160" s="217" t="s">
        <v>256</v>
      </c>
      <c r="E160" s="218" t="s">
        <v>354</v>
      </c>
      <c r="F160" s="219" t="s">
        <v>355</v>
      </c>
      <c r="G160" s="220" t="s">
        <v>330</v>
      </c>
      <c r="H160" s="221">
        <v>73.75</v>
      </c>
      <c r="I160" s="222"/>
      <c r="J160" s="221">
        <f>ROUND(I160*H160,0)</f>
        <v>0</v>
      </c>
      <c r="K160" s="219" t="s">
        <v>133</v>
      </c>
      <c r="L160" s="223"/>
      <c r="M160" s="224" t="s">
        <v>20</v>
      </c>
      <c r="N160" s="225" t="s">
        <v>43</v>
      </c>
      <c r="O160" s="62"/>
      <c r="P160" s="187">
        <f>O160*H160</f>
        <v>0</v>
      </c>
      <c r="Q160" s="187">
        <v>0.0015</v>
      </c>
      <c r="R160" s="187">
        <f>Q160*H160</f>
        <v>0.110625</v>
      </c>
      <c r="S160" s="187">
        <v>0</v>
      </c>
      <c r="T160" s="188">
        <f>S160*H160</f>
        <v>0</v>
      </c>
      <c r="AR160" s="189" t="s">
        <v>260</v>
      </c>
      <c r="AT160" s="189" t="s">
        <v>256</v>
      </c>
      <c r="AU160" s="189" t="s">
        <v>81</v>
      </c>
      <c r="AY160" s="16" t="s">
        <v>126</v>
      </c>
      <c r="BE160" s="190">
        <f>IF(N160="základní",J160,0)</f>
        <v>0</v>
      </c>
      <c r="BF160" s="190">
        <f>IF(N160="snížená",J160,0)</f>
        <v>0</v>
      </c>
      <c r="BG160" s="190">
        <f>IF(N160="zákl. přenesená",J160,0)</f>
        <v>0</v>
      </c>
      <c r="BH160" s="190">
        <f>IF(N160="sníž. přenesená",J160,0)</f>
        <v>0</v>
      </c>
      <c r="BI160" s="190">
        <f>IF(N160="nulová",J160,0)</f>
        <v>0</v>
      </c>
      <c r="BJ160" s="16" t="s">
        <v>8</v>
      </c>
      <c r="BK160" s="190">
        <f>ROUND(I160*H160,0)</f>
        <v>0</v>
      </c>
      <c r="BL160" s="16" t="s">
        <v>229</v>
      </c>
      <c r="BM160" s="189" t="s">
        <v>566</v>
      </c>
    </row>
    <row r="161" spans="2:47" s="1" customFormat="1" ht="12">
      <c r="B161" s="33"/>
      <c r="C161" s="34"/>
      <c r="D161" s="191" t="s">
        <v>136</v>
      </c>
      <c r="E161" s="34"/>
      <c r="F161" s="192" t="s">
        <v>355</v>
      </c>
      <c r="G161" s="34"/>
      <c r="H161" s="34"/>
      <c r="I161" s="106"/>
      <c r="J161" s="34"/>
      <c r="K161" s="34"/>
      <c r="L161" s="37"/>
      <c r="M161" s="193"/>
      <c r="N161" s="62"/>
      <c r="O161" s="62"/>
      <c r="P161" s="62"/>
      <c r="Q161" s="62"/>
      <c r="R161" s="62"/>
      <c r="S161" s="62"/>
      <c r="T161" s="63"/>
      <c r="AT161" s="16" t="s">
        <v>136</v>
      </c>
      <c r="AU161" s="16" t="s">
        <v>81</v>
      </c>
    </row>
    <row r="162" spans="2:51" s="12" customFormat="1" ht="12">
      <c r="B162" s="195"/>
      <c r="C162" s="196"/>
      <c r="D162" s="191" t="s">
        <v>140</v>
      </c>
      <c r="E162" s="197" t="s">
        <v>20</v>
      </c>
      <c r="F162" s="198" t="s">
        <v>529</v>
      </c>
      <c r="G162" s="196"/>
      <c r="H162" s="199">
        <v>73.75</v>
      </c>
      <c r="I162" s="200"/>
      <c r="J162" s="196"/>
      <c r="K162" s="196"/>
      <c r="L162" s="201"/>
      <c r="M162" s="202"/>
      <c r="N162" s="203"/>
      <c r="O162" s="203"/>
      <c r="P162" s="203"/>
      <c r="Q162" s="203"/>
      <c r="R162" s="203"/>
      <c r="S162" s="203"/>
      <c r="T162" s="204"/>
      <c r="AT162" s="205" t="s">
        <v>140</v>
      </c>
      <c r="AU162" s="205" t="s">
        <v>81</v>
      </c>
      <c r="AV162" s="12" t="s">
        <v>81</v>
      </c>
      <c r="AW162" s="12" t="s">
        <v>33</v>
      </c>
      <c r="AX162" s="12" t="s">
        <v>8</v>
      </c>
      <c r="AY162" s="205" t="s">
        <v>126</v>
      </c>
    </row>
    <row r="163" spans="2:65" s="1" customFormat="1" ht="14.4" customHeight="1">
      <c r="B163" s="33"/>
      <c r="C163" s="217" t="s">
        <v>263</v>
      </c>
      <c r="D163" s="217" t="s">
        <v>256</v>
      </c>
      <c r="E163" s="218" t="s">
        <v>359</v>
      </c>
      <c r="F163" s="219" t="s">
        <v>360</v>
      </c>
      <c r="G163" s="220" t="s">
        <v>361</v>
      </c>
      <c r="H163" s="221">
        <v>59</v>
      </c>
      <c r="I163" s="222"/>
      <c r="J163" s="221">
        <f>ROUND(I163*H163,0)</f>
        <v>0</v>
      </c>
      <c r="K163" s="219" t="s">
        <v>133</v>
      </c>
      <c r="L163" s="223"/>
      <c r="M163" s="224" t="s">
        <v>20</v>
      </c>
      <c r="N163" s="225" t="s">
        <v>43</v>
      </c>
      <c r="O163" s="62"/>
      <c r="P163" s="187">
        <f>O163*H163</f>
        <v>0</v>
      </c>
      <c r="Q163" s="187">
        <v>0.0002</v>
      </c>
      <c r="R163" s="187">
        <f>Q163*H163</f>
        <v>0.0118</v>
      </c>
      <c r="S163" s="187">
        <v>0</v>
      </c>
      <c r="T163" s="188">
        <f>S163*H163</f>
        <v>0</v>
      </c>
      <c r="AR163" s="189" t="s">
        <v>260</v>
      </c>
      <c r="AT163" s="189" t="s">
        <v>256</v>
      </c>
      <c r="AU163" s="189" t="s">
        <v>81</v>
      </c>
      <c r="AY163" s="16" t="s">
        <v>126</v>
      </c>
      <c r="BE163" s="190">
        <f>IF(N163="základní",J163,0)</f>
        <v>0</v>
      </c>
      <c r="BF163" s="190">
        <f>IF(N163="snížená",J163,0)</f>
        <v>0</v>
      </c>
      <c r="BG163" s="190">
        <f>IF(N163="zákl. přenesená",J163,0)</f>
        <v>0</v>
      </c>
      <c r="BH163" s="190">
        <f>IF(N163="sníž. přenesená",J163,0)</f>
        <v>0</v>
      </c>
      <c r="BI163" s="190">
        <f>IF(N163="nulová",J163,0)</f>
        <v>0</v>
      </c>
      <c r="BJ163" s="16" t="s">
        <v>8</v>
      </c>
      <c r="BK163" s="190">
        <f>ROUND(I163*H163,0)</f>
        <v>0</v>
      </c>
      <c r="BL163" s="16" t="s">
        <v>229</v>
      </c>
      <c r="BM163" s="189" t="s">
        <v>567</v>
      </c>
    </row>
    <row r="164" spans="2:47" s="1" customFormat="1" ht="12">
      <c r="B164" s="33"/>
      <c r="C164" s="34"/>
      <c r="D164" s="191" t="s">
        <v>136</v>
      </c>
      <c r="E164" s="34"/>
      <c r="F164" s="192" t="s">
        <v>360</v>
      </c>
      <c r="G164" s="34"/>
      <c r="H164" s="34"/>
      <c r="I164" s="106"/>
      <c r="J164" s="34"/>
      <c r="K164" s="34"/>
      <c r="L164" s="37"/>
      <c r="M164" s="193"/>
      <c r="N164" s="62"/>
      <c r="O164" s="62"/>
      <c r="P164" s="62"/>
      <c r="Q164" s="62"/>
      <c r="R164" s="62"/>
      <c r="S164" s="62"/>
      <c r="T164" s="63"/>
      <c r="AT164" s="16" t="s">
        <v>136</v>
      </c>
      <c r="AU164" s="16" t="s">
        <v>81</v>
      </c>
    </row>
    <row r="165" spans="2:51" s="12" customFormat="1" ht="12">
      <c r="B165" s="195"/>
      <c r="C165" s="196"/>
      <c r="D165" s="191" t="s">
        <v>140</v>
      </c>
      <c r="E165" s="197" t="s">
        <v>20</v>
      </c>
      <c r="F165" s="198" t="s">
        <v>531</v>
      </c>
      <c r="G165" s="196"/>
      <c r="H165" s="199">
        <v>59</v>
      </c>
      <c r="I165" s="200"/>
      <c r="J165" s="196"/>
      <c r="K165" s="196"/>
      <c r="L165" s="201"/>
      <c r="M165" s="202"/>
      <c r="N165" s="203"/>
      <c r="O165" s="203"/>
      <c r="P165" s="203"/>
      <c r="Q165" s="203"/>
      <c r="R165" s="203"/>
      <c r="S165" s="203"/>
      <c r="T165" s="204"/>
      <c r="AT165" s="205" t="s">
        <v>140</v>
      </c>
      <c r="AU165" s="205" t="s">
        <v>81</v>
      </c>
      <c r="AV165" s="12" t="s">
        <v>81</v>
      </c>
      <c r="AW165" s="12" t="s">
        <v>33</v>
      </c>
      <c r="AX165" s="12" t="s">
        <v>8</v>
      </c>
      <c r="AY165" s="205" t="s">
        <v>126</v>
      </c>
    </row>
    <row r="166" spans="2:65" s="1" customFormat="1" ht="14.4" customHeight="1">
      <c r="B166" s="33"/>
      <c r="C166" s="179" t="s">
        <v>7</v>
      </c>
      <c r="D166" s="179" t="s">
        <v>129</v>
      </c>
      <c r="E166" s="180" t="s">
        <v>365</v>
      </c>
      <c r="F166" s="181" t="s">
        <v>366</v>
      </c>
      <c r="G166" s="182" t="s">
        <v>228</v>
      </c>
      <c r="H166" s="183">
        <v>59</v>
      </c>
      <c r="I166" s="184"/>
      <c r="J166" s="183">
        <f>ROUND(I166*H166,0)</f>
        <v>0</v>
      </c>
      <c r="K166" s="181" t="s">
        <v>133</v>
      </c>
      <c r="L166" s="37"/>
      <c r="M166" s="185" t="s">
        <v>20</v>
      </c>
      <c r="N166" s="186" t="s">
        <v>43</v>
      </c>
      <c r="O166" s="62"/>
      <c r="P166" s="187">
        <f>O166*H166</f>
        <v>0</v>
      </c>
      <c r="Q166" s="187">
        <v>0</v>
      </c>
      <c r="R166" s="187">
        <f>Q166*H166</f>
        <v>0</v>
      </c>
      <c r="S166" s="187">
        <v>0</v>
      </c>
      <c r="T166" s="188">
        <f>S166*H166</f>
        <v>0</v>
      </c>
      <c r="AR166" s="189" t="s">
        <v>229</v>
      </c>
      <c r="AT166" s="189" t="s">
        <v>129</v>
      </c>
      <c r="AU166" s="189" t="s">
        <v>81</v>
      </c>
      <c r="AY166" s="16" t="s">
        <v>126</v>
      </c>
      <c r="BE166" s="190">
        <f>IF(N166="základní",J166,0)</f>
        <v>0</v>
      </c>
      <c r="BF166" s="190">
        <f>IF(N166="snížená",J166,0)</f>
        <v>0</v>
      </c>
      <c r="BG166" s="190">
        <f>IF(N166="zákl. přenesená",J166,0)</f>
        <v>0</v>
      </c>
      <c r="BH166" s="190">
        <f>IF(N166="sníž. přenesená",J166,0)</f>
        <v>0</v>
      </c>
      <c r="BI166" s="190">
        <f>IF(N166="nulová",J166,0)</f>
        <v>0</v>
      </c>
      <c r="BJ166" s="16" t="s">
        <v>8</v>
      </c>
      <c r="BK166" s="190">
        <f>ROUND(I166*H166,0)</f>
        <v>0</v>
      </c>
      <c r="BL166" s="16" t="s">
        <v>229</v>
      </c>
      <c r="BM166" s="189" t="s">
        <v>568</v>
      </c>
    </row>
    <row r="167" spans="2:47" s="1" customFormat="1" ht="19.2">
      <c r="B167" s="33"/>
      <c r="C167" s="34"/>
      <c r="D167" s="191" t="s">
        <v>136</v>
      </c>
      <c r="E167" s="34"/>
      <c r="F167" s="192" t="s">
        <v>368</v>
      </c>
      <c r="G167" s="34"/>
      <c r="H167" s="34"/>
      <c r="I167" s="106"/>
      <c r="J167" s="34"/>
      <c r="K167" s="34"/>
      <c r="L167" s="37"/>
      <c r="M167" s="193"/>
      <c r="N167" s="62"/>
      <c r="O167" s="62"/>
      <c r="P167" s="62"/>
      <c r="Q167" s="62"/>
      <c r="R167" s="62"/>
      <c r="S167" s="62"/>
      <c r="T167" s="63"/>
      <c r="AT167" s="16" t="s">
        <v>136</v>
      </c>
      <c r="AU167" s="16" t="s">
        <v>81</v>
      </c>
    </row>
    <row r="168" spans="2:47" s="1" customFormat="1" ht="48">
      <c r="B168" s="33"/>
      <c r="C168" s="34"/>
      <c r="D168" s="191" t="s">
        <v>138</v>
      </c>
      <c r="E168" s="34"/>
      <c r="F168" s="194" t="s">
        <v>351</v>
      </c>
      <c r="G168" s="34"/>
      <c r="H168" s="34"/>
      <c r="I168" s="106"/>
      <c r="J168" s="34"/>
      <c r="K168" s="34"/>
      <c r="L168" s="37"/>
      <c r="M168" s="193"/>
      <c r="N168" s="62"/>
      <c r="O168" s="62"/>
      <c r="P168" s="62"/>
      <c r="Q168" s="62"/>
      <c r="R168" s="62"/>
      <c r="S168" s="62"/>
      <c r="T168" s="63"/>
      <c r="AT168" s="16" t="s">
        <v>138</v>
      </c>
      <c r="AU168" s="16" t="s">
        <v>81</v>
      </c>
    </row>
    <row r="169" spans="2:51" s="12" customFormat="1" ht="12">
      <c r="B169" s="195"/>
      <c r="C169" s="196"/>
      <c r="D169" s="191" t="s">
        <v>140</v>
      </c>
      <c r="E169" s="197" t="s">
        <v>20</v>
      </c>
      <c r="F169" s="198" t="s">
        <v>531</v>
      </c>
      <c r="G169" s="196"/>
      <c r="H169" s="199">
        <v>59</v>
      </c>
      <c r="I169" s="200"/>
      <c r="J169" s="196"/>
      <c r="K169" s="196"/>
      <c r="L169" s="201"/>
      <c r="M169" s="202"/>
      <c r="N169" s="203"/>
      <c r="O169" s="203"/>
      <c r="P169" s="203"/>
      <c r="Q169" s="203"/>
      <c r="R169" s="203"/>
      <c r="S169" s="203"/>
      <c r="T169" s="204"/>
      <c r="AT169" s="205" t="s">
        <v>140</v>
      </c>
      <c r="AU169" s="205" t="s">
        <v>81</v>
      </c>
      <c r="AV169" s="12" t="s">
        <v>81</v>
      </c>
      <c r="AW169" s="12" t="s">
        <v>33</v>
      </c>
      <c r="AX169" s="12" t="s">
        <v>8</v>
      </c>
      <c r="AY169" s="205" t="s">
        <v>126</v>
      </c>
    </row>
    <row r="170" spans="2:65" s="1" customFormat="1" ht="14.4" customHeight="1">
      <c r="B170" s="33"/>
      <c r="C170" s="179" t="s">
        <v>272</v>
      </c>
      <c r="D170" s="179" t="s">
        <v>129</v>
      </c>
      <c r="E170" s="180" t="s">
        <v>371</v>
      </c>
      <c r="F170" s="181" t="s">
        <v>372</v>
      </c>
      <c r="G170" s="182" t="s">
        <v>373</v>
      </c>
      <c r="H170" s="184"/>
      <c r="I170" s="184"/>
      <c r="J170" s="183">
        <f>ROUND(I170*H170,0)</f>
        <v>0</v>
      </c>
      <c r="K170" s="181" t="s">
        <v>133</v>
      </c>
      <c r="L170" s="37"/>
      <c r="M170" s="185" t="s">
        <v>20</v>
      </c>
      <c r="N170" s="186" t="s">
        <v>43</v>
      </c>
      <c r="O170" s="62"/>
      <c r="P170" s="187">
        <f>O170*H170</f>
        <v>0</v>
      </c>
      <c r="Q170" s="187">
        <v>0</v>
      </c>
      <c r="R170" s="187">
        <f>Q170*H170</f>
        <v>0</v>
      </c>
      <c r="S170" s="187">
        <v>0</v>
      </c>
      <c r="T170" s="188">
        <f>S170*H170</f>
        <v>0</v>
      </c>
      <c r="AR170" s="189" t="s">
        <v>229</v>
      </c>
      <c r="AT170" s="189" t="s">
        <v>129</v>
      </c>
      <c r="AU170" s="189" t="s">
        <v>81</v>
      </c>
      <c r="AY170" s="16" t="s">
        <v>126</v>
      </c>
      <c r="BE170" s="190">
        <f>IF(N170="základní",J170,0)</f>
        <v>0</v>
      </c>
      <c r="BF170" s="190">
        <f>IF(N170="snížená",J170,0)</f>
        <v>0</v>
      </c>
      <c r="BG170" s="190">
        <f>IF(N170="zákl. přenesená",J170,0)</f>
        <v>0</v>
      </c>
      <c r="BH170" s="190">
        <f>IF(N170="sníž. přenesená",J170,0)</f>
        <v>0</v>
      </c>
      <c r="BI170" s="190">
        <f>IF(N170="nulová",J170,0)</f>
        <v>0</v>
      </c>
      <c r="BJ170" s="16" t="s">
        <v>8</v>
      </c>
      <c r="BK170" s="190">
        <f>ROUND(I170*H170,0)</f>
        <v>0</v>
      </c>
      <c r="BL170" s="16" t="s">
        <v>229</v>
      </c>
      <c r="BM170" s="189" t="s">
        <v>569</v>
      </c>
    </row>
    <row r="171" spans="2:47" s="1" customFormat="1" ht="19.2">
      <c r="B171" s="33"/>
      <c r="C171" s="34"/>
      <c r="D171" s="191" t="s">
        <v>136</v>
      </c>
      <c r="E171" s="34"/>
      <c r="F171" s="192" t="s">
        <v>375</v>
      </c>
      <c r="G171" s="34"/>
      <c r="H171" s="34"/>
      <c r="I171" s="106"/>
      <c r="J171" s="34"/>
      <c r="K171" s="34"/>
      <c r="L171" s="37"/>
      <c r="M171" s="193"/>
      <c r="N171" s="62"/>
      <c r="O171" s="62"/>
      <c r="P171" s="62"/>
      <c r="Q171" s="62"/>
      <c r="R171" s="62"/>
      <c r="S171" s="62"/>
      <c r="T171" s="63"/>
      <c r="AT171" s="16" t="s">
        <v>136</v>
      </c>
      <c r="AU171" s="16" t="s">
        <v>81</v>
      </c>
    </row>
    <row r="172" spans="2:47" s="1" customFormat="1" ht="96">
      <c r="B172" s="33"/>
      <c r="C172" s="34"/>
      <c r="D172" s="191" t="s">
        <v>138</v>
      </c>
      <c r="E172" s="34"/>
      <c r="F172" s="194" t="s">
        <v>376</v>
      </c>
      <c r="G172" s="34"/>
      <c r="H172" s="34"/>
      <c r="I172" s="106"/>
      <c r="J172" s="34"/>
      <c r="K172" s="34"/>
      <c r="L172" s="37"/>
      <c r="M172" s="226"/>
      <c r="N172" s="227"/>
      <c r="O172" s="227"/>
      <c r="P172" s="227"/>
      <c r="Q172" s="227"/>
      <c r="R172" s="227"/>
      <c r="S172" s="227"/>
      <c r="T172" s="228"/>
      <c r="AT172" s="16" t="s">
        <v>138</v>
      </c>
      <c r="AU172" s="16" t="s">
        <v>81</v>
      </c>
    </row>
    <row r="173" spans="2:12" s="1" customFormat="1" ht="6.9" customHeight="1">
      <c r="B173" s="45"/>
      <c r="C173" s="46"/>
      <c r="D173" s="46"/>
      <c r="E173" s="46"/>
      <c r="F173" s="46"/>
      <c r="G173" s="46"/>
      <c r="H173" s="46"/>
      <c r="I173" s="130"/>
      <c r="J173" s="46"/>
      <c r="K173" s="46"/>
      <c r="L173" s="37"/>
    </row>
  </sheetData>
  <sheetProtection algorithmName="SHA-512" hashValue="rGM1inkbFdwjAb5X6KMtOJZzet751hQuoldIa6q9+4aWx7TrTvAGMqtPD4uHUsxSPGCm7eTWRHa3ENgiNNS3Mw==" saltValue="sXeZQdblgbIRFQnXbGQYK+y9Cd3/xWVov35mdiufxMCjDjA/wwyTLI1MNC8ypWXHIlKexX1Y6ImVuWfLA643Qw==" spinCount="100000" sheet="1" objects="1" scenarios="1" formatColumns="0" formatRows="0" autoFilter="0"/>
  <autoFilter ref="C85:K172"/>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02"/>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99"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 customHeight="1">
      <c r="L2" s="334"/>
      <c r="M2" s="334"/>
      <c r="N2" s="334"/>
      <c r="O2" s="334"/>
      <c r="P2" s="334"/>
      <c r="Q2" s="334"/>
      <c r="R2" s="334"/>
      <c r="S2" s="334"/>
      <c r="T2" s="334"/>
      <c r="U2" s="334"/>
      <c r="V2" s="334"/>
      <c r="AT2" s="16" t="s">
        <v>93</v>
      </c>
    </row>
    <row r="3" spans="2:46" ht="6.9" customHeight="1">
      <c r="B3" s="100"/>
      <c r="C3" s="101"/>
      <c r="D3" s="101"/>
      <c r="E3" s="101"/>
      <c r="F3" s="101"/>
      <c r="G3" s="101"/>
      <c r="H3" s="101"/>
      <c r="I3" s="102"/>
      <c r="J3" s="101"/>
      <c r="K3" s="101"/>
      <c r="L3" s="19"/>
      <c r="AT3" s="16" t="s">
        <v>81</v>
      </c>
    </row>
    <row r="4" spans="2:46" ht="24.9" customHeight="1">
      <c r="B4" s="19"/>
      <c r="D4" s="103" t="s">
        <v>97</v>
      </c>
      <c r="L4" s="19"/>
      <c r="M4" s="104" t="s">
        <v>11</v>
      </c>
      <c r="AT4" s="16" t="s">
        <v>4</v>
      </c>
    </row>
    <row r="5" spans="2:12" ht="6.9" customHeight="1">
      <c r="B5" s="19"/>
      <c r="L5" s="19"/>
    </row>
    <row r="6" spans="2:12" ht="12" customHeight="1">
      <c r="B6" s="19"/>
      <c r="D6" s="105" t="s">
        <v>16</v>
      </c>
      <c r="L6" s="19"/>
    </row>
    <row r="7" spans="2:12" ht="14.4" customHeight="1">
      <c r="B7" s="19"/>
      <c r="E7" s="350" t="str">
        <f>'Rekapitulace stavby'!K6</f>
        <v>3719 Klatovská nemocnice - výměna oken a dveří</v>
      </c>
      <c r="F7" s="351"/>
      <c r="G7" s="351"/>
      <c r="H7" s="351"/>
      <c r="L7" s="19"/>
    </row>
    <row r="8" spans="2:12" s="1" customFormat="1" ht="12" customHeight="1">
      <c r="B8" s="37"/>
      <c r="D8" s="105" t="s">
        <v>98</v>
      </c>
      <c r="I8" s="106"/>
      <c r="L8" s="37"/>
    </row>
    <row r="9" spans="2:12" s="1" customFormat="1" ht="36.9" customHeight="1">
      <c r="B9" s="37"/>
      <c r="E9" s="352" t="s">
        <v>570</v>
      </c>
      <c r="F9" s="353"/>
      <c r="G9" s="353"/>
      <c r="H9" s="353"/>
      <c r="I9" s="106"/>
      <c r="L9" s="37"/>
    </row>
    <row r="10" spans="2:12" s="1" customFormat="1" ht="12">
      <c r="B10" s="37"/>
      <c r="I10" s="106"/>
      <c r="L10" s="37"/>
    </row>
    <row r="11" spans="2:12" s="1" customFormat="1" ht="12" customHeight="1">
      <c r="B11" s="37"/>
      <c r="D11" s="105" t="s">
        <v>19</v>
      </c>
      <c r="F11" s="107" t="s">
        <v>20</v>
      </c>
      <c r="I11" s="108" t="s">
        <v>21</v>
      </c>
      <c r="J11" s="107" t="s">
        <v>20</v>
      </c>
      <c r="L11" s="37"/>
    </row>
    <row r="12" spans="2:12" s="1" customFormat="1" ht="12" customHeight="1">
      <c r="B12" s="37"/>
      <c r="D12" s="105" t="s">
        <v>22</v>
      </c>
      <c r="F12" s="107" t="s">
        <v>23</v>
      </c>
      <c r="I12" s="108" t="s">
        <v>24</v>
      </c>
      <c r="J12" s="109" t="str">
        <f>'Rekapitulace stavby'!AN8</f>
        <v>26. 5. 2019</v>
      </c>
      <c r="L12" s="37"/>
    </row>
    <row r="13" spans="2:12" s="1" customFormat="1" ht="10.8" customHeight="1">
      <c r="B13" s="37"/>
      <c r="I13" s="106"/>
      <c r="L13" s="37"/>
    </row>
    <row r="14" spans="2:12" s="1" customFormat="1" ht="12" customHeight="1">
      <c r="B14" s="37"/>
      <c r="D14" s="105" t="s">
        <v>28</v>
      </c>
      <c r="I14" s="108" t="s">
        <v>29</v>
      </c>
      <c r="J14" s="107" t="str">
        <f>IF('Rekapitulace stavby'!AN10="","",'Rekapitulace stavby'!AN10)</f>
        <v/>
      </c>
      <c r="L14" s="37"/>
    </row>
    <row r="15" spans="2:12" s="1" customFormat="1" ht="18" customHeight="1">
      <c r="B15" s="37"/>
      <c r="E15" s="107" t="str">
        <f>IF('Rekapitulace stavby'!E11="","",'Rekapitulace stavby'!E11)</f>
        <v xml:space="preserve"> </v>
      </c>
      <c r="I15" s="108" t="s">
        <v>30</v>
      </c>
      <c r="J15" s="107" t="str">
        <f>IF('Rekapitulace stavby'!AN11="","",'Rekapitulace stavby'!AN11)</f>
        <v/>
      </c>
      <c r="L15" s="37"/>
    </row>
    <row r="16" spans="2:12" s="1" customFormat="1" ht="6.9" customHeight="1">
      <c r="B16" s="37"/>
      <c r="I16" s="106"/>
      <c r="L16" s="37"/>
    </row>
    <row r="17" spans="2:12" s="1" customFormat="1" ht="12" customHeight="1">
      <c r="B17" s="37"/>
      <c r="D17" s="105" t="s">
        <v>31</v>
      </c>
      <c r="I17" s="108" t="s">
        <v>29</v>
      </c>
      <c r="J17" s="29" t="str">
        <f>'Rekapitulace stavby'!AN13</f>
        <v>Vyplň údaj</v>
      </c>
      <c r="L17" s="37"/>
    </row>
    <row r="18" spans="2:12" s="1" customFormat="1" ht="18" customHeight="1">
      <c r="B18" s="37"/>
      <c r="E18" s="354" t="str">
        <f>'Rekapitulace stavby'!E14</f>
        <v>Vyplň údaj</v>
      </c>
      <c r="F18" s="355"/>
      <c r="G18" s="355"/>
      <c r="H18" s="355"/>
      <c r="I18" s="108" t="s">
        <v>30</v>
      </c>
      <c r="J18" s="29" t="str">
        <f>'Rekapitulace stavby'!AN14</f>
        <v>Vyplň údaj</v>
      </c>
      <c r="L18" s="37"/>
    </row>
    <row r="19" spans="2:12" s="1" customFormat="1" ht="6.9" customHeight="1">
      <c r="B19" s="37"/>
      <c r="I19" s="106"/>
      <c r="L19" s="37"/>
    </row>
    <row r="20" spans="2:12" s="1" customFormat="1" ht="12" customHeight="1">
      <c r="B20" s="37"/>
      <c r="D20" s="105" t="s">
        <v>34</v>
      </c>
      <c r="I20" s="108" t="s">
        <v>29</v>
      </c>
      <c r="J20" s="107" t="str">
        <f>IF('Rekapitulace stavby'!AN16="","",'Rekapitulace stavby'!AN16)</f>
        <v/>
      </c>
      <c r="L20" s="37"/>
    </row>
    <row r="21" spans="2:12" s="1" customFormat="1" ht="18" customHeight="1">
      <c r="B21" s="37"/>
      <c r="E21" s="107" t="str">
        <f>IF('Rekapitulace stavby'!E17="","",'Rekapitulace stavby'!E17)</f>
        <v xml:space="preserve"> </v>
      </c>
      <c r="I21" s="108" t="s">
        <v>30</v>
      </c>
      <c r="J21" s="107" t="str">
        <f>IF('Rekapitulace stavby'!AN17="","",'Rekapitulace stavby'!AN17)</f>
        <v/>
      </c>
      <c r="L21" s="37"/>
    </row>
    <row r="22" spans="2:12" s="1" customFormat="1" ht="6.9" customHeight="1">
      <c r="B22" s="37"/>
      <c r="I22" s="106"/>
      <c r="L22" s="37"/>
    </row>
    <row r="23" spans="2:12" s="1" customFormat="1" ht="12" customHeight="1">
      <c r="B23" s="37"/>
      <c r="D23" s="105" t="s">
        <v>35</v>
      </c>
      <c r="I23" s="108" t="s">
        <v>29</v>
      </c>
      <c r="J23" s="107" t="str">
        <f>IF('Rekapitulace stavby'!AN19="","",'Rekapitulace stavby'!AN19)</f>
        <v/>
      </c>
      <c r="L23" s="37"/>
    </row>
    <row r="24" spans="2:12" s="1" customFormat="1" ht="18" customHeight="1">
      <c r="B24" s="37"/>
      <c r="E24" s="107" t="str">
        <f>IF('Rekapitulace stavby'!E20="","",'Rekapitulace stavby'!E20)</f>
        <v xml:space="preserve"> </v>
      </c>
      <c r="I24" s="108" t="s">
        <v>30</v>
      </c>
      <c r="J24" s="107" t="str">
        <f>IF('Rekapitulace stavby'!AN20="","",'Rekapitulace stavby'!AN20)</f>
        <v/>
      </c>
      <c r="L24" s="37"/>
    </row>
    <row r="25" spans="2:12" s="1" customFormat="1" ht="6.9" customHeight="1">
      <c r="B25" s="37"/>
      <c r="I25" s="106"/>
      <c r="L25" s="37"/>
    </row>
    <row r="26" spans="2:12" s="1" customFormat="1" ht="12" customHeight="1">
      <c r="B26" s="37"/>
      <c r="D26" s="105" t="s">
        <v>36</v>
      </c>
      <c r="I26" s="106"/>
      <c r="L26" s="37"/>
    </row>
    <row r="27" spans="2:12" s="7" customFormat="1" ht="14.4" customHeight="1">
      <c r="B27" s="110"/>
      <c r="E27" s="356" t="s">
        <v>20</v>
      </c>
      <c r="F27" s="356"/>
      <c r="G27" s="356"/>
      <c r="H27" s="356"/>
      <c r="I27" s="111"/>
      <c r="L27" s="110"/>
    </row>
    <row r="28" spans="2:12" s="1" customFormat="1" ht="6.9" customHeight="1">
      <c r="B28" s="37"/>
      <c r="I28" s="106"/>
      <c r="L28" s="37"/>
    </row>
    <row r="29" spans="2:12" s="1" customFormat="1" ht="6.9" customHeight="1">
      <c r="B29" s="37"/>
      <c r="D29" s="58"/>
      <c r="E29" s="58"/>
      <c r="F29" s="58"/>
      <c r="G29" s="58"/>
      <c r="H29" s="58"/>
      <c r="I29" s="112"/>
      <c r="J29" s="58"/>
      <c r="K29" s="58"/>
      <c r="L29" s="37"/>
    </row>
    <row r="30" spans="2:12" s="1" customFormat="1" ht="25.35" customHeight="1">
      <c r="B30" s="37"/>
      <c r="D30" s="113" t="s">
        <v>38</v>
      </c>
      <c r="I30" s="106"/>
      <c r="J30" s="114">
        <f>ROUND(J87,2)</f>
        <v>0</v>
      </c>
      <c r="L30" s="37"/>
    </row>
    <row r="31" spans="2:12" s="1" customFormat="1" ht="6.9" customHeight="1">
      <c r="B31" s="37"/>
      <c r="D31" s="58"/>
      <c r="E31" s="58"/>
      <c r="F31" s="58"/>
      <c r="G31" s="58"/>
      <c r="H31" s="58"/>
      <c r="I31" s="112"/>
      <c r="J31" s="58"/>
      <c r="K31" s="58"/>
      <c r="L31" s="37"/>
    </row>
    <row r="32" spans="2:12" s="1" customFormat="1" ht="14.4" customHeight="1">
      <c r="B32" s="37"/>
      <c r="F32" s="115" t="s">
        <v>40</v>
      </c>
      <c r="I32" s="116" t="s">
        <v>39</v>
      </c>
      <c r="J32" s="115" t="s">
        <v>41</v>
      </c>
      <c r="L32" s="37"/>
    </row>
    <row r="33" spans="2:12" s="1" customFormat="1" ht="14.4" customHeight="1">
      <c r="B33" s="37"/>
      <c r="D33" s="117" t="s">
        <v>42</v>
      </c>
      <c r="E33" s="105" t="s">
        <v>43</v>
      </c>
      <c r="F33" s="118">
        <f>ROUND((SUM(BE87:BE201)),2)</f>
        <v>0</v>
      </c>
      <c r="I33" s="119">
        <v>0.21</v>
      </c>
      <c r="J33" s="118">
        <f>ROUND(((SUM(BE87:BE201))*I33),2)</f>
        <v>0</v>
      </c>
      <c r="L33" s="37"/>
    </row>
    <row r="34" spans="2:12" s="1" customFormat="1" ht="14.4" customHeight="1">
      <c r="B34" s="37"/>
      <c r="E34" s="105" t="s">
        <v>44</v>
      </c>
      <c r="F34" s="118">
        <f>ROUND((SUM(BF87:BF201)),2)</f>
        <v>0</v>
      </c>
      <c r="I34" s="119">
        <v>0.15</v>
      </c>
      <c r="J34" s="118">
        <f>ROUND(((SUM(BF87:BF201))*I34),2)</f>
        <v>0</v>
      </c>
      <c r="L34" s="37"/>
    </row>
    <row r="35" spans="2:12" s="1" customFormat="1" ht="14.4" customHeight="1" hidden="1">
      <c r="B35" s="37"/>
      <c r="E35" s="105" t="s">
        <v>45</v>
      </c>
      <c r="F35" s="118">
        <f>ROUND((SUM(BG87:BG201)),2)</f>
        <v>0</v>
      </c>
      <c r="I35" s="119">
        <v>0.21</v>
      </c>
      <c r="J35" s="118">
        <f>0</f>
        <v>0</v>
      </c>
      <c r="L35" s="37"/>
    </row>
    <row r="36" spans="2:12" s="1" customFormat="1" ht="14.4" customHeight="1" hidden="1">
      <c r="B36" s="37"/>
      <c r="E36" s="105" t="s">
        <v>46</v>
      </c>
      <c r="F36" s="118">
        <f>ROUND((SUM(BH87:BH201)),2)</f>
        <v>0</v>
      </c>
      <c r="I36" s="119">
        <v>0.15</v>
      </c>
      <c r="J36" s="118">
        <f>0</f>
        <v>0</v>
      </c>
      <c r="L36" s="37"/>
    </row>
    <row r="37" spans="2:12" s="1" customFormat="1" ht="14.4" customHeight="1" hidden="1">
      <c r="B37" s="37"/>
      <c r="E37" s="105" t="s">
        <v>47</v>
      </c>
      <c r="F37" s="118">
        <f>ROUND((SUM(BI87:BI201)),2)</f>
        <v>0</v>
      </c>
      <c r="I37" s="119">
        <v>0</v>
      </c>
      <c r="J37" s="118">
        <f>0</f>
        <v>0</v>
      </c>
      <c r="L37" s="37"/>
    </row>
    <row r="38" spans="2:12" s="1" customFormat="1" ht="6.9" customHeight="1">
      <c r="B38" s="37"/>
      <c r="I38" s="106"/>
      <c r="L38" s="37"/>
    </row>
    <row r="39" spans="2:12" s="1" customFormat="1" ht="25.35" customHeight="1">
      <c r="B39" s="37"/>
      <c r="C39" s="120"/>
      <c r="D39" s="121" t="s">
        <v>48</v>
      </c>
      <c r="E39" s="122"/>
      <c r="F39" s="122"/>
      <c r="G39" s="123" t="s">
        <v>49</v>
      </c>
      <c r="H39" s="124" t="s">
        <v>50</v>
      </c>
      <c r="I39" s="125"/>
      <c r="J39" s="126">
        <f>SUM(J30:J37)</f>
        <v>0</v>
      </c>
      <c r="K39" s="127"/>
      <c r="L39" s="37"/>
    </row>
    <row r="40" spans="2:12" s="1" customFormat="1" ht="14.4" customHeight="1">
      <c r="B40" s="128"/>
      <c r="C40" s="129"/>
      <c r="D40" s="129"/>
      <c r="E40" s="129"/>
      <c r="F40" s="129"/>
      <c r="G40" s="129"/>
      <c r="H40" s="129"/>
      <c r="I40" s="130"/>
      <c r="J40" s="129"/>
      <c r="K40" s="129"/>
      <c r="L40" s="37"/>
    </row>
    <row r="44" spans="2:12" s="1" customFormat="1" ht="6.9" customHeight="1">
      <c r="B44" s="131"/>
      <c r="C44" s="132"/>
      <c r="D44" s="132"/>
      <c r="E44" s="132"/>
      <c r="F44" s="132"/>
      <c r="G44" s="132"/>
      <c r="H44" s="132"/>
      <c r="I44" s="133"/>
      <c r="J44" s="132"/>
      <c r="K44" s="132"/>
      <c r="L44" s="37"/>
    </row>
    <row r="45" spans="2:12" s="1" customFormat="1" ht="24.9" customHeight="1">
      <c r="B45" s="33"/>
      <c r="C45" s="22" t="s">
        <v>100</v>
      </c>
      <c r="D45" s="34"/>
      <c r="E45" s="34"/>
      <c r="F45" s="34"/>
      <c r="G45" s="34"/>
      <c r="H45" s="34"/>
      <c r="I45" s="106"/>
      <c r="J45" s="34"/>
      <c r="K45" s="34"/>
      <c r="L45" s="37"/>
    </row>
    <row r="46" spans="2:12" s="1" customFormat="1" ht="6.9"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4.4" customHeight="1">
      <c r="B48" s="33"/>
      <c r="C48" s="34"/>
      <c r="D48" s="34"/>
      <c r="E48" s="348" t="str">
        <f>E7</f>
        <v>3719 Klatovská nemocnice - výměna oken a dveří</v>
      </c>
      <c r="F48" s="349"/>
      <c r="G48" s="349"/>
      <c r="H48" s="349"/>
      <c r="I48" s="106"/>
      <c r="J48" s="34"/>
      <c r="K48" s="34"/>
      <c r="L48" s="37"/>
    </row>
    <row r="49" spans="2:12" s="1" customFormat="1" ht="12" customHeight="1">
      <c r="B49" s="33"/>
      <c r="C49" s="28" t="s">
        <v>98</v>
      </c>
      <c r="D49" s="34"/>
      <c r="E49" s="34"/>
      <c r="F49" s="34"/>
      <c r="G49" s="34"/>
      <c r="H49" s="34"/>
      <c r="I49" s="106"/>
      <c r="J49" s="34"/>
      <c r="K49" s="34"/>
      <c r="L49" s="37"/>
    </row>
    <row r="50" spans="2:12" s="1" customFormat="1" ht="14.4" customHeight="1">
      <c r="B50" s="33"/>
      <c r="C50" s="34"/>
      <c r="D50" s="34"/>
      <c r="E50" s="326" t="str">
        <f>E9</f>
        <v>05 - SO 05 Výměna oken v budově č. p. 500 hospodářská budova</v>
      </c>
      <c r="F50" s="347"/>
      <c r="G50" s="347"/>
      <c r="H50" s="347"/>
      <c r="I50" s="106"/>
      <c r="J50" s="34"/>
      <c r="K50" s="34"/>
      <c r="L50" s="37"/>
    </row>
    <row r="51" spans="2:12" s="1" customFormat="1" ht="6.9" customHeight="1">
      <c r="B51" s="33"/>
      <c r="C51" s="34"/>
      <c r="D51" s="34"/>
      <c r="E51" s="34"/>
      <c r="F51" s="34"/>
      <c r="G51" s="34"/>
      <c r="H51" s="34"/>
      <c r="I51" s="106"/>
      <c r="J51" s="34"/>
      <c r="K51" s="34"/>
      <c r="L51" s="37"/>
    </row>
    <row r="52" spans="2:12" s="1" customFormat="1" ht="12" customHeight="1">
      <c r="B52" s="33"/>
      <c r="C52" s="28" t="s">
        <v>22</v>
      </c>
      <c r="D52" s="34"/>
      <c r="E52" s="34"/>
      <c r="F52" s="26" t="str">
        <f>F12</f>
        <v xml:space="preserve"> </v>
      </c>
      <c r="G52" s="34"/>
      <c r="H52" s="34"/>
      <c r="I52" s="108" t="s">
        <v>24</v>
      </c>
      <c r="J52" s="57" t="str">
        <f>IF(J12="","",J12)</f>
        <v>26. 5. 2019</v>
      </c>
      <c r="K52" s="34"/>
      <c r="L52" s="37"/>
    </row>
    <row r="53" spans="2:12" s="1" customFormat="1" ht="6.9" customHeight="1">
      <c r="B53" s="33"/>
      <c r="C53" s="34"/>
      <c r="D53" s="34"/>
      <c r="E53" s="34"/>
      <c r="F53" s="34"/>
      <c r="G53" s="34"/>
      <c r="H53" s="34"/>
      <c r="I53" s="106"/>
      <c r="J53" s="34"/>
      <c r="K53" s="34"/>
      <c r="L53" s="37"/>
    </row>
    <row r="54" spans="2:12" s="1" customFormat="1" ht="15.6" customHeight="1">
      <c r="B54" s="33"/>
      <c r="C54" s="28" t="s">
        <v>28</v>
      </c>
      <c r="D54" s="34"/>
      <c r="E54" s="34"/>
      <c r="F54" s="26" t="str">
        <f>E15</f>
        <v xml:space="preserve"> </v>
      </c>
      <c r="G54" s="34"/>
      <c r="H54" s="34"/>
      <c r="I54" s="108" t="s">
        <v>34</v>
      </c>
      <c r="J54" s="31" t="str">
        <f>E21</f>
        <v xml:space="preserve"> </v>
      </c>
      <c r="K54" s="34"/>
      <c r="L54" s="37"/>
    </row>
    <row r="55" spans="2:12" s="1" customFormat="1" ht="15.6" customHeight="1">
      <c r="B55" s="33"/>
      <c r="C55" s="28" t="s">
        <v>31</v>
      </c>
      <c r="D55" s="34"/>
      <c r="E55" s="34"/>
      <c r="F55" s="26" t="str">
        <f>IF(E18="","",E18)</f>
        <v>Vyplň údaj</v>
      </c>
      <c r="G55" s="34"/>
      <c r="H55" s="34"/>
      <c r="I55" s="108" t="s">
        <v>35</v>
      </c>
      <c r="J55" s="31" t="str">
        <f>E24</f>
        <v xml:space="preserve"> </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101</v>
      </c>
      <c r="D57" s="135"/>
      <c r="E57" s="135"/>
      <c r="F57" s="135"/>
      <c r="G57" s="135"/>
      <c r="H57" s="135"/>
      <c r="I57" s="136"/>
      <c r="J57" s="137" t="s">
        <v>102</v>
      </c>
      <c r="K57" s="135"/>
      <c r="L57" s="37"/>
    </row>
    <row r="58" spans="2:12" s="1" customFormat="1" ht="10.35" customHeight="1">
      <c r="B58" s="33"/>
      <c r="C58" s="34"/>
      <c r="D58" s="34"/>
      <c r="E58" s="34"/>
      <c r="F58" s="34"/>
      <c r="G58" s="34"/>
      <c r="H58" s="34"/>
      <c r="I58" s="106"/>
      <c r="J58" s="34"/>
      <c r="K58" s="34"/>
      <c r="L58" s="37"/>
    </row>
    <row r="59" spans="2:47" s="1" customFormat="1" ht="22.8" customHeight="1">
      <c r="B59" s="33"/>
      <c r="C59" s="138" t="s">
        <v>70</v>
      </c>
      <c r="D59" s="34"/>
      <c r="E59" s="34"/>
      <c r="F59" s="34"/>
      <c r="G59" s="34"/>
      <c r="H59" s="34"/>
      <c r="I59" s="106"/>
      <c r="J59" s="75">
        <f>J87</f>
        <v>0</v>
      </c>
      <c r="K59" s="34"/>
      <c r="L59" s="37"/>
      <c r="AU59" s="16" t="s">
        <v>103</v>
      </c>
    </row>
    <row r="60" spans="2:12" s="8" customFormat="1" ht="24.9" customHeight="1">
      <c r="B60" s="139"/>
      <c r="C60" s="140"/>
      <c r="D60" s="141" t="s">
        <v>104</v>
      </c>
      <c r="E60" s="142"/>
      <c r="F60" s="142"/>
      <c r="G60" s="142"/>
      <c r="H60" s="142"/>
      <c r="I60" s="143"/>
      <c r="J60" s="144">
        <f>J88</f>
        <v>0</v>
      </c>
      <c r="K60" s="140"/>
      <c r="L60" s="145"/>
    </row>
    <row r="61" spans="2:12" s="9" customFormat="1" ht="19.95" customHeight="1">
      <c r="B61" s="146"/>
      <c r="C61" s="147"/>
      <c r="D61" s="148" t="s">
        <v>105</v>
      </c>
      <c r="E61" s="149"/>
      <c r="F61" s="149"/>
      <c r="G61" s="149"/>
      <c r="H61" s="149"/>
      <c r="I61" s="150"/>
      <c r="J61" s="151">
        <f>J89</f>
        <v>0</v>
      </c>
      <c r="K61" s="147"/>
      <c r="L61" s="152"/>
    </row>
    <row r="62" spans="2:12" s="9" customFormat="1" ht="19.95" customHeight="1">
      <c r="B62" s="146"/>
      <c r="C62" s="147"/>
      <c r="D62" s="148" t="s">
        <v>106</v>
      </c>
      <c r="E62" s="149"/>
      <c r="F62" s="149"/>
      <c r="G62" s="149"/>
      <c r="H62" s="149"/>
      <c r="I62" s="150"/>
      <c r="J62" s="151">
        <f>J98</f>
        <v>0</v>
      </c>
      <c r="K62" s="147"/>
      <c r="L62" s="152"/>
    </row>
    <row r="63" spans="2:12" s="9" customFormat="1" ht="19.95" customHeight="1">
      <c r="B63" s="146"/>
      <c r="C63" s="147"/>
      <c r="D63" s="148" t="s">
        <v>107</v>
      </c>
      <c r="E63" s="149"/>
      <c r="F63" s="149"/>
      <c r="G63" s="149"/>
      <c r="H63" s="149"/>
      <c r="I63" s="150"/>
      <c r="J63" s="151">
        <f>J107</f>
        <v>0</v>
      </c>
      <c r="K63" s="147"/>
      <c r="L63" s="152"/>
    </row>
    <row r="64" spans="2:12" s="9" customFormat="1" ht="19.95" customHeight="1">
      <c r="B64" s="146"/>
      <c r="C64" s="147"/>
      <c r="D64" s="148" t="s">
        <v>108</v>
      </c>
      <c r="E64" s="149"/>
      <c r="F64" s="149"/>
      <c r="G64" s="149"/>
      <c r="H64" s="149"/>
      <c r="I64" s="150"/>
      <c r="J64" s="151">
        <f>J128</f>
        <v>0</v>
      </c>
      <c r="K64" s="147"/>
      <c r="L64" s="152"/>
    </row>
    <row r="65" spans="2:12" s="8" customFormat="1" ht="24.9" customHeight="1">
      <c r="B65" s="139"/>
      <c r="C65" s="140"/>
      <c r="D65" s="141" t="s">
        <v>109</v>
      </c>
      <c r="E65" s="142"/>
      <c r="F65" s="142"/>
      <c r="G65" s="142"/>
      <c r="H65" s="142"/>
      <c r="I65" s="143"/>
      <c r="J65" s="144">
        <f>J132</f>
        <v>0</v>
      </c>
      <c r="K65" s="140"/>
      <c r="L65" s="145"/>
    </row>
    <row r="66" spans="2:12" s="9" customFormat="1" ht="19.95" customHeight="1">
      <c r="B66" s="146"/>
      <c r="C66" s="147"/>
      <c r="D66" s="148" t="s">
        <v>110</v>
      </c>
      <c r="E66" s="149"/>
      <c r="F66" s="149"/>
      <c r="G66" s="149"/>
      <c r="H66" s="149"/>
      <c r="I66" s="150"/>
      <c r="J66" s="151">
        <f>J133</f>
        <v>0</v>
      </c>
      <c r="K66" s="147"/>
      <c r="L66" s="152"/>
    </row>
    <row r="67" spans="2:12" s="9" customFormat="1" ht="19.95" customHeight="1">
      <c r="B67" s="146"/>
      <c r="C67" s="147"/>
      <c r="D67" s="148" t="s">
        <v>378</v>
      </c>
      <c r="E67" s="149"/>
      <c r="F67" s="149"/>
      <c r="G67" s="149"/>
      <c r="H67" s="149"/>
      <c r="I67" s="150"/>
      <c r="J67" s="151">
        <f>J189</f>
        <v>0</v>
      </c>
      <c r="K67" s="147"/>
      <c r="L67" s="152"/>
    </row>
    <row r="68" spans="2:12" s="1" customFormat="1" ht="21.75" customHeight="1">
      <c r="B68" s="33"/>
      <c r="C68" s="34"/>
      <c r="D68" s="34"/>
      <c r="E68" s="34"/>
      <c r="F68" s="34"/>
      <c r="G68" s="34"/>
      <c r="H68" s="34"/>
      <c r="I68" s="106"/>
      <c r="J68" s="34"/>
      <c r="K68" s="34"/>
      <c r="L68" s="37"/>
    </row>
    <row r="69" spans="2:12" s="1" customFormat="1" ht="6.9" customHeight="1">
      <c r="B69" s="45"/>
      <c r="C69" s="46"/>
      <c r="D69" s="46"/>
      <c r="E69" s="46"/>
      <c r="F69" s="46"/>
      <c r="G69" s="46"/>
      <c r="H69" s="46"/>
      <c r="I69" s="130"/>
      <c r="J69" s="46"/>
      <c r="K69" s="46"/>
      <c r="L69" s="37"/>
    </row>
    <row r="73" spans="2:12" s="1" customFormat="1" ht="6.9" customHeight="1">
      <c r="B73" s="47"/>
      <c r="C73" s="48"/>
      <c r="D73" s="48"/>
      <c r="E73" s="48"/>
      <c r="F73" s="48"/>
      <c r="G73" s="48"/>
      <c r="H73" s="48"/>
      <c r="I73" s="133"/>
      <c r="J73" s="48"/>
      <c r="K73" s="48"/>
      <c r="L73" s="37"/>
    </row>
    <row r="74" spans="2:12" s="1" customFormat="1" ht="24.9" customHeight="1">
      <c r="B74" s="33"/>
      <c r="C74" s="22" t="s">
        <v>111</v>
      </c>
      <c r="D74" s="34"/>
      <c r="E74" s="34"/>
      <c r="F74" s="34"/>
      <c r="G74" s="34"/>
      <c r="H74" s="34"/>
      <c r="I74" s="106"/>
      <c r="J74" s="34"/>
      <c r="K74" s="34"/>
      <c r="L74" s="37"/>
    </row>
    <row r="75" spans="2:12" s="1" customFormat="1" ht="6.9" customHeight="1">
      <c r="B75" s="33"/>
      <c r="C75" s="34"/>
      <c r="D75" s="34"/>
      <c r="E75" s="34"/>
      <c r="F75" s="34"/>
      <c r="G75" s="34"/>
      <c r="H75" s="34"/>
      <c r="I75" s="106"/>
      <c r="J75" s="34"/>
      <c r="K75" s="34"/>
      <c r="L75" s="37"/>
    </row>
    <row r="76" spans="2:12" s="1" customFormat="1" ht="12" customHeight="1">
      <c r="B76" s="33"/>
      <c r="C76" s="28" t="s">
        <v>16</v>
      </c>
      <c r="D76" s="34"/>
      <c r="E76" s="34"/>
      <c r="F76" s="34"/>
      <c r="G76" s="34"/>
      <c r="H76" s="34"/>
      <c r="I76" s="106"/>
      <c r="J76" s="34"/>
      <c r="K76" s="34"/>
      <c r="L76" s="37"/>
    </row>
    <row r="77" spans="2:12" s="1" customFormat="1" ht="14.4" customHeight="1">
      <c r="B77" s="33"/>
      <c r="C77" s="34"/>
      <c r="D77" s="34"/>
      <c r="E77" s="348" t="str">
        <f>E7</f>
        <v>3719 Klatovská nemocnice - výměna oken a dveří</v>
      </c>
      <c r="F77" s="349"/>
      <c r="G77" s="349"/>
      <c r="H77" s="349"/>
      <c r="I77" s="106"/>
      <c r="J77" s="34"/>
      <c r="K77" s="34"/>
      <c r="L77" s="37"/>
    </row>
    <row r="78" spans="2:12" s="1" customFormat="1" ht="12" customHeight="1">
      <c r="B78" s="33"/>
      <c r="C78" s="28" t="s">
        <v>98</v>
      </c>
      <c r="D78" s="34"/>
      <c r="E78" s="34"/>
      <c r="F78" s="34"/>
      <c r="G78" s="34"/>
      <c r="H78" s="34"/>
      <c r="I78" s="106"/>
      <c r="J78" s="34"/>
      <c r="K78" s="34"/>
      <c r="L78" s="37"/>
    </row>
    <row r="79" spans="2:12" s="1" customFormat="1" ht="14.4" customHeight="1">
      <c r="B79" s="33"/>
      <c r="C79" s="34"/>
      <c r="D79" s="34"/>
      <c r="E79" s="326" t="str">
        <f>E9</f>
        <v>05 - SO 05 Výměna oken v budově č. p. 500 hospodářská budova</v>
      </c>
      <c r="F79" s="347"/>
      <c r="G79" s="347"/>
      <c r="H79" s="347"/>
      <c r="I79" s="106"/>
      <c r="J79" s="34"/>
      <c r="K79" s="34"/>
      <c r="L79" s="37"/>
    </row>
    <row r="80" spans="2:12" s="1" customFormat="1" ht="6.9" customHeight="1">
      <c r="B80" s="33"/>
      <c r="C80" s="34"/>
      <c r="D80" s="34"/>
      <c r="E80" s="34"/>
      <c r="F80" s="34"/>
      <c r="G80" s="34"/>
      <c r="H80" s="34"/>
      <c r="I80" s="106"/>
      <c r="J80" s="34"/>
      <c r="K80" s="34"/>
      <c r="L80" s="37"/>
    </row>
    <row r="81" spans="2:12" s="1" customFormat="1" ht="12" customHeight="1">
      <c r="B81" s="33"/>
      <c r="C81" s="28" t="s">
        <v>22</v>
      </c>
      <c r="D81" s="34"/>
      <c r="E81" s="34"/>
      <c r="F81" s="26" t="str">
        <f>F12</f>
        <v xml:space="preserve"> </v>
      </c>
      <c r="G81" s="34"/>
      <c r="H81" s="34"/>
      <c r="I81" s="108" t="s">
        <v>24</v>
      </c>
      <c r="J81" s="57" t="str">
        <f>IF(J12="","",J12)</f>
        <v>26. 5. 2019</v>
      </c>
      <c r="K81" s="34"/>
      <c r="L81" s="37"/>
    </row>
    <row r="82" spans="2:12" s="1" customFormat="1" ht="6.9" customHeight="1">
      <c r="B82" s="33"/>
      <c r="C82" s="34"/>
      <c r="D82" s="34"/>
      <c r="E82" s="34"/>
      <c r="F82" s="34"/>
      <c r="G82" s="34"/>
      <c r="H82" s="34"/>
      <c r="I82" s="106"/>
      <c r="J82" s="34"/>
      <c r="K82" s="34"/>
      <c r="L82" s="37"/>
    </row>
    <row r="83" spans="2:12" s="1" customFormat="1" ht="15.6" customHeight="1">
      <c r="B83" s="33"/>
      <c r="C83" s="28" t="s">
        <v>28</v>
      </c>
      <c r="D83" s="34"/>
      <c r="E83" s="34"/>
      <c r="F83" s="26" t="str">
        <f>E15</f>
        <v xml:space="preserve"> </v>
      </c>
      <c r="G83" s="34"/>
      <c r="H83" s="34"/>
      <c r="I83" s="108" t="s">
        <v>34</v>
      </c>
      <c r="J83" s="31" t="str">
        <f>E21</f>
        <v xml:space="preserve"> </v>
      </c>
      <c r="K83" s="34"/>
      <c r="L83" s="37"/>
    </row>
    <row r="84" spans="2:12" s="1" customFormat="1" ht="15.6" customHeight="1">
      <c r="B84" s="33"/>
      <c r="C84" s="28" t="s">
        <v>31</v>
      </c>
      <c r="D84" s="34"/>
      <c r="E84" s="34"/>
      <c r="F84" s="26" t="str">
        <f>IF(E18="","",E18)</f>
        <v>Vyplň údaj</v>
      </c>
      <c r="G84" s="34"/>
      <c r="H84" s="34"/>
      <c r="I84" s="108" t="s">
        <v>35</v>
      </c>
      <c r="J84" s="31" t="str">
        <f>E24</f>
        <v xml:space="preserve"> </v>
      </c>
      <c r="K84" s="34"/>
      <c r="L84" s="37"/>
    </row>
    <row r="85" spans="2:12" s="1" customFormat="1" ht="10.35" customHeight="1">
      <c r="B85" s="33"/>
      <c r="C85" s="34"/>
      <c r="D85" s="34"/>
      <c r="E85" s="34"/>
      <c r="F85" s="34"/>
      <c r="G85" s="34"/>
      <c r="H85" s="34"/>
      <c r="I85" s="106"/>
      <c r="J85" s="34"/>
      <c r="K85" s="34"/>
      <c r="L85" s="37"/>
    </row>
    <row r="86" spans="2:20" s="10" customFormat="1" ht="29.25" customHeight="1">
      <c r="B86" s="153"/>
      <c r="C86" s="154" t="s">
        <v>112</v>
      </c>
      <c r="D86" s="155" t="s">
        <v>57</v>
      </c>
      <c r="E86" s="155" t="s">
        <v>53</v>
      </c>
      <c r="F86" s="155" t="s">
        <v>54</v>
      </c>
      <c r="G86" s="155" t="s">
        <v>113</v>
      </c>
      <c r="H86" s="155" t="s">
        <v>114</v>
      </c>
      <c r="I86" s="156" t="s">
        <v>115</v>
      </c>
      <c r="J86" s="155" t="s">
        <v>102</v>
      </c>
      <c r="K86" s="157" t="s">
        <v>116</v>
      </c>
      <c r="L86" s="158"/>
      <c r="M86" s="66" t="s">
        <v>20</v>
      </c>
      <c r="N86" s="67" t="s">
        <v>42</v>
      </c>
      <c r="O86" s="67" t="s">
        <v>117</v>
      </c>
      <c r="P86" s="67" t="s">
        <v>118</v>
      </c>
      <c r="Q86" s="67" t="s">
        <v>119</v>
      </c>
      <c r="R86" s="67" t="s">
        <v>120</v>
      </c>
      <c r="S86" s="67" t="s">
        <v>121</v>
      </c>
      <c r="T86" s="68" t="s">
        <v>122</v>
      </c>
    </row>
    <row r="87" spans="2:63" s="1" customFormat="1" ht="22.8" customHeight="1">
      <c r="B87" s="33"/>
      <c r="C87" s="73" t="s">
        <v>123</v>
      </c>
      <c r="D87" s="34"/>
      <c r="E87" s="34"/>
      <c r="F87" s="34"/>
      <c r="G87" s="34"/>
      <c r="H87" s="34"/>
      <c r="I87" s="106"/>
      <c r="J87" s="159">
        <f>BK87</f>
        <v>0</v>
      </c>
      <c r="K87" s="34"/>
      <c r="L87" s="37"/>
      <c r="M87" s="69"/>
      <c r="N87" s="70"/>
      <c r="O87" s="70"/>
      <c r="P87" s="160">
        <f>P88+P132</f>
        <v>0</v>
      </c>
      <c r="Q87" s="70"/>
      <c r="R87" s="160">
        <f>R88+R132</f>
        <v>3.6125279</v>
      </c>
      <c r="S87" s="70"/>
      <c r="T87" s="161">
        <f>T88+T132</f>
        <v>6.62636</v>
      </c>
      <c r="AT87" s="16" t="s">
        <v>71</v>
      </c>
      <c r="AU87" s="16" t="s">
        <v>103</v>
      </c>
      <c r="BK87" s="162">
        <f>BK88+BK132</f>
        <v>0</v>
      </c>
    </row>
    <row r="88" spans="2:63" s="11" customFormat="1" ht="25.95" customHeight="1">
      <c r="B88" s="163"/>
      <c r="C88" s="164"/>
      <c r="D88" s="165" t="s">
        <v>71</v>
      </c>
      <c r="E88" s="166" t="s">
        <v>124</v>
      </c>
      <c r="F88" s="166" t="s">
        <v>125</v>
      </c>
      <c r="G88" s="164"/>
      <c r="H88" s="164"/>
      <c r="I88" s="167"/>
      <c r="J88" s="168">
        <f>BK88</f>
        <v>0</v>
      </c>
      <c r="K88" s="164"/>
      <c r="L88" s="169"/>
      <c r="M88" s="170"/>
      <c r="N88" s="171"/>
      <c r="O88" s="171"/>
      <c r="P88" s="172">
        <f>P89+P98+P107+P128</f>
        <v>0</v>
      </c>
      <c r="Q88" s="171"/>
      <c r="R88" s="172">
        <f>R89+R98+R107+R128</f>
        <v>3.4043403999999997</v>
      </c>
      <c r="S88" s="171"/>
      <c r="T88" s="173">
        <f>T89+T98+T107+T128</f>
        <v>6.39036</v>
      </c>
      <c r="AR88" s="174" t="s">
        <v>8</v>
      </c>
      <c r="AT88" s="175" t="s">
        <v>71</v>
      </c>
      <c r="AU88" s="175" t="s">
        <v>72</v>
      </c>
      <c r="AY88" s="174" t="s">
        <v>126</v>
      </c>
      <c r="BK88" s="176">
        <f>BK89+BK98+BK107+BK128</f>
        <v>0</v>
      </c>
    </row>
    <row r="89" spans="2:63" s="11" customFormat="1" ht="22.8" customHeight="1">
      <c r="B89" s="163"/>
      <c r="C89" s="164"/>
      <c r="D89" s="165" t="s">
        <v>71</v>
      </c>
      <c r="E89" s="177" t="s">
        <v>127</v>
      </c>
      <c r="F89" s="177" t="s">
        <v>128</v>
      </c>
      <c r="G89" s="164"/>
      <c r="H89" s="164"/>
      <c r="I89" s="167"/>
      <c r="J89" s="178">
        <f>BK89</f>
        <v>0</v>
      </c>
      <c r="K89" s="164"/>
      <c r="L89" s="169"/>
      <c r="M89" s="170"/>
      <c r="N89" s="171"/>
      <c r="O89" s="171"/>
      <c r="P89" s="172">
        <f>SUM(P90:P97)</f>
        <v>0</v>
      </c>
      <c r="Q89" s="171"/>
      <c r="R89" s="172">
        <f>SUM(R90:R97)</f>
        <v>3.4043403999999997</v>
      </c>
      <c r="S89" s="171"/>
      <c r="T89" s="173">
        <f>SUM(T90:T97)</f>
        <v>0</v>
      </c>
      <c r="AR89" s="174" t="s">
        <v>8</v>
      </c>
      <c r="AT89" s="175" t="s">
        <v>71</v>
      </c>
      <c r="AU89" s="175" t="s">
        <v>8</v>
      </c>
      <c r="AY89" s="174" t="s">
        <v>126</v>
      </c>
      <c r="BK89" s="176">
        <f>SUM(BK90:BK97)</f>
        <v>0</v>
      </c>
    </row>
    <row r="90" spans="2:65" s="1" customFormat="1" ht="14.4" customHeight="1">
      <c r="B90" s="33"/>
      <c r="C90" s="179" t="s">
        <v>8</v>
      </c>
      <c r="D90" s="179" t="s">
        <v>129</v>
      </c>
      <c r="E90" s="180" t="s">
        <v>130</v>
      </c>
      <c r="F90" s="181" t="s">
        <v>131</v>
      </c>
      <c r="G90" s="182" t="s">
        <v>132</v>
      </c>
      <c r="H90" s="183">
        <v>101.38</v>
      </c>
      <c r="I90" s="184"/>
      <c r="J90" s="183">
        <f>ROUND(I90*H90,0)</f>
        <v>0</v>
      </c>
      <c r="K90" s="181" t="s">
        <v>133</v>
      </c>
      <c r="L90" s="37"/>
      <c r="M90" s="185" t="s">
        <v>20</v>
      </c>
      <c r="N90" s="186" t="s">
        <v>43</v>
      </c>
      <c r="O90" s="62"/>
      <c r="P90" s="187">
        <f>O90*H90</f>
        <v>0</v>
      </c>
      <c r="Q90" s="187">
        <v>0.03358</v>
      </c>
      <c r="R90" s="187">
        <f>Q90*H90</f>
        <v>3.4043403999999997</v>
      </c>
      <c r="S90" s="187">
        <v>0</v>
      </c>
      <c r="T90" s="188">
        <f>S90*H90</f>
        <v>0</v>
      </c>
      <c r="AR90" s="189" t="s">
        <v>134</v>
      </c>
      <c r="AT90" s="189" t="s">
        <v>129</v>
      </c>
      <c r="AU90" s="189" t="s">
        <v>81</v>
      </c>
      <c r="AY90" s="16" t="s">
        <v>126</v>
      </c>
      <c r="BE90" s="190">
        <f>IF(N90="základní",J90,0)</f>
        <v>0</v>
      </c>
      <c r="BF90" s="190">
        <f>IF(N90="snížená",J90,0)</f>
        <v>0</v>
      </c>
      <c r="BG90" s="190">
        <f>IF(N90="zákl. přenesená",J90,0)</f>
        <v>0</v>
      </c>
      <c r="BH90" s="190">
        <f>IF(N90="sníž. přenesená",J90,0)</f>
        <v>0</v>
      </c>
      <c r="BI90" s="190">
        <f>IF(N90="nulová",J90,0)</f>
        <v>0</v>
      </c>
      <c r="BJ90" s="16" t="s">
        <v>8</v>
      </c>
      <c r="BK90" s="190">
        <f>ROUND(I90*H90,0)</f>
        <v>0</v>
      </c>
      <c r="BL90" s="16" t="s">
        <v>134</v>
      </c>
      <c r="BM90" s="189" t="s">
        <v>571</v>
      </c>
    </row>
    <row r="91" spans="2:47" s="1" customFormat="1" ht="12">
      <c r="B91" s="33"/>
      <c r="C91" s="34"/>
      <c r="D91" s="191" t="s">
        <v>136</v>
      </c>
      <c r="E91" s="34"/>
      <c r="F91" s="192" t="s">
        <v>137</v>
      </c>
      <c r="G91" s="34"/>
      <c r="H91" s="34"/>
      <c r="I91" s="106"/>
      <c r="J91" s="34"/>
      <c r="K91" s="34"/>
      <c r="L91" s="37"/>
      <c r="M91" s="193"/>
      <c r="N91" s="62"/>
      <c r="O91" s="62"/>
      <c r="P91" s="62"/>
      <c r="Q91" s="62"/>
      <c r="R91" s="62"/>
      <c r="S91" s="62"/>
      <c r="T91" s="63"/>
      <c r="AT91" s="16" t="s">
        <v>136</v>
      </c>
      <c r="AU91" s="16" t="s">
        <v>81</v>
      </c>
    </row>
    <row r="92" spans="2:47" s="1" customFormat="1" ht="38.4">
      <c r="B92" s="33"/>
      <c r="C92" s="34"/>
      <c r="D92" s="191" t="s">
        <v>138</v>
      </c>
      <c r="E92" s="34"/>
      <c r="F92" s="194" t="s">
        <v>139</v>
      </c>
      <c r="G92" s="34"/>
      <c r="H92" s="34"/>
      <c r="I92" s="106"/>
      <c r="J92" s="34"/>
      <c r="K92" s="34"/>
      <c r="L92" s="37"/>
      <c r="M92" s="193"/>
      <c r="N92" s="62"/>
      <c r="O92" s="62"/>
      <c r="P92" s="62"/>
      <c r="Q92" s="62"/>
      <c r="R92" s="62"/>
      <c r="S92" s="62"/>
      <c r="T92" s="63"/>
      <c r="AT92" s="16" t="s">
        <v>138</v>
      </c>
      <c r="AU92" s="16" t="s">
        <v>81</v>
      </c>
    </row>
    <row r="93" spans="2:51" s="12" customFormat="1" ht="20.4">
      <c r="B93" s="195"/>
      <c r="C93" s="196"/>
      <c r="D93" s="191" t="s">
        <v>140</v>
      </c>
      <c r="E93" s="197" t="s">
        <v>20</v>
      </c>
      <c r="F93" s="198" t="s">
        <v>572</v>
      </c>
      <c r="G93" s="196"/>
      <c r="H93" s="199">
        <v>101.38</v>
      </c>
      <c r="I93" s="200"/>
      <c r="J93" s="196"/>
      <c r="K93" s="196"/>
      <c r="L93" s="201"/>
      <c r="M93" s="202"/>
      <c r="N93" s="203"/>
      <c r="O93" s="203"/>
      <c r="P93" s="203"/>
      <c r="Q93" s="203"/>
      <c r="R93" s="203"/>
      <c r="S93" s="203"/>
      <c r="T93" s="204"/>
      <c r="AT93" s="205" t="s">
        <v>140</v>
      </c>
      <c r="AU93" s="205" t="s">
        <v>81</v>
      </c>
      <c r="AV93" s="12" t="s">
        <v>81</v>
      </c>
      <c r="AW93" s="12" t="s">
        <v>33</v>
      </c>
      <c r="AX93" s="12" t="s">
        <v>8</v>
      </c>
      <c r="AY93" s="205" t="s">
        <v>126</v>
      </c>
    </row>
    <row r="94" spans="2:65" s="1" customFormat="1" ht="14.4" customHeight="1">
      <c r="B94" s="33"/>
      <c r="C94" s="179" t="s">
        <v>81</v>
      </c>
      <c r="D94" s="179" t="s">
        <v>129</v>
      </c>
      <c r="E94" s="180" t="s">
        <v>144</v>
      </c>
      <c r="F94" s="181" t="s">
        <v>145</v>
      </c>
      <c r="G94" s="182" t="s">
        <v>132</v>
      </c>
      <c r="H94" s="183">
        <v>114.07</v>
      </c>
      <c r="I94" s="184"/>
      <c r="J94" s="183">
        <f>ROUND(I94*H94,0)</f>
        <v>0</v>
      </c>
      <c r="K94" s="181" t="s">
        <v>133</v>
      </c>
      <c r="L94" s="37"/>
      <c r="M94" s="185" t="s">
        <v>20</v>
      </c>
      <c r="N94" s="186" t="s">
        <v>43</v>
      </c>
      <c r="O94" s="62"/>
      <c r="P94" s="187">
        <f>O94*H94</f>
        <v>0</v>
      </c>
      <c r="Q94" s="187">
        <v>0</v>
      </c>
      <c r="R94" s="187">
        <f>Q94*H94</f>
        <v>0</v>
      </c>
      <c r="S94" s="187">
        <v>0</v>
      </c>
      <c r="T94" s="188">
        <f>S94*H94</f>
        <v>0</v>
      </c>
      <c r="AR94" s="189" t="s">
        <v>134</v>
      </c>
      <c r="AT94" s="189" t="s">
        <v>129</v>
      </c>
      <c r="AU94" s="189" t="s">
        <v>81</v>
      </c>
      <c r="AY94" s="16" t="s">
        <v>126</v>
      </c>
      <c r="BE94" s="190">
        <f>IF(N94="základní",J94,0)</f>
        <v>0</v>
      </c>
      <c r="BF94" s="190">
        <f>IF(N94="snížená",J94,0)</f>
        <v>0</v>
      </c>
      <c r="BG94" s="190">
        <f>IF(N94="zákl. přenesená",J94,0)</f>
        <v>0</v>
      </c>
      <c r="BH94" s="190">
        <f>IF(N94="sníž. přenesená",J94,0)</f>
        <v>0</v>
      </c>
      <c r="BI94" s="190">
        <f>IF(N94="nulová",J94,0)</f>
        <v>0</v>
      </c>
      <c r="BJ94" s="16" t="s">
        <v>8</v>
      </c>
      <c r="BK94" s="190">
        <f>ROUND(I94*H94,0)</f>
        <v>0</v>
      </c>
      <c r="BL94" s="16" t="s">
        <v>134</v>
      </c>
      <c r="BM94" s="189" t="s">
        <v>573</v>
      </c>
    </row>
    <row r="95" spans="2:47" s="1" customFormat="1" ht="19.2">
      <c r="B95" s="33"/>
      <c r="C95" s="34"/>
      <c r="D95" s="191" t="s">
        <v>136</v>
      </c>
      <c r="E95" s="34"/>
      <c r="F95" s="192" t="s">
        <v>147</v>
      </c>
      <c r="G95" s="34"/>
      <c r="H95" s="34"/>
      <c r="I95" s="106"/>
      <c r="J95" s="34"/>
      <c r="K95" s="34"/>
      <c r="L95" s="37"/>
      <c r="M95" s="193"/>
      <c r="N95" s="62"/>
      <c r="O95" s="62"/>
      <c r="P95" s="62"/>
      <c r="Q95" s="62"/>
      <c r="R95" s="62"/>
      <c r="S95" s="62"/>
      <c r="T95" s="63"/>
      <c r="AT95" s="16" t="s">
        <v>136</v>
      </c>
      <c r="AU95" s="16" t="s">
        <v>81</v>
      </c>
    </row>
    <row r="96" spans="2:47" s="1" customFormat="1" ht="57.6">
      <c r="B96" s="33"/>
      <c r="C96" s="34"/>
      <c r="D96" s="191" t="s">
        <v>138</v>
      </c>
      <c r="E96" s="34"/>
      <c r="F96" s="194" t="s">
        <v>148</v>
      </c>
      <c r="G96" s="34"/>
      <c r="H96" s="34"/>
      <c r="I96" s="106"/>
      <c r="J96" s="34"/>
      <c r="K96" s="34"/>
      <c r="L96" s="37"/>
      <c r="M96" s="193"/>
      <c r="N96" s="62"/>
      <c r="O96" s="62"/>
      <c r="P96" s="62"/>
      <c r="Q96" s="62"/>
      <c r="R96" s="62"/>
      <c r="S96" s="62"/>
      <c r="T96" s="63"/>
      <c r="AT96" s="16" t="s">
        <v>138</v>
      </c>
      <c r="AU96" s="16" t="s">
        <v>81</v>
      </c>
    </row>
    <row r="97" spans="2:51" s="12" customFormat="1" ht="12">
      <c r="B97" s="195"/>
      <c r="C97" s="196"/>
      <c r="D97" s="191" t="s">
        <v>140</v>
      </c>
      <c r="E97" s="197" t="s">
        <v>20</v>
      </c>
      <c r="F97" s="198" t="s">
        <v>574</v>
      </c>
      <c r="G97" s="196"/>
      <c r="H97" s="199">
        <v>114.07</v>
      </c>
      <c r="I97" s="200"/>
      <c r="J97" s="196"/>
      <c r="K97" s="196"/>
      <c r="L97" s="201"/>
      <c r="M97" s="202"/>
      <c r="N97" s="203"/>
      <c r="O97" s="203"/>
      <c r="P97" s="203"/>
      <c r="Q97" s="203"/>
      <c r="R97" s="203"/>
      <c r="S97" s="203"/>
      <c r="T97" s="204"/>
      <c r="AT97" s="205" t="s">
        <v>140</v>
      </c>
      <c r="AU97" s="205" t="s">
        <v>81</v>
      </c>
      <c r="AV97" s="12" t="s">
        <v>81</v>
      </c>
      <c r="AW97" s="12" t="s">
        <v>33</v>
      </c>
      <c r="AX97" s="12" t="s">
        <v>8</v>
      </c>
      <c r="AY97" s="205" t="s">
        <v>126</v>
      </c>
    </row>
    <row r="98" spans="2:63" s="11" customFormat="1" ht="22.8" customHeight="1">
      <c r="B98" s="163"/>
      <c r="C98" s="164"/>
      <c r="D98" s="165" t="s">
        <v>71</v>
      </c>
      <c r="E98" s="177" t="s">
        <v>151</v>
      </c>
      <c r="F98" s="177" t="s">
        <v>152</v>
      </c>
      <c r="G98" s="164"/>
      <c r="H98" s="164"/>
      <c r="I98" s="167"/>
      <c r="J98" s="178">
        <f>BK98</f>
        <v>0</v>
      </c>
      <c r="K98" s="164"/>
      <c r="L98" s="169"/>
      <c r="M98" s="170"/>
      <c r="N98" s="171"/>
      <c r="O98" s="171"/>
      <c r="P98" s="172">
        <f>SUM(P99:P106)</f>
        <v>0</v>
      </c>
      <c r="Q98" s="171"/>
      <c r="R98" s="172">
        <f>SUM(R99:R106)</f>
        <v>0</v>
      </c>
      <c r="S98" s="171"/>
      <c r="T98" s="173">
        <f>SUM(T99:T106)</f>
        <v>6.39036</v>
      </c>
      <c r="AR98" s="174" t="s">
        <v>8</v>
      </c>
      <c r="AT98" s="175" t="s">
        <v>71</v>
      </c>
      <c r="AU98" s="175" t="s">
        <v>8</v>
      </c>
      <c r="AY98" s="174" t="s">
        <v>126</v>
      </c>
      <c r="BK98" s="176">
        <f>SUM(BK99:BK106)</f>
        <v>0</v>
      </c>
    </row>
    <row r="99" spans="2:65" s="1" customFormat="1" ht="14.4" customHeight="1">
      <c r="B99" s="33"/>
      <c r="C99" s="179" t="s">
        <v>153</v>
      </c>
      <c r="D99" s="179" t="s">
        <v>129</v>
      </c>
      <c r="E99" s="180" t="s">
        <v>154</v>
      </c>
      <c r="F99" s="181" t="s">
        <v>155</v>
      </c>
      <c r="G99" s="182" t="s">
        <v>132</v>
      </c>
      <c r="H99" s="183">
        <v>0.54</v>
      </c>
      <c r="I99" s="184"/>
      <c r="J99" s="183">
        <f>ROUND(I99*H99,0)</f>
        <v>0</v>
      </c>
      <c r="K99" s="181" t="s">
        <v>133</v>
      </c>
      <c r="L99" s="37"/>
      <c r="M99" s="185" t="s">
        <v>20</v>
      </c>
      <c r="N99" s="186" t="s">
        <v>43</v>
      </c>
      <c r="O99" s="62"/>
      <c r="P99" s="187">
        <f>O99*H99</f>
        <v>0</v>
      </c>
      <c r="Q99" s="187">
        <v>0</v>
      </c>
      <c r="R99" s="187">
        <f>Q99*H99</f>
        <v>0</v>
      </c>
      <c r="S99" s="187">
        <v>0.075</v>
      </c>
      <c r="T99" s="188">
        <f>S99*H99</f>
        <v>0.0405</v>
      </c>
      <c r="AR99" s="189" t="s">
        <v>134</v>
      </c>
      <c r="AT99" s="189" t="s">
        <v>129</v>
      </c>
      <c r="AU99" s="189" t="s">
        <v>81</v>
      </c>
      <c r="AY99" s="16" t="s">
        <v>126</v>
      </c>
      <c r="BE99" s="190">
        <f>IF(N99="základní",J99,0)</f>
        <v>0</v>
      </c>
      <c r="BF99" s="190">
        <f>IF(N99="snížená",J99,0)</f>
        <v>0</v>
      </c>
      <c r="BG99" s="190">
        <f>IF(N99="zákl. přenesená",J99,0)</f>
        <v>0</v>
      </c>
      <c r="BH99" s="190">
        <f>IF(N99="sníž. přenesená",J99,0)</f>
        <v>0</v>
      </c>
      <c r="BI99" s="190">
        <f>IF(N99="nulová",J99,0)</f>
        <v>0</v>
      </c>
      <c r="BJ99" s="16" t="s">
        <v>8</v>
      </c>
      <c r="BK99" s="190">
        <f>ROUND(I99*H99,0)</f>
        <v>0</v>
      </c>
      <c r="BL99" s="16" t="s">
        <v>134</v>
      </c>
      <c r="BM99" s="189" t="s">
        <v>575</v>
      </c>
    </row>
    <row r="100" spans="2:47" s="1" customFormat="1" ht="19.2">
      <c r="B100" s="33"/>
      <c r="C100" s="34"/>
      <c r="D100" s="191" t="s">
        <v>136</v>
      </c>
      <c r="E100" s="34"/>
      <c r="F100" s="192" t="s">
        <v>157</v>
      </c>
      <c r="G100" s="34"/>
      <c r="H100" s="34"/>
      <c r="I100" s="106"/>
      <c r="J100" s="34"/>
      <c r="K100" s="34"/>
      <c r="L100" s="37"/>
      <c r="M100" s="193"/>
      <c r="N100" s="62"/>
      <c r="O100" s="62"/>
      <c r="P100" s="62"/>
      <c r="Q100" s="62"/>
      <c r="R100" s="62"/>
      <c r="S100" s="62"/>
      <c r="T100" s="63"/>
      <c r="AT100" s="16" t="s">
        <v>136</v>
      </c>
      <c r="AU100" s="16" t="s">
        <v>81</v>
      </c>
    </row>
    <row r="101" spans="2:47" s="1" customFormat="1" ht="28.8">
      <c r="B101" s="33"/>
      <c r="C101" s="34"/>
      <c r="D101" s="191" t="s">
        <v>138</v>
      </c>
      <c r="E101" s="34"/>
      <c r="F101" s="194" t="s">
        <v>158</v>
      </c>
      <c r="G101" s="34"/>
      <c r="H101" s="34"/>
      <c r="I101" s="106"/>
      <c r="J101" s="34"/>
      <c r="K101" s="34"/>
      <c r="L101" s="37"/>
      <c r="M101" s="193"/>
      <c r="N101" s="62"/>
      <c r="O101" s="62"/>
      <c r="P101" s="62"/>
      <c r="Q101" s="62"/>
      <c r="R101" s="62"/>
      <c r="S101" s="62"/>
      <c r="T101" s="63"/>
      <c r="AT101" s="16" t="s">
        <v>138</v>
      </c>
      <c r="AU101" s="16" t="s">
        <v>81</v>
      </c>
    </row>
    <row r="102" spans="2:51" s="12" customFormat="1" ht="12">
      <c r="B102" s="195"/>
      <c r="C102" s="196"/>
      <c r="D102" s="191" t="s">
        <v>140</v>
      </c>
      <c r="E102" s="197" t="s">
        <v>20</v>
      </c>
      <c r="F102" s="198" t="s">
        <v>576</v>
      </c>
      <c r="G102" s="196"/>
      <c r="H102" s="199">
        <v>0.54</v>
      </c>
      <c r="I102" s="200"/>
      <c r="J102" s="196"/>
      <c r="K102" s="196"/>
      <c r="L102" s="201"/>
      <c r="M102" s="202"/>
      <c r="N102" s="203"/>
      <c r="O102" s="203"/>
      <c r="P102" s="203"/>
      <c r="Q102" s="203"/>
      <c r="R102" s="203"/>
      <c r="S102" s="203"/>
      <c r="T102" s="204"/>
      <c r="AT102" s="205" t="s">
        <v>140</v>
      </c>
      <c r="AU102" s="205" t="s">
        <v>81</v>
      </c>
      <c r="AV102" s="12" t="s">
        <v>81</v>
      </c>
      <c r="AW102" s="12" t="s">
        <v>33</v>
      </c>
      <c r="AX102" s="12" t="s">
        <v>8</v>
      </c>
      <c r="AY102" s="205" t="s">
        <v>126</v>
      </c>
    </row>
    <row r="103" spans="2:65" s="1" customFormat="1" ht="14.4" customHeight="1">
      <c r="B103" s="33"/>
      <c r="C103" s="179" t="s">
        <v>134</v>
      </c>
      <c r="D103" s="179" t="s">
        <v>129</v>
      </c>
      <c r="E103" s="180" t="s">
        <v>166</v>
      </c>
      <c r="F103" s="181" t="s">
        <v>167</v>
      </c>
      <c r="G103" s="182" t="s">
        <v>132</v>
      </c>
      <c r="H103" s="183">
        <v>117.59</v>
      </c>
      <c r="I103" s="184"/>
      <c r="J103" s="183">
        <f>ROUND(I103*H103,0)</f>
        <v>0</v>
      </c>
      <c r="K103" s="181" t="s">
        <v>133</v>
      </c>
      <c r="L103" s="37"/>
      <c r="M103" s="185" t="s">
        <v>20</v>
      </c>
      <c r="N103" s="186" t="s">
        <v>43</v>
      </c>
      <c r="O103" s="62"/>
      <c r="P103" s="187">
        <f>O103*H103</f>
        <v>0</v>
      </c>
      <c r="Q103" s="187">
        <v>0</v>
      </c>
      <c r="R103" s="187">
        <f>Q103*H103</f>
        <v>0</v>
      </c>
      <c r="S103" s="187">
        <v>0.054</v>
      </c>
      <c r="T103" s="188">
        <f>S103*H103</f>
        <v>6.3498600000000005</v>
      </c>
      <c r="AR103" s="189" t="s">
        <v>134</v>
      </c>
      <c r="AT103" s="189" t="s">
        <v>129</v>
      </c>
      <c r="AU103" s="189" t="s">
        <v>81</v>
      </c>
      <c r="AY103" s="16" t="s">
        <v>126</v>
      </c>
      <c r="BE103" s="190">
        <f>IF(N103="základní",J103,0)</f>
        <v>0</v>
      </c>
      <c r="BF103" s="190">
        <f>IF(N103="snížená",J103,0)</f>
        <v>0</v>
      </c>
      <c r="BG103" s="190">
        <f>IF(N103="zákl. přenesená",J103,0)</f>
        <v>0</v>
      </c>
      <c r="BH103" s="190">
        <f>IF(N103="sníž. přenesená",J103,0)</f>
        <v>0</v>
      </c>
      <c r="BI103" s="190">
        <f>IF(N103="nulová",J103,0)</f>
        <v>0</v>
      </c>
      <c r="BJ103" s="16" t="s">
        <v>8</v>
      </c>
      <c r="BK103" s="190">
        <f>ROUND(I103*H103,0)</f>
        <v>0</v>
      </c>
      <c r="BL103" s="16" t="s">
        <v>134</v>
      </c>
      <c r="BM103" s="189" t="s">
        <v>577</v>
      </c>
    </row>
    <row r="104" spans="2:47" s="1" customFormat="1" ht="19.2">
      <c r="B104" s="33"/>
      <c r="C104" s="34"/>
      <c r="D104" s="191" t="s">
        <v>136</v>
      </c>
      <c r="E104" s="34"/>
      <c r="F104" s="192" t="s">
        <v>169</v>
      </c>
      <c r="G104" s="34"/>
      <c r="H104" s="34"/>
      <c r="I104" s="106"/>
      <c r="J104" s="34"/>
      <c r="K104" s="34"/>
      <c r="L104" s="37"/>
      <c r="M104" s="193"/>
      <c r="N104" s="62"/>
      <c r="O104" s="62"/>
      <c r="P104" s="62"/>
      <c r="Q104" s="62"/>
      <c r="R104" s="62"/>
      <c r="S104" s="62"/>
      <c r="T104" s="63"/>
      <c r="AT104" s="16" t="s">
        <v>136</v>
      </c>
      <c r="AU104" s="16" t="s">
        <v>81</v>
      </c>
    </row>
    <row r="105" spans="2:47" s="1" customFormat="1" ht="28.8">
      <c r="B105" s="33"/>
      <c r="C105" s="34"/>
      <c r="D105" s="191" t="s">
        <v>138</v>
      </c>
      <c r="E105" s="34"/>
      <c r="F105" s="194" t="s">
        <v>158</v>
      </c>
      <c r="G105" s="34"/>
      <c r="H105" s="34"/>
      <c r="I105" s="106"/>
      <c r="J105" s="34"/>
      <c r="K105" s="34"/>
      <c r="L105" s="37"/>
      <c r="M105" s="193"/>
      <c r="N105" s="62"/>
      <c r="O105" s="62"/>
      <c r="P105" s="62"/>
      <c r="Q105" s="62"/>
      <c r="R105" s="62"/>
      <c r="S105" s="62"/>
      <c r="T105" s="63"/>
      <c r="AT105" s="16" t="s">
        <v>138</v>
      </c>
      <c r="AU105" s="16" t="s">
        <v>81</v>
      </c>
    </row>
    <row r="106" spans="2:51" s="12" customFormat="1" ht="12">
      <c r="B106" s="195"/>
      <c r="C106" s="196"/>
      <c r="D106" s="191" t="s">
        <v>140</v>
      </c>
      <c r="E106" s="197" t="s">
        <v>20</v>
      </c>
      <c r="F106" s="198" t="s">
        <v>578</v>
      </c>
      <c r="G106" s="196"/>
      <c r="H106" s="199">
        <v>117.59</v>
      </c>
      <c r="I106" s="200"/>
      <c r="J106" s="196"/>
      <c r="K106" s="196"/>
      <c r="L106" s="201"/>
      <c r="M106" s="202"/>
      <c r="N106" s="203"/>
      <c r="O106" s="203"/>
      <c r="P106" s="203"/>
      <c r="Q106" s="203"/>
      <c r="R106" s="203"/>
      <c r="S106" s="203"/>
      <c r="T106" s="204"/>
      <c r="AT106" s="205" t="s">
        <v>140</v>
      </c>
      <c r="AU106" s="205" t="s">
        <v>81</v>
      </c>
      <c r="AV106" s="12" t="s">
        <v>81</v>
      </c>
      <c r="AW106" s="12" t="s">
        <v>33</v>
      </c>
      <c r="AX106" s="12" t="s">
        <v>8</v>
      </c>
      <c r="AY106" s="205" t="s">
        <v>126</v>
      </c>
    </row>
    <row r="107" spans="2:63" s="11" customFormat="1" ht="22.8" customHeight="1">
      <c r="B107" s="163"/>
      <c r="C107" s="164"/>
      <c r="D107" s="165" t="s">
        <v>71</v>
      </c>
      <c r="E107" s="177" t="s">
        <v>182</v>
      </c>
      <c r="F107" s="177" t="s">
        <v>183</v>
      </c>
      <c r="G107" s="164"/>
      <c r="H107" s="164"/>
      <c r="I107" s="167"/>
      <c r="J107" s="178">
        <f>BK107</f>
        <v>0</v>
      </c>
      <c r="K107" s="164"/>
      <c r="L107" s="169"/>
      <c r="M107" s="170"/>
      <c r="N107" s="171"/>
      <c r="O107" s="171"/>
      <c r="P107" s="172">
        <f>SUM(P108:P127)</f>
        <v>0</v>
      </c>
      <c r="Q107" s="171"/>
      <c r="R107" s="172">
        <f>SUM(R108:R127)</f>
        <v>0</v>
      </c>
      <c r="S107" s="171"/>
      <c r="T107" s="173">
        <f>SUM(T108:T127)</f>
        <v>0</v>
      </c>
      <c r="AR107" s="174" t="s">
        <v>8</v>
      </c>
      <c r="AT107" s="175" t="s">
        <v>71</v>
      </c>
      <c r="AU107" s="175" t="s">
        <v>8</v>
      </c>
      <c r="AY107" s="174" t="s">
        <v>126</v>
      </c>
      <c r="BK107" s="176">
        <f>SUM(BK108:BK127)</f>
        <v>0</v>
      </c>
    </row>
    <row r="108" spans="2:65" s="1" customFormat="1" ht="14.4" customHeight="1">
      <c r="B108" s="33"/>
      <c r="C108" s="179" t="s">
        <v>165</v>
      </c>
      <c r="D108" s="179" t="s">
        <v>129</v>
      </c>
      <c r="E108" s="180" t="s">
        <v>185</v>
      </c>
      <c r="F108" s="181" t="s">
        <v>186</v>
      </c>
      <c r="G108" s="182" t="s">
        <v>187</v>
      </c>
      <c r="H108" s="183">
        <v>3.45</v>
      </c>
      <c r="I108" s="184"/>
      <c r="J108" s="183">
        <f>ROUND(I108*H108,0)</f>
        <v>0</v>
      </c>
      <c r="K108" s="181" t="s">
        <v>133</v>
      </c>
      <c r="L108" s="37"/>
      <c r="M108" s="185" t="s">
        <v>20</v>
      </c>
      <c r="N108" s="186" t="s">
        <v>43</v>
      </c>
      <c r="O108" s="62"/>
      <c r="P108" s="187">
        <f>O108*H108</f>
        <v>0</v>
      </c>
      <c r="Q108" s="187">
        <v>0</v>
      </c>
      <c r="R108" s="187">
        <f>Q108*H108</f>
        <v>0</v>
      </c>
      <c r="S108" s="187">
        <v>0</v>
      </c>
      <c r="T108" s="188">
        <f>S108*H108</f>
        <v>0</v>
      </c>
      <c r="AR108" s="189" t="s">
        <v>134</v>
      </c>
      <c r="AT108" s="189" t="s">
        <v>129</v>
      </c>
      <c r="AU108" s="189" t="s">
        <v>81</v>
      </c>
      <c r="AY108" s="16" t="s">
        <v>126</v>
      </c>
      <c r="BE108" s="190">
        <f>IF(N108="základní",J108,0)</f>
        <v>0</v>
      </c>
      <c r="BF108" s="190">
        <f>IF(N108="snížená",J108,0)</f>
        <v>0</v>
      </c>
      <c r="BG108" s="190">
        <f>IF(N108="zákl. přenesená",J108,0)</f>
        <v>0</v>
      </c>
      <c r="BH108" s="190">
        <f>IF(N108="sníž. přenesená",J108,0)</f>
        <v>0</v>
      </c>
      <c r="BI108" s="190">
        <f>IF(N108="nulová",J108,0)</f>
        <v>0</v>
      </c>
      <c r="BJ108" s="16" t="s">
        <v>8</v>
      </c>
      <c r="BK108" s="190">
        <f>ROUND(I108*H108,0)</f>
        <v>0</v>
      </c>
      <c r="BL108" s="16" t="s">
        <v>134</v>
      </c>
      <c r="BM108" s="189" t="s">
        <v>579</v>
      </c>
    </row>
    <row r="109" spans="2:47" s="1" customFormat="1" ht="12">
      <c r="B109" s="33"/>
      <c r="C109" s="34"/>
      <c r="D109" s="191" t="s">
        <v>136</v>
      </c>
      <c r="E109" s="34"/>
      <c r="F109" s="192" t="s">
        <v>189</v>
      </c>
      <c r="G109" s="34"/>
      <c r="H109" s="34"/>
      <c r="I109" s="106"/>
      <c r="J109" s="34"/>
      <c r="K109" s="34"/>
      <c r="L109" s="37"/>
      <c r="M109" s="193"/>
      <c r="N109" s="62"/>
      <c r="O109" s="62"/>
      <c r="P109" s="62"/>
      <c r="Q109" s="62"/>
      <c r="R109" s="62"/>
      <c r="S109" s="62"/>
      <c r="T109" s="63"/>
      <c r="AT109" s="16" t="s">
        <v>136</v>
      </c>
      <c r="AU109" s="16" t="s">
        <v>81</v>
      </c>
    </row>
    <row r="110" spans="2:47" s="1" customFormat="1" ht="38.4">
      <c r="B110" s="33"/>
      <c r="C110" s="34"/>
      <c r="D110" s="191" t="s">
        <v>138</v>
      </c>
      <c r="E110" s="34"/>
      <c r="F110" s="194" t="s">
        <v>190</v>
      </c>
      <c r="G110" s="34"/>
      <c r="H110" s="34"/>
      <c r="I110" s="106"/>
      <c r="J110" s="34"/>
      <c r="K110" s="34"/>
      <c r="L110" s="37"/>
      <c r="M110" s="193"/>
      <c r="N110" s="62"/>
      <c r="O110" s="62"/>
      <c r="P110" s="62"/>
      <c r="Q110" s="62"/>
      <c r="R110" s="62"/>
      <c r="S110" s="62"/>
      <c r="T110" s="63"/>
      <c r="AT110" s="16" t="s">
        <v>138</v>
      </c>
      <c r="AU110" s="16" t="s">
        <v>81</v>
      </c>
    </row>
    <row r="111" spans="2:51" s="12" customFormat="1" ht="12">
      <c r="B111" s="195"/>
      <c r="C111" s="196"/>
      <c r="D111" s="191" t="s">
        <v>140</v>
      </c>
      <c r="E111" s="197" t="s">
        <v>20</v>
      </c>
      <c r="F111" s="198" t="s">
        <v>580</v>
      </c>
      <c r="G111" s="196"/>
      <c r="H111" s="199">
        <v>3.45</v>
      </c>
      <c r="I111" s="200"/>
      <c r="J111" s="196"/>
      <c r="K111" s="196"/>
      <c r="L111" s="201"/>
      <c r="M111" s="202"/>
      <c r="N111" s="203"/>
      <c r="O111" s="203"/>
      <c r="P111" s="203"/>
      <c r="Q111" s="203"/>
      <c r="R111" s="203"/>
      <c r="S111" s="203"/>
      <c r="T111" s="204"/>
      <c r="AT111" s="205" t="s">
        <v>140</v>
      </c>
      <c r="AU111" s="205" t="s">
        <v>81</v>
      </c>
      <c r="AV111" s="12" t="s">
        <v>81</v>
      </c>
      <c r="AW111" s="12" t="s">
        <v>33</v>
      </c>
      <c r="AX111" s="12" t="s">
        <v>8</v>
      </c>
      <c r="AY111" s="205" t="s">
        <v>126</v>
      </c>
    </row>
    <row r="112" spans="2:65" s="1" customFormat="1" ht="14.4" customHeight="1">
      <c r="B112" s="33"/>
      <c r="C112" s="179" t="s">
        <v>127</v>
      </c>
      <c r="D112" s="179" t="s">
        <v>129</v>
      </c>
      <c r="E112" s="180" t="s">
        <v>191</v>
      </c>
      <c r="F112" s="181" t="s">
        <v>192</v>
      </c>
      <c r="G112" s="182" t="s">
        <v>187</v>
      </c>
      <c r="H112" s="183">
        <v>3.45</v>
      </c>
      <c r="I112" s="184"/>
      <c r="J112" s="183">
        <f>ROUND(I112*H112,0)</f>
        <v>0</v>
      </c>
      <c r="K112" s="181" t="s">
        <v>133</v>
      </c>
      <c r="L112" s="37"/>
      <c r="M112" s="185" t="s">
        <v>20</v>
      </c>
      <c r="N112" s="186" t="s">
        <v>43</v>
      </c>
      <c r="O112" s="62"/>
      <c r="P112" s="187">
        <f>O112*H112</f>
        <v>0</v>
      </c>
      <c r="Q112" s="187">
        <v>0</v>
      </c>
      <c r="R112" s="187">
        <f>Q112*H112</f>
        <v>0</v>
      </c>
      <c r="S112" s="187">
        <v>0</v>
      </c>
      <c r="T112" s="188">
        <f>S112*H112</f>
        <v>0</v>
      </c>
      <c r="AR112" s="189" t="s">
        <v>134</v>
      </c>
      <c r="AT112" s="189" t="s">
        <v>129</v>
      </c>
      <c r="AU112" s="189" t="s">
        <v>81</v>
      </c>
      <c r="AY112" s="16" t="s">
        <v>126</v>
      </c>
      <c r="BE112" s="190">
        <f>IF(N112="základní",J112,0)</f>
        <v>0</v>
      </c>
      <c r="BF112" s="190">
        <f>IF(N112="snížená",J112,0)</f>
        <v>0</v>
      </c>
      <c r="BG112" s="190">
        <f>IF(N112="zákl. přenesená",J112,0)</f>
        <v>0</v>
      </c>
      <c r="BH112" s="190">
        <f>IF(N112="sníž. přenesená",J112,0)</f>
        <v>0</v>
      </c>
      <c r="BI112" s="190">
        <f>IF(N112="nulová",J112,0)</f>
        <v>0</v>
      </c>
      <c r="BJ112" s="16" t="s">
        <v>8</v>
      </c>
      <c r="BK112" s="190">
        <f>ROUND(I112*H112,0)</f>
        <v>0</v>
      </c>
      <c r="BL112" s="16" t="s">
        <v>134</v>
      </c>
      <c r="BM112" s="189" t="s">
        <v>581</v>
      </c>
    </row>
    <row r="113" spans="2:47" s="1" customFormat="1" ht="19.2">
      <c r="B113" s="33"/>
      <c r="C113" s="34"/>
      <c r="D113" s="191" t="s">
        <v>136</v>
      </c>
      <c r="E113" s="34"/>
      <c r="F113" s="192" t="s">
        <v>194</v>
      </c>
      <c r="G113" s="34"/>
      <c r="H113" s="34"/>
      <c r="I113" s="106"/>
      <c r="J113" s="34"/>
      <c r="K113" s="34"/>
      <c r="L113" s="37"/>
      <c r="M113" s="193"/>
      <c r="N113" s="62"/>
      <c r="O113" s="62"/>
      <c r="P113" s="62"/>
      <c r="Q113" s="62"/>
      <c r="R113" s="62"/>
      <c r="S113" s="62"/>
      <c r="T113" s="63"/>
      <c r="AT113" s="16" t="s">
        <v>136</v>
      </c>
      <c r="AU113" s="16" t="s">
        <v>81</v>
      </c>
    </row>
    <row r="114" spans="2:47" s="1" customFormat="1" ht="115.2">
      <c r="B114" s="33"/>
      <c r="C114" s="34"/>
      <c r="D114" s="191" t="s">
        <v>138</v>
      </c>
      <c r="E114" s="34"/>
      <c r="F114" s="194" t="s">
        <v>195</v>
      </c>
      <c r="G114" s="34"/>
      <c r="H114" s="34"/>
      <c r="I114" s="106"/>
      <c r="J114" s="34"/>
      <c r="K114" s="34"/>
      <c r="L114" s="37"/>
      <c r="M114" s="193"/>
      <c r="N114" s="62"/>
      <c r="O114" s="62"/>
      <c r="P114" s="62"/>
      <c r="Q114" s="62"/>
      <c r="R114" s="62"/>
      <c r="S114" s="62"/>
      <c r="T114" s="63"/>
      <c r="AT114" s="16" t="s">
        <v>138</v>
      </c>
      <c r="AU114" s="16" t="s">
        <v>81</v>
      </c>
    </row>
    <row r="115" spans="2:51" s="12" customFormat="1" ht="12">
      <c r="B115" s="195"/>
      <c r="C115" s="196"/>
      <c r="D115" s="191" t="s">
        <v>140</v>
      </c>
      <c r="E115" s="197" t="s">
        <v>20</v>
      </c>
      <c r="F115" s="198" t="s">
        <v>580</v>
      </c>
      <c r="G115" s="196"/>
      <c r="H115" s="199">
        <v>3.45</v>
      </c>
      <c r="I115" s="200"/>
      <c r="J115" s="196"/>
      <c r="K115" s="196"/>
      <c r="L115" s="201"/>
      <c r="M115" s="202"/>
      <c r="N115" s="203"/>
      <c r="O115" s="203"/>
      <c r="P115" s="203"/>
      <c r="Q115" s="203"/>
      <c r="R115" s="203"/>
      <c r="S115" s="203"/>
      <c r="T115" s="204"/>
      <c r="AT115" s="205" t="s">
        <v>140</v>
      </c>
      <c r="AU115" s="205" t="s">
        <v>81</v>
      </c>
      <c r="AV115" s="12" t="s">
        <v>81</v>
      </c>
      <c r="AW115" s="12" t="s">
        <v>33</v>
      </c>
      <c r="AX115" s="12" t="s">
        <v>8</v>
      </c>
      <c r="AY115" s="205" t="s">
        <v>126</v>
      </c>
    </row>
    <row r="116" spans="2:65" s="1" customFormat="1" ht="14.4" customHeight="1">
      <c r="B116" s="33"/>
      <c r="C116" s="179" t="s">
        <v>176</v>
      </c>
      <c r="D116" s="179" t="s">
        <v>129</v>
      </c>
      <c r="E116" s="180" t="s">
        <v>196</v>
      </c>
      <c r="F116" s="181" t="s">
        <v>197</v>
      </c>
      <c r="G116" s="182" t="s">
        <v>187</v>
      </c>
      <c r="H116" s="183">
        <v>3.45</v>
      </c>
      <c r="I116" s="184"/>
      <c r="J116" s="183">
        <f>ROUND(I116*H116,0)</f>
        <v>0</v>
      </c>
      <c r="K116" s="181" t="s">
        <v>133</v>
      </c>
      <c r="L116" s="37"/>
      <c r="M116" s="185" t="s">
        <v>20</v>
      </c>
      <c r="N116" s="186" t="s">
        <v>43</v>
      </c>
      <c r="O116" s="62"/>
      <c r="P116" s="187">
        <f>O116*H116</f>
        <v>0</v>
      </c>
      <c r="Q116" s="187">
        <v>0</v>
      </c>
      <c r="R116" s="187">
        <f>Q116*H116</f>
        <v>0</v>
      </c>
      <c r="S116" s="187">
        <v>0</v>
      </c>
      <c r="T116" s="188">
        <f>S116*H116</f>
        <v>0</v>
      </c>
      <c r="AR116" s="189" t="s">
        <v>134</v>
      </c>
      <c r="AT116" s="189" t="s">
        <v>129</v>
      </c>
      <c r="AU116" s="189" t="s">
        <v>81</v>
      </c>
      <c r="AY116" s="16" t="s">
        <v>126</v>
      </c>
      <c r="BE116" s="190">
        <f>IF(N116="základní",J116,0)</f>
        <v>0</v>
      </c>
      <c r="BF116" s="190">
        <f>IF(N116="snížená",J116,0)</f>
        <v>0</v>
      </c>
      <c r="BG116" s="190">
        <f>IF(N116="zákl. přenesená",J116,0)</f>
        <v>0</v>
      </c>
      <c r="BH116" s="190">
        <f>IF(N116="sníž. přenesená",J116,0)</f>
        <v>0</v>
      </c>
      <c r="BI116" s="190">
        <f>IF(N116="nulová",J116,0)</f>
        <v>0</v>
      </c>
      <c r="BJ116" s="16" t="s">
        <v>8</v>
      </c>
      <c r="BK116" s="190">
        <f>ROUND(I116*H116,0)</f>
        <v>0</v>
      </c>
      <c r="BL116" s="16" t="s">
        <v>134</v>
      </c>
      <c r="BM116" s="189" t="s">
        <v>582</v>
      </c>
    </row>
    <row r="117" spans="2:47" s="1" customFormat="1" ht="12">
      <c r="B117" s="33"/>
      <c r="C117" s="34"/>
      <c r="D117" s="191" t="s">
        <v>136</v>
      </c>
      <c r="E117" s="34"/>
      <c r="F117" s="192" t="s">
        <v>199</v>
      </c>
      <c r="G117" s="34"/>
      <c r="H117" s="34"/>
      <c r="I117" s="106"/>
      <c r="J117" s="34"/>
      <c r="K117" s="34"/>
      <c r="L117" s="37"/>
      <c r="M117" s="193"/>
      <c r="N117" s="62"/>
      <c r="O117" s="62"/>
      <c r="P117" s="62"/>
      <c r="Q117" s="62"/>
      <c r="R117" s="62"/>
      <c r="S117" s="62"/>
      <c r="T117" s="63"/>
      <c r="AT117" s="16" t="s">
        <v>136</v>
      </c>
      <c r="AU117" s="16" t="s">
        <v>81</v>
      </c>
    </row>
    <row r="118" spans="2:47" s="1" customFormat="1" ht="76.8">
      <c r="B118" s="33"/>
      <c r="C118" s="34"/>
      <c r="D118" s="191" t="s">
        <v>138</v>
      </c>
      <c r="E118" s="34"/>
      <c r="F118" s="194" t="s">
        <v>200</v>
      </c>
      <c r="G118" s="34"/>
      <c r="H118" s="34"/>
      <c r="I118" s="106"/>
      <c r="J118" s="34"/>
      <c r="K118" s="34"/>
      <c r="L118" s="37"/>
      <c r="M118" s="193"/>
      <c r="N118" s="62"/>
      <c r="O118" s="62"/>
      <c r="P118" s="62"/>
      <c r="Q118" s="62"/>
      <c r="R118" s="62"/>
      <c r="S118" s="62"/>
      <c r="T118" s="63"/>
      <c r="AT118" s="16" t="s">
        <v>138</v>
      </c>
      <c r="AU118" s="16" t="s">
        <v>81</v>
      </c>
    </row>
    <row r="119" spans="2:51" s="12" customFormat="1" ht="12">
      <c r="B119" s="195"/>
      <c r="C119" s="196"/>
      <c r="D119" s="191" t="s">
        <v>140</v>
      </c>
      <c r="E119" s="197" t="s">
        <v>20</v>
      </c>
      <c r="F119" s="198" t="s">
        <v>580</v>
      </c>
      <c r="G119" s="196"/>
      <c r="H119" s="199">
        <v>3.45</v>
      </c>
      <c r="I119" s="200"/>
      <c r="J119" s="196"/>
      <c r="K119" s="196"/>
      <c r="L119" s="201"/>
      <c r="M119" s="202"/>
      <c r="N119" s="203"/>
      <c r="O119" s="203"/>
      <c r="P119" s="203"/>
      <c r="Q119" s="203"/>
      <c r="R119" s="203"/>
      <c r="S119" s="203"/>
      <c r="T119" s="204"/>
      <c r="AT119" s="205" t="s">
        <v>140</v>
      </c>
      <c r="AU119" s="205" t="s">
        <v>81</v>
      </c>
      <c r="AV119" s="12" t="s">
        <v>81</v>
      </c>
      <c r="AW119" s="12" t="s">
        <v>33</v>
      </c>
      <c r="AX119" s="12" t="s">
        <v>8</v>
      </c>
      <c r="AY119" s="205" t="s">
        <v>126</v>
      </c>
    </row>
    <row r="120" spans="2:65" s="1" customFormat="1" ht="14.4" customHeight="1">
      <c r="B120" s="33"/>
      <c r="C120" s="179" t="s">
        <v>184</v>
      </c>
      <c r="D120" s="179" t="s">
        <v>129</v>
      </c>
      <c r="E120" s="180" t="s">
        <v>202</v>
      </c>
      <c r="F120" s="181" t="s">
        <v>203</v>
      </c>
      <c r="G120" s="182" t="s">
        <v>187</v>
      </c>
      <c r="H120" s="183">
        <v>17.25</v>
      </c>
      <c r="I120" s="184"/>
      <c r="J120" s="183">
        <f>ROUND(I120*H120,0)</f>
        <v>0</v>
      </c>
      <c r="K120" s="181" t="s">
        <v>133</v>
      </c>
      <c r="L120" s="37"/>
      <c r="M120" s="185" t="s">
        <v>20</v>
      </c>
      <c r="N120" s="186" t="s">
        <v>43</v>
      </c>
      <c r="O120" s="62"/>
      <c r="P120" s="187">
        <f>O120*H120</f>
        <v>0</v>
      </c>
      <c r="Q120" s="187">
        <v>0</v>
      </c>
      <c r="R120" s="187">
        <f>Q120*H120</f>
        <v>0</v>
      </c>
      <c r="S120" s="187">
        <v>0</v>
      </c>
      <c r="T120" s="188">
        <f>S120*H120</f>
        <v>0</v>
      </c>
      <c r="AR120" s="189" t="s">
        <v>134</v>
      </c>
      <c r="AT120" s="189" t="s">
        <v>129</v>
      </c>
      <c r="AU120" s="189" t="s">
        <v>81</v>
      </c>
      <c r="AY120" s="16" t="s">
        <v>126</v>
      </c>
      <c r="BE120" s="190">
        <f>IF(N120="základní",J120,0)</f>
        <v>0</v>
      </c>
      <c r="BF120" s="190">
        <f>IF(N120="snížená",J120,0)</f>
        <v>0</v>
      </c>
      <c r="BG120" s="190">
        <f>IF(N120="zákl. přenesená",J120,0)</f>
        <v>0</v>
      </c>
      <c r="BH120" s="190">
        <f>IF(N120="sníž. přenesená",J120,0)</f>
        <v>0</v>
      </c>
      <c r="BI120" s="190">
        <f>IF(N120="nulová",J120,0)</f>
        <v>0</v>
      </c>
      <c r="BJ120" s="16" t="s">
        <v>8</v>
      </c>
      <c r="BK120" s="190">
        <f>ROUND(I120*H120,0)</f>
        <v>0</v>
      </c>
      <c r="BL120" s="16" t="s">
        <v>134</v>
      </c>
      <c r="BM120" s="189" t="s">
        <v>583</v>
      </c>
    </row>
    <row r="121" spans="2:47" s="1" customFormat="1" ht="19.2">
      <c r="B121" s="33"/>
      <c r="C121" s="34"/>
      <c r="D121" s="191" t="s">
        <v>136</v>
      </c>
      <c r="E121" s="34"/>
      <c r="F121" s="192" t="s">
        <v>205</v>
      </c>
      <c r="G121" s="34"/>
      <c r="H121" s="34"/>
      <c r="I121" s="106"/>
      <c r="J121" s="34"/>
      <c r="K121" s="34"/>
      <c r="L121" s="37"/>
      <c r="M121" s="193"/>
      <c r="N121" s="62"/>
      <c r="O121" s="62"/>
      <c r="P121" s="62"/>
      <c r="Q121" s="62"/>
      <c r="R121" s="62"/>
      <c r="S121" s="62"/>
      <c r="T121" s="63"/>
      <c r="AT121" s="16" t="s">
        <v>136</v>
      </c>
      <c r="AU121" s="16" t="s">
        <v>81</v>
      </c>
    </row>
    <row r="122" spans="2:47" s="1" customFormat="1" ht="76.8">
      <c r="B122" s="33"/>
      <c r="C122" s="34"/>
      <c r="D122" s="191" t="s">
        <v>138</v>
      </c>
      <c r="E122" s="34"/>
      <c r="F122" s="194" t="s">
        <v>200</v>
      </c>
      <c r="G122" s="34"/>
      <c r="H122" s="34"/>
      <c r="I122" s="106"/>
      <c r="J122" s="34"/>
      <c r="K122" s="34"/>
      <c r="L122" s="37"/>
      <c r="M122" s="193"/>
      <c r="N122" s="62"/>
      <c r="O122" s="62"/>
      <c r="P122" s="62"/>
      <c r="Q122" s="62"/>
      <c r="R122" s="62"/>
      <c r="S122" s="62"/>
      <c r="T122" s="63"/>
      <c r="AT122" s="16" t="s">
        <v>138</v>
      </c>
      <c r="AU122" s="16" t="s">
        <v>81</v>
      </c>
    </row>
    <row r="123" spans="2:51" s="12" customFormat="1" ht="12">
      <c r="B123" s="195"/>
      <c r="C123" s="196"/>
      <c r="D123" s="191" t="s">
        <v>140</v>
      </c>
      <c r="E123" s="197" t="s">
        <v>20</v>
      </c>
      <c r="F123" s="198" t="s">
        <v>584</v>
      </c>
      <c r="G123" s="196"/>
      <c r="H123" s="199">
        <v>17.25</v>
      </c>
      <c r="I123" s="200"/>
      <c r="J123" s="196"/>
      <c r="K123" s="196"/>
      <c r="L123" s="201"/>
      <c r="M123" s="202"/>
      <c r="N123" s="203"/>
      <c r="O123" s="203"/>
      <c r="P123" s="203"/>
      <c r="Q123" s="203"/>
      <c r="R123" s="203"/>
      <c r="S123" s="203"/>
      <c r="T123" s="204"/>
      <c r="AT123" s="205" t="s">
        <v>140</v>
      </c>
      <c r="AU123" s="205" t="s">
        <v>81</v>
      </c>
      <c r="AV123" s="12" t="s">
        <v>81</v>
      </c>
      <c r="AW123" s="12" t="s">
        <v>33</v>
      </c>
      <c r="AX123" s="12" t="s">
        <v>8</v>
      </c>
      <c r="AY123" s="205" t="s">
        <v>126</v>
      </c>
    </row>
    <row r="124" spans="2:65" s="1" customFormat="1" ht="21.6" customHeight="1">
      <c r="B124" s="33"/>
      <c r="C124" s="179" t="s">
        <v>151</v>
      </c>
      <c r="D124" s="179" t="s">
        <v>129</v>
      </c>
      <c r="E124" s="180" t="s">
        <v>208</v>
      </c>
      <c r="F124" s="181" t="s">
        <v>209</v>
      </c>
      <c r="G124" s="182" t="s">
        <v>187</v>
      </c>
      <c r="H124" s="183">
        <v>3.45</v>
      </c>
      <c r="I124" s="184"/>
      <c r="J124" s="183">
        <f>ROUND(I124*H124,0)</f>
        <v>0</v>
      </c>
      <c r="K124" s="181" t="s">
        <v>133</v>
      </c>
      <c r="L124" s="37"/>
      <c r="M124" s="185" t="s">
        <v>20</v>
      </c>
      <c r="N124" s="186" t="s">
        <v>43</v>
      </c>
      <c r="O124" s="62"/>
      <c r="P124" s="187">
        <f>O124*H124</f>
        <v>0</v>
      </c>
      <c r="Q124" s="187">
        <v>0</v>
      </c>
      <c r="R124" s="187">
        <f>Q124*H124</f>
        <v>0</v>
      </c>
      <c r="S124" s="187">
        <v>0</v>
      </c>
      <c r="T124" s="188">
        <f>S124*H124</f>
        <v>0</v>
      </c>
      <c r="AR124" s="189" t="s">
        <v>134</v>
      </c>
      <c r="AT124" s="189" t="s">
        <v>129</v>
      </c>
      <c r="AU124" s="189" t="s">
        <v>81</v>
      </c>
      <c r="AY124" s="16" t="s">
        <v>126</v>
      </c>
      <c r="BE124" s="190">
        <f>IF(N124="základní",J124,0)</f>
        <v>0</v>
      </c>
      <c r="BF124" s="190">
        <f>IF(N124="snížená",J124,0)</f>
        <v>0</v>
      </c>
      <c r="BG124" s="190">
        <f>IF(N124="zákl. přenesená",J124,0)</f>
        <v>0</v>
      </c>
      <c r="BH124" s="190">
        <f>IF(N124="sníž. přenesená",J124,0)</f>
        <v>0</v>
      </c>
      <c r="BI124" s="190">
        <f>IF(N124="nulová",J124,0)</f>
        <v>0</v>
      </c>
      <c r="BJ124" s="16" t="s">
        <v>8</v>
      </c>
      <c r="BK124" s="190">
        <f>ROUND(I124*H124,0)</f>
        <v>0</v>
      </c>
      <c r="BL124" s="16" t="s">
        <v>134</v>
      </c>
      <c r="BM124" s="189" t="s">
        <v>585</v>
      </c>
    </row>
    <row r="125" spans="2:47" s="1" customFormat="1" ht="19.2">
      <c r="B125" s="33"/>
      <c r="C125" s="34"/>
      <c r="D125" s="191" t="s">
        <v>136</v>
      </c>
      <c r="E125" s="34"/>
      <c r="F125" s="192" t="s">
        <v>211</v>
      </c>
      <c r="G125" s="34"/>
      <c r="H125" s="34"/>
      <c r="I125" s="106"/>
      <c r="J125" s="34"/>
      <c r="K125" s="34"/>
      <c r="L125" s="37"/>
      <c r="M125" s="193"/>
      <c r="N125" s="62"/>
      <c r="O125" s="62"/>
      <c r="P125" s="62"/>
      <c r="Q125" s="62"/>
      <c r="R125" s="62"/>
      <c r="S125" s="62"/>
      <c r="T125" s="63"/>
      <c r="AT125" s="16" t="s">
        <v>136</v>
      </c>
      <c r="AU125" s="16" t="s">
        <v>81</v>
      </c>
    </row>
    <row r="126" spans="2:47" s="1" customFormat="1" ht="76.8">
      <c r="B126" s="33"/>
      <c r="C126" s="34"/>
      <c r="D126" s="191" t="s">
        <v>138</v>
      </c>
      <c r="E126" s="34"/>
      <c r="F126" s="194" t="s">
        <v>212</v>
      </c>
      <c r="G126" s="34"/>
      <c r="H126" s="34"/>
      <c r="I126" s="106"/>
      <c r="J126" s="34"/>
      <c r="K126" s="34"/>
      <c r="L126" s="37"/>
      <c r="M126" s="193"/>
      <c r="N126" s="62"/>
      <c r="O126" s="62"/>
      <c r="P126" s="62"/>
      <c r="Q126" s="62"/>
      <c r="R126" s="62"/>
      <c r="S126" s="62"/>
      <c r="T126" s="63"/>
      <c r="AT126" s="16" t="s">
        <v>138</v>
      </c>
      <c r="AU126" s="16" t="s">
        <v>81</v>
      </c>
    </row>
    <row r="127" spans="2:51" s="12" customFormat="1" ht="12">
      <c r="B127" s="195"/>
      <c r="C127" s="196"/>
      <c r="D127" s="191" t="s">
        <v>140</v>
      </c>
      <c r="E127" s="197" t="s">
        <v>20</v>
      </c>
      <c r="F127" s="198" t="s">
        <v>586</v>
      </c>
      <c r="G127" s="196"/>
      <c r="H127" s="199">
        <v>3.45</v>
      </c>
      <c r="I127" s="200"/>
      <c r="J127" s="196"/>
      <c r="K127" s="196"/>
      <c r="L127" s="201"/>
      <c r="M127" s="202"/>
      <c r="N127" s="203"/>
      <c r="O127" s="203"/>
      <c r="P127" s="203"/>
      <c r="Q127" s="203"/>
      <c r="R127" s="203"/>
      <c r="S127" s="203"/>
      <c r="T127" s="204"/>
      <c r="AT127" s="205" t="s">
        <v>140</v>
      </c>
      <c r="AU127" s="205" t="s">
        <v>81</v>
      </c>
      <c r="AV127" s="12" t="s">
        <v>81</v>
      </c>
      <c r="AW127" s="12" t="s">
        <v>33</v>
      </c>
      <c r="AX127" s="12" t="s">
        <v>8</v>
      </c>
      <c r="AY127" s="205" t="s">
        <v>126</v>
      </c>
    </row>
    <row r="128" spans="2:63" s="11" customFormat="1" ht="22.8" customHeight="1">
      <c r="B128" s="163"/>
      <c r="C128" s="164"/>
      <c r="D128" s="165" t="s">
        <v>71</v>
      </c>
      <c r="E128" s="177" t="s">
        <v>213</v>
      </c>
      <c r="F128" s="177" t="s">
        <v>214</v>
      </c>
      <c r="G128" s="164"/>
      <c r="H128" s="164"/>
      <c r="I128" s="167"/>
      <c r="J128" s="178">
        <f>BK128</f>
        <v>0</v>
      </c>
      <c r="K128" s="164"/>
      <c r="L128" s="169"/>
      <c r="M128" s="170"/>
      <c r="N128" s="171"/>
      <c r="O128" s="171"/>
      <c r="P128" s="172">
        <f>SUM(P129:P131)</f>
        <v>0</v>
      </c>
      <c r="Q128" s="171"/>
      <c r="R128" s="172">
        <f>SUM(R129:R131)</f>
        <v>0</v>
      </c>
      <c r="S128" s="171"/>
      <c r="T128" s="173">
        <f>SUM(T129:T131)</f>
        <v>0</v>
      </c>
      <c r="AR128" s="174" t="s">
        <v>8</v>
      </c>
      <c r="AT128" s="175" t="s">
        <v>71</v>
      </c>
      <c r="AU128" s="175" t="s">
        <v>8</v>
      </c>
      <c r="AY128" s="174" t="s">
        <v>126</v>
      </c>
      <c r="BK128" s="176">
        <f>SUM(BK129:BK131)</f>
        <v>0</v>
      </c>
    </row>
    <row r="129" spans="2:65" s="1" customFormat="1" ht="14.4" customHeight="1">
      <c r="B129" s="33"/>
      <c r="C129" s="179" t="s">
        <v>26</v>
      </c>
      <c r="D129" s="179" t="s">
        <v>129</v>
      </c>
      <c r="E129" s="180" t="s">
        <v>216</v>
      </c>
      <c r="F129" s="181" t="s">
        <v>217</v>
      </c>
      <c r="G129" s="182" t="s">
        <v>187</v>
      </c>
      <c r="H129" s="183">
        <v>3.4</v>
      </c>
      <c r="I129" s="184"/>
      <c r="J129" s="183">
        <f>ROUND(I129*H129,0)</f>
        <v>0</v>
      </c>
      <c r="K129" s="181" t="s">
        <v>133</v>
      </c>
      <c r="L129" s="37"/>
      <c r="M129" s="185" t="s">
        <v>20</v>
      </c>
      <c r="N129" s="186" t="s">
        <v>43</v>
      </c>
      <c r="O129" s="62"/>
      <c r="P129" s="187">
        <f>O129*H129</f>
        <v>0</v>
      </c>
      <c r="Q129" s="187">
        <v>0</v>
      </c>
      <c r="R129" s="187">
        <f>Q129*H129</f>
        <v>0</v>
      </c>
      <c r="S129" s="187">
        <v>0</v>
      </c>
      <c r="T129" s="188">
        <f>S129*H129</f>
        <v>0</v>
      </c>
      <c r="AR129" s="189" t="s">
        <v>134</v>
      </c>
      <c r="AT129" s="189" t="s">
        <v>129</v>
      </c>
      <c r="AU129" s="189" t="s">
        <v>81</v>
      </c>
      <c r="AY129" s="16" t="s">
        <v>126</v>
      </c>
      <c r="BE129" s="190">
        <f>IF(N129="základní",J129,0)</f>
        <v>0</v>
      </c>
      <c r="BF129" s="190">
        <f>IF(N129="snížená",J129,0)</f>
        <v>0</v>
      </c>
      <c r="BG129" s="190">
        <f>IF(N129="zákl. přenesená",J129,0)</f>
        <v>0</v>
      </c>
      <c r="BH129" s="190">
        <f>IF(N129="sníž. přenesená",J129,0)</f>
        <v>0</v>
      </c>
      <c r="BI129" s="190">
        <f>IF(N129="nulová",J129,0)</f>
        <v>0</v>
      </c>
      <c r="BJ129" s="16" t="s">
        <v>8</v>
      </c>
      <c r="BK129" s="190">
        <f>ROUND(I129*H129,0)</f>
        <v>0</v>
      </c>
      <c r="BL129" s="16" t="s">
        <v>134</v>
      </c>
      <c r="BM129" s="189" t="s">
        <v>587</v>
      </c>
    </row>
    <row r="130" spans="2:47" s="1" customFormat="1" ht="19.2">
      <c r="B130" s="33"/>
      <c r="C130" s="34"/>
      <c r="D130" s="191" t="s">
        <v>136</v>
      </c>
      <c r="E130" s="34"/>
      <c r="F130" s="192" t="s">
        <v>219</v>
      </c>
      <c r="G130" s="34"/>
      <c r="H130" s="34"/>
      <c r="I130" s="106"/>
      <c r="J130" s="34"/>
      <c r="K130" s="34"/>
      <c r="L130" s="37"/>
      <c r="M130" s="193"/>
      <c r="N130" s="62"/>
      <c r="O130" s="62"/>
      <c r="P130" s="62"/>
      <c r="Q130" s="62"/>
      <c r="R130" s="62"/>
      <c r="S130" s="62"/>
      <c r="T130" s="63"/>
      <c r="AT130" s="16" t="s">
        <v>136</v>
      </c>
      <c r="AU130" s="16" t="s">
        <v>81</v>
      </c>
    </row>
    <row r="131" spans="2:47" s="1" customFormat="1" ht="76.8">
      <c r="B131" s="33"/>
      <c r="C131" s="34"/>
      <c r="D131" s="191" t="s">
        <v>138</v>
      </c>
      <c r="E131" s="34"/>
      <c r="F131" s="194" t="s">
        <v>220</v>
      </c>
      <c r="G131" s="34"/>
      <c r="H131" s="34"/>
      <c r="I131" s="106"/>
      <c r="J131" s="34"/>
      <c r="K131" s="34"/>
      <c r="L131" s="37"/>
      <c r="M131" s="193"/>
      <c r="N131" s="62"/>
      <c r="O131" s="62"/>
      <c r="P131" s="62"/>
      <c r="Q131" s="62"/>
      <c r="R131" s="62"/>
      <c r="S131" s="62"/>
      <c r="T131" s="63"/>
      <c r="AT131" s="16" t="s">
        <v>138</v>
      </c>
      <c r="AU131" s="16" t="s">
        <v>81</v>
      </c>
    </row>
    <row r="132" spans="2:63" s="11" customFormat="1" ht="25.95" customHeight="1">
      <c r="B132" s="163"/>
      <c r="C132" s="164"/>
      <c r="D132" s="165" t="s">
        <v>71</v>
      </c>
      <c r="E132" s="166" t="s">
        <v>221</v>
      </c>
      <c r="F132" s="166" t="s">
        <v>222</v>
      </c>
      <c r="G132" s="164"/>
      <c r="H132" s="164"/>
      <c r="I132" s="167"/>
      <c r="J132" s="168">
        <f>BK132</f>
        <v>0</v>
      </c>
      <c r="K132" s="164"/>
      <c r="L132" s="169"/>
      <c r="M132" s="170"/>
      <c r="N132" s="171"/>
      <c r="O132" s="171"/>
      <c r="P132" s="172">
        <f>P133+P189</f>
        <v>0</v>
      </c>
      <c r="Q132" s="171"/>
      <c r="R132" s="172">
        <f>R133+R189</f>
        <v>0.2081875</v>
      </c>
      <c r="S132" s="171"/>
      <c r="T132" s="173">
        <f>T133+T189</f>
        <v>0.23600000000000002</v>
      </c>
      <c r="AR132" s="174" t="s">
        <v>81</v>
      </c>
      <c r="AT132" s="175" t="s">
        <v>71</v>
      </c>
      <c r="AU132" s="175" t="s">
        <v>72</v>
      </c>
      <c r="AY132" s="174" t="s">
        <v>126</v>
      </c>
      <c r="BK132" s="176">
        <f>BK133+BK189</f>
        <v>0</v>
      </c>
    </row>
    <row r="133" spans="2:63" s="11" customFormat="1" ht="22.8" customHeight="1">
      <c r="B133" s="163"/>
      <c r="C133" s="164"/>
      <c r="D133" s="165" t="s">
        <v>71</v>
      </c>
      <c r="E133" s="177" t="s">
        <v>223</v>
      </c>
      <c r="F133" s="177" t="s">
        <v>224</v>
      </c>
      <c r="G133" s="164"/>
      <c r="H133" s="164"/>
      <c r="I133" s="167"/>
      <c r="J133" s="178">
        <f>BK133</f>
        <v>0</v>
      </c>
      <c r="K133" s="164"/>
      <c r="L133" s="169"/>
      <c r="M133" s="170"/>
      <c r="N133" s="171"/>
      <c r="O133" s="171"/>
      <c r="P133" s="172">
        <f>SUM(P134:P188)</f>
        <v>0</v>
      </c>
      <c r="Q133" s="171"/>
      <c r="R133" s="172">
        <f>SUM(R134:R188)</f>
        <v>0.2081875</v>
      </c>
      <c r="S133" s="171"/>
      <c r="T133" s="173">
        <f>SUM(T134:T188)</f>
        <v>0.23600000000000002</v>
      </c>
      <c r="AR133" s="174" t="s">
        <v>81</v>
      </c>
      <c r="AT133" s="175" t="s">
        <v>71</v>
      </c>
      <c r="AU133" s="175" t="s">
        <v>8</v>
      </c>
      <c r="AY133" s="174" t="s">
        <v>126</v>
      </c>
      <c r="BK133" s="176">
        <f>SUM(BK134:BK188)</f>
        <v>0</v>
      </c>
    </row>
    <row r="134" spans="2:65" s="1" customFormat="1" ht="14.4" customHeight="1">
      <c r="B134" s="33"/>
      <c r="C134" s="179" t="s">
        <v>201</v>
      </c>
      <c r="D134" s="179" t="s">
        <v>129</v>
      </c>
      <c r="E134" s="180" t="s">
        <v>226</v>
      </c>
      <c r="F134" s="181" t="s">
        <v>227</v>
      </c>
      <c r="G134" s="182" t="s">
        <v>228</v>
      </c>
      <c r="H134" s="183">
        <v>2</v>
      </c>
      <c r="I134" s="184"/>
      <c r="J134" s="183">
        <f>ROUND(I134*H134,0)</f>
        <v>0</v>
      </c>
      <c r="K134" s="181" t="s">
        <v>133</v>
      </c>
      <c r="L134" s="37"/>
      <c r="M134" s="185" t="s">
        <v>20</v>
      </c>
      <c r="N134" s="186" t="s">
        <v>43</v>
      </c>
      <c r="O134" s="62"/>
      <c r="P134" s="187">
        <f>O134*H134</f>
        <v>0</v>
      </c>
      <c r="Q134" s="187">
        <v>0</v>
      </c>
      <c r="R134" s="187">
        <f>Q134*H134</f>
        <v>0</v>
      </c>
      <c r="S134" s="187">
        <v>0.003</v>
      </c>
      <c r="T134" s="188">
        <f>S134*H134</f>
        <v>0.006</v>
      </c>
      <c r="AR134" s="189" t="s">
        <v>229</v>
      </c>
      <c r="AT134" s="189" t="s">
        <v>129</v>
      </c>
      <c r="AU134" s="189" t="s">
        <v>81</v>
      </c>
      <c r="AY134" s="16" t="s">
        <v>126</v>
      </c>
      <c r="BE134" s="190">
        <f>IF(N134="základní",J134,0)</f>
        <v>0</v>
      </c>
      <c r="BF134" s="190">
        <f>IF(N134="snížená",J134,0)</f>
        <v>0</v>
      </c>
      <c r="BG134" s="190">
        <f>IF(N134="zákl. přenesená",J134,0)</f>
        <v>0</v>
      </c>
      <c r="BH134" s="190">
        <f>IF(N134="sníž. přenesená",J134,0)</f>
        <v>0</v>
      </c>
      <c r="BI134" s="190">
        <f>IF(N134="nulová",J134,0)</f>
        <v>0</v>
      </c>
      <c r="BJ134" s="16" t="s">
        <v>8</v>
      </c>
      <c r="BK134" s="190">
        <f>ROUND(I134*H134,0)</f>
        <v>0</v>
      </c>
      <c r="BL134" s="16" t="s">
        <v>229</v>
      </c>
      <c r="BM134" s="189" t="s">
        <v>588</v>
      </c>
    </row>
    <row r="135" spans="2:47" s="1" customFormat="1" ht="12">
      <c r="B135" s="33"/>
      <c r="C135" s="34"/>
      <c r="D135" s="191" t="s">
        <v>136</v>
      </c>
      <c r="E135" s="34"/>
      <c r="F135" s="192" t="s">
        <v>231</v>
      </c>
      <c r="G135" s="34"/>
      <c r="H135" s="34"/>
      <c r="I135" s="106"/>
      <c r="J135" s="34"/>
      <c r="K135" s="34"/>
      <c r="L135" s="37"/>
      <c r="M135" s="193"/>
      <c r="N135" s="62"/>
      <c r="O135" s="62"/>
      <c r="P135" s="62"/>
      <c r="Q135" s="62"/>
      <c r="R135" s="62"/>
      <c r="S135" s="62"/>
      <c r="T135" s="63"/>
      <c r="AT135" s="16" t="s">
        <v>136</v>
      </c>
      <c r="AU135" s="16" t="s">
        <v>81</v>
      </c>
    </row>
    <row r="136" spans="2:51" s="12" customFormat="1" ht="12">
      <c r="B136" s="195"/>
      <c r="C136" s="196"/>
      <c r="D136" s="191" t="s">
        <v>140</v>
      </c>
      <c r="E136" s="197" t="s">
        <v>20</v>
      </c>
      <c r="F136" s="198" t="s">
        <v>454</v>
      </c>
      <c r="G136" s="196"/>
      <c r="H136" s="199">
        <v>2</v>
      </c>
      <c r="I136" s="200"/>
      <c r="J136" s="196"/>
      <c r="K136" s="196"/>
      <c r="L136" s="201"/>
      <c r="M136" s="202"/>
      <c r="N136" s="203"/>
      <c r="O136" s="203"/>
      <c r="P136" s="203"/>
      <c r="Q136" s="203"/>
      <c r="R136" s="203"/>
      <c r="S136" s="203"/>
      <c r="T136" s="204"/>
      <c r="AT136" s="205" t="s">
        <v>140</v>
      </c>
      <c r="AU136" s="205" t="s">
        <v>81</v>
      </c>
      <c r="AV136" s="12" t="s">
        <v>81</v>
      </c>
      <c r="AW136" s="12" t="s">
        <v>33</v>
      </c>
      <c r="AX136" s="12" t="s">
        <v>8</v>
      </c>
      <c r="AY136" s="205" t="s">
        <v>126</v>
      </c>
    </row>
    <row r="137" spans="2:65" s="1" customFormat="1" ht="14.4" customHeight="1">
      <c r="B137" s="33"/>
      <c r="C137" s="179" t="s">
        <v>207</v>
      </c>
      <c r="D137" s="179" t="s">
        <v>129</v>
      </c>
      <c r="E137" s="180" t="s">
        <v>233</v>
      </c>
      <c r="F137" s="181" t="s">
        <v>234</v>
      </c>
      <c r="G137" s="182" t="s">
        <v>228</v>
      </c>
      <c r="H137" s="183">
        <v>46</v>
      </c>
      <c r="I137" s="184"/>
      <c r="J137" s="183">
        <f>ROUND(I137*H137,0)</f>
        <v>0</v>
      </c>
      <c r="K137" s="181" t="s">
        <v>133</v>
      </c>
      <c r="L137" s="37"/>
      <c r="M137" s="185" t="s">
        <v>20</v>
      </c>
      <c r="N137" s="186" t="s">
        <v>43</v>
      </c>
      <c r="O137" s="62"/>
      <c r="P137" s="187">
        <f>O137*H137</f>
        <v>0</v>
      </c>
      <c r="Q137" s="187">
        <v>0</v>
      </c>
      <c r="R137" s="187">
        <f>Q137*H137</f>
        <v>0</v>
      </c>
      <c r="S137" s="187">
        <v>0.005</v>
      </c>
      <c r="T137" s="188">
        <f>S137*H137</f>
        <v>0.23</v>
      </c>
      <c r="AR137" s="189" t="s">
        <v>229</v>
      </c>
      <c r="AT137" s="189" t="s">
        <v>129</v>
      </c>
      <c r="AU137" s="189" t="s">
        <v>81</v>
      </c>
      <c r="AY137" s="16" t="s">
        <v>126</v>
      </c>
      <c r="BE137" s="190">
        <f>IF(N137="základní",J137,0)</f>
        <v>0</v>
      </c>
      <c r="BF137" s="190">
        <f>IF(N137="snížená",J137,0)</f>
        <v>0</v>
      </c>
      <c r="BG137" s="190">
        <f>IF(N137="zákl. přenesená",J137,0)</f>
        <v>0</v>
      </c>
      <c r="BH137" s="190">
        <f>IF(N137="sníž. přenesená",J137,0)</f>
        <v>0</v>
      </c>
      <c r="BI137" s="190">
        <f>IF(N137="nulová",J137,0)</f>
        <v>0</v>
      </c>
      <c r="BJ137" s="16" t="s">
        <v>8</v>
      </c>
      <c r="BK137" s="190">
        <f>ROUND(I137*H137,0)</f>
        <v>0</v>
      </c>
      <c r="BL137" s="16" t="s">
        <v>229</v>
      </c>
      <c r="BM137" s="189" t="s">
        <v>589</v>
      </c>
    </row>
    <row r="138" spans="2:47" s="1" customFormat="1" ht="12">
      <c r="B138" s="33"/>
      <c r="C138" s="34"/>
      <c r="D138" s="191" t="s">
        <v>136</v>
      </c>
      <c r="E138" s="34"/>
      <c r="F138" s="192" t="s">
        <v>236</v>
      </c>
      <c r="G138" s="34"/>
      <c r="H138" s="34"/>
      <c r="I138" s="106"/>
      <c r="J138" s="34"/>
      <c r="K138" s="34"/>
      <c r="L138" s="37"/>
      <c r="M138" s="193"/>
      <c r="N138" s="62"/>
      <c r="O138" s="62"/>
      <c r="P138" s="62"/>
      <c r="Q138" s="62"/>
      <c r="R138" s="62"/>
      <c r="S138" s="62"/>
      <c r="T138" s="63"/>
      <c r="AT138" s="16" t="s">
        <v>136</v>
      </c>
      <c r="AU138" s="16" t="s">
        <v>81</v>
      </c>
    </row>
    <row r="139" spans="2:51" s="12" customFormat="1" ht="12">
      <c r="B139" s="195"/>
      <c r="C139" s="196"/>
      <c r="D139" s="191" t="s">
        <v>140</v>
      </c>
      <c r="E139" s="197" t="s">
        <v>20</v>
      </c>
      <c r="F139" s="198" t="s">
        <v>590</v>
      </c>
      <c r="G139" s="196"/>
      <c r="H139" s="199">
        <v>46</v>
      </c>
      <c r="I139" s="200"/>
      <c r="J139" s="196"/>
      <c r="K139" s="196"/>
      <c r="L139" s="201"/>
      <c r="M139" s="202"/>
      <c r="N139" s="203"/>
      <c r="O139" s="203"/>
      <c r="P139" s="203"/>
      <c r="Q139" s="203"/>
      <c r="R139" s="203"/>
      <c r="S139" s="203"/>
      <c r="T139" s="204"/>
      <c r="AT139" s="205" t="s">
        <v>140</v>
      </c>
      <c r="AU139" s="205" t="s">
        <v>81</v>
      </c>
      <c r="AV139" s="12" t="s">
        <v>81</v>
      </c>
      <c r="AW139" s="12" t="s">
        <v>33</v>
      </c>
      <c r="AX139" s="12" t="s">
        <v>8</v>
      </c>
      <c r="AY139" s="205" t="s">
        <v>126</v>
      </c>
    </row>
    <row r="140" spans="2:65" s="1" customFormat="1" ht="14.4" customHeight="1">
      <c r="B140" s="33"/>
      <c r="C140" s="179" t="s">
        <v>215</v>
      </c>
      <c r="D140" s="179" t="s">
        <v>129</v>
      </c>
      <c r="E140" s="180" t="s">
        <v>238</v>
      </c>
      <c r="F140" s="181" t="s">
        <v>239</v>
      </c>
      <c r="G140" s="182" t="s">
        <v>132</v>
      </c>
      <c r="H140" s="183">
        <v>4.07</v>
      </c>
      <c r="I140" s="184"/>
      <c r="J140" s="183">
        <f>ROUND(I140*H140,0)</f>
        <v>0</v>
      </c>
      <c r="K140" s="181" t="s">
        <v>133</v>
      </c>
      <c r="L140" s="37"/>
      <c r="M140" s="185" t="s">
        <v>20</v>
      </c>
      <c r="N140" s="186" t="s">
        <v>43</v>
      </c>
      <c r="O140" s="62"/>
      <c r="P140" s="187">
        <f>O140*H140</f>
        <v>0</v>
      </c>
      <c r="Q140" s="187">
        <v>0.00027</v>
      </c>
      <c r="R140" s="187">
        <f>Q140*H140</f>
        <v>0.0010989</v>
      </c>
      <c r="S140" s="187">
        <v>0</v>
      </c>
      <c r="T140" s="188">
        <f>S140*H140</f>
        <v>0</v>
      </c>
      <c r="AR140" s="189" t="s">
        <v>229</v>
      </c>
      <c r="AT140" s="189" t="s">
        <v>129</v>
      </c>
      <c r="AU140" s="189" t="s">
        <v>81</v>
      </c>
      <c r="AY140" s="16" t="s">
        <v>126</v>
      </c>
      <c r="BE140" s="190">
        <f>IF(N140="základní",J140,0)</f>
        <v>0</v>
      </c>
      <c r="BF140" s="190">
        <f>IF(N140="snížená",J140,0)</f>
        <v>0</v>
      </c>
      <c r="BG140" s="190">
        <f>IF(N140="zákl. přenesená",J140,0)</f>
        <v>0</v>
      </c>
      <c r="BH140" s="190">
        <f>IF(N140="sníž. přenesená",J140,0)</f>
        <v>0</v>
      </c>
      <c r="BI140" s="190">
        <f>IF(N140="nulová",J140,0)</f>
        <v>0</v>
      </c>
      <c r="BJ140" s="16" t="s">
        <v>8</v>
      </c>
      <c r="BK140" s="190">
        <f>ROUND(I140*H140,0)</f>
        <v>0</v>
      </c>
      <c r="BL140" s="16" t="s">
        <v>229</v>
      </c>
      <c r="BM140" s="189" t="s">
        <v>591</v>
      </c>
    </row>
    <row r="141" spans="2:47" s="1" customFormat="1" ht="12">
      <c r="B141" s="33"/>
      <c r="C141" s="34"/>
      <c r="D141" s="191" t="s">
        <v>136</v>
      </c>
      <c r="E141" s="34"/>
      <c r="F141" s="192" t="s">
        <v>241</v>
      </c>
      <c r="G141" s="34"/>
      <c r="H141" s="34"/>
      <c r="I141" s="106"/>
      <c r="J141" s="34"/>
      <c r="K141" s="34"/>
      <c r="L141" s="37"/>
      <c r="M141" s="193"/>
      <c r="N141" s="62"/>
      <c r="O141" s="62"/>
      <c r="P141" s="62"/>
      <c r="Q141" s="62"/>
      <c r="R141" s="62"/>
      <c r="S141" s="62"/>
      <c r="T141" s="63"/>
      <c r="AT141" s="16" t="s">
        <v>136</v>
      </c>
      <c r="AU141" s="16" t="s">
        <v>81</v>
      </c>
    </row>
    <row r="142" spans="2:47" s="1" customFormat="1" ht="86.4">
      <c r="B142" s="33"/>
      <c r="C142" s="34"/>
      <c r="D142" s="191" t="s">
        <v>138</v>
      </c>
      <c r="E142" s="34"/>
      <c r="F142" s="194" t="s">
        <v>242</v>
      </c>
      <c r="G142" s="34"/>
      <c r="H142" s="34"/>
      <c r="I142" s="106"/>
      <c r="J142" s="34"/>
      <c r="K142" s="34"/>
      <c r="L142" s="37"/>
      <c r="M142" s="193"/>
      <c r="N142" s="62"/>
      <c r="O142" s="62"/>
      <c r="P142" s="62"/>
      <c r="Q142" s="62"/>
      <c r="R142" s="62"/>
      <c r="S142" s="62"/>
      <c r="T142" s="63"/>
      <c r="AT142" s="16" t="s">
        <v>138</v>
      </c>
      <c r="AU142" s="16" t="s">
        <v>81</v>
      </c>
    </row>
    <row r="143" spans="2:51" s="12" customFormat="1" ht="12">
      <c r="B143" s="195"/>
      <c r="C143" s="196"/>
      <c r="D143" s="191" t="s">
        <v>140</v>
      </c>
      <c r="E143" s="197" t="s">
        <v>20</v>
      </c>
      <c r="F143" s="198" t="s">
        <v>592</v>
      </c>
      <c r="G143" s="196"/>
      <c r="H143" s="199">
        <v>4.07</v>
      </c>
      <c r="I143" s="200"/>
      <c r="J143" s="196"/>
      <c r="K143" s="196"/>
      <c r="L143" s="201"/>
      <c r="M143" s="202"/>
      <c r="N143" s="203"/>
      <c r="O143" s="203"/>
      <c r="P143" s="203"/>
      <c r="Q143" s="203"/>
      <c r="R143" s="203"/>
      <c r="S143" s="203"/>
      <c r="T143" s="204"/>
      <c r="AT143" s="205" t="s">
        <v>140</v>
      </c>
      <c r="AU143" s="205" t="s">
        <v>81</v>
      </c>
      <c r="AV143" s="12" t="s">
        <v>81</v>
      </c>
      <c r="AW143" s="12" t="s">
        <v>33</v>
      </c>
      <c r="AX143" s="12" t="s">
        <v>8</v>
      </c>
      <c r="AY143" s="205" t="s">
        <v>126</v>
      </c>
    </row>
    <row r="144" spans="2:65" s="1" customFormat="1" ht="32.4" customHeight="1">
      <c r="B144" s="33"/>
      <c r="C144" s="217" t="s">
        <v>225</v>
      </c>
      <c r="D144" s="217" t="s">
        <v>256</v>
      </c>
      <c r="E144" s="218" t="s">
        <v>277</v>
      </c>
      <c r="F144" s="219" t="s">
        <v>593</v>
      </c>
      <c r="G144" s="220" t="s">
        <v>259</v>
      </c>
      <c r="H144" s="221">
        <v>19</v>
      </c>
      <c r="I144" s="222"/>
      <c r="J144" s="221">
        <f>ROUND(I144*H144,0)</f>
        <v>0</v>
      </c>
      <c r="K144" s="219" t="s">
        <v>20</v>
      </c>
      <c r="L144" s="223"/>
      <c r="M144" s="224" t="s">
        <v>20</v>
      </c>
      <c r="N144" s="225" t="s">
        <v>43</v>
      </c>
      <c r="O144" s="62"/>
      <c r="P144" s="187">
        <f>O144*H144</f>
        <v>0</v>
      </c>
      <c r="Q144" s="187">
        <v>0</v>
      </c>
      <c r="R144" s="187">
        <f>Q144*H144</f>
        <v>0</v>
      </c>
      <c r="S144" s="187">
        <v>0</v>
      </c>
      <c r="T144" s="188">
        <f>S144*H144</f>
        <v>0</v>
      </c>
      <c r="AR144" s="189" t="s">
        <v>260</v>
      </c>
      <c r="AT144" s="189" t="s">
        <v>256</v>
      </c>
      <c r="AU144" s="189" t="s">
        <v>81</v>
      </c>
      <c r="AY144" s="16" t="s">
        <v>126</v>
      </c>
      <c r="BE144" s="190">
        <f>IF(N144="základní",J144,0)</f>
        <v>0</v>
      </c>
      <c r="BF144" s="190">
        <f>IF(N144="snížená",J144,0)</f>
        <v>0</v>
      </c>
      <c r="BG144" s="190">
        <f>IF(N144="zákl. přenesená",J144,0)</f>
        <v>0</v>
      </c>
      <c r="BH144" s="190">
        <f>IF(N144="sníž. přenesená",J144,0)</f>
        <v>0</v>
      </c>
      <c r="BI144" s="190">
        <f>IF(N144="nulová",J144,0)</f>
        <v>0</v>
      </c>
      <c r="BJ144" s="16" t="s">
        <v>8</v>
      </c>
      <c r="BK144" s="190">
        <f>ROUND(I144*H144,0)</f>
        <v>0</v>
      </c>
      <c r="BL144" s="16" t="s">
        <v>229</v>
      </c>
      <c r="BM144" s="189" t="s">
        <v>594</v>
      </c>
    </row>
    <row r="145" spans="2:47" s="1" customFormat="1" ht="19.2">
      <c r="B145" s="33"/>
      <c r="C145" s="34"/>
      <c r="D145" s="191" t="s">
        <v>136</v>
      </c>
      <c r="E145" s="34"/>
      <c r="F145" s="192" t="s">
        <v>593</v>
      </c>
      <c r="G145" s="34"/>
      <c r="H145" s="34"/>
      <c r="I145" s="106"/>
      <c r="J145" s="34"/>
      <c r="K145" s="34"/>
      <c r="L145" s="37"/>
      <c r="M145" s="193"/>
      <c r="N145" s="62"/>
      <c r="O145" s="62"/>
      <c r="P145" s="62"/>
      <c r="Q145" s="62"/>
      <c r="R145" s="62"/>
      <c r="S145" s="62"/>
      <c r="T145" s="63"/>
      <c r="AT145" s="16" t="s">
        <v>136</v>
      </c>
      <c r="AU145" s="16" t="s">
        <v>81</v>
      </c>
    </row>
    <row r="146" spans="2:65" s="1" customFormat="1" ht="21.6" customHeight="1">
      <c r="B146" s="33"/>
      <c r="C146" s="217" t="s">
        <v>9</v>
      </c>
      <c r="D146" s="217" t="s">
        <v>256</v>
      </c>
      <c r="E146" s="218" t="s">
        <v>421</v>
      </c>
      <c r="F146" s="219" t="s">
        <v>595</v>
      </c>
      <c r="G146" s="220" t="s">
        <v>259</v>
      </c>
      <c r="H146" s="221">
        <v>1</v>
      </c>
      <c r="I146" s="222"/>
      <c r="J146" s="221">
        <f>ROUND(I146*H146,0)</f>
        <v>0</v>
      </c>
      <c r="K146" s="219" t="s">
        <v>20</v>
      </c>
      <c r="L146" s="223"/>
      <c r="M146" s="224" t="s">
        <v>20</v>
      </c>
      <c r="N146" s="225" t="s">
        <v>43</v>
      </c>
      <c r="O146" s="62"/>
      <c r="P146" s="187">
        <f>O146*H146</f>
        <v>0</v>
      </c>
      <c r="Q146" s="187">
        <v>0</v>
      </c>
      <c r="R146" s="187">
        <f>Q146*H146</f>
        <v>0</v>
      </c>
      <c r="S146" s="187">
        <v>0</v>
      </c>
      <c r="T146" s="188">
        <f>S146*H146</f>
        <v>0</v>
      </c>
      <c r="AR146" s="189" t="s">
        <v>260</v>
      </c>
      <c r="AT146" s="189" t="s">
        <v>256</v>
      </c>
      <c r="AU146" s="189" t="s">
        <v>81</v>
      </c>
      <c r="AY146" s="16" t="s">
        <v>126</v>
      </c>
      <c r="BE146" s="190">
        <f>IF(N146="základní",J146,0)</f>
        <v>0</v>
      </c>
      <c r="BF146" s="190">
        <f>IF(N146="snížená",J146,0)</f>
        <v>0</v>
      </c>
      <c r="BG146" s="190">
        <f>IF(N146="zákl. přenesená",J146,0)</f>
        <v>0</v>
      </c>
      <c r="BH146" s="190">
        <f>IF(N146="sníž. přenesená",J146,0)</f>
        <v>0</v>
      </c>
      <c r="BI146" s="190">
        <f>IF(N146="nulová",J146,0)</f>
        <v>0</v>
      </c>
      <c r="BJ146" s="16" t="s">
        <v>8</v>
      </c>
      <c r="BK146" s="190">
        <f>ROUND(I146*H146,0)</f>
        <v>0</v>
      </c>
      <c r="BL146" s="16" t="s">
        <v>229</v>
      </c>
      <c r="BM146" s="189" t="s">
        <v>596</v>
      </c>
    </row>
    <row r="147" spans="2:47" s="1" customFormat="1" ht="19.2">
      <c r="B147" s="33"/>
      <c r="C147" s="34"/>
      <c r="D147" s="191" t="s">
        <v>136</v>
      </c>
      <c r="E147" s="34"/>
      <c r="F147" s="192" t="s">
        <v>595</v>
      </c>
      <c r="G147" s="34"/>
      <c r="H147" s="34"/>
      <c r="I147" s="106"/>
      <c r="J147" s="34"/>
      <c r="K147" s="34"/>
      <c r="L147" s="37"/>
      <c r="M147" s="193"/>
      <c r="N147" s="62"/>
      <c r="O147" s="62"/>
      <c r="P147" s="62"/>
      <c r="Q147" s="62"/>
      <c r="R147" s="62"/>
      <c r="S147" s="62"/>
      <c r="T147" s="63"/>
      <c r="AT147" s="16" t="s">
        <v>136</v>
      </c>
      <c r="AU147" s="16" t="s">
        <v>81</v>
      </c>
    </row>
    <row r="148" spans="2:65" s="1" customFormat="1" ht="21.6" customHeight="1">
      <c r="B148" s="33"/>
      <c r="C148" s="217" t="s">
        <v>229</v>
      </c>
      <c r="D148" s="217" t="s">
        <v>256</v>
      </c>
      <c r="E148" s="218" t="s">
        <v>597</v>
      </c>
      <c r="F148" s="219" t="s">
        <v>598</v>
      </c>
      <c r="G148" s="220" t="s">
        <v>259</v>
      </c>
      <c r="H148" s="221">
        <v>10</v>
      </c>
      <c r="I148" s="222"/>
      <c r="J148" s="221">
        <f>ROUND(I148*H148,0)</f>
        <v>0</v>
      </c>
      <c r="K148" s="219" t="s">
        <v>20</v>
      </c>
      <c r="L148" s="223"/>
      <c r="M148" s="224" t="s">
        <v>20</v>
      </c>
      <c r="N148" s="225" t="s">
        <v>43</v>
      </c>
      <c r="O148" s="62"/>
      <c r="P148" s="187">
        <f>O148*H148</f>
        <v>0</v>
      </c>
      <c r="Q148" s="187">
        <v>0</v>
      </c>
      <c r="R148" s="187">
        <f>Q148*H148</f>
        <v>0</v>
      </c>
      <c r="S148" s="187">
        <v>0</v>
      </c>
      <c r="T148" s="188">
        <f>S148*H148</f>
        <v>0</v>
      </c>
      <c r="AR148" s="189" t="s">
        <v>260</v>
      </c>
      <c r="AT148" s="189" t="s">
        <v>256</v>
      </c>
      <c r="AU148" s="189" t="s">
        <v>81</v>
      </c>
      <c r="AY148" s="16" t="s">
        <v>126</v>
      </c>
      <c r="BE148" s="190">
        <f>IF(N148="základní",J148,0)</f>
        <v>0</v>
      </c>
      <c r="BF148" s="190">
        <f>IF(N148="snížená",J148,0)</f>
        <v>0</v>
      </c>
      <c r="BG148" s="190">
        <f>IF(N148="zákl. přenesená",J148,0)</f>
        <v>0</v>
      </c>
      <c r="BH148" s="190">
        <f>IF(N148="sníž. přenesená",J148,0)</f>
        <v>0</v>
      </c>
      <c r="BI148" s="190">
        <f>IF(N148="nulová",J148,0)</f>
        <v>0</v>
      </c>
      <c r="BJ148" s="16" t="s">
        <v>8</v>
      </c>
      <c r="BK148" s="190">
        <f>ROUND(I148*H148,0)</f>
        <v>0</v>
      </c>
      <c r="BL148" s="16" t="s">
        <v>229</v>
      </c>
      <c r="BM148" s="189" t="s">
        <v>599</v>
      </c>
    </row>
    <row r="149" spans="2:47" s="1" customFormat="1" ht="19.2">
      <c r="B149" s="33"/>
      <c r="C149" s="34"/>
      <c r="D149" s="191" t="s">
        <v>136</v>
      </c>
      <c r="E149" s="34"/>
      <c r="F149" s="192" t="s">
        <v>598</v>
      </c>
      <c r="G149" s="34"/>
      <c r="H149" s="34"/>
      <c r="I149" s="106"/>
      <c r="J149" s="34"/>
      <c r="K149" s="34"/>
      <c r="L149" s="37"/>
      <c r="M149" s="193"/>
      <c r="N149" s="62"/>
      <c r="O149" s="62"/>
      <c r="P149" s="62"/>
      <c r="Q149" s="62"/>
      <c r="R149" s="62"/>
      <c r="S149" s="62"/>
      <c r="T149" s="63"/>
      <c r="AT149" s="16" t="s">
        <v>136</v>
      </c>
      <c r="AU149" s="16" t="s">
        <v>81</v>
      </c>
    </row>
    <row r="150" spans="2:65" s="1" customFormat="1" ht="21.6" customHeight="1">
      <c r="B150" s="33"/>
      <c r="C150" s="217" t="s">
        <v>244</v>
      </c>
      <c r="D150" s="217" t="s">
        <v>256</v>
      </c>
      <c r="E150" s="218" t="s">
        <v>600</v>
      </c>
      <c r="F150" s="219" t="s">
        <v>601</v>
      </c>
      <c r="G150" s="220" t="s">
        <v>259</v>
      </c>
      <c r="H150" s="221">
        <v>16</v>
      </c>
      <c r="I150" s="222"/>
      <c r="J150" s="221">
        <f>ROUND(I150*H150,0)</f>
        <v>0</v>
      </c>
      <c r="K150" s="219" t="s">
        <v>20</v>
      </c>
      <c r="L150" s="223"/>
      <c r="M150" s="224" t="s">
        <v>20</v>
      </c>
      <c r="N150" s="225" t="s">
        <v>43</v>
      </c>
      <c r="O150" s="62"/>
      <c r="P150" s="187">
        <f>O150*H150</f>
        <v>0</v>
      </c>
      <c r="Q150" s="187">
        <v>0</v>
      </c>
      <c r="R150" s="187">
        <f>Q150*H150</f>
        <v>0</v>
      </c>
      <c r="S150" s="187">
        <v>0</v>
      </c>
      <c r="T150" s="188">
        <f>S150*H150</f>
        <v>0</v>
      </c>
      <c r="AR150" s="189" t="s">
        <v>260</v>
      </c>
      <c r="AT150" s="189" t="s">
        <v>256</v>
      </c>
      <c r="AU150" s="189" t="s">
        <v>81</v>
      </c>
      <c r="AY150" s="16" t="s">
        <v>126</v>
      </c>
      <c r="BE150" s="190">
        <f>IF(N150="základní",J150,0)</f>
        <v>0</v>
      </c>
      <c r="BF150" s="190">
        <f>IF(N150="snížená",J150,0)</f>
        <v>0</v>
      </c>
      <c r="BG150" s="190">
        <f>IF(N150="zákl. přenesená",J150,0)</f>
        <v>0</v>
      </c>
      <c r="BH150" s="190">
        <f>IF(N150="sníž. přenesená",J150,0)</f>
        <v>0</v>
      </c>
      <c r="BI150" s="190">
        <f>IF(N150="nulová",J150,0)</f>
        <v>0</v>
      </c>
      <c r="BJ150" s="16" t="s">
        <v>8</v>
      </c>
      <c r="BK150" s="190">
        <f>ROUND(I150*H150,0)</f>
        <v>0</v>
      </c>
      <c r="BL150" s="16" t="s">
        <v>229</v>
      </c>
      <c r="BM150" s="189" t="s">
        <v>602</v>
      </c>
    </row>
    <row r="151" spans="2:47" s="1" customFormat="1" ht="19.2">
      <c r="B151" s="33"/>
      <c r="C151" s="34"/>
      <c r="D151" s="191" t="s">
        <v>136</v>
      </c>
      <c r="E151" s="34"/>
      <c r="F151" s="192" t="s">
        <v>601</v>
      </c>
      <c r="G151" s="34"/>
      <c r="H151" s="34"/>
      <c r="I151" s="106"/>
      <c r="J151" s="34"/>
      <c r="K151" s="34"/>
      <c r="L151" s="37"/>
      <c r="M151" s="193"/>
      <c r="N151" s="62"/>
      <c r="O151" s="62"/>
      <c r="P151" s="62"/>
      <c r="Q151" s="62"/>
      <c r="R151" s="62"/>
      <c r="S151" s="62"/>
      <c r="T151" s="63"/>
      <c r="AT151" s="16" t="s">
        <v>136</v>
      </c>
      <c r="AU151" s="16" t="s">
        <v>81</v>
      </c>
    </row>
    <row r="152" spans="2:65" s="1" customFormat="1" ht="14.4" customHeight="1">
      <c r="B152" s="33"/>
      <c r="C152" s="179" t="s">
        <v>250</v>
      </c>
      <c r="D152" s="179" t="s">
        <v>129</v>
      </c>
      <c r="E152" s="180" t="s">
        <v>245</v>
      </c>
      <c r="F152" s="181" t="s">
        <v>246</v>
      </c>
      <c r="G152" s="182" t="s">
        <v>132</v>
      </c>
      <c r="H152" s="183">
        <v>99.09</v>
      </c>
      <c r="I152" s="184"/>
      <c r="J152" s="183">
        <f>ROUND(I152*H152,0)</f>
        <v>0</v>
      </c>
      <c r="K152" s="181" t="s">
        <v>133</v>
      </c>
      <c r="L152" s="37"/>
      <c r="M152" s="185" t="s">
        <v>20</v>
      </c>
      <c r="N152" s="186" t="s">
        <v>43</v>
      </c>
      <c r="O152" s="62"/>
      <c r="P152" s="187">
        <f>O152*H152</f>
        <v>0</v>
      </c>
      <c r="Q152" s="187">
        <v>0.00026</v>
      </c>
      <c r="R152" s="187">
        <f>Q152*H152</f>
        <v>0.0257634</v>
      </c>
      <c r="S152" s="187">
        <v>0</v>
      </c>
      <c r="T152" s="188">
        <f>S152*H152</f>
        <v>0</v>
      </c>
      <c r="AR152" s="189" t="s">
        <v>229</v>
      </c>
      <c r="AT152" s="189" t="s">
        <v>129</v>
      </c>
      <c r="AU152" s="189" t="s">
        <v>81</v>
      </c>
      <c r="AY152" s="16" t="s">
        <v>126</v>
      </c>
      <c r="BE152" s="190">
        <f>IF(N152="základní",J152,0)</f>
        <v>0</v>
      </c>
      <c r="BF152" s="190">
        <f>IF(N152="snížená",J152,0)</f>
        <v>0</v>
      </c>
      <c r="BG152" s="190">
        <f>IF(N152="zákl. přenesená",J152,0)</f>
        <v>0</v>
      </c>
      <c r="BH152" s="190">
        <f>IF(N152="sníž. přenesená",J152,0)</f>
        <v>0</v>
      </c>
      <c r="BI152" s="190">
        <f>IF(N152="nulová",J152,0)</f>
        <v>0</v>
      </c>
      <c r="BJ152" s="16" t="s">
        <v>8</v>
      </c>
      <c r="BK152" s="190">
        <f>ROUND(I152*H152,0)</f>
        <v>0</v>
      </c>
      <c r="BL152" s="16" t="s">
        <v>229</v>
      </c>
      <c r="BM152" s="189" t="s">
        <v>603</v>
      </c>
    </row>
    <row r="153" spans="2:47" s="1" customFormat="1" ht="19.2">
      <c r="B153" s="33"/>
      <c r="C153" s="34"/>
      <c r="D153" s="191" t="s">
        <v>136</v>
      </c>
      <c r="E153" s="34"/>
      <c r="F153" s="192" t="s">
        <v>248</v>
      </c>
      <c r="G153" s="34"/>
      <c r="H153" s="34"/>
      <c r="I153" s="106"/>
      <c r="J153" s="34"/>
      <c r="K153" s="34"/>
      <c r="L153" s="37"/>
      <c r="M153" s="193"/>
      <c r="N153" s="62"/>
      <c r="O153" s="62"/>
      <c r="P153" s="62"/>
      <c r="Q153" s="62"/>
      <c r="R153" s="62"/>
      <c r="S153" s="62"/>
      <c r="T153" s="63"/>
      <c r="AT153" s="16" t="s">
        <v>136</v>
      </c>
      <c r="AU153" s="16" t="s">
        <v>81</v>
      </c>
    </row>
    <row r="154" spans="2:47" s="1" customFormat="1" ht="86.4">
      <c r="B154" s="33"/>
      <c r="C154" s="34"/>
      <c r="D154" s="191" t="s">
        <v>138</v>
      </c>
      <c r="E154" s="34"/>
      <c r="F154" s="194" t="s">
        <v>242</v>
      </c>
      <c r="G154" s="34"/>
      <c r="H154" s="34"/>
      <c r="I154" s="106"/>
      <c r="J154" s="34"/>
      <c r="K154" s="34"/>
      <c r="L154" s="37"/>
      <c r="M154" s="193"/>
      <c r="N154" s="62"/>
      <c r="O154" s="62"/>
      <c r="P154" s="62"/>
      <c r="Q154" s="62"/>
      <c r="R154" s="62"/>
      <c r="S154" s="62"/>
      <c r="T154" s="63"/>
      <c r="AT154" s="16" t="s">
        <v>138</v>
      </c>
      <c r="AU154" s="16" t="s">
        <v>81</v>
      </c>
    </row>
    <row r="155" spans="2:51" s="12" customFormat="1" ht="12">
      <c r="B155" s="195"/>
      <c r="C155" s="196"/>
      <c r="D155" s="191" t="s">
        <v>140</v>
      </c>
      <c r="E155" s="197" t="s">
        <v>20</v>
      </c>
      <c r="F155" s="198" t="s">
        <v>604</v>
      </c>
      <c r="G155" s="196"/>
      <c r="H155" s="199">
        <v>99.09</v>
      </c>
      <c r="I155" s="200"/>
      <c r="J155" s="196"/>
      <c r="K155" s="196"/>
      <c r="L155" s="201"/>
      <c r="M155" s="202"/>
      <c r="N155" s="203"/>
      <c r="O155" s="203"/>
      <c r="P155" s="203"/>
      <c r="Q155" s="203"/>
      <c r="R155" s="203"/>
      <c r="S155" s="203"/>
      <c r="T155" s="204"/>
      <c r="AT155" s="205" t="s">
        <v>140</v>
      </c>
      <c r="AU155" s="205" t="s">
        <v>81</v>
      </c>
      <c r="AV155" s="12" t="s">
        <v>81</v>
      </c>
      <c r="AW155" s="12" t="s">
        <v>33</v>
      </c>
      <c r="AX155" s="12" t="s">
        <v>8</v>
      </c>
      <c r="AY155" s="205" t="s">
        <v>126</v>
      </c>
    </row>
    <row r="156" spans="2:65" s="1" customFormat="1" ht="14.4" customHeight="1">
      <c r="B156" s="33"/>
      <c r="C156" s="179" t="s">
        <v>255</v>
      </c>
      <c r="D156" s="179" t="s">
        <v>129</v>
      </c>
      <c r="E156" s="180" t="s">
        <v>315</v>
      </c>
      <c r="F156" s="181" t="s">
        <v>316</v>
      </c>
      <c r="G156" s="182" t="s">
        <v>228</v>
      </c>
      <c r="H156" s="183">
        <v>122</v>
      </c>
      <c r="I156" s="184"/>
      <c r="J156" s="183">
        <f>ROUND(I156*H156,0)</f>
        <v>0</v>
      </c>
      <c r="K156" s="181" t="s">
        <v>133</v>
      </c>
      <c r="L156" s="37"/>
      <c r="M156" s="185" t="s">
        <v>20</v>
      </c>
      <c r="N156" s="186" t="s">
        <v>43</v>
      </c>
      <c r="O156" s="62"/>
      <c r="P156" s="187">
        <f>O156*H156</f>
        <v>0</v>
      </c>
      <c r="Q156" s="187">
        <v>0</v>
      </c>
      <c r="R156" s="187">
        <f>Q156*H156</f>
        <v>0</v>
      </c>
      <c r="S156" s="187">
        <v>0</v>
      </c>
      <c r="T156" s="188">
        <f>S156*H156</f>
        <v>0</v>
      </c>
      <c r="AR156" s="189" t="s">
        <v>229</v>
      </c>
      <c r="AT156" s="189" t="s">
        <v>129</v>
      </c>
      <c r="AU156" s="189" t="s">
        <v>81</v>
      </c>
      <c r="AY156" s="16" t="s">
        <v>126</v>
      </c>
      <c r="BE156" s="190">
        <f>IF(N156="základní",J156,0)</f>
        <v>0</v>
      </c>
      <c r="BF156" s="190">
        <f>IF(N156="snížená",J156,0)</f>
        <v>0</v>
      </c>
      <c r="BG156" s="190">
        <f>IF(N156="zákl. přenesená",J156,0)</f>
        <v>0</v>
      </c>
      <c r="BH156" s="190">
        <f>IF(N156="sníž. přenesená",J156,0)</f>
        <v>0</v>
      </c>
      <c r="BI156" s="190">
        <f>IF(N156="nulová",J156,0)</f>
        <v>0</v>
      </c>
      <c r="BJ156" s="16" t="s">
        <v>8</v>
      </c>
      <c r="BK156" s="190">
        <f>ROUND(I156*H156,0)</f>
        <v>0</v>
      </c>
      <c r="BL156" s="16" t="s">
        <v>229</v>
      </c>
      <c r="BM156" s="189" t="s">
        <v>605</v>
      </c>
    </row>
    <row r="157" spans="2:47" s="1" customFormat="1" ht="19.2">
      <c r="B157" s="33"/>
      <c r="C157" s="34"/>
      <c r="D157" s="191" t="s">
        <v>136</v>
      </c>
      <c r="E157" s="34"/>
      <c r="F157" s="192" t="s">
        <v>318</v>
      </c>
      <c r="G157" s="34"/>
      <c r="H157" s="34"/>
      <c r="I157" s="106"/>
      <c r="J157" s="34"/>
      <c r="K157" s="34"/>
      <c r="L157" s="37"/>
      <c r="M157" s="193"/>
      <c r="N157" s="62"/>
      <c r="O157" s="62"/>
      <c r="P157" s="62"/>
      <c r="Q157" s="62"/>
      <c r="R157" s="62"/>
      <c r="S157" s="62"/>
      <c r="T157" s="63"/>
      <c r="AT157" s="16" t="s">
        <v>136</v>
      </c>
      <c r="AU157" s="16" t="s">
        <v>81</v>
      </c>
    </row>
    <row r="158" spans="2:47" s="1" customFormat="1" ht="57.6">
      <c r="B158" s="33"/>
      <c r="C158" s="34"/>
      <c r="D158" s="191" t="s">
        <v>138</v>
      </c>
      <c r="E158" s="34"/>
      <c r="F158" s="194" t="s">
        <v>319</v>
      </c>
      <c r="G158" s="34"/>
      <c r="H158" s="34"/>
      <c r="I158" s="106"/>
      <c r="J158" s="34"/>
      <c r="K158" s="34"/>
      <c r="L158" s="37"/>
      <c r="M158" s="193"/>
      <c r="N158" s="62"/>
      <c r="O158" s="62"/>
      <c r="P158" s="62"/>
      <c r="Q158" s="62"/>
      <c r="R158" s="62"/>
      <c r="S158" s="62"/>
      <c r="T158" s="63"/>
      <c r="AT158" s="16" t="s">
        <v>138</v>
      </c>
      <c r="AU158" s="16" t="s">
        <v>81</v>
      </c>
    </row>
    <row r="159" spans="2:51" s="12" customFormat="1" ht="12">
      <c r="B159" s="195"/>
      <c r="C159" s="196"/>
      <c r="D159" s="191" t="s">
        <v>140</v>
      </c>
      <c r="E159" s="197" t="s">
        <v>20</v>
      </c>
      <c r="F159" s="198" t="s">
        <v>606</v>
      </c>
      <c r="G159" s="196"/>
      <c r="H159" s="199">
        <v>122</v>
      </c>
      <c r="I159" s="200"/>
      <c r="J159" s="196"/>
      <c r="K159" s="196"/>
      <c r="L159" s="201"/>
      <c r="M159" s="202"/>
      <c r="N159" s="203"/>
      <c r="O159" s="203"/>
      <c r="P159" s="203"/>
      <c r="Q159" s="203"/>
      <c r="R159" s="203"/>
      <c r="S159" s="203"/>
      <c r="T159" s="204"/>
      <c r="AT159" s="205" t="s">
        <v>140</v>
      </c>
      <c r="AU159" s="205" t="s">
        <v>81</v>
      </c>
      <c r="AV159" s="12" t="s">
        <v>81</v>
      </c>
      <c r="AW159" s="12" t="s">
        <v>33</v>
      </c>
      <c r="AX159" s="12" t="s">
        <v>8</v>
      </c>
      <c r="AY159" s="205" t="s">
        <v>126</v>
      </c>
    </row>
    <row r="160" spans="2:65" s="1" customFormat="1" ht="14.4" customHeight="1">
      <c r="B160" s="33"/>
      <c r="C160" s="179" t="s">
        <v>263</v>
      </c>
      <c r="D160" s="179" t="s">
        <v>129</v>
      </c>
      <c r="E160" s="180" t="s">
        <v>322</v>
      </c>
      <c r="F160" s="181" t="s">
        <v>323</v>
      </c>
      <c r="G160" s="182" t="s">
        <v>228</v>
      </c>
      <c r="H160" s="183">
        <v>140</v>
      </c>
      <c r="I160" s="184"/>
      <c r="J160" s="183">
        <f>ROUND(I160*H160,0)</f>
        <v>0</v>
      </c>
      <c r="K160" s="181" t="s">
        <v>133</v>
      </c>
      <c r="L160" s="37"/>
      <c r="M160" s="185" t="s">
        <v>20</v>
      </c>
      <c r="N160" s="186" t="s">
        <v>43</v>
      </c>
      <c r="O160" s="62"/>
      <c r="P160" s="187">
        <f>O160*H160</f>
        <v>0</v>
      </c>
      <c r="Q160" s="187">
        <v>0</v>
      </c>
      <c r="R160" s="187">
        <f>Q160*H160</f>
        <v>0</v>
      </c>
      <c r="S160" s="187">
        <v>0</v>
      </c>
      <c r="T160" s="188">
        <f>S160*H160</f>
        <v>0</v>
      </c>
      <c r="AR160" s="189" t="s">
        <v>229</v>
      </c>
      <c r="AT160" s="189" t="s">
        <v>129</v>
      </c>
      <c r="AU160" s="189" t="s">
        <v>81</v>
      </c>
      <c r="AY160" s="16" t="s">
        <v>126</v>
      </c>
      <c r="BE160" s="190">
        <f>IF(N160="základní",J160,0)</f>
        <v>0</v>
      </c>
      <c r="BF160" s="190">
        <f>IF(N160="snížená",J160,0)</f>
        <v>0</v>
      </c>
      <c r="BG160" s="190">
        <f>IF(N160="zákl. přenesená",J160,0)</f>
        <v>0</v>
      </c>
      <c r="BH160" s="190">
        <f>IF(N160="sníž. přenesená",J160,0)</f>
        <v>0</v>
      </c>
      <c r="BI160" s="190">
        <f>IF(N160="nulová",J160,0)</f>
        <v>0</v>
      </c>
      <c r="BJ160" s="16" t="s">
        <v>8</v>
      </c>
      <c r="BK160" s="190">
        <f>ROUND(I160*H160,0)</f>
        <v>0</v>
      </c>
      <c r="BL160" s="16" t="s">
        <v>229</v>
      </c>
      <c r="BM160" s="189" t="s">
        <v>607</v>
      </c>
    </row>
    <row r="161" spans="2:47" s="1" customFormat="1" ht="19.2">
      <c r="B161" s="33"/>
      <c r="C161" s="34"/>
      <c r="D161" s="191" t="s">
        <v>136</v>
      </c>
      <c r="E161" s="34"/>
      <c r="F161" s="192" t="s">
        <v>325</v>
      </c>
      <c r="G161" s="34"/>
      <c r="H161" s="34"/>
      <c r="I161" s="106"/>
      <c r="J161" s="34"/>
      <c r="K161" s="34"/>
      <c r="L161" s="37"/>
      <c r="M161" s="193"/>
      <c r="N161" s="62"/>
      <c r="O161" s="62"/>
      <c r="P161" s="62"/>
      <c r="Q161" s="62"/>
      <c r="R161" s="62"/>
      <c r="S161" s="62"/>
      <c r="T161" s="63"/>
      <c r="AT161" s="16" t="s">
        <v>136</v>
      </c>
      <c r="AU161" s="16" t="s">
        <v>81</v>
      </c>
    </row>
    <row r="162" spans="2:47" s="1" customFormat="1" ht="57.6">
      <c r="B162" s="33"/>
      <c r="C162" s="34"/>
      <c r="D162" s="191" t="s">
        <v>138</v>
      </c>
      <c r="E162" s="34"/>
      <c r="F162" s="194" t="s">
        <v>319</v>
      </c>
      <c r="G162" s="34"/>
      <c r="H162" s="34"/>
      <c r="I162" s="106"/>
      <c r="J162" s="34"/>
      <c r="K162" s="34"/>
      <c r="L162" s="37"/>
      <c r="M162" s="193"/>
      <c r="N162" s="62"/>
      <c r="O162" s="62"/>
      <c r="P162" s="62"/>
      <c r="Q162" s="62"/>
      <c r="R162" s="62"/>
      <c r="S162" s="62"/>
      <c r="T162" s="63"/>
      <c r="AT162" s="16" t="s">
        <v>138</v>
      </c>
      <c r="AU162" s="16" t="s">
        <v>81</v>
      </c>
    </row>
    <row r="163" spans="2:51" s="12" customFormat="1" ht="12">
      <c r="B163" s="195"/>
      <c r="C163" s="196"/>
      <c r="D163" s="191" t="s">
        <v>140</v>
      </c>
      <c r="E163" s="197" t="s">
        <v>20</v>
      </c>
      <c r="F163" s="198" t="s">
        <v>608</v>
      </c>
      <c r="G163" s="196"/>
      <c r="H163" s="199">
        <v>140</v>
      </c>
      <c r="I163" s="200"/>
      <c r="J163" s="196"/>
      <c r="K163" s="196"/>
      <c r="L163" s="201"/>
      <c r="M163" s="202"/>
      <c r="N163" s="203"/>
      <c r="O163" s="203"/>
      <c r="P163" s="203"/>
      <c r="Q163" s="203"/>
      <c r="R163" s="203"/>
      <c r="S163" s="203"/>
      <c r="T163" s="204"/>
      <c r="AT163" s="205" t="s">
        <v>140</v>
      </c>
      <c r="AU163" s="205" t="s">
        <v>81</v>
      </c>
      <c r="AV163" s="12" t="s">
        <v>81</v>
      </c>
      <c r="AW163" s="12" t="s">
        <v>33</v>
      </c>
      <c r="AX163" s="12" t="s">
        <v>8</v>
      </c>
      <c r="AY163" s="205" t="s">
        <v>126</v>
      </c>
    </row>
    <row r="164" spans="2:65" s="1" customFormat="1" ht="14.4" customHeight="1">
      <c r="B164" s="33"/>
      <c r="C164" s="179" t="s">
        <v>7</v>
      </c>
      <c r="D164" s="179" t="s">
        <v>129</v>
      </c>
      <c r="E164" s="180" t="s">
        <v>328</v>
      </c>
      <c r="F164" s="181" t="s">
        <v>329</v>
      </c>
      <c r="G164" s="182" t="s">
        <v>330</v>
      </c>
      <c r="H164" s="183">
        <v>311.34</v>
      </c>
      <c r="I164" s="184"/>
      <c r="J164" s="183">
        <f>ROUND(I164*H164,0)</f>
        <v>0</v>
      </c>
      <c r="K164" s="181" t="s">
        <v>133</v>
      </c>
      <c r="L164" s="37"/>
      <c r="M164" s="185" t="s">
        <v>20</v>
      </c>
      <c r="N164" s="186" t="s">
        <v>43</v>
      </c>
      <c r="O164" s="62"/>
      <c r="P164" s="187">
        <f>O164*H164</f>
        <v>0</v>
      </c>
      <c r="Q164" s="187">
        <v>0.00028</v>
      </c>
      <c r="R164" s="187">
        <f>Q164*H164</f>
        <v>0.08717519999999998</v>
      </c>
      <c r="S164" s="187">
        <v>0</v>
      </c>
      <c r="T164" s="188">
        <f>S164*H164</f>
        <v>0</v>
      </c>
      <c r="AR164" s="189" t="s">
        <v>229</v>
      </c>
      <c r="AT164" s="189" t="s">
        <v>129</v>
      </c>
      <c r="AU164" s="189" t="s">
        <v>81</v>
      </c>
      <c r="AY164" s="16" t="s">
        <v>126</v>
      </c>
      <c r="BE164" s="190">
        <f>IF(N164="základní",J164,0)</f>
        <v>0</v>
      </c>
      <c r="BF164" s="190">
        <f>IF(N164="snížená",J164,0)</f>
        <v>0</v>
      </c>
      <c r="BG164" s="190">
        <f>IF(N164="zákl. přenesená",J164,0)</f>
        <v>0</v>
      </c>
      <c r="BH164" s="190">
        <f>IF(N164="sníž. přenesená",J164,0)</f>
        <v>0</v>
      </c>
      <c r="BI164" s="190">
        <f>IF(N164="nulová",J164,0)</f>
        <v>0</v>
      </c>
      <c r="BJ164" s="16" t="s">
        <v>8</v>
      </c>
      <c r="BK164" s="190">
        <f>ROUND(I164*H164,0)</f>
        <v>0</v>
      </c>
      <c r="BL164" s="16" t="s">
        <v>229</v>
      </c>
      <c r="BM164" s="189" t="s">
        <v>609</v>
      </c>
    </row>
    <row r="165" spans="2:47" s="1" customFormat="1" ht="19.2">
      <c r="B165" s="33"/>
      <c r="C165" s="34"/>
      <c r="D165" s="191" t="s">
        <v>136</v>
      </c>
      <c r="E165" s="34"/>
      <c r="F165" s="192" t="s">
        <v>332</v>
      </c>
      <c r="G165" s="34"/>
      <c r="H165" s="34"/>
      <c r="I165" s="106"/>
      <c r="J165" s="34"/>
      <c r="K165" s="34"/>
      <c r="L165" s="37"/>
      <c r="M165" s="193"/>
      <c r="N165" s="62"/>
      <c r="O165" s="62"/>
      <c r="P165" s="62"/>
      <c r="Q165" s="62"/>
      <c r="R165" s="62"/>
      <c r="S165" s="62"/>
      <c r="T165" s="63"/>
      <c r="AT165" s="16" t="s">
        <v>136</v>
      </c>
      <c r="AU165" s="16" t="s">
        <v>81</v>
      </c>
    </row>
    <row r="166" spans="2:47" s="1" customFormat="1" ht="86.4">
      <c r="B166" s="33"/>
      <c r="C166" s="34"/>
      <c r="D166" s="191" t="s">
        <v>138</v>
      </c>
      <c r="E166" s="34"/>
      <c r="F166" s="194" t="s">
        <v>333</v>
      </c>
      <c r="G166" s="34"/>
      <c r="H166" s="34"/>
      <c r="I166" s="106"/>
      <c r="J166" s="34"/>
      <c r="K166" s="34"/>
      <c r="L166" s="37"/>
      <c r="M166" s="193"/>
      <c r="N166" s="62"/>
      <c r="O166" s="62"/>
      <c r="P166" s="62"/>
      <c r="Q166" s="62"/>
      <c r="R166" s="62"/>
      <c r="S166" s="62"/>
      <c r="T166" s="63"/>
      <c r="AT166" s="16" t="s">
        <v>138</v>
      </c>
      <c r="AU166" s="16" t="s">
        <v>81</v>
      </c>
    </row>
    <row r="167" spans="2:51" s="12" customFormat="1" ht="12">
      <c r="B167" s="195"/>
      <c r="C167" s="196"/>
      <c r="D167" s="191" t="s">
        <v>140</v>
      </c>
      <c r="E167" s="197" t="s">
        <v>20</v>
      </c>
      <c r="F167" s="198" t="s">
        <v>610</v>
      </c>
      <c r="G167" s="196"/>
      <c r="H167" s="199">
        <v>311.34</v>
      </c>
      <c r="I167" s="200"/>
      <c r="J167" s="196"/>
      <c r="K167" s="196"/>
      <c r="L167" s="201"/>
      <c r="M167" s="202"/>
      <c r="N167" s="203"/>
      <c r="O167" s="203"/>
      <c r="P167" s="203"/>
      <c r="Q167" s="203"/>
      <c r="R167" s="203"/>
      <c r="S167" s="203"/>
      <c r="T167" s="204"/>
      <c r="AT167" s="205" t="s">
        <v>140</v>
      </c>
      <c r="AU167" s="205" t="s">
        <v>81</v>
      </c>
      <c r="AV167" s="12" t="s">
        <v>81</v>
      </c>
      <c r="AW167" s="12" t="s">
        <v>33</v>
      </c>
      <c r="AX167" s="12" t="s">
        <v>8</v>
      </c>
      <c r="AY167" s="205" t="s">
        <v>126</v>
      </c>
    </row>
    <row r="168" spans="2:65" s="1" customFormat="1" ht="14.4" customHeight="1">
      <c r="B168" s="33"/>
      <c r="C168" s="217" t="s">
        <v>272</v>
      </c>
      <c r="D168" s="217" t="s">
        <v>256</v>
      </c>
      <c r="E168" s="218" t="s">
        <v>354</v>
      </c>
      <c r="F168" s="219" t="s">
        <v>355</v>
      </c>
      <c r="G168" s="220" t="s">
        <v>330</v>
      </c>
      <c r="H168" s="221">
        <v>58.9</v>
      </c>
      <c r="I168" s="222"/>
      <c r="J168" s="221">
        <f>ROUND(I168*H168,0)</f>
        <v>0</v>
      </c>
      <c r="K168" s="219" t="s">
        <v>133</v>
      </c>
      <c r="L168" s="223"/>
      <c r="M168" s="224" t="s">
        <v>20</v>
      </c>
      <c r="N168" s="225" t="s">
        <v>43</v>
      </c>
      <c r="O168" s="62"/>
      <c r="P168" s="187">
        <f>O168*H168</f>
        <v>0</v>
      </c>
      <c r="Q168" s="187">
        <v>0.0015</v>
      </c>
      <c r="R168" s="187">
        <f>Q168*H168</f>
        <v>0.08835</v>
      </c>
      <c r="S168" s="187">
        <v>0</v>
      </c>
      <c r="T168" s="188">
        <f>S168*H168</f>
        <v>0</v>
      </c>
      <c r="AR168" s="189" t="s">
        <v>260</v>
      </c>
      <c r="AT168" s="189" t="s">
        <v>256</v>
      </c>
      <c r="AU168" s="189" t="s">
        <v>81</v>
      </c>
      <c r="AY168" s="16" t="s">
        <v>126</v>
      </c>
      <c r="BE168" s="190">
        <f>IF(N168="základní",J168,0)</f>
        <v>0</v>
      </c>
      <c r="BF168" s="190">
        <f>IF(N168="snížená",J168,0)</f>
        <v>0</v>
      </c>
      <c r="BG168" s="190">
        <f>IF(N168="zákl. přenesená",J168,0)</f>
        <v>0</v>
      </c>
      <c r="BH168" s="190">
        <f>IF(N168="sníž. přenesená",J168,0)</f>
        <v>0</v>
      </c>
      <c r="BI168" s="190">
        <f>IF(N168="nulová",J168,0)</f>
        <v>0</v>
      </c>
      <c r="BJ168" s="16" t="s">
        <v>8</v>
      </c>
      <c r="BK168" s="190">
        <f>ROUND(I168*H168,0)</f>
        <v>0</v>
      </c>
      <c r="BL168" s="16" t="s">
        <v>229</v>
      </c>
      <c r="BM168" s="189" t="s">
        <v>611</v>
      </c>
    </row>
    <row r="169" spans="2:47" s="1" customFormat="1" ht="12">
      <c r="B169" s="33"/>
      <c r="C169" s="34"/>
      <c r="D169" s="191" t="s">
        <v>136</v>
      </c>
      <c r="E169" s="34"/>
      <c r="F169" s="192" t="s">
        <v>355</v>
      </c>
      <c r="G169" s="34"/>
      <c r="H169" s="34"/>
      <c r="I169" s="106"/>
      <c r="J169" s="34"/>
      <c r="K169" s="34"/>
      <c r="L169" s="37"/>
      <c r="M169" s="193"/>
      <c r="N169" s="62"/>
      <c r="O169" s="62"/>
      <c r="P169" s="62"/>
      <c r="Q169" s="62"/>
      <c r="R169" s="62"/>
      <c r="S169" s="62"/>
      <c r="T169" s="63"/>
      <c r="AT169" s="16" t="s">
        <v>136</v>
      </c>
      <c r="AU169" s="16" t="s">
        <v>81</v>
      </c>
    </row>
    <row r="170" spans="2:51" s="12" customFormat="1" ht="12">
      <c r="B170" s="195"/>
      <c r="C170" s="196"/>
      <c r="D170" s="191" t="s">
        <v>140</v>
      </c>
      <c r="E170" s="197" t="s">
        <v>20</v>
      </c>
      <c r="F170" s="198" t="s">
        <v>612</v>
      </c>
      <c r="G170" s="196"/>
      <c r="H170" s="199">
        <v>58.9</v>
      </c>
      <c r="I170" s="200"/>
      <c r="J170" s="196"/>
      <c r="K170" s="196"/>
      <c r="L170" s="201"/>
      <c r="M170" s="202"/>
      <c r="N170" s="203"/>
      <c r="O170" s="203"/>
      <c r="P170" s="203"/>
      <c r="Q170" s="203"/>
      <c r="R170" s="203"/>
      <c r="S170" s="203"/>
      <c r="T170" s="204"/>
      <c r="AT170" s="205" t="s">
        <v>140</v>
      </c>
      <c r="AU170" s="205" t="s">
        <v>81</v>
      </c>
      <c r="AV170" s="12" t="s">
        <v>81</v>
      </c>
      <c r="AW170" s="12" t="s">
        <v>33</v>
      </c>
      <c r="AX170" s="12" t="s">
        <v>8</v>
      </c>
      <c r="AY170" s="205" t="s">
        <v>126</v>
      </c>
    </row>
    <row r="171" spans="2:65" s="1" customFormat="1" ht="14.4" customHeight="1">
      <c r="B171" s="33"/>
      <c r="C171" s="217" t="s">
        <v>276</v>
      </c>
      <c r="D171" s="217" t="s">
        <v>256</v>
      </c>
      <c r="E171" s="218" t="s">
        <v>359</v>
      </c>
      <c r="F171" s="219" t="s">
        <v>360</v>
      </c>
      <c r="G171" s="220" t="s">
        <v>361</v>
      </c>
      <c r="H171" s="221">
        <v>29</v>
      </c>
      <c r="I171" s="222"/>
      <c r="J171" s="221">
        <f>ROUND(I171*H171,0)</f>
        <v>0</v>
      </c>
      <c r="K171" s="219" t="s">
        <v>133</v>
      </c>
      <c r="L171" s="223"/>
      <c r="M171" s="224" t="s">
        <v>20</v>
      </c>
      <c r="N171" s="225" t="s">
        <v>43</v>
      </c>
      <c r="O171" s="62"/>
      <c r="P171" s="187">
        <f>O171*H171</f>
        <v>0</v>
      </c>
      <c r="Q171" s="187">
        <v>0.0002</v>
      </c>
      <c r="R171" s="187">
        <f>Q171*H171</f>
        <v>0.0058000000000000005</v>
      </c>
      <c r="S171" s="187">
        <v>0</v>
      </c>
      <c r="T171" s="188">
        <f>S171*H171</f>
        <v>0</v>
      </c>
      <c r="AR171" s="189" t="s">
        <v>260</v>
      </c>
      <c r="AT171" s="189" t="s">
        <v>256</v>
      </c>
      <c r="AU171" s="189" t="s">
        <v>81</v>
      </c>
      <c r="AY171" s="16" t="s">
        <v>126</v>
      </c>
      <c r="BE171" s="190">
        <f>IF(N171="základní",J171,0)</f>
        <v>0</v>
      </c>
      <c r="BF171" s="190">
        <f>IF(N171="snížená",J171,0)</f>
        <v>0</v>
      </c>
      <c r="BG171" s="190">
        <f>IF(N171="zákl. přenesená",J171,0)</f>
        <v>0</v>
      </c>
      <c r="BH171" s="190">
        <f>IF(N171="sníž. přenesená",J171,0)</f>
        <v>0</v>
      </c>
      <c r="BI171" s="190">
        <f>IF(N171="nulová",J171,0)</f>
        <v>0</v>
      </c>
      <c r="BJ171" s="16" t="s">
        <v>8</v>
      </c>
      <c r="BK171" s="190">
        <f>ROUND(I171*H171,0)</f>
        <v>0</v>
      </c>
      <c r="BL171" s="16" t="s">
        <v>229</v>
      </c>
      <c r="BM171" s="189" t="s">
        <v>613</v>
      </c>
    </row>
    <row r="172" spans="2:47" s="1" customFormat="1" ht="12">
      <c r="B172" s="33"/>
      <c r="C172" s="34"/>
      <c r="D172" s="191" t="s">
        <v>136</v>
      </c>
      <c r="E172" s="34"/>
      <c r="F172" s="192" t="s">
        <v>360</v>
      </c>
      <c r="G172" s="34"/>
      <c r="H172" s="34"/>
      <c r="I172" s="106"/>
      <c r="J172" s="34"/>
      <c r="K172" s="34"/>
      <c r="L172" s="37"/>
      <c r="M172" s="193"/>
      <c r="N172" s="62"/>
      <c r="O172" s="62"/>
      <c r="P172" s="62"/>
      <c r="Q172" s="62"/>
      <c r="R172" s="62"/>
      <c r="S172" s="62"/>
      <c r="T172" s="63"/>
      <c r="AT172" s="16" t="s">
        <v>136</v>
      </c>
      <c r="AU172" s="16" t="s">
        <v>81</v>
      </c>
    </row>
    <row r="173" spans="2:51" s="12" customFormat="1" ht="12">
      <c r="B173" s="195"/>
      <c r="C173" s="196"/>
      <c r="D173" s="191" t="s">
        <v>140</v>
      </c>
      <c r="E173" s="197" t="s">
        <v>20</v>
      </c>
      <c r="F173" s="198" t="s">
        <v>614</v>
      </c>
      <c r="G173" s="196"/>
      <c r="H173" s="199">
        <v>29</v>
      </c>
      <c r="I173" s="200"/>
      <c r="J173" s="196"/>
      <c r="K173" s="196"/>
      <c r="L173" s="201"/>
      <c r="M173" s="202"/>
      <c r="N173" s="203"/>
      <c r="O173" s="203"/>
      <c r="P173" s="203"/>
      <c r="Q173" s="203"/>
      <c r="R173" s="203"/>
      <c r="S173" s="203"/>
      <c r="T173" s="204"/>
      <c r="AT173" s="205" t="s">
        <v>140</v>
      </c>
      <c r="AU173" s="205" t="s">
        <v>81</v>
      </c>
      <c r="AV173" s="12" t="s">
        <v>81</v>
      </c>
      <c r="AW173" s="12" t="s">
        <v>33</v>
      </c>
      <c r="AX173" s="12" t="s">
        <v>8</v>
      </c>
      <c r="AY173" s="205" t="s">
        <v>126</v>
      </c>
    </row>
    <row r="174" spans="2:65" s="1" customFormat="1" ht="14.4" customHeight="1">
      <c r="B174" s="33"/>
      <c r="C174" s="179" t="s">
        <v>281</v>
      </c>
      <c r="D174" s="179" t="s">
        <v>129</v>
      </c>
      <c r="E174" s="180" t="s">
        <v>347</v>
      </c>
      <c r="F174" s="181" t="s">
        <v>348</v>
      </c>
      <c r="G174" s="182" t="s">
        <v>228</v>
      </c>
      <c r="H174" s="183">
        <v>2</v>
      </c>
      <c r="I174" s="184"/>
      <c r="J174" s="183">
        <f>ROUND(I174*H174,0)</f>
        <v>0</v>
      </c>
      <c r="K174" s="181" t="s">
        <v>133</v>
      </c>
      <c r="L174" s="37"/>
      <c r="M174" s="185" t="s">
        <v>20</v>
      </c>
      <c r="N174" s="186" t="s">
        <v>43</v>
      </c>
      <c r="O174" s="62"/>
      <c r="P174" s="187">
        <f>O174*H174</f>
        <v>0</v>
      </c>
      <c r="Q174" s="187">
        <v>0</v>
      </c>
      <c r="R174" s="187">
        <f>Q174*H174</f>
        <v>0</v>
      </c>
      <c r="S174" s="187">
        <v>0</v>
      </c>
      <c r="T174" s="188">
        <f>S174*H174</f>
        <v>0</v>
      </c>
      <c r="AR174" s="189" t="s">
        <v>229</v>
      </c>
      <c r="AT174" s="189" t="s">
        <v>129</v>
      </c>
      <c r="AU174" s="189" t="s">
        <v>81</v>
      </c>
      <c r="AY174" s="16" t="s">
        <v>126</v>
      </c>
      <c r="BE174" s="190">
        <f>IF(N174="základní",J174,0)</f>
        <v>0</v>
      </c>
      <c r="BF174" s="190">
        <f>IF(N174="snížená",J174,0)</f>
        <v>0</v>
      </c>
      <c r="BG174" s="190">
        <f>IF(N174="zákl. přenesená",J174,0)</f>
        <v>0</v>
      </c>
      <c r="BH174" s="190">
        <f>IF(N174="sníž. přenesená",J174,0)</f>
        <v>0</v>
      </c>
      <c r="BI174" s="190">
        <f>IF(N174="nulová",J174,0)</f>
        <v>0</v>
      </c>
      <c r="BJ174" s="16" t="s">
        <v>8</v>
      </c>
      <c r="BK174" s="190">
        <f>ROUND(I174*H174,0)</f>
        <v>0</v>
      </c>
      <c r="BL174" s="16" t="s">
        <v>229</v>
      </c>
      <c r="BM174" s="189" t="s">
        <v>615</v>
      </c>
    </row>
    <row r="175" spans="2:47" s="1" customFormat="1" ht="19.2">
      <c r="B175" s="33"/>
      <c r="C175" s="34"/>
      <c r="D175" s="191" t="s">
        <v>136</v>
      </c>
      <c r="E175" s="34"/>
      <c r="F175" s="192" t="s">
        <v>350</v>
      </c>
      <c r="G175" s="34"/>
      <c r="H175" s="34"/>
      <c r="I175" s="106"/>
      <c r="J175" s="34"/>
      <c r="K175" s="34"/>
      <c r="L175" s="37"/>
      <c r="M175" s="193"/>
      <c r="N175" s="62"/>
      <c r="O175" s="62"/>
      <c r="P175" s="62"/>
      <c r="Q175" s="62"/>
      <c r="R175" s="62"/>
      <c r="S175" s="62"/>
      <c r="T175" s="63"/>
      <c r="AT175" s="16" t="s">
        <v>136</v>
      </c>
      <c r="AU175" s="16" t="s">
        <v>81</v>
      </c>
    </row>
    <row r="176" spans="2:47" s="1" customFormat="1" ht="48">
      <c r="B176" s="33"/>
      <c r="C176" s="34"/>
      <c r="D176" s="191" t="s">
        <v>138</v>
      </c>
      <c r="E176" s="34"/>
      <c r="F176" s="194" t="s">
        <v>351</v>
      </c>
      <c r="G176" s="34"/>
      <c r="H176" s="34"/>
      <c r="I176" s="106"/>
      <c r="J176" s="34"/>
      <c r="K176" s="34"/>
      <c r="L176" s="37"/>
      <c r="M176" s="193"/>
      <c r="N176" s="62"/>
      <c r="O176" s="62"/>
      <c r="P176" s="62"/>
      <c r="Q176" s="62"/>
      <c r="R176" s="62"/>
      <c r="S176" s="62"/>
      <c r="T176" s="63"/>
      <c r="AT176" s="16" t="s">
        <v>138</v>
      </c>
      <c r="AU176" s="16" t="s">
        <v>81</v>
      </c>
    </row>
    <row r="177" spans="2:51" s="12" customFormat="1" ht="12">
      <c r="B177" s="195"/>
      <c r="C177" s="196"/>
      <c r="D177" s="191" t="s">
        <v>140</v>
      </c>
      <c r="E177" s="197" t="s">
        <v>20</v>
      </c>
      <c r="F177" s="198" t="s">
        <v>454</v>
      </c>
      <c r="G177" s="196"/>
      <c r="H177" s="199">
        <v>2</v>
      </c>
      <c r="I177" s="200"/>
      <c r="J177" s="196"/>
      <c r="K177" s="196"/>
      <c r="L177" s="201"/>
      <c r="M177" s="202"/>
      <c r="N177" s="203"/>
      <c r="O177" s="203"/>
      <c r="P177" s="203"/>
      <c r="Q177" s="203"/>
      <c r="R177" s="203"/>
      <c r="S177" s="203"/>
      <c r="T177" s="204"/>
      <c r="AT177" s="205" t="s">
        <v>140</v>
      </c>
      <c r="AU177" s="205" t="s">
        <v>81</v>
      </c>
      <c r="AV177" s="12" t="s">
        <v>81</v>
      </c>
      <c r="AW177" s="12" t="s">
        <v>33</v>
      </c>
      <c r="AX177" s="12" t="s">
        <v>8</v>
      </c>
      <c r="AY177" s="205" t="s">
        <v>126</v>
      </c>
    </row>
    <row r="178" spans="2:65" s="1" customFormat="1" ht="14.4" customHeight="1">
      <c r="B178" s="33"/>
      <c r="C178" s="179" t="s">
        <v>286</v>
      </c>
      <c r="D178" s="179" t="s">
        <v>129</v>
      </c>
      <c r="E178" s="180" t="s">
        <v>365</v>
      </c>
      <c r="F178" s="181" t="s">
        <v>366</v>
      </c>
      <c r="G178" s="182" t="s">
        <v>228</v>
      </c>
      <c r="H178" s="183">
        <v>45</v>
      </c>
      <c r="I178" s="184"/>
      <c r="J178" s="183">
        <f>ROUND(I178*H178,0)</f>
        <v>0</v>
      </c>
      <c r="K178" s="181" t="s">
        <v>133</v>
      </c>
      <c r="L178" s="37"/>
      <c r="M178" s="185" t="s">
        <v>20</v>
      </c>
      <c r="N178" s="186" t="s">
        <v>43</v>
      </c>
      <c r="O178" s="62"/>
      <c r="P178" s="187">
        <f>O178*H178</f>
        <v>0</v>
      </c>
      <c r="Q178" s="187">
        <v>0</v>
      </c>
      <c r="R178" s="187">
        <f>Q178*H178</f>
        <v>0</v>
      </c>
      <c r="S178" s="187">
        <v>0</v>
      </c>
      <c r="T178" s="188">
        <f>S178*H178</f>
        <v>0</v>
      </c>
      <c r="AR178" s="189" t="s">
        <v>229</v>
      </c>
      <c r="AT178" s="189" t="s">
        <v>129</v>
      </c>
      <c r="AU178" s="189" t="s">
        <v>81</v>
      </c>
      <c r="AY178" s="16" t="s">
        <v>126</v>
      </c>
      <c r="BE178" s="190">
        <f>IF(N178="základní",J178,0)</f>
        <v>0</v>
      </c>
      <c r="BF178" s="190">
        <f>IF(N178="snížená",J178,0)</f>
        <v>0</v>
      </c>
      <c r="BG178" s="190">
        <f>IF(N178="zákl. přenesená",J178,0)</f>
        <v>0</v>
      </c>
      <c r="BH178" s="190">
        <f>IF(N178="sníž. přenesená",J178,0)</f>
        <v>0</v>
      </c>
      <c r="BI178" s="190">
        <f>IF(N178="nulová",J178,0)</f>
        <v>0</v>
      </c>
      <c r="BJ178" s="16" t="s">
        <v>8</v>
      </c>
      <c r="BK178" s="190">
        <f>ROUND(I178*H178,0)</f>
        <v>0</v>
      </c>
      <c r="BL178" s="16" t="s">
        <v>229</v>
      </c>
      <c r="BM178" s="189" t="s">
        <v>616</v>
      </c>
    </row>
    <row r="179" spans="2:47" s="1" customFormat="1" ht="19.2">
      <c r="B179" s="33"/>
      <c r="C179" s="34"/>
      <c r="D179" s="191" t="s">
        <v>136</v>
      </c>
      <c r="E179" s="34"/>
      <c r="F179" s="192" t="s">
        <v>368</v>
      </c>
      <c r="G179" s="34"/>
      <c r="H179" s="34"/>
      <c r="I179" s="106"/>
      <c r="J179" s="34"/>
      <c r="K179" s="34"/>
      <c r="L179" s="37"/>
      <c r="M179" s="193"/>
      <c r="N179" s="62"/>
      <c r="O179" s="62"/>
      <c r="P179" s="62"/>
      <c r="Q179" s="62"/>
      <c r="R179" s="62"/>
      <c r="S179" s="62"/>
      <c r="T179" s="63"/>
      <c r="AT179" s="16" t="s">
        <v>136</v>
      </c>
      <c r="AU179" s="16" t="s">
        <v>81</v>
      </c>
    </row>
    <row r="180" spans="2:47" s="1" customFormat="1" ht="48">
      <c r="B180" s="33"/>
      <c r="C180" s="34"/>
      <c r="D180" s="191" t="s">
        <v>138</v>
      </c>
      <c r="E180" s="34"/>
      <c r="F180" s="194" t="s">
        <v>351</v>
      </c>
      <c r="G180" s="34"/>
      <c r="H180" s="34"/>
      <c r="I180" s="106"/>
      <c r="J180" s="34"/>
      <c r="K180" s="34"/>
      <c r="L180" s="37"/>
      <c r="M180" s="193"/>
      <c r="N180" s="62"/>
      <c r="O180" s="62"/>
      <c r="P180" s="62"/>
      <c r="Q180" s="62"/>
      <c r="R180" s="62"/>
      <c r="S180" s="62"/>
      <c r="T180" s="63"/>
      <c r="AT180" s="16" t="s">
        <v>138</v>
      </c>
      <c r="AU180" s="16" t="s">
        <v>81</v>
      </c>
    </row>
    <row r="181" spans="2:51" s="12" customFormat="1" ht="12">
      <c r="B181" s="195"/>
      <c r="C181" s="196"/>
      <c r="D181" s="191" t="s">
        <v>140</v>
      </c>
      <c r="E181" s="197" t="s">
        <v>20</v>
      </c>
      <c r="F181" s="198" t="s">
        <v>617</v>
      </c>
      <c r="G181" s="196"/>
      <c r="H181" s="199">
        <v>45</v>
      </c>
      <c r="I181" s="200"/>
      <c r="J181" s="196"/>
      <c r="K181" s="196"/>
      <c r="L181" s="201"/>
      <c r="M181" s="202"/>
      <c r="N181" s="203"/>
      <c r="O181" s="203"/>
      <c r="P181" s="203"/>
      <c r="Q181" s="203"/>
      <c r="R181" s="203"/>
      <c r="S181" s="203"/>
      <c r="T181" s="204"/>
      <c r="AT181" s="205" t="s">
        <v>140</v>
      </c>
      <c r="AU181" s="205" t="s">
        <v>81</v>
      </c>
      <c r="AV181" s="12" t="s">
        <v>81</v>
      </c>
      <c r="AW181" s="12" t="s">
        <v>33</v>
      </c>
      <c r="AX181" s="12" t="s">
        <v>8</v>
      </c>
      <c r="AY181" s="205" t="s">
        <v>126</v>
      </c>
    </row>
    <row r="182" spans="2:65" s="1" customFormat="1" ht="14.4" customHeight="1">
      <c r="B182" s="33"/>
      <c r="C182" s="179" t="s">
        <v>290</v>
      </c>
      <c r="D182" s="179" t="s">
        <v>129</v>
      </c>
      <c r="E182" s="180" t="s">
        <v>465</v>
      </c>
      <c r="F182" s="181" t="s">
        <v>466</v>
      </c>
      <c r="G182" s="182" t="s">
        <v>228</v>
      </c>
      <c r="H182" s="183">
        <v>1</v>
      </c>
      <c r="I182" s="184"/>
      <c r="J182" s="183">
        <f>ROUND(I182*H182,0)</f>
        <v>0</v>
      </c>
      <c r="K182" s="181" t="s">
        <v>133</v>
      </c>
      <c r="L182" s="37"/>
      <c r="M182" s="185" t="s">
        <v>20</v>
      </c>
      <c r="N182" s="186" t="s">
        <v>43</v>
      </c>
      <c r="O182" s="62"/>
      <c r="P182" s="187">
        <f>O182*H182</f>
        <v>0</v>
      </c>
      <c r="Q182" s="187">
        <v>0</v>
      </c>
      <c r="R182" s="187">
        <f>Q182*H182</f>
        <v>0</v>
      </c>
      <c r="S182" s="187">
        <v>0</v>
      </c>
      <c r="T182" s="188">
        <f>S182*H182</f>
        <v>0</v>
      </c>
      <c r="AR182" s="189" t="s">
        <v>229</v>
      </c>
      <c r="AT182" s="189" t="s">
        <v>129</v>
      </c>
      <c r="AU182" s="189" t="s">
        <v>81</v>
      </c>
      <c r="AY182" s="16" t="s">
        <v>126</v>
      </c>
      <c r="BE182" s="190">
        <f>IF(N182="základní",J182,0)</f>
        <v>0</v>
      </c>
      <c r="BF182" s="190">
        <f>IF(N182="snížená",J182,0)</f>
        <v>0</v>
      </c>
      <c r="BG182" s="190">
        <f>IF(N182="zákl. přenesená",J182,0)</f>
        <v>0</v>
      </c>
      <c r="BH182" s="190">
        <f>IF(N182="sníž. přenesená",J182,0)</f>
        <v>0</v>
      </c>
      <c r="BI182" s="190">
        <f>IF(N182="nulová",J182,0)</f>
        <v>0</v>
      </c>
      <c r="BJ182" s="16" t="s">
        <v>8</v>
      </c>
      <c r="BK182" s="190">
        <f>ROUND(I182*H182,0)</f>
        <v>0</v>
      </c>
      <c r="BL182" s="16" t="s">
        <v>229</v>
      </c>
      <c r="BM182" s="189" t="s">
        <v>618</v>
      </c>
    </row>
    <row r="183" spans="2:47" s="1" customFormat="1" ht="19.2">
      <c r="B183" s="33"/>
      <c r="C183" s="34"/>
      <c r="D183" s="191" t="s">
        <v>136</v>
      </c>
      <c r="E183" s="34"/>
      <c r="F183" s="192" t="s">
        <v>468</v>
      </c>
      <c r="G183" s="34"/>
      <c r="H183" s="34"/>
      <c r="I183" s="106"/>
      <c r="J183" s="34"/>
      <c r="K183" s="34"/>
      <c r="L183" s="37"/>
      <c r="M183" s="193"/>
      <c r="N183" s="62"/>
      <c r="O183" s="62"/>
      <c r="P183" s="62"/>
      <c r="Q183" s="62"/>
      <c r="R183" s="62"/>
      <c r="S183" s="62"/>
      <c r="T183" s="63"/>
      <c r="AT183" s="16" t="s">
        <v>136</v>
      </c>
      <c r="AU183" s="16" t="s">
        <v>81</v>
      </c>
    </row>
    <row r="184" spans="2:47" s="1" customFormat="1" ht="48">
      <c r="B184" s="33"/>
      <c r="C184" s="34"/>
      <c r="D184" s="191" t="s">
        <v>138</v>
      </c>
      <c r="E184" s="34"/>
      <c r="F184" s="194" t="s">
        <v>351</v>
      </c>
      <c r="G184" s="34"/>
      <c r="H184" s="34"/>
      <c r="I184" s="106"/>
      <c r="J184" s="34"/>
      <c r="K184" s="34"/>
      <c r="L184" s="37"/>
      <c r="M184" s="193"/>
      <c r="N184" s="62"/>
      <c r="O184" s="62"/>
      <c r="P184" s="62"/>
      <c r="Q184" s="62"/>
      <c r="R184" s="62"/>
      <c r="S184" s="62"/>
      <c r="T184" s="63"/>
      <c r="AT184" s="16" t="s">
        <v>138</v>
      </c>
      <c r="AU184" s="16" t="s">
        <v>81</v>
      </c>
    </row>
    <row r="185" spans="2:51" s="12" customFormat="1" ht="12">
      <c r="B185" s="195"/>
      <c r="C185" s="196"/>
      <c r="D185" s="191" t="s">
        <v>140</v>
      </c>
      <c r="E185" s="197" t="s">
        <v>20</v>
      </c>
      <c r="F185" s="198" t="s">
        <v>8</v>
      </c>
      <c r="G185" s="196"/>
      <c r="H185" s="199">
        <v>1</v>
      </c>
      <c r="I185" s="200"/>
      <c r="J185" s="196"/>
      <c r="K185" s="196"/>
      <c r="L185" s="201"/>
      <c r="M185" s="202"/>
      <c r="N185" s="203"/>
      <c r="O185" s="203"/>
      <c r="P185" s="203"/>
      <c r="Q185" s="203"/>
      <c r="R185" s="203"/>
      <c r="S185" s="203"/>
      <c r="T185" s="204"/>
      <c r="AT185" s="205" t="s">
        <v>140</v>
      </c>
      <c r="AU185" s="205" t="s">
        <v>81</v>
      </c>
      <c r="AV185" s="12" t="s">
        <v>81</v>
      </c>
      <c r="AW185" s="12" t="s">
        <v>33</v>
      </c>
      <c r="AX185" s="12" t="s">
        <v>8</v>
      </c>
      <c r="AY185" s="205" t="s">
        <v>126</v>
      </c>
    </row>
    <row r="186" spans="2:65" s="1" customFormat="1" ht="14.4" customHeight="1">
      <c r="B186" s="33"/>
      <c r="C186" s="179" t="s">
        <v>294</v>
      </c>
      <c r="D186" s="179" t="s">
        <v>129</v>
      </c>
      <c r="E186" s="180" t="s">
        <v>371</v>
      </c>
      <c r="F186" s="181" t="s">
        <v>372</v>
      </c>
      <c r="G186" s="182" t="s">
        <v>373</v>
      </c>
      <c r="H186" s="184"/>
      <c r="I186" s="184"/>
      <c r="J186" s="183">
        <f>ROUND(I186*H186,0)</f>
        <v>0</v>
      </c>
      <c r="K186" s="181" t="s">
        <v>133</v>
      </c>
      <c r="L186" s="37"/>
      <c r="M186" s="185" t="s">
        <v>20</v>
      </c>
      <c r="N186" s="186" t="s">
        <v>43</v>
      </c>
      <c r="O186" s="62"/>
      <c r="P186" s="187">
        <f>O186*H186</f>
        <v>0</v>
      </c>
      <c r="Q186" s="187">
        <v>0</v>
      </c>
      <c r="R186" s="187">
        <f>Q186*H186</f>
        <v>0</v>
      </c>
      <c r="S186" s="187">
        <v>0</v>
      </c>
      <c r="T186" s="188">
        <f>S186*H186</f>
        <v>0</v>
      </c>
      <c r="AR186" s="189" t="s">
        <v>229</v>
      </c>
      <c r="AT186" s="189" t="s">
        <v>129</v>
      </c>
      <c r="AU186" s="189" t="s">
        <v>81</v>
      </c>
      <c r="AY186" s="16" t="s">
        <v>126</v>
      </c>
      <c r="BE186" s="190">
        <f>IF(N186="základní",J186,0)</f>
        <v>0</v>
      </c>
      <c r="BF186" s="190">
        <f>IF(N186="snížená",J186,0)</f>
        <v>0</v>
      </c>
      <c r="BG186" s="190">
        <f>IF(N186="zákl. přenesená",J186,0)</f>
        <v>0</v>
      </c>
      <c r="BH186" s="190">
        <f>IF(N186="sníž. přenesená",J186,0)</f>
        <v>0</v>
      </c>
      <c r="BI186" s="190">
        <f>IF(N186="nulová",J186,0)</f>
        <v>0</v>
      </c>
      <c r="BJ186" s="16" t="s">
        <v>8</v>
      </c>
      <c r="BK186" s="190">
        <f>ROUND(I186*H186,0)</f>
        <v>0</v>
      </c>
      <c r="BL186" s="16" t="s">
        <v>229</v>
      </c>
      <c r="BM186" s="189" t="s">
        <v>619</v>
      </c>
    </row>
    <row r="187" spans="2:47" s="1" customFormat="1" ht="19.2">
      <c r="B187" s="33"/>
      <c r="C187" s="34"/>
      <c r="D187" s="191" t="s">
        <v>136</v>
      </c>
      <c r="E187" s="34"/>
      <c r="F187" s="192" t="s">
        <v>375</v>
      </c>
      <c r="G187" s="34"/>
      <c r="H187" s="34"/>
      <c r="I187" s="106"/>
      <c r="J187" s="34"/>
      <c r="K187" s="34"/>
      <c r="L187" s="37"/>
      <c r="M187" s="193"/>
      <c r="N187" s="62"/>
      <c r="O187" s="62"/>
      <c r="P187" s="62"/>
      <c r="Q187" s="62"/>
      <c r="R187" s="62"/>
      <c r="S187" s="62"/>
      <c r="T187" s="63"/>
      <c r="AT187" s="16" t="s">
        <v>136</v>
      </c>
      <c r="AU187" s="16" t="s">
        <v>81</v>
      </c>
    </row>
    <row r="188" spans="2:47" s="1" customFormat="1" ht="96">
      <c r="B188" s="33"/>
      <c r="C188" s="34"/>
      <c r="D188" s="191" t="s">
        <v>138</v>
      </c>
      <c r="E188" s="34"/>
      <c r="F188" s="194" t="s">
        <v>376</v>
      </c>
      <c r="G188" s="34"/>
      <c r="H188" s="34"/>
      <c r="I188" s="106"/>
      <c r="J188" s="34"/>
      <c r="K188" s="34"/>
      <c r="L188" s="37"/>
      <c r="M188" s="193"/>
      <c r="N188" s="62"/>
      <c r="O188" s="62"/>
      <c r="P188" s="62"/>
      <c r="Q188" s="62"/>
      <c r="R188" s="62"/>
      <c r="S188" s="62"/>
      <c r="T188" s="63"/>
      <c r="AT188" s="16" t="s">
        <v>138</v>
      </c>
      <c r="AU188" s="16" t="s">
        <v>81</v>
      </c>
    </row>
    <row r="189" spans="2:63" s="11" customFormat="1" ht="22.8" customHeight="1">
      <c r="B189" s="163"/>
      <c r="C189" s="164"/>
      <c r="D189" s="165" t="s">
        <v>71</v>
      </c>
      <c r="E189" s="177" t="s">
        <v>470</v>
      </c>
      <c r="F189" s="177" t="s">
        <v>471</v>
      </c>
      <c r="G189" s="164"/>
      <c r="H189" s="164"/>
      <c r="I189" s="167"/>
      <c r="J189" s="178">
        <f>BK189</f>
        <v>0</v>
      </c>
      <c r="K189" s="164"/>
      <c r="L189" s="169"/>
      <c r="M189" s="170"/>
      <c r="N189" s="171"/>
      <c r="O189" s="171"/>
      <c r="P189" s="172">
        <f>SUM(P190:P201)</f>
        <v>0</v>
      </c>
      <c r="Q189" s="171"/>
      <c r="R189" s="172">
        <f>SUM(R190:R201)</f>
        <v>0</v>
      </c>
      <c r="S189" s="171"/>
      <c r="T189" s="173">
        <f>SUM(T190:T201)</f>
        <v>0</v>
      </c>
      <c r="AR189" s="174" t="s">
        <v>81</v>
      </c>
      <c r="AT189" s="175" t="s">
        <v>71</v>
      </c>
      <c r="AU189" s="175" t="s">
        <v>8</v>
      </c>
      <c r="AY189" s="174" t="s">
        <v>126</v>
      </c>
      <c r="BK189" s="176">
        <f>SUM(BK190:BK201)</f>
        <v>0</v>
      </c>
    </row>
    <row r="190" spans="2:65" s="1" customFormat="1" ht="21.6" customHeight="1">
      <c r="B190" s="33"/>
      <c r="C190" s="179" t="s">
        <v>298</v>
      </c>
      <c r="D190" s="179" t="s">
        <v>129</v>
      </c>
      <c r="E190" s="180" t="s">
        <v>473</v>
      </c>
      <c r="F190" s="181" t="s">
        <v>474</v>
      </c>
      <c r="G190" s="182" t="s">
        <v>132</v>
      </c>
      <c r="H190" s="183">
        <v>42.04</v>
      </c>
      <c r="I190" s="184"/>
      <c r="J190" s="183">
        <f>ROUND(I190*H190,0)</f>
        <v>0</v>
      </c>
      <c r="K190" s="181" t="s">
        <v>133</v>
      </c>
      <c r="L190" s="37"/>
      <c r="M190" s="185" t="s">
        <v>20</v>
      </c>
      <c r="N190" s="186" t="s">
        <v>43</v>
      </c>
      <c r="O190" s="62"/>
      <c r="P190" s="187">
        <f>O190*H190</f>
        <v>0</v>
      </c>
      <c r="Q190" s="187">
        <v>0</v>
      </c>
      <c r="R190" s="187">
        <f>Q190*H190</f>
        <v>0</v>
      </c>
      <c r="S190" s="187">
        <v>0</v>
      </c>
      <c r="T190" s="188">
        <f>S190*H190</f>
        <v>0</v>
      </c>
      <c r="AR190" s="189" t="s">
        <v>229</v>
      </c>
      <c r="AT190" s="189" t="s">
        <v>129</v>
      </c>
      <c r="AU190" s="189" t="s">
        <v>81</v>
      </c>
      <c r="AY190" s="16" t="s">
        <v>126</v>
      </c>
      <c r="BE190" s="190">
        <f>IF(N190="základní",J190,0)</f>
        <v>0</v>
      </c>
      <c r="BF190" s="190">
        <f>IF(N190="snížená",J190,0)</f>
        <v>0</v>
      </c>
      <c r="BG190" s="190">
        <f>IF(N190="zákl. přenesená",J190,0)</f>
        <v>0</v>
      </c>
      <c r="BH190" s="190">
        <f>IF(N190="sníž. přenesená",J190,0)</f>
        <v>0</v>
      </c>
      <c r="BI190" s="190">
        <f>IF(N190="nulová",J190,0)</f>
        <v>0</v>
      </c>
      <c r="BJ190" s="16" t="s">
        <v>8</v>
      </c>
      <c r="BK190" s="190">
        <f>ROUND(I190*H190,0)</f>
        <v>0</v>
      </c>
      <c r="BL190" s="16" t="s">
        <v>229</v>
      </c>
      <c r="BM190" s="189" t="s">
        <v>620</v>
      </c>
    </row>
    <row r="191" spans="2:47" s="1" customFormat="1" ht="19.2">
      <c r="B191" s="33"/>
      <c r="C191" s="34"/>
      <c r="D191" s="191" t="s">
        <v>136</v>
      </c>
      <c r="E191" s="34"/>
      <c r="F191" s="192" t="s">
        <v>476</v>
      </c>
      <c r="G191" s="34"/>
      <c r="H191" s="34"/>
      <c r="I191" s="106"/>
      <c r="J191" s="34"/>
      <c r="K191" s="34"/>
      <c r="L191" s="37"/>
      <c r="M191" s="193"/>
      <c r="N191" s="62"/>
      <c r="O191" s="62"/>
      <c r="P191" s="62"/>
      <c r="Q191" s="62"/>
      <c r="R191" s="62"/>
      <c r="S191" s="62"/>
      <c r="T191" s="63"/>
      <c r="AT191" s="16" t="s">
        <v>136</v>
      </c>
      <c r="AU191" s="16" t="s">
        <v>81</v>
      </c>
    </row>
    <row r="192" spans="2:47" s="1" customFormat="1" ht="28.8">
      <c r="B192" s="33"/>
      <c r="C192" s="34"/>
      <c r="D192" s="191" t="s">
        <v>138</v>
      </c>
      <c r="E192" s="34"/>
      <c r="F192" s="194" t="s">
        <v>477</v>
      </c>
      <c r="G192" s="34"/>
      <c r="H192" s="34"/>
      <c r="I192" s="106"/>
      <c r="J192" s="34"/>
      <c r="K192" s="34"/>
      <c r="L192" s="37"/>
      <c r="M192" s="193"/>
      <c r="N192" s="62"/>
      <c r="O192" s="62"/>
      <c r="P192" s="62"/>
      <c r="Q192" s="62"/>
      <c r="R192" s="62"/>
      <c r="S192" s="62"/>
      <c r="T192" s="63"/>
      <c r="AT192" s="16" t="s">
        <v>138</v>
      </c>
      <c r="AU192" s="16" t="s">
        <v>81</v>
      </c>
    </row>
    <row r="193" spans="2:51" s="12" customFormat="1" ht="12">
      <c r="B193" s="195"/>
      <c r="C193" s="196"/>
      <c r="D193" s="191" t="s">
        <v>140</v>
      </c>
      <c r="E193" s="197" t="s">
        <v>20</v>
      </c>
      <c r="F193" s="198" t="s">
        <v>621</v>
      </c>
      <c r="G193" s="196"/>
      <c r="H193" s="199">
        <v>22.08</v>
      </c>
      <c r="I193" s="200"/>
      <c r="J193" s="196"/>
      <c r="K193" s="196"/>
      <c r="L193" s="201"/>
      <c r="M193" s="202"/>
      <c r="N193" s="203"/>
      <c r="O193" s="203"/>
      <c r="P193" s="203"/>
      <c r="Q193" s="203"/>
      <c r="R193" s="203"/>
      <c r="S193" s="203"/>
      <c r="T193" s="204"/>
      <c r="AT193" s="205" t="s">
        <v>140</v>
      </c>
      <c r="AU193" s="205" t="s">
        <v>81</v>
      </c>
      <c r="AV193" s="12" t="s">
        <v>81</v>
      </c>
      <c r="AW193" s="12" t="s">
        <v>33</v>
      </c>
      <c r="AX193" s="12" t="s">
        <v>72</v>
      </c>
      <c r="AY193" s="205" t="s">
        <v>126</v>
      </c>
    </row>
    <row r="194" spans="2:51" s="12" customFormat="1" ht="12">
      <c r="B194" s="195"/>
      <c r="C194" s="196"/>
      <c r="D194" s="191" t="s">
        <v>140</v>
      </c>
      <c r="E194" s="197" t="s">
        <v>20</v>
      </c>
      <c r="F194" s="198" t="s">
        <v>622</v>
      </c>
      <c r="G194" s="196"/>
      <c r="H194" s="199">
        <v>19.96</v>
      </c>
      <c r="I194" s="200"/>
      <c r="J194" s="196"/>
      <c r="K194" s="196"/>
      <c r="L194" s="201"/>
      <c r="M194" s="202"/>
      <c r="N194" s="203"/>
      <c r="O194" s="203"/>
      <c r="P194" s="203"/>
      <c r="Q194" s="203"/>
      <c r="R194" s="203"/>
      <c r="S194" s="203"/>
      <c r="T194" s="204"/>
      <c r="AT194" s="205" t="s">
        <v>140</v>
      </c>
      <c r="AU194" s="205" t="s">
        <v>81</v>
      </c>
      <c r="AV194" s="12" t="s">
        <v>81</v>
      </c>
      <c r="AW194" s="12" t="s">
        <v>33</v>
      </c>
      <c r="AX194" s="12" t="s">
        <v>72</v>
      </c>
      <c r="AY194" s="205" t="s">
        <v>126</v>
      </c>
    </row>
    <row r="195" spans="2:51" s="13" customFormat="1" ht="12">
      <c r="B195" s="206"/>
      <c r="C195" s="207"/>
      <c r="D195" s="191" t="s">
        <v>140</v>
      </c>
      <c r="E195" s="208" t="s">
        <v>20</v>
      </c>
      <c r="F195" s="209" t="s">
        <v>143</v>
      </c>
      <c r="G195" s="207"/>
      <c r="H195" s="210">
        <v>42.04</v>
      </c>
      <c r="I195" s="211"/>
      <c r="J195" s="207"/>
      <c r="K195" s="207"/>
      <c r="L195" s="212"/>
      <c r="M195" s="213"/>
      <c r="N195" s="214"/>
      <c r="O195" s="214"/>
      <c r="P195" s="214"/>
      <c r="Q195" s="214"/>
      <c r="R195" s="214"/>
      <c r="S195" s="214"/>
      <c r="T195" s="215"/>
      <c r="AT195" s="216" t="s">
        <v>140</v>
      </c>
      <c r="AU195" s="216" t="s">
        <v>81</v>
      </c>
      <c r="AV195" s="13" t="s">
        <v>134</v>
      </c>
      <c r="AW195" s="13" t="s">
        <v>33</v>
      </c>
      <c r="AX195" s="13" t="s">
        <v>8</v>
      </c>
      <c r="AY195" s="216" t="s">
        <v>126</v>
      </c>
    </row>
    <row r="196" spans="2:65" s="1" customFormat="1" ht="14.4" customHeight="1">
      <c r="B196" s="33"/>
      <c r="C196" s="217" t="s">
        <v>302</v>
      </c>
      <c r="D196" s="217" t="s">
        <v>256</v>
      </c>
      <c r="E196" s="218" t="s">
        <v>482</v>
      </c>
      <c r="F196" s="219" t="s">
        <v>20</v>
      </c>
      <c r="G196" s="220" t="s">
        <v>132</v>
      </c>
      <c r="H196" s="221">
        <v>42.04</v>
      </c>
      <c r="I196" s="222"/>
      <c r="J196" s="221">
        <f>ROUND(I196*H196,0)</f>
        <v>0</v>
      </c>
      <c r="K196" s="219" t="s">
        <v>20</v>
      </c>
      <c r="L196" s="223"/>
      <c r="M196" s="224" t="s">
        <v>20</v>
      </c>
      <c r="N196" s="225" t="s">
        <v>43</v>
      </c>
      <c r="O196" s="62"/>
      <c r="P196" s="187">
        <f>O196*H196</f>
        <v>0</v>
      </c>
      <c r="Q196" s="187">
        <v>0</v>
      </c>
      <c r="R196" s="187">
        <f>Q196*H196</f>
        <v>0</v>
      </c>
      <c r="S196" s="187">
        <v>0</v>
      </c>
      <c r="T196" s="188">
        <f>S196*H196</f>
        <v>0</v>
      </c>
      <c r="AR196" s="189" t="s">
        <v>260</v>
      </c>
      <c r="AT196" s="189" t="s">
        <v>256</v>
      </c>
      <c r="AU196" s="189" t="s">
        <v>81</v>
      </c>
      <c r="AY196" s="16" t="s">
        <v>126</v>
      </c>
      <c r="BE196" s="190">
        <f>IF(N196="základní",J196,0)</f>
        <v>0</v>
      </c>
      <c r="BF196" s="190">
        <f>IF(N196="snížená",J196,0)</f>
        <v>0</v>
      </c>
      <c r="BG196" s="190">
        <f>IF(N196="zákl. přenesená",J196,0)</f>
        <v>0</v>
      </c>
      <c r="BH196" s="190">
        <f>IF(N196="sníž. přenesená",J196,0)</f>
        <v>0</v>
      </c>
      <c r="BI196" s="190">
        <f>IF(N196="nulová",J196,0)</f>
        <v>0</v>
      </c>
      <c r="BJ196" s="16" t="s">
        <v>8</v>
      </c>
      <c r="BK196" s="190">
        <f>ROUND(I196*H196,0)</f>
        <v>0</v>
      </c>
      <c r="BL196" s="16" t="s">
        <v>229</v>
      </c>
      <c r="BM196" s="189" t="s">
        <v>623</v>
      </c>
    </row>
    <row r="197" spans="2:47" s="1" customFormat="1" ht="12">
      <c r="B197" s="33"/>
      <c r="C197" s="34"/>
      <c r="D197" s="191" t="s">
        <v>136</v>
      </c>
      <c r="E197" s="34"/>
      <c r="F197" s="192" t="s">
        <v>484</v>
      </c>
      <c r="G197" s="34"/>
      <c r="H197" s="34"/>
      <c r="I197" s="106"/>
      <c r="J197" s="34"/>
      <c r="K197" s="34"/>
      <c r="L197" s="37"/>
      <c r="M197" s="193"/>
      <c r="N197" s="62"/>
      <c r="O197" s="62"/>
      <c r="P197" s="62"/>
      <c r="Q197" s="62"/>
      <c r="R197" s="62"/>
      <c r="S197" s="62"/>
      <c r="T197" s="63"/>
      <c r="AT197" s="16" t="s">
        <v>136</v>
      </c>
      <c r="AU197" s="16" t="s">
        <v>81</v>
      </c>
    </row>
    <row r="198" spans="2:51" s="12" customFormat="1" ht="12">
      <c r="B198" s="195"/>
      <c r="C198" s="196"/>
      <c r="D198" s="191" t="s">
        <v>140</v>
      </c>
      <c r="E198" s="197" t="s">
        <v>20</v>
      </c>
      <c r="F198" s="198" t="s">
        <v>624</v>
      </c>
      <c r="G198" s="196"/>
      <c r="H198" s="199">
        <v>42.04</v>
      </c>
      <c r="I198" s="200"/>
      <c r="J198" s="196"/>
      <c r="K198" s="196"/>
      <c r="L198" s="201"/>
      <c r="M198" s="202"/>
      <c r="N198" s="203"/>
      <c r="O198" s="203"/>
      <c r="P198" s="203"/>
      <c r="Q198" s="203"/>
      <c r="R198" s="203"/>
      <c r="S198" s="203"/>
      <c r="T198" s="204"/>
      <c r="AT198" s="205" t="s">
        <v>140</v>
      </c>
      <c r="AU198" s="205" t="s">
        <v>81</v>
      </c>
      <c r="AV198" s="12" t="s">
        <v>81</v>
      </c>
      <c r="AW198" s="12" t="s">
        <v>33</v>
      </c>
      <c r="AX198" s="12" t="s">
        <v>8</v>
      </c>
      <c r="AY198" s="205" t="s">
        <v>126</v>
      </c>
    </row>
    <row r="199" spans="2:65" s="1" customFormat="1" ht="14.4" customHeight="1">
      <c r="B199" s="33"/>
      <c r="C199" s="179" t="s">
        <v>306</v>
      </c>
      <c r="D199" s="179" t="s">
        <v>129</v>
      </c>
      <c r="E199" s="180" t="s">
        <v>487</v>
      </c>
      <c r="F199" s="181" t="s">
        <v>488</v>
      </c>
      <c r="G199" s="182" t="s">
        <v>373</v>
      </c>
      <c r="H199" s="184"/>
      <c r="I199" s="184"/>
      <c r="J199" s="183">
        <f>ROUND(I199*H199,0)</f>
        <v>0</v>
      </c>
      <c r="K199" s="181" t="s">
        <v>133</v>
      </c>
      <c r="L199" s="37"/>
      <c r="M199" s="185" t="s">
        <v>20</v>
      </c>
      <c r="N199" s="186" t="s">
        <v>43</v>
      </c>
      <c r="O199" s="62"/>
      <c r="P199" s="187">
        <f>O199*H199</f>
        <v>0</v>
      </c>
      <c r="Q199" s="187">
        <v>0</v>
      </c>
      <c r="R199" s="187">
        <f>Q199*H199</f>
        <v>0</v>
      </c>
      <c r="S199" s="187">
        <v>0</v>
      </c>
      <c r="T199" s="188">
        <f>S199*H199</f>
        <v>0</v>
      </c>
      <c r="AR199" s="189" t="s">
        <v>229</v>
      </c>
      <c r="AT199" s="189" t="s">
        <v>129</v>
      </c>
      <c r="AU199" s="189" t="s">
        <v>81</v>
      </c>
      <c r="AY199" s="16" t="s">
        <v>126</v>
      </c>
      <c r="BE199" s="190">
        <f>IF(N199="základní",J199,0)</f>
        <v>0</v>
      </c>
      <c r="BF199" s="190">
        <f>IF(N199="snížená",J199,0)</f>
        <v>0</v>
      </c>
      <c r="BG199" s="190">
        <f>IF(N199="zákl. přenesená",J199,0)</f>
        <v>0</v>
      </c>
      <c r="BH199" s="190">
        <f>IF(N199="sníž. přenesená",J199,0)</f>
        <v>0</v>
      </c>
      <c r="BI199" s="190">
        <f>IF(N199="nulová",J199,0)</f>
        <v>0</v>
      </c>
      <c r="BJ199" s="16" t="s">
        <v>8</v>
      </c>
      <c r="BK199" s="190">
        <f>ROUND(I199*H199,0)</f>
        <v>0</v>
      </c>
      <c r="BL199" s="16" t="s">
        <v>229</v>
      </c>
      <c r="BM199" s="189" t="s">
        <v>625</v>
      </c>
    </row>
    <row r="200" spans="2:47" s="1" customFormat="1" ht="19.2">
      <c r="B200" s="33"/>
      <c r="C200" s="34"/>
      <c r="D200" s="191" t="s">
        <v>136</v>
      </c>
      <c r="E200" s="34"/>
      <c r="F200" s="192" t="s">
        <v>490</v>
      </c>
      <c r="G200" s="34"/>
      <c r="H200" s="34"/>
      <c r="I200" s="106"/>
      <c r="J200" s="34"/>
      <c r="K200" s="34"/>
      <c r="L200" s="37"/>
      <c r="M200" s="193"/>
      <c r="N200" s="62"/>
      <c r="O200" s="62"/>
      <c r="P200" s="62"/>
      <c r="Q200" s="62"/>
      <c r="R200" s="62"/>
      <c r="S200" s="62"/>
      <c r="T200" s="63"/>
      <c r="AT200" s="16" t="s">
        <v>136</v>
      </c>
      <c r="AU200" s="16" t="s">
        <v>81</v>
      </c>
    </row>
    <row r="201" spans="2:47" s="1" customFormat="1" ht="96">
      <c r="B201" s="33"/>
      <c r="C201" s="34"/>
      <c r="D201" s="191" t="s">
        <v>138</v>
      </c>
      <c r="E201" s="34"/>
      <c r="F201" s="194" t="s">
        <v>376</v>
      </c>
      <c r="G201" s="34"/>
      <c r="H201" s="34"/>
      <c r="I201" s="106"/>
      <c r="J201" s="34"/>
      <c r="K201" s="34"/>
      <c r="L201" s="37"/>
      <c r="M201" s="226"/>
      <c r="N201" s="227"/>
      <c r="O201" s="227"/>
      <c r="P201" s="227"/>
      <c r="Q201" s="227"/>
      <c r="R201" s="227"/>
      <c r="S201" s="227"/>
      <c r="T201" s="228"/>
      <c r="AT201" s="16" t="s">
        <v>138</v>
      </c>
      <c r="AU201" s="16" t="s">
        <v>81</v>
      </c>
    </row>
    <row r="202" spans="2:12" s="1" customFormat="1" ht="6.9" customHeight="1">
      <c r="B202" s="45"/>
      <c r="C202" s="46"/>
      <c r="D202" s="46"/>
      <c r="E202" s="46"/>
      <c r="F202" s="46"/>
      <c r="G202" s="46"/>
      <c r="H202" s="46"/>
      <c r="I202" s="130"/>
      <c r="J202" s="46"/>
      <c r="K202" s="46"/>
      <c r="L202" s="37"/>
    </row>
  </sheetData>
  <sheetProtection algorithmName="SHA-512" hashValue="OsXjLZCPWbXYm/5YE9vEklG4HqfxXiZAcm+9OqJFMIcDcFd4nVPbc95u2jn0Kl1fZEjIk5zZhQkgv9Y6bbzNsA==" saltValue="xx8LPMopwIvdEGs1Ob8Fqc1VmMcDzB2AN4XJhpzyb3BHtTAuCUPLsD8ha/rEgbufBs1ocgvY3r9U5O18wTVBcQ==" spinCount="100000" sheet="1" objects="1" scenarios="1" formatColumns="0" formatRows="0" autoFilter="0"/>
  <autoFilter ref="C86:K201"/>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9"/>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99"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 customHeight="1">
      <c r="L2" s="334"/>
      <c r="M2" s="334"/>
      <c r="N2" s="334"/>
      <c r="O2" s="334"/>
      <c r="P2" s="334"/>
      <c r="Q2" s="334"/>
      <c r="R2" s="334"/>
      <c r="S2" s="334"/>
      <c r="T2" s="334"/>
      <c r="U2" s="334"/>
      <c r="V2" s="334"/>
      <c r="AT2" s="16" t="s">
        <v>96</v>
      </c>
    </row>
    <row r="3" spans="2:46" ht="6.9" customHeight="1">
      <c r="B3" s="100"/>
      <c r="C3" s="101"/>
      <c r="D3" s="101"/>
      <c r="E3" s="101"/>
      <c r="F3" s="101"/>
      <c r="G3" s="101"/>
      <c r="H3" s="101"/>
      <c r="I3" s="102"/>
      <c r="J3" s="101"/>
      <c r="K3" s="101"/>
      <c r="L3" s="19"/>
      <c r="AT3" s="16" t="s">
        <v>81</v>
      </c>
    </row>
    <row r="4" spans="2:46" ht="24.9" customHeight="1">
      <c r="B4" s="19"/>
      <c r="D4" s="103" t="s">
        <v>97</v>
      </c>
      <c r="L4" s="19"/>
      <c r="M4" s="104" t="s">
        <v>11</v>
      </c>
      <c r="AT4" s="16" t="s">
        <v>4</v>
      </c>
    </row>
    <row r="5" spans="2:12" ht="6.9" customHeight="1">
      <c r="B5" s="19"/>
      <c r="L5" s="19"/>
    </row>
    <row r="6" spans="2:12" ht="12" customHeight="1">
      <c r="B6" s="19"/>
      <c r="D6" s="105" t="s">
        <v>16</v>
      </c>
      <c r="L6" s="19"/>
    </row>
    <row r="7" spans="2:12" ht="14.4" customHeight="1">
      <c r="B7" s="19"/>
      <c r="E7" s="350" t="str">
        <f>'Rekapitulace stavby'!K6</f>
        <v>3719 Klatovská nemocnice - výměna oken a dveří</v>
      </c>
      <c r="F7" s="351"/>
      <c r="G7" s="351"/>
      <c r="H7" s="351"/>
      <c r="L7" s="19"/>
    </row>
    <row r="8" spans="2:12" s="1" customFormat="1" ht="12" customHeight="1">
      <c r="B8" s="37"/>
      <c r="D8" s="105" t="s">
        <v>98</v>
      </c>
      <c r="I8" s="106"/>
      <c r="L8" s="37"/>
    </row>
    <row r="9" spans="2:12" s="1" customFormat="1" ht="36.9" customHeight="1">
      <c r="B9" s="37"/>
      <c r="E9" s="352" t="s">
        <v>626</v>
      </c>
      <c r="F9" s="353"/>
      <c r="G9" s="353"/>
      <c r="H9" s="353"/>
      <c r="I9" s="106"/>
      <c r="L9" s="37"/>
    </row>
    <row r="10" spans="2:12" s="1" customFormat="1" ht="12">
      <c r="B10" s="37"/>
      <c r="I10" s="106"/>
      <c r="L10" s="37"/>
    </row>
    <row r="11" spans="2:12" s="1" customFormat="1" ht="12" customHeight="1">
      <c r="B11" s="37"/>
      <c r="D11" s="105" t="s">
        <v>19</v>
      </c>
      <c r="F11" s="107" t="s">
        <v>20</v>
      </c>
      <c r="I11" s="108" t="s">
        <v>21</v>
      </c>
      <c r="J11" s="107" t="s">
        <v>20</v>
      </c>
      <c r="L11" s="37"/>
    </row>
    <row r="12" spans="2:12" s="1" customFormat="1" ht="12" customHeight="1">
      <c r="B12" s="37"/>
      <c r="D12" s="105" t="s">
        <v>22</v>
      </c>
      <c r="F12" s="107" t="s">
        <v>23</v>
      </c>
      <c r="I12" s="108" t="s">
        <v>24</v>
      </c>
      <c r="J12" s="109" t="str">
        <f>'Rekapitulace stavby'!AN8</f>
        <v>26. 5. 2019</v>
      </c>
      <c r="L12" s="37"/>
    </row>
    <row r="13" spans="2:12" s="1" customFormat="1" ht="10.8" customHeight="1">
      <c r="B13" s="37"/>
      <c r="I13" s="106"/>
      <c r="L13" s="37"/>
    </row>
    <row r="14" spans="2:12" s="1" customFormat="1" ht="12" customHeight="1">
      <c r="B14" s="37"/>
      <c r="D14" s="105" t="s">
        <v>28</v>
      </c>
      <c r="I14" s="108" t="s">
        <v>29</v>
      </c>
      <c r="J14" s="107" t="str">
        <f>IF('Rekapitulace stavby'!AN10="","",'Rekapitulace stavby'!AN10)</f>
        <v/>
      </c>
      <c r="L14" s="37"/>
    </row>
    <row r="15" spans="2:12" s="1" customFormat="1" ht="18" customHeight="1">
      <c r="B15" s="37"/>
      <c r="E15" s="107" t="str">
        <f>IF('Rekapitulace stavby'!E11="","",'Rekapitulace stavby'!E11)</f>
        <v xml:space="preserve"> </v>
      </c>
      <c r="I15" s="108" t="s">
        <v>30</v>
      </c>
      <c r="J15" s="107" t="str">
        <f>IF('Rekapitulace stavby'!AN11="","",'Rekapitulace stavby'!AN11)</f>
        <v/>
      </c>
      <c r="L15" s="37"/>
    </row>
    <row r="16" spans="2:12" s="1" customFormat="1" ht="6.9" customHeight="1">
      <c r="B16" s="37"/>
      <c r="I16" s="106"/>
      <c r="L16" s="37"/>
    </row>
    <row r="17" spans="2:12" s="1" customFormat="1" ht="12" customHeight="1">
      <c r="B17" s="37"/>
      <c r="D17" s="105" t="s">
        <v>31</v>
      </c>
      <c r="I17" s="108" t="s">
        <v>29</v>
      </c>
      <c r="J17" s="29" t="str">
        <f>'Rekapitulace stavby'!AN13</f>
        <v>Vyplň údaj</v>
      </c>
      <c r="L17" s="37"/>
    </row>
    <row r="18" spans="2:12" s="1" customFormat="1" ht="18" customHeight="1">
      <c r="B18" s="37"/>
      <c r="E18" s="354" t="str">
        <f>'Rekapitulace stavby'!E14</f>
        <v>Vyplň údaj</v>
      </c>
      <c r="F18" s="355"/>
      <c r="G18" s="355"/>
      <c r="H18" s="355"/>
      <c r="I18" s="108" t="s">
        <v>30</v>
      </c>
      <c r="J18" s="29" t="str">
        <f>'Rekapitulace stavby'!AN14</f>
        <v>Vyplň údaj</v>
      </c>
      <c r="L18" s="37"/>
    </row>
    <row r="19" spans="2:12" s="1" customFormat="1" ht="6.9" customHeight="1">
      <c r="B19" s="37"/>
      <c r="I19" s="106"/>
      <c r="L19" s="37"/>
    </row>
    <row r="20" spans="2:12" s="1" customFormat="1" ht="12" customHeight="1">
      <c r="B20" s="37"/>
      <c r="D20" s="105" t="s">
        <v>34</v>
      </c>
      <c r="I20" s="108" t="s">
        <v>29</v>
      </c>
      <c r="J20" s="107" t="str">
        <f>IF('Rekapitulace stavby'!AN16="","",'Rekapitulace stavby'!AN16)</f>
        <v/>
      </c>
      <c r="L20" s="37"/>
    </row>
    <row r="21" spans="2:12" s="1" customFormat="1" ht="18" customHeight="1">
      <c r="B21" s="37"/>
      <c r="E21" s="107" t="str">
        <f>IF('Rekapitulace stavby'!E17="","",'Rekapitulace stavby'!E17)</f>
        <v xml:space="preserve"> </v>
      </c>
      <c r="I21" s="108" t="s">
        <v>30</v>
      </c>
      <c r="J21" s="107" t="str">
        <f>IF('Rekapitulace stavby'!AN17="","",'Rekapitulace stavby'!AN17)</f>
        <v/>
      </c>
      <c r="L21" s="37"/>
    </row>
    <row r="22" spans="2:12" s="1" customFormat="1" ht="6.9" customHeight="1">
      <c r="B22" s="37"/>
      <c r="I22" s="106"/>
      <c r="L22" s="37"/>
    </row>
    <row r="23" spans="2:12" s="1" customFormat="1" ht="12" customHeight="1">
      <c r="B23" s="37"/>
      <c r="D23" s="105" t="s">
        <v>35</v>
      </c>
      <c r="I23" s="108" t="s">
        <v>29</v>
      </c>
      <c r="J23" s="107" t="str">
        <f>IF('Rekapitulace stavby'!AN19="","",'Rekapitulace stavby'!AN19)</f>
        <v/>
      </c>
      <c r="L23" s="37"/>
    </row>
    <row r="24" spans="2:12" s="1" customFormat="1" ht="18" customHeight="1">
      <c r="B24" s="37"/>
      <c r="E24" s="107" t="str">
        <f>IF('Rekapitulace stavby'!E20="","",'Rekapitulace stavby'!E20)</f>
        <v xml:space="preserve"> </v>
      </c>
      <c r="I24" s="108" t="s">
        <v>30</v>
      </c>
      <c r="J24" s="107" t="str">
        <f>IF('Rekapitulace stavby'!AN20="","",'Rekapitulace stavby'!AN20)</f>
        <v/>
      </c>
      <c r="L24" s="37"/>
    </row>
    <row r="25" spans="2:12" s="1" customFormat="1" ht="6.9" customHeight="1">
      <c r="B25" s="37"/>
      <c r="I25" s="106"/>
      <c r="L25" s="37"/>
    </row>
    <row r="26" spans="2:12" s="1" customFormat="1" ht="12" customHeight="1">
      <c r="B26" s="37"/>
      <c r="D26" s="105" t="s">
        <v>36</v>
      </c>
      <c r="I26" s="106"/>
      <c r="L26" s="37"/>
    </row>
    <row r="27" spans="2:12" s="7" customFormat="1" ht="14.4" customHeight="1">
      <c r="B27" s="110"/>
      <c r="E27" s="356" t="s">
        <v>20</v>
      </c>
      <c r="F27" s="356"/>
      <c r="G27" s="356"/>
      <c r="H27" s="356"/>
      <c r="I27" s="111"/>
      <c r="L27" s="110"/>
    </row>
    <row r="28" spans="2:12" s="1" customFormat="1" ht="6.9" customHeight="1">
      <c r="B28" s="37"/>
      <c r="I28" s="106"/>
      <c r="L28" s="37"/>
    </row>
    <row r="29" spans="2:12" s="1" customFormat="1" ht="6.9" customHeight="1">
      <c r="B29" s="37"/>
      <c r="D29" s="58"/>
      <c r="E29" s="58"/>
      <c r="F29" s="58"/>
      <c r="G29" s="58"/>
      <c r="H29" s="58"/>
      <c r="I29" s="112"/>
      <c r="J29" s="58"/>
      <c r="K29" s="58"/>
      <c r="L29" s="37"/>
    </row>
    <row r="30" spans="2:12" s="1" customFormat="1" ht="25.35" customHeight="1">
      <c r="B30" s="37"/>
      <c r="D30" s="113" t="s">
        <v>38</v>
      </c>
      <c r="I30" s="106"/>
      <c r="J30" s="114">
        <f>ROUND(J87,2)</f>
        <v>0</v>
      </c>
      <c r="L30" s="37"/>
    </row>
    <row r="31" spans="2:12" s="1" customFormat="1" ht="6.9" customHeight="1">
      <c r="B31" s="37"/>
      <c r="D31" s="58"/>
      <c r="E31" s="58"/>
      <c r="F31" s="58"/>
      <c r="G31" s="58"/>
      <c r="H31" s="58"/>
      <c r="I31" s="112"/>
      <c r="J31" s="58"/>
      <c r="K31" s="58"/>
      <c r="L31" s="37"/>
    </row>
    <row r="32" spans="2:12" s="1" customFormat="1" ht="14.4" customHeight="1">
      <c r="B32" s="37"/>
      <c r="F32" s="115" t="s">
        <v>40</v>
      </c>
      <c r="I32" s="116" t="s">
        <v>39</v>
      </c>
      <c r="J32" s="115" t="s">
        <v>41</v>
      </c>
      <c r="L32" s="37"/>
    </row>
    <row r="33" spans="2:12" s="1" customFormat="1" ht="14.4" customHeight="1">
      <c r="B33" s="37"/>
      <c r="D33" s="117" t="s">
        <v>42</v>
      </c>
      <c r="E33" s="105" t="s">
        <v>43</v>
      </c>
      <c r="F33" s="118">
        <f>ROUND((SUM(BE87:BE158)),2)</f>
        <v>0</v>
      </c>
      <c r="I33" s="119">
        <v>0.21</v>
      </c>
      <c r="J33" s="118">
        <f>ROUND(((SUM(BE87:BE158))*I33),2)</f>
        <v>0</v>
      </c>
      <c r="L33" s="37"/>
    </row>
    <row r="34" spans="2:12" s="1" customFormat="1" ht="14.4" customHeight="1">
      <c r="B34" s="37"/>
      <c r="E34" s="105" t="s">
        <v>44</v>
      </c>
      <c r="F34" s="118">
        <f>ROUND((SUM(BF87:BF158)),2)</f>
        <v>0</v>
      </c>
      <c r="I34" s="119">
        <v>0.15</v>
      </c>
      <c r="J34" s="118">
        <f>ROUND(((SUM(BF87:BF158))*I34),2)</f>
        <v>0</v>
      </c>
      <c r="L34" s="37"/>
    </row>
    <row r="35" spans="2:12" s="1" customFormat="1" ht="14.4" customHeight="1" hidden="1">
      <c r="B35" s="37"/>
      <c r="E35" s="105" t="s">
        <v>45</v>
      </c>
      <c r="F35" s="118">
        <f>ROUND((SUM(BG87:BG158)),2)</f>
        <v>0</v>
      </c>
      <c r="I35" s="119">
        <v>0.21</v>
      </c>
      <c r="J35" s="118">
        <f>0</f>
        <v>0</v>
      </c>
      <c r="L35" s="37"/>
    </row>
    <row r="36" spans="2:12" s="1" customFormat="1" ht="14.4" customHeight="1" hidden="1">
      <c r="B36" s="37"/>
      <c r="E36" s="105" t="s">
        <v>46</v>
      </c>
      <c r="F36" s="118">
        <f>ROUND((SUM(BH87:BH158)),2)</f>
        <v>0</v>
      </c>
      <c r="I36" s="119">
        <v>0.15</v>
      </c>
      <c r="J36" s="118">
        <f>0</f>
        <v>0</v>
      </c>
      <c r="L36" s="37"/>
    </row>
    <row r="37" spans="2:12" s="1" customFormat="1" ht="14.4" customHeight="1" hidden="1">
      <c r="B37" s="37"/>
      <c r="E37" s="105" t="s">
        <v>47</v>
      </c>
      <c r="F37" s="118">
        <f>ROUND((SUM(BI87:BI158)),2)</f>
        <v>0</v>
      </c>
      <c r="I37" s="119">
        <v>0</v>
      </c>
      <c r="J37" s="118">
        <f>0</f>
        <v>0</v>
      </c>
      <c r="L37" s="37"/>
    </row>
    <row r="38" spans="2:12" s="1" customFormat="1" ht="6.9" customHeight="1">
      <c r="B38" s="37"/>
      <c r="I38" s="106"/>
      <c r="L38" s="37"/>
    </row>
    <row r="39" spans="2:12" s="1" customFormat="1" ht="25.35" customHeight="1">
      <c r="B39" s="37"/>
      <c r="C39" s="120"/>
      <c r="D39" s="121" t="s">
        <v>48</v>
      </c>
      <c r="E39" s="122"/>
      <c r="F39" s="122"/>
      <c r="G39" s="123" t="s">
        <v>49</v>
      </c>
      <c r="H39" s="124" t="s">
        <v>50</v>
      </c>
      <c r="I39" s="125"/>
      <c r="J39" s="126">
        <f>SUM(J30:J37)</f>
        <v>0</v>
      </c>
      <c r="K39" s="127"/>
      <c r="L39" s="37"/>
    </row>
    <row r="40" spans="2:12" s="1" customFormat="1" ht="14.4" customHeight="1">
      <c r="B40" s="128"/>
      <c r="C40" s="129"/>
      <c r="D40" s="129"/>
      <c r="E40" s="129"/>
      <c r="F40" s="129"/>
      <c r="G40" s="129"/>
      <c r="H40" s="129"/>
      <c r="I40" s="130"/>
      <c r="J40" s="129"/>
      <c r="K40" s="129"/>
      <c r="L40" s="37"/>
    </row>
    <row r="44" spans="2:12" s="1" customFormat="1" ht="6.9" customHeight="1">
      <c r="B44" s="131"/>
      <c r="C44" s="132"/>
      <c r="D44" s="132"/>
      <c r="E44" s="132"/>
      <c r="F44" s="132"/>
      <c r="G44" s="132"/>
      <c r="H44" s="132"/>
      <c r="I44" s="133"/>
      <c r="J44" s="132"/>
      <c r="K44" s="132"/>
      <c r="L44" s="37"/>
    </row>
    <row r="45" spans="2:12" s="1" customFormat="1" ht="24.9" customHeight="1">
      <c r="B45" s="33"/>
      <c r="C45" s="22" t="s">
        <v>100</v>
      </c>
      <c r="D45" s="34"/>
      <c r="E45" s="34"/>
      <c r="F45" s="34"/>
      <c r="G45" s="34"/>
      <c r="H45" s="34"/>
      <c r="I45" s="106"/>
      <c r="J45" s="34"/>
      <c r="K45" s="34"/>
      <c r="L45" s="37"/>
    </row>
    <row r="46" spans="2:12" s="1" customFormat="1" ht="6.9"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4.4" customHeight="1">
      <c r="B48" s="33"/>
      <c r="C48" s="34"/>
      <c r="D48" s="34"/>
      <c r="E48" s="348" t="str">
        <f>E7</f>
        <v>3719 Klatovská nemocnice - výměna oken a dveří</v>
      </c>
      <c r="F48" s="349"/>
      <c r="G48" s="349"/>
      <c r="H48" s="349"/>
      <c r="I48" s="106"/>
      <c r="J48" s="34"/>
      <c r="K48" s="34"/>
      <c r="L48" s="37"/>
    </row>
    <row r="49" spans="2:12" s="1" customFormat="1" ht="12" customHeight="1">
      <c r="B49" s="33"/>
      <c r="C49" s="28" t="s">
        <v>98</v>
      </c>
      <c r="D49" s="34"/>
      <c r="E49" s="34"/>
      <c r="F49" s="34"/>
      <c r="G49" s="34"/>
      <c r="H49" s="34"/>
      <c r="I49" s="106"/>
      <c r="J49" s="34"/>
      <c r="K49" s="34"/>
      <c r="L49" s="37"/>
    </row>
    <row r="50" spans="2:12" s="1" customFormat="1" ht="14.4" customHeight="1">
      <c r="B50" s="33"/>
      <c r="C50" s="34"/>
      <c r="D50" s="34"/>
      <c r="E50" s="326" t="str">
        <f>E9</f>
        <v xml:space="preserve">06 - SO 06 Výměna dveří v budově č. p. 500 a jídelně </v>
      </c>
      <c r="F50" s="347"/>
      <c r="G50" s="347"/>
      <c r="H50" s="347"/>
      <c r="I50" s="106"/>
      <c r="J50" s="34"/>
      <c r="K50" s="34"/>
      <c r="L50" s="37"/>
    </row>
    <row r="51" spans="2:12" s="1" customFormat="1" ht="6.9" customHeight="1">
      <c r="B51" s="33"/>
      <c r="C51" s="34"/>
      <c r="D51" s="34"/>
      <c r="E51" s="34"/>
      <c r="F51" s="34"/>
      <c r="G51" s="34"/>
      <c r="H51" s="34"/>
      <c r="I51" s="106"/>
      <c r="J51" s="34"/>
      <c r="K51" s="34"/>
      <c r="L51" s="37"/>
    </row>
    <row r="52" spans="2:12" s="1" customFormat="1" ht="12" customHeight="1">
      <c r="B52" s="33"/>
      <c r="C52" s="28" t="s">
        <v>22</v>
      </c>
      <c r="D52" s="34"/>
      <c r="E52" s="34"/>
      <c r="F52" s="26" t="str">
        <f>F12</f>
        <v xml:space="preserve"> </v>
      </c>
      <c r="G52" s="34"/>
      <c r="H52" s="34"/>
      <c r="I52" s="108" t="s">
        <v>24</v>
      </c>
      <c r="J52" s="57" t="str">
        <f>IF(J12="","",J12)</f>
        <v>26. 5. 2019</v>
      </c>
      <c r="K52" s="34"/>
      <c r="L52" s="37"/>
    </row>
    <row r="53" spans="2:12" s="1" customFormat="1" ht="6.9" customHeight="1">
      <c r="B53" s="33"/>
      <c r="C53" s="34"/>
      <c r="D53" s="34"/>
      <c r="E53" s="34"/>
      <c r="F53" s="34"/>
      <c r="G53" s="34"/>
      <c r="H53" s="34"/>
      <c r="I53" s="106"/>
      <c r="J53" s="34"/>
      <c r="K53" s="34"/>
      <c r="L53" s="37"/>
    </row>
    <row r="54" spans="2:12" s="1" customFormat="1" ht="15.6" customHeight="1">
      <c r="B54" s="33"/>
      <c r="C54" s="28" t="s">
        <v>28</v>
      </c>
      <c r="D54" s="34"/>
      <c r="E54" s="34"/>
      <c r="F54" s="26" t="str">
        <f>E15</f>
        <v xml:space="preserve"> </v>
      </c>
      <c r="G54" s="34"/>
      <c r="H54" s="34"/>
      <c r="I54" s="108" t="s">
        <v>34</v>
      </c>
      <c r="J54" s="31" t="str">
        <f>E21</f>
        <v xml:space="preserve"> </v>
      </c>
      <c r="K54" s="34"/>
      <c r="L54" s="37"/>
    </row>
    <row r="55" spans="2:12" s="1" customFormat="1" ht="15.6" customHeight="1">
      <c r="B55" s="33"/>
      <c r="C55" s="28" t="s">
        <v>31</v>
      </c>
      <c r="D55" s="34"/>
      <c r="E55" s="34"/>
      <c r="F55" s="26" t="str">
        <f>IF(E18="","",E18)</f>
        <v>Vyplň údaj</v>
      </c>
      <c r="G55" s="34"/>
      <c r="H55" s="34"/>
      <c r="I55" s="108" t="s">
        <v>35</v>
      </c>
      <c r="J55" s="31" t="str">
        <f>E24</f>
        <v xml:space="preserve"> </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101</v>
      </c>
      <c r="D57" s="135"/>
      <c r="E57" s="135"/>
      <c r="F57" s="135"/>
      <c r="G57" s="135"/>
      <c r="H57" s="135"/>
      <c r="I57" s="136"/>
      <c r="J57" s="137" t="s">
        <v>102</v>
      </c>
      <c r="K57" s="135"/>
      <c r="L57" s="37"/>
    </row>
    <row r="58" spans="2:12" s="1" customFormat="1" ht="10.35" customHeight="1">
      <c r="B58" s="33"/>
      <c r="C58" s="34"/>
      <c r="D58" s="34"/>
      <c r="E58" s="34"/>
      <c r="F58" s="34"/>
      <c r="G58" s="34"/>
      <c r="H58" s="34"/>
      <c r="I58" s="106"/>
      <c r="J58" s="34"/>
      <c r="K58" s="34"/>
      <c r="L58" s="37"/>
    </row>
    <row r="59" spans="2:47" s="1" customFormat="1" ht="22.8" customHeight="1">
      <c r="B59" s="33"/>
      <c r="C59" s="138" t="s">
        <v>70</v>
      </c>
      <c r="D59" s="34"/>
      <c r="E59" s="34"/>
      <c r="F59" s="34"/>
      <c r="G59" s="34"/>
      <c r="H59" s="34"/>
      <c r="I59" s="106"/>
      <c r="J59" s="75">
        <f>J87</f>
        <v>0</v>
      </c>
      <c r="K59" s="34"/>
      <c r="L59" s="37"/>
      <c r="AU59" s="16" t="s">
        <v>103</v>
      </c>
    </row>
    <row r="60" spans="2:12" s="8" customFormat="1" ht="24.9" customHeight="1">
      <c r="B60" s="139"/>
      <c r="C60" s="140"/>
      <c r="D60" s="141" t="s">
        <v>104</v>
      </c>
      <c r="E60" s="142"/>
      <c r="F60" s="142"/>
      <c r="G60" s="142"/>
      <c r="H60" s="142"/>
      <c r="I60" s="143"/>
      <c r="J60" s="144">
        <f>J88</f>
        <v>0</v>
      </c>
      <c r="K60" s="140"/>
      <c r="L60" s="145"/>
    </row>
    <row r="61" spans="2:12" s="9" customFormat="1" ht="19.95" customHeight="1">
      <c r="B61" s="146"/>
      <c r="C61" s="147"/>
      <c r="D61" s="148" t="s">
        <v>105</v>
      </c>
      <c r="E61" s="149"/>
      <c r="F61" s="149"/>
      <c r="G61" s="149"/>
      <c r="H61" s="149"/>
      <c r="I61" s="150"/>
      <c r="J61" s="151">
        <f>J89</f>
        <v>0</v>
      </c>
      <c r="K61" s="147"/>
      <c r="L61" s="152"/>
    </row>
    <row r="62" spans="2:12" s="9" customFormat="1" ht="19.95" customHeight="1">
      <c r="B62" s="146"/>
      <c r="C62" s="147"/>
      <c r="D62" s="148" t="s">
        <v>106</v>
      </c>
      <c r="E62" s="149"/>
      <c r="F62" s="149"/>
      <c r="G62" s="149"/>
      <c r="H62" s="149"/>
      <c r="I62" s="150"/>
      <c r="J62" s="151">
        <f>J98</f>
        <v>0</v>
      </c>
      <c r="K62" s="147"/>
      <c r="L62" s="152"/>
    </row>
    <row r="63" spans="2:12" s="9" customFormat="1" ht="19.95" customHeight="1">
      <c r="B63" s="146"/>
      <c r="C63" s="147"/>
      <c r="D63" s="148" t="s">
        <v>107</v>
      </c>
      <c r="E63" s="149"/>
      <c r="F63" s="149"/>
      <c r="G63" s="149"/>
      <c r="H63" s="149"/>
      <c r="I63" s="150"/>
      <c r="J63" s="151">
        <f>J103</f>
        <v>0</v>
      </c>
      <c r="K63" s="147"/>
      <c r="L63" s="152"/>
    </row>
    <row r="64" spans="2:12" s="9" customFormat="1" ht="19.95" customHeight="1">
      <c r="B64" s="146"/>
      <c r="C64" s="147"/>
      <c r="D64" s="148" t="s">
        <v>108</v>
      </c>
      <c r="E64" s="149"/>
      <c r="F64" s="149"/>
      <c r="G64" s="149"/>
      <c r="H64" s="149"/>
      <c r="I64" s="150"/>
      <c r="J64" s="151">
        <f>J124</f>
        <v>0</v>
      </c>
      <c r="K64" s="147"/>
      <c r="L64" s="152"/>
    </row>
    <row r="65" spans="2:12" s="8" customFormat="1" ht="24.9" customHeight="1">
      <c r="B65" s="139"/>
      <c r="C65" s="140"/>
      <c r="D65" s="141" t="s">
        <v>109</v>
      </c>
      <c r="E65" s="142"/>
      <c r="F65" s="142"/>
      <c r="G65" s="142"/>
      <c r="H65" s="142"/>
      <c r="I65" s="143"/>
      <c r="J65" s="144">
        <f>J128</f>
        <v>0</v>
      </c>
      <c r="K65" s="140"/>
      <c r="L65" s="145"/>
    </row>
    <row r="66" spans="2:12" s="9" customFormat="1" ht="19.95" customHeight="1">
      <c r="B66" s="146"/>
      <c r="C66" s="147"/>
      <c r="D66" s="148" t="s">
        <v>110</v>
      </c>
      <c r="E66" s="149"/>
      <c r="F66" s="149"/>
      <c r="G66" s="149"/>
      <c r="H66" s="149"/>
      <c r="I66" s="150"/>
      <c r="J66" s="151">
        <f>J129</f>
        <v>0</v>
      </c>
      <c r="K66" s="147"/>
      <c r="L66" s="152"/>
    </row>
    <row r="67" spans="2:12" s="9" customFormat="1" ht="19.95" customHeight="1">
      <c r="B67" s="146"/>
      <c r="C67" s="147"/>
      <c r="D67" s="148" t="s">
        <v>627</v>
      </c>
      <c r="E67" s="149"/>
      <c r="F67" s="149"/>
      <c r="G67" s="149"/>
      <c r="H67" s="149"/>
      <c r="I67" s="150"/>
      <c r="J67" s="151">
        <f>J148</f>
        <v>0</v>
      </c>
      <c r="K67" s="147"/>
      <c r="L67" s="152"/>
    </row>
    <row r="68" spans="2:12" s="1" customFormat="1" ht="21.75" customHeight="1">
      <c r="B68" s="33"/>
      <c r="C68" s="34"/>
      <c r="D68" s="34"/>
      <c r="E68" s="34"/>
      <c r="F68" s="34"/>
      <c r="G68" s="34"/>
      <c r="H68" s="34"/>
      <c r="I68" s="106"/>
      <c r="J68" s="34"/>
      <c r="K68" s="34"/>
      <c r="L68" s="37"/>
    </row>
    <row r="69" spans="2:12" s="1" customFormat="1" ht="6.9" customHeight="1">
      <c r="B69" s="45"/>
      <c r="C69" s="46"/>
      <c r="D69" s="46"/>
      <c r="E69" s="46"/>
      <c r="F69" s="46"/>
      <c r="G69" s="46"/>
      <c r="H69" s="46"/>
      <c r="I69" s="130"/>
      <c r="J69" s="46"/>
      <c r="K69" s="46"/>
      <c r="L69" s="37"/>
    </row>
    <row r="73" spans="2:12" s="1" customFormat="1" ht="6.9" customHeight="1">
      <c r="B73" s="47"/>
      <c r="C73" s="48"/>
      <c r="D73" s="48"/>
      <c r="E73" s="48"/>
      <c r="F73" s="48"/>
      <c r="G73" s="48"/>
      <c r="H73" s="48"/>
      <c r="I73" s="133"/>
      <c r="J73" s="48"/>
      <c r="K73" s="48"/>
      <c r="L73" s="37"/>
    </row>
    <row r="74" spans="2:12" s="1" customFormat="1" ht="24.9" customHeight="1">
      <c r="B74" s="33"/>
      <c r="C74" s="22" t="s">
        <v>111</v>
      </c>
      <c r="D74" s="34"/>
      <c r="E74" s="34"/>
      <c r="F74" s="34"/>
      <c r="G74" s="34"/>
      <c r="H74" s="34"/>
      <c r="I74" s="106"/>
      <c r="J74" s="34"/>
      <c r="K74" s="34"/>
      <c r="L74" s="37"/>
    </row>
    <row r="75" spans="2:12" s="1" customFormat="1" ht="6.9" customHeight="1">
      <c r="B75" s="33"/>
      <c r="C75" s="34"/>
      <c r="D75" s="34"/>
      <c r="E75" s="34"/>
      <c r="F75" s="34"/>
      <c r="G75" s="34"/>
      <c r="H75" s="34"/>
      <c r="I75" s="106"/>
      <c r="J75" s="34"/>
      <c r="K75" s="34"/>
      <c r="L75" s="37"/>
    </row>
    <row r="76" spans="2:12" s="1" customFormat="1" ht="12" customHeight="1">
      <c r="B76" s="33"/>
      <c r="C76" s="28" t="s">
        <v>16</v>
      </c>
      <c r="D76" s="34"/>
      <c r="E76" s="34"/>
      <c r="F76" s="34"/>
      <c r="G76" s="34"/>
      <c r="H76" s="34"/>
      <c r="I76" s="106"/>
      <c r="J76" s="34"/>
      <c r="K76" s="34"/>
      <c r="L76" s="37"/>
    </row>
    <row r="77" spans="2:12" s="1" customFormat="1" ht="14.4" customHeight="1">
      <c r="B77" s="33"/>
      <c r="C77" s="34"/>
      <c r="D77" s="34"/>
      <c r="E77" s="348" t="str">
        <f>E7</f>
        <v>3719 Klatovská nemocnice - výměna oken a dveří</v>
      </c>
      <c r="F77" s="349"/>
      <c r="G77" s="349"/>
      <c r="H77" s="349"/>
      <c r="I77" s="106"/>
      <c r="J77" s="34"/>
      <c r="K77" s="34"/>
      <c r="L77" s="37"/>
    </row>
    <row r="78" spans="2:12" s="1" customFormat="1" ht="12" customHeight="1">
      <c r="B78" s="33"/>
      <c r="C78" s="28" t="s">
        <v>98</v>
      </c>
      <c r="D78" s="34"/>
      <c r="E78" s="34"/>
      <c r="F78" s="34"/>
      <c r="G78" s="34"/>
      <c r="H78" s="34"/>
      <c r="I78" s="106"/>
      <c r="J78" s="34"/>
      <c r="K78" s="34"/>
      <c r="L78" s="37"/>
    </row>
    <row r="79" spans="2:12" s="1" customFormat="1" ht="14.4" customHeight="1">
      <c r="B79" s="33"/>
      <c r="C79" s="34"/>
      <c r="D79" s="34"/>
      <c r="E79" s="326" t="str">
        <f>E9</f>
        <v xml:space="preserve">06 - SO 06 Výměna dveří v budově č. p. 500 a jídelně </v>
      </c>
      <c r="F79" s="347"/>
      <c r="G79" s="347"/>
      <c r="H79" s="347"/>
      <c r="I79" s="106"/>
      <c r="J79" s="34"/>
      <c r="K79" s="34"/>
      <c r="L79" s="37"/>
    </row>
    <row r="80" spans="2:12" s="1" customFormat="1" ht="6.9" customHeight="1">
      <c r="B80" s="33"/>
      <c r="C80" s="34"/>
      <c r="D80" s="34"/>
      <c r="E80" s="34"/>
      <c r="F80" s="34"/>
      <c r="G80" s="34"/>
      <c r="H80" s="34"/>
      <c r="I80" s="106"/>
      <c r="J80" s="34"/>
      <c r="K80" s="34"/>
      <c r="L80" s="37"/>
    </row>
    <row r="81" spans="2:12" s="1" customFormat="1" ht="12" customHeight="1">
      <c r="B81" s="33"/>
      <c r="C81" s="28" t="s">
        <v>22</v>
      </c>
      <c r="D81" s="34"/>
      <c r="E81" s="34"/>
      <c r="F81" s="26" t="str">
        <f>F12</f>
        <v xml:space="preserve"> </v>
      </c>
      <c r="G81" s="34"/>
      <c r="H81" s="34"/>
      <c r="I81" s="108" t="s">
        <v>24</v>
      </c>
      <c r="J81" s="57" t="str">
        <f>IF(J12="","",J12)</f>
        <v>26. 5. 2019</v>
      </c>
      <c r="K81" s="34"/>
      <c r="L81" s="37"/>
    </row>
    <row r="82" spans="2:12" s="1" customFormat="1" ht="6.9" customHeight="1">
      <c r="B82" s="33"/>
      <c r="C82" s="34"/>
      <c r="D82" s="34"/>
      <c r="E82" s="34"/>
      <c r="F82" s="34"/>
      <c r="G82" s="34"/>
      <c r="H82" s="34"/>
      <c r="I82" s="106"/>
      <c r="J82" s="34"/>
      <c r="K82" s="34"/>
      <c r="L82" s="37"/>
    </row>
    <row r="83" spans="2:12" s="1" customFormat="1" ht="15.6" customHeight="1">
      <c r="B83" s="33"/>
      <c r="C83" s="28" t="s">
        <v>28</v>
      </c>
      <c r="D83" s="34"/>
      <c r="E83" s="34"/>
      <c r="F83" s="26" t="str">
        <f>E15</f>
        <v xml:space="preserve"> </v>
      </c>
      <c r="G83" s="34"/>
      <c r="H83" s="34"/>
      <c r="I83" s="108" t="s">
        <v>34</v>
      </c>
      <c r="J83" s="31" t="str">
        <f>E21</f>
        <v xml:space="preserve"> </v>
      </c>
      <c r="K83" s="34"/>
      <c r="L83" s="37"/>
    </row>
    <row r="84" spans="2:12" s="1" customFormat="1" ht="15.6" customHeight="1">
      <c r="B84" s="33"/>
      <c r="C84" s="28" t="s">
        <v>31</v>
      </c>
      <c r="D84" s="34"/>
      <c r="E84" s="34"/>
      <c r="F84" s="26" t="str">
        <f>IF(E18="","",E18)</f>
        <v>Vyplň údaj</v>
      </c>
      <c r="G84" s="34"/>
      <c r="H84" s="34"/>
      <c r="I84" s="108" t="s">
        <v>35</v>
      </c>
      <c r="J84" s="31" t="str">
        <f>E24</f>
        <v xml:space="preserve"> </v>
      </c>
      <c r="K84" s="34"/>
      <c r="L84" s="37"/>
    </row>
    <row r="85" spans="2:12" s="1" customFormat="1" ht="10.35" customHeight="1">
      <c r="B85" s="33"/>
      <c r="C85" s="34"/>
      <c r="D85" s="34"/>
      <c r="E85" s="34"/>
      <c r="F85" s="34"/>
      <c r="G85" s="34"/>
      <c r="H85" s="34"/>
      <c r="I85" s="106"/>
      <c r="J85" s="34"/>
      <c r="K85" s="34"/>
      <c r="L85" s="37"/>
    </row>
    <row r="86" spans="2:20" s="10" customFormat="1" ht="29.25" customHeight="1">
      <c r="B86" s="153"/>
      <c r="C86" s="154" t="s">
        <v>112</v>
      </c>
      <c r="D86" s="155" t="s">
        <v>57</v>
      </c>
      <c r="E86" s="155" t="s">
        <v>53</v>
      </c>
      <c r="F86" s="155" t="s">
        <v>54</v>
      </c>
      <c r="G86" s="155" t="s">
        <v>113</v>
      </c>
      <c r="H86" s="155" t="s">
        <v>114</v>
      </c>
      <c r="I86" s="156" t="s">
        <v>115</v>
      </c>
      <c r="J86" s="155" t="s">
        <v>102</v>
      </c>
      <c r="K86" s="157" t="s">
        <v>116</v>
      </c>
      <c r="L86" s="158"/>
      <c r="M86" s="66" t="s">
        <v>20</v>
      </c>
      <c r="N86" s="67" t="s">
        <v>42</v>
      </c>
      <c r="O86" s="67" t="s">
        <v>117</v>
      </c>
      <c r="P86" s="67" t="s">
        <v>118</v>
      </c>
      <c r="Q86" s="67" t="s">
        <v>119</v>
      </c>
      <c r="R86" s="67" t="s">
        <v>120</v>
      </c>
      <c r="S86" s="67" t="s">
        <v>121</v>
      </c>
      <c r="T86" s="68" t="s">
        <v>122</v>
      </c>
    </row>
    <row r="87" spans="2:63" s="1" customFormat="1" ht="22.8" customHeight="1">
      <c r="B87" s="33"/>
      <c r="C87" s="73" t="s">
        <v>123</v>
      </c>
      <c r="D87" s="34"/>
      <c r="E87" s="34"/>
      <c r="F87" s="34"/>
      <c r="G87" s="34"/>
      <c r="H87" s="34"/>
      <c r="I87" s="106"/>
      <c r="J87" s="159">
        <f>BK87</f>
        <v>0</v>
      </c>
      <c r="K87" s="34"/>
      <c r="L87" s="37"/>
      <c r="M87" s="69"/>
      <c r="N87" s="70"/>
      <c r="O87" s="70"/>
      <c r="P87" s="160">
        <f>P88+P128</f>
        <v>0</v>
      </c>
      <c r="Q87" s="70"/>
      <c r="R87" s="160">
        <f>R88+R128</f>
        <v>0.593738</v>
      </c>
      <c r="S87" s="70"/>
      <c r="T87" s="161">
        <f>T88+T128</f>
        <v>1.94607</v>
      </c>
      <c r="AT87" s="16" t="s">
        <v>71</v>
      </c>
      <c r="AU87" s="16" t="s">
        <v>103</v>
      </c>
      <c r="BK87" s="162">
        <f>BK88+BK128</f>
        <v>0</v>
      </c>
    </row>
    <row r="88" spans="2:63" s="11" customFormat="1" ht="25.95" customHeight="1">
      <c r="B88" s="163"/>
      <c r="C88" s="164"/>
      <c r="D88" s="165" t="s">
        <v>71</v>
      </c>
      <c r="E88" s="166" t="s">
        <v>124</v>
      </c>
      <c r="F88" s="166" t="s">
        <v>125</v>
      </c>
      <c r="G88" s="164"/>
      <c r="H88" s="164"/>
      <c r="I88" s="167"/>
      <c r="J88" s="168">
        <f>BK88</f>
        <v>0</v>
      </c>
      <c r="K88" s="164"/>
      <c r="L88" s="169"/>
      <c r="M88" s="170"/>
      <c r="N88" s="171"/>
      <c r="O88" s="171"/>
      <c r="P88" s="172">
        <f>P89+P98+P103+P124</f>
        <v>0</v>
      </c>
      <c r="Q88" s="171"/>
      <c r="R88" s="172">
        <f>R89+R98+R103+R124</f>
        <v>0.591008</v>
      </c>
      <c r="S88" s="171"/>
      <c r="T88" s="173">
        <f>T89+T98+T103+T124</f>
        <v>1.94607</v>
      </c>
      <c r="AR88" s="174" t="s">
        <v>8</v>
      </c>
      <c r="AT88" s="175" t="s">
        <v>71</v>
      </c>
      <c r="AU88" s="175" t="s">
        <v>72</v>
      </c>
      <c r="AY88" s="174" t="s">
        <v>126</v>
      </c>
      <c r="BK88" s="176">
        <f>BK89+BK98+BK103+BK124</f>
        <v>0</v>
      </c>
    </row>
    <row r="89" spans="2:63" s="11" customFormat="1" ht="22.8" customHeight="1">
      <c r="B89" s="163"/>
      <c r="C89" s="164"/>
      <c r="D89" s="165" t="s">
        <v>71</v>
      </c>
      <c r="E89" s="177" t="s">
        <v>127</v>
      </c>
      <c r="F89" s="177" t="s">
        <v>128</v>
      </c>
      <c r="G89" s="164"/>
      <c r="H89" s="164"/>
      <c r="I89" s="167"/>
      <c r="J89" s="178">
        <f>BK89</f>
        <v>0</v>
      </c>
      <c r="K89" s="164"/>
      <c r="L89" s="169"/>
      <c r="M89" s="170"/>
      <c r="N89" s="171"/>
      <c r="O89" s="171"/>
      <c r="P89" s="172">
        <f>SUM(P90:P97)</f>
        <v>0</v>
      </c>
      <c r="Q89" s="171"/>
      <c r="R89" s="172">
        <f>SUM(R90:R97)</f>
        <v>0.591008</v>
      </c>
      <c r="S89" s="171"/>
      <c r="T89" s="173">
        <f>SUM(T90:T97)</f>
        <v>0</v>
      </c>
      <c r="AR89" s="174" t="s">
        <v>8</v>
      </c>
      <c r="AT89" s="175" t="s">
        <v>71</v>
      </c>
      <c r="AU89" s="175" t="s">
        <v>8</v>
      </c>
      <c r="AY89" s="174" t="s">
        <v>126</v>
      </c>
      <c r="BK89" s="176">
        <f>SUM(BK90:BK97)</f>
        <v>0</v>
      </c>
    </row>
    <row r="90" spans="2:65" s="1" customFormat="1" ht="14.4" customHeight="1">
      <c r="B90" s="33"/>
      <c r="C90" s="179" t="s">
        <v>8</v>
      </c>
      <c r="D90" s="179" t="s">
        <v>129</v>
      </c>
      <c r="E90" s="180" t="s">
        <v>130</v>
      </c>
      <c r="F90" s="181" t="s">
        <v>131</v>
      </c>
      <c r="G90" s="182" t="s">
        <v>132</v>
      </c>
      <c r="H90" s="183">
        <v>17.6</v>
      </c>
      <c r="I90" s="184"/>
      <c r="J90" s="183">
        <f>ROUND(I90*H90,0)</f>
        <v>0</v>
      </c>
      <c r="K90" s="181" t="s">
        <v>133</v>
      </c>
      <c r="L90" s="37"/>
      <c r="M90" s="185" t="s">
        <v>20</v>
      </c>
      <c r="N90" s="186" t="s">
        <v>43</v>
      </c>
      <c r="O90" s="62"/>
      <c r="P90" s="187">
        <f>O90*H90</f>
        <v>0</v>
      </c>
      <c r="Q90" s="187">
        <v>0.03358</v>
      </c>
      <c r="R90" s="187">
        <f>Q90*H90</f>
        <v>0.591008</v>
      </c>
      <c r="S90" s="187">
        <v>0</v>
      </c>
      <c r="T90" s="188">
        <f>S90*H90</f>
        <v>0</v>
      </c>
      <c r="AR90" s="189" t="s">
        <v>134</v>
      </c>
      <c r="AT90" s="189" t="s">
        <v>129</v>
      </c>
      <c r="AU90" s="189" t="s">
        <v>81</v>
      </c>
      <c r="AY90" s="16" t="s">
        <v>126</v>
      </c>
      <c r="BE90" s="190">
        <f>IF(N90="základní",J90,0)</f>
        <v>0</v>
      </c>
      <c r="BF90" s="190">
        <f>IF(N90="snížená",J90,0)</f>
        <v>0</v>
      </c>
      <c r="BG90" s="190">
        <f>IF(N90="zákl. přenesená",J90,0)</f>
        <v>0</v>
      </c>
      <c r="BH90" s="190">
        <f>IF(N90="sníž. přenesená",J90,0)</f>
        <v>0</v>
      </c>
      <c r="BI90" s="190">
        <f>IF(N90="nulová",J90,0)</f>
        <v>0</v>
      </c>
      <c r="BJ90" s="16" t="s">
        <v>8</v>
      </c>
      <c r="BK90" s="190">
        <f>ROUND(I90*H90,0)</f>
        <v>0</v>
      </c>
      <c r="BL90" s="16" t="s">
        <v>134</v>
      </c>
      <c r="BM90" s="189" t="s">
        <v>628</v>
      </c>
    </row>
    <row r="91" spans="2:47" s="1" customFormat="1" ht="12">
      <c r="B91" s="33"/>
      <c r="C91" s="34"/>
      <c r="D91" s="191" t="s">
        <v>136</v>
      </c>
      <c r="E91" s="34"/>
      <c r="F91" s="192" t="s">
        <v>137</v>
      </c>
      <c r="G91" s="34"/>
      <c r="H91" s="34"/>
      <c r="I91" s="106"/>
      <c r="J91" s="34"/>
      <c r="K91" s="34"/>
      <c r="L91" s="37"/>
      <c r="M91" s="193"/>
      <c r="N91" s="62"/>
      <c r="O91" s="62"/>
      <c r="P91" s="62"/>
      <c r="Q91" s="62"/>
      <c r="R91" s="62"/>
      <c r="S91" s="62"/>
      <c r="T91" s="63"/>
      <c r="AT91" s="16" t="s">
        <v>136</v>
      </c>
      <c r="AU91" s="16" t="s">
        <v>81</v>
      </c>
    </row>
    <row r="92" spans="2:47" s="1" customFormat="1" ht="38.4">
      <c r="B92" s="33"/>
      <c r="C92" s="34"/>
      <c r="D92" s="191" t="s">
        <v>138</v>
      </c>
      <c r="E92" s="34"/>
      <c r="F92" s="194" t="s">
        <v>139</v>
      </c>
      <c r="G92" s="34"/>
      <c r="H92" s="34"/>
      <c r="I92" s="106"/>
      <c r="J92" s="34"/>
      <c r="K92" s="34"/>
      <c r="L92" s="37"/>
      <c r="M92" s="193"/>
      <c r="N92" s="62"/>
      <c r="O92" s="62"/>
      <c r="P92" s="62"/>
      <c r="Q92" s="62"/>
      <c r="R92" s="62"/>
      <c r="S92" s="62"/>
      <c r="T92" s="63"/>
      <c r="AT92" s="16" t="s">
        <v>138</v>
      </c>
      <c r="AU92" s="16" t="s">
        <v>81</v>
      </c>
    </row>
    <row r="93" spans="2:51" s="12" customFormat="1" ht="20.4">
      <c r="B93" s="195"/>
      <c r="C93" s="196"/>
      <c r="D93" s="191" t="s">
        <v>140</v>
      </c>
      <c r="E93" s="197" t="s">
        <v>20</v>
      </c>
      <c r="F93" s="198" t="s">
        <v>629</v>
      </c>
      <c r="G93" s="196"/>
      <c r="H93" s="199">
        <v>17.6</v>
      </c>
      <c r="I93" s="200"/>
      <c r="J93" s="196"/>
      <c r="K93" s="196"/>
      <c r="L93" s="201"/>
      <c r="M93" s="202"/>
      <c r="N93" s="203"/>
      <c r="O93" s="203"/>
      <c r="P93" s="203"/>
      <c r="Q93" s="203"/>
      <c r="R93" s="203"/>
      <c r="S93" s="203"/>
      <c r="T93" s="204"/>
      <c r="AT93" s="205" t="s">
        <v>140</v>
      </c>
      <c r="AU93" s="205" t="s">
        <v>81</v>
      </c>
      <c r="AV93" s="12" t="s">
        <v>81</v>
      </c>
      <c r="AW93" s="12" t="s">
        <v>33</v>
      </c>
      <c r="AX93" s="12" t="s">
        <v>8</v>
      </c>
      <c r="AY93" s="205" t="s">
        <v>126</v>
      </c>
    </row>
    <row r="94" spans="2:65" s="1" customFormat="1" ht="14.4" customHeight="1">
      <c r="B94" s="33"/>
      <c r="C94" s="179" t="s">
        <v>81</v>
      </c>
      <c r="D94" s="179" t="s">
        <v>129</v>
      </c>
      <c r="E94" s="180" t="s">
        <v>144</v>
      </c>
      <c r="F94" s="181" t="s">
        <v>145</v>
      </c>
      <c r="G94" s="182" t="s">
        <v>132</v>
      </c>
      <c r="H94" s="183">
        <v>30.89</v>
      </c>
      <c r="I94" s="184"/>
      <c r="J94" s="183">
        <f>ROUND(I94*H94,0)</f>
        <v>0</v>
      </c>
      <c r="K94" s="181" t="s">
        <v>133</v>
      </c>
      <c r="L94" s="37"/>
      <c r="M94" s="185" t="s">
        <v>20</v>
      </c>
      <c r="N94" s="186" t="s">
        <v>43</v>
      </c>
      <c r="O94" s="62"/>
      <c r="P94" s="187">
        <f>O94*H94</f>
        <v>0</v>
      </c>
      <c r="Q94" s="187">
        <v>0</v>
      </c>
      <c r="R94" s="187">
        <f>Q94*H94</f>
        <v>0</v>
      </c>
      <c r="S94" s="187">
        <v>0</v>
      </c>
      <c r="T94" s="188">
        <f>S94*H94</f>
        <v>0</v>
      </c>
      <c r="AR94" s="189" t="s">
        <v>134</v>
      </c>
      <c r="AT94" s="189" t="s">
        <v>129</v>
      </c>
      <c r="AU94" s="189" t="s">
        <v>81</v>
      </c>
      <c r="AY94" s="16" t="s">
        <v>126</v>
      </c>
      <c r="BE94" s="190">
        <f>IF(N94="základní",J94,0)</f>
        <v>0</v>
      </c>
      <c r="BF94" s="190">
        <f>IF(N94="snížená",J94,0)</f>
        <v>0</v>
      </c>
      <c r="BG94" s="190">
        <f>IF(N94="zákl. přenesená",J94,0)</f>
        <v>0</v>
      </c>
      <c r="BH94" s="190">
        <f>IF(N94="sníž. přenesená",J94,0)</f>
        <v>0</v>
      </c>
      <c r="BI94" s="190">
        <f>IF(N94="nulová",J94,0)</f>
        <v>0</v>
      </c>
      <c r="BJ94" s="16" t="s">
        <v>8</v>
      </c>
      <c r="BK94" s="190">
        <f>ROUND(I94*H94,0)</f>
        <v>0</v>
      </c>
      <c r="BL94" s="16" t="s">
        <v>134</v>
      </c>
      <c r="BM94" s="189" t="s">
        <v>630</v>
      </c>
    </row>
    <row r="95" spans="2:47" s="1" customFormat="1" ht="19.2">
      <c r="B95" s="33"/>
      <c r="C95" s="34"/>
      <c r="D95" s="191" t="s">
        <v>136</v>
      </c>
      <c r="E95" s="34"/>
      <c r="F95" s="192" t="s">
        <v>147</v>
      </c>
      <c r="G95" s="34"/>
      <c r="H95" s="34"/>
      <c r="I95" s="106"/>
      <c r="J95" s="34"/>
      <c r="K95" s="34"/>
      <c r="L95" s="37"/>
      <c r="M95" s="193"/>
      <c r="N95" s="62"/>
      <c r="O95" s="62"/>
      <c r="P95" s="62"/>
      <c r="Q95" s="62"/>
      <c r="R95" s="62"/>
      <c r="S95" s="62"/>
      <c r="T95" s="63"/>
      <c r="AT95" s="16" t="s">
        <v>136</v>
      </c>
      <c r="AU95" s="16" t="s">
        <v>81</v>
      </c>
    </row>
    <row r="96" spans="2:47" s="1" customFormat="1" ht="57.6">
      <c r="B96" s="33"/>
      <c r="C96" s="34"/>
      <c r="D96" s="191" t="s">
        <v>138</v>
      </c>
      <c r="E96" s="34"/>
      <c r="F96" s="194" t="s">
        <v>148</v>
      </c>
      <c r="G96" s="34"/>
      <c r="H96" s="34"/>
      <c r="I96" s="106"/>
      <c r="J96" s="34"/>
      <c r="K96" s="34"/>
      <c r="L96" s="37"/>
      <c r="M96" s="193"/>
      <c r="N96" s="62"/>
      <c r="O96" s="62"/>
      <c r="P96" s="62"/>
      <c r="Q96" s="62"/>
      <c r="R96" s="62"/>
      <c r="S96" s="62"/>
      <c r="T96" s="63"/>
      <c r="AT96" s="16" t="s">
        <v>138</v>
      </c>
      <c r="AU96" s="16" t="s">
        <v>81</v>
      </c>
    </row>
    <row r="97" spans="2:51" s="12" customFormat="1" ht="12">
      <c r="B97" s="195"/>
      <c r="C97" s="196"/>
      <c r="D97" s="191" t="s">
        <v>140</v>
      </c>
      <c r="E97" s="197" t="s">
        <v>20</v>
      </c>
      <c r="F97" s="198" t="s">
        <v>631</v>
      </c>
      <c r="G97" s="196"/>
      <c r="H97" s="199">
        <v>30.89</v>
      </c>
      <c r="I97" s="200"/>
      <c r="J97" s="196"/>
      <c r="K97" s="196"/>
      <c r="L97" s="201"/>
      <c r="M97" s="202"/>
      <c r="N97" s="203"/>
      <c r="O97" s="203"/>
      <c r="P97" s="203"/>
      <c r="Q97" s="203"/>
      <c r="R97" s="203"/>
      <c r="S97" s="203"/>
      <c r="T97" s="204"/>
      <c r="AT97" s="205" t="s">
        <v>140</v>
      </c>
      <c r="AU97" s="205" t="s">
        <v>81</v>
      </c>
      <c r="AV97" s="12" t="s">
        <v>81</v>
      </c>
      <c r="AW97" s="12" t="s">
        <v>33</v>
      </c>
      <c r="AX97" s="12" t="s">
        <v>8</v>
      </c>
      <c r="AY97" s="205" t="s">
        <v>126</v>
      </c>
    </row>
    <row r="98" spans="2:63" s="11" customFormat="1" ht="22.8" customHeight="1">
      <c r="B98" s="163"/>
      <c r="C98" s="164"/>
      <c r="D98" s="165" t="s">
        <v>71</v>
      </c>
      <c r="E98" s="177" t="s">
        <v>151</v>
      </c>
      <c r="F98" s="177" t="s">
        <v>152</v>
      </c>
      <c r="G98" s="164"/>
      <c r="H98" s="164"/>
      <c r="I98" s="167"/>
      <c r="J98" s="178">
        <f>BK98</f>
        <v>0</v>
      </c>
      <c r="K98" s="164"/>
      <c r="L98" s="169"/>
      <c r="M98" s="170"/>
      <c r="N98" s="171"/>
      <c r="O98" s="171"/>
      <c r="P98" s="172">
        <f>SUM(P99:P102)</f>
        <v>0</v>
      </c>
      <c r="Q98" s="171"/>
      <c r="R98" s="172">
        <f>SUM(R99:R102)</f>
        <v>0</v>
      </c>
      <c r="S98" s="171"/>
      <c r="T98" s="173">
        <f>SUM(T99:T102)</f>
        <v>1.94607</v>
      </c>
      <c r="AR98" s="174" t="s">
        <v>8</v>
      </c>
      <c r="AT98" s="175" t="s">
        <v>71</v>
      </c>
      <c r="AU98" s="175" t="s">
        <v>8</v>
      </c>
      <c r="AY98" s="174" t="s">
        <v>126</v>
      </c>
      <c r="BK98" s="176">
        <f>SUM(BK99:BK102)</f>
        <v>0</v>
      </c>
    </row>
    <row r="99" spans="2:65" s="1" customFormat="1" ht="14.4" customHeight="1">
      <c r="B99" s="33"/>
      <c r="C99" s="179" t="s">
        <v>153</v>
      </c>
      <c r="D99" s="179" t="s">
        <v>129</v>
      </c>
      <c r="E99" s="180" t="s">
        <v>632</v>
      </c>
      <c r="F99" s="181" t="s">
        <v>633</v>
      </c>
      <c r="G99" s="182" t="s">
        <v>132</v>
      </c>
      <c r="H99" s="183">
        <v>30.89</v>
      </c>
      <c r="I99" s="184"/>
      <c r="J99" s="183">
        <f>ROUND(I99*H99,0)</f>
        <v>0</v>
      </c>
      <c r="K99" s="181" t="s">
        <v>133</v>
      </c>
      <c r="L99" s="37"/>
      <c r="M99" s="185" t="s">
        <v>20</v>
      </c>
      <c r="N99" s="186" t="s">
        <v>43</v>
      </c>
      <c r="O99" s="62"/>
      <c r="P99" s="187">
        <f>O99*H99</f>
        <v>0</v>
      </c>
      <c r="Q99" s="187">
        <v>0</v>
      </c>
      <c r="R99" s="187">
        <f>Q99*H99</f>
        <v>0</v>
      </c>
      <c r="S99" s="187">
        <v>0.063</v>
      </c>
      <c r="T99" s="188">
        <f>S99*H99</f>
        <v>1.94607</v>
      </c>
      <c r="AR99" s="189" t="s">
        <v>134</v>
      </c>
      <c r="AT99" s="189" t="s">
        <v>129</v>
      </c>
      <c r="AU99" s="189" t="s">
        <v>81</v>
      </c>
      <c r="AY99" s="16" t="s">
        <v>126</v>
      </c>
      <c r="BE99" s="190">
        <f>IF(N99="základní",J99,0)</f>
        <v>0</v>
      </c>
      <c r="BF99" s="190">
        <f>IF(N99="snížená",J99,0)</f>
        <v>0</v>
      </c>
      <c r="BG99" s="190">
        <f>IF(N99="zákl. přenesená",J99,0)</f>
        <v>0</v>
      </c>
      <c r="BH99" s="190">
        <f>IF(N99="sníž. přenesená",J99,0)</f>
        <v>0</v>
      </c>
      <c r="BI99" s="190">
        <f>IF(N99="nulová",J99,0)</f>
        <v>0</v>
      </c>
      <c r="BJ99" s="16" t="s">
        <v>8</v>
      </c>
      <c r="BK99" s="190">
        <f>ROUND(I99*H99,0)</f>
        <v>0</v>
      </c>
      <c r="BL99" s="16" t="s">
        <v>134</v>
      </c>
      <c r="BM99" s="189" t="s">
        <v>634</v>
      </c>
    </row>
    <row r="100" spans="2:47" s="1" customFormat="1" ht="19.2">
      <c r="B100" s="33"/>
      <c r="C100" s="34"/>
      <c r="D100" s="191" t="s">
        <v>136</v>
      </c>
      <c r="E100" s="34"/>
      <c r="F100" s="192" t="s">
        <v>635</v>
      </c>
      <c r="G100" s="34"/>
      <c r="H100" s="34"/>
      <c r="I100" s="106"/>
      <c r="J100" s="34"/>
      <c r="K100" s="34"/>
      <c r="L100" s="37"/>
      <c r="M100" s="193"/>
      <c r="N100" s="62"/>
      <c r="O100" s="62"/>
      <c r="P100" s="62"/>
      <c r="Q100" s="62"/>
      <c r="R100" s="62"/>
      <c r="S100" s="62"/>
      <c r="T100" s="63"/>
      <c r="AT100" s="16" t="s">
        <v>136</v>
      </c>
      <c r="AU100" s="16" t="s">
        <v>81</v>
      </c>
    </row>
    <row r="101" spans="2:47" s="1" customFormat="1" ht="38.4">
      <c r="B101" s="33"/>
      <c r="C101" s="34"/>
      <c r="D101" s="191" t="s">
        <v>138</v>
      </c>
      <c r="E101" s="34"/>
      <c r="F101" s="194" t="s">
        <v>636</v>
      </c>
      <c r="G101" s="34"/>
      <c r="H101" s="34"/>
      <c r="I101" s="106"/>
      <c r="J101" s="34"/>
      <c r="K101" s="34"/>
      <c r="L101" s="37"/>
      <c r="M101" s="193"/>
      <c r="N101" s="62"/>
      <c r="O101" s="62"/>
      <c r="P101" s="62"/>
      <c r="Q101" s="62"/>
      <c r="R101" s="62"/>
      <c r="S101" s="62"/>
      <c r="T101" s="63"/>
      <c r="AT101" s="16" t="s">
        <v>138</v>
      </c>
      <c r="AU101" s="16" t="s">
        <v>81</v>
      </c>
    </row>
    <row r="102" spans="2:51" s="12" customFormat="1" ht="12">
      <c r="B102" s="195"/>
      <c r="C102" s="196"/>
      <c r="D102" s="191" t="s">
        <v>140</v>
      </c>
      <c r="E102" s="197" t="s">
        <v>20</v>
      </c>
      <c r="F102" s="198" t="s">
        <v>631</v>
      </c>
      <c r="G102" s="196"/>
      <c r="H102" s="199">
        <v>30.89</v>
      </c>
      <c r="I102" s="200"/>
      <c r="J102" s="196"/>
      <c r="K102" s="196"/>
      <c r="L102" s="201"/>
      <c r="M102" s="202"/>
      <c r="N102" s="203"/>
      <c r="O102" s="203"/>
      <c r="P102" s="203"/>
      <c r="Q102" s="203"/>
      <c r="R102" s="203"/>
      <c r="S102" s="203"/>
      <c r="T102" s="204"/>
      <c r="AT102" s="205" t="s">
        <v>140</v>
      </c>
      <c r="AU102" s="205" t="s">
        <v>81</v>
      </c>
      <c r="AV102" s="12" t="s">
        <v>81</v>
      </c>
      <c r="AW102" s="12" t="s">
        <v>33</v>
      </c>
      <c r="AX102" s="12" t="s">
        <v>8</v>
      </c>
      <c r="AY102" s="205" t="s">
        <v>126</v>
      </c>
    </row>
    <row r="103" spans="2:63" s="11" customFormat="1" ht="22.8" customHeight="1">
      <c r="B103" s="163"/>
      <c r="C103" s="164"/>
      <c r="D103" s="165" t="s">
        <v>71</v>
      </c>
      <c r="E103" s="177" t="s">
        <v>182</v>
      </c>
      <c r="F103" s="177" t="s">
        <v>183</v>
      </c>
      <c r="G103" s="164"/>
      <c r="H103" s="164"/>
      <c r="I103" s="167"/>
      <c r="J103" s="178">
        <f>BK103</f>
        <v>0</v>
      </c>
      <c r="K103" s="164"/>
      <c r="L103" s="169"/>
      <c r="M103" s="170"/>
      <c r="N103" s="171"/>
      <c r="O103" s="171"/>
      <c r="P103" s="172">
        <f>SUM(P104:P123)</f>
        <v>0</v>
      </c>
      <c r="Q103" s="171"/>
      <c r="R103" s="172">
        <f>SUM(R104:R123)</f>
        <v>0</v>
      </c>
      <c r="S103" s="171"/>
      <c r="T103" s="173">
        <f>SUM(T104:T123)</f>
        <v>0</v>
      </c>
      <c r="AR103" s="174" t="s">
        <v>8</v>
      </c>
      <c r="AT103" s="175" t="s">
        <v>71</v>
      </c>
      <c r="AU103" s="175" t="s">
        <v>8</v>
      </c>
      <c r="AY103" s="174" t="s">
        <v>126</v>
      </c>
      <c r="BK103" s="176">
        <f>SUM(BK104:BK123)</f>
        <v>0</v>
      </c>
    </row>
    <row r="104" spans="2:65" s="1" customFormat="1" ht="14.4" customHeight="1">
      <c r="B104" s="33"/>
      <c r="C104" s="179" t="s">
        <v>134</v>
      </c>
      <c r="D104" s="179" t="s">
        <v>129</v>
      </c>
      <c r="E104" s="180" t="s">
        <v>185</v>
      </c>
      <c r="F104" s="181" t="s">
        <v>186</v>
      </c>
      <c r="G104" s="182" t="s">
        <v>187</v>
      </c>
      <c r="H104" s="183">
        <v>1.95</v>
      </c>
      <c r="I104" s="184"/>
      <c r="J104" s="183">
        <f>ROUND(I104*H104,0)</f>
        <v>0</v>
      </c>
      <c r="K104" s="181" t="s">
        <v>133</v>
      </c>
      <c r="L104" s="37"/>
      <c r="M104" s="185" t="s">
        <v>20</v>
      </c>
      <c r="N104" s="186" t="s">
        <v>43</v>
      </c>
      <c r="O104" s="62"/>
      <c r="P104" s="187">
        <f>O104*H104</f>
        <v>0</v>
      </c>
      <c r="Q104" s="187">
        <v>0</v>
      </c>
      <c r="R104" s="187">
        <f>Q104*H104</f>
        <v>0</v>
      </c>
      <c r="S104" s="187">
        <v>0</v>
      </c>
      <c r="T104" s="188">
        <f>S104*H104</f>
        <v>0</v>
      </c>
      <c r="AR104" s="189" t="s">
        <v>134</v>
      </c>
      <c r="AT104" s="189" t="s">
        <v>129</v>
      </c>
      <c r="AU104" s="189" t="s">
        <v>81</v>
      </c>
      <c r="AY104" s="16" t="s">
        <v>126</v>
      </c>
      <c r="BE104" s="190">
        <f>IF(N104="základní",J104,0)</f>
        <v>0</v>
      </c>
      <c r="BF104" s="190">
        <f>IF(N104="snížená",J104,0)</f>
        <v>0</v>
      </c>
      <c r="BG104" s="190">
        <f>IF(N104="zákl. přenesená",J104,0)</f>
        <v>0</v>
      </c>
      <c r="BH104" s="190">
        <f>IF(N104="sníž. přenesená",J104,0)</f>
        <v>0</v>
      </c>
      <c r="BI104" s="190">
        <f>IF(N104="nulová",J104,0)</f>
        <v>0</v>
      </c>
      <c r="BJ104" s="16" t="s">
        <v>8</v>
      </c>
      <c r="BK104" s="190">
        <f>ROUND(I104*H104,0)</f>
        <v>0</v>
      </c>
      <c r="BL104" s="16" t="s">
        <v>134</v>
      </c>
      <c r="BM104" s="189" t="s">
        <v>637</v>
      </c>
    </row>
    <row r="105" spans="2:47" s="1" customFormat="1" ht="12">
      <c r="B105" s="33"/>
      <c r="C105" s="34"/>
      <c r="D105" s="191" t="s">
        <v>136</v>
      </c>
      <c r="E105" s="34"/>
      <c r="F105" s="192" t="s">
        <v>189</v>
      </c>
      <c r="G105" s="34"/>
      <c r="H105" s="34"/>
      <c r="I105" s="106"/>
      <c r="J105" s="34"/>
      <c r="K105" s="34"/>
      <c r="L105" s="37"/>
      <c r="M105" s="193"/>
      <c r="N105" s="62"/>
      <c r="O105" s="62"/>
      <c r="P105" s="62"/>
      <c r="Q105" s="62"/>
      <c r="R105" s="62"/>
      <c r="S105" s="62"/>
      <c r="T105" s="63"/>
      <c r="AT105" s="16" t="s">
        <v>136</v>
      </c>
      <c r="AU105" s="16" t="s">
        <v>81</v>
      </c>
    </row>
    <row r="106" spans="2:47" s="1" customFormat="1" ht="38.4">
      <c r="B106" s="33"/>
      <c r="C106" s="34"/>
      <c r="D106" s="191" t="s">
        <v>138</v>
      </c>
      <c r="E106" s="34"/>
      <c r="F106" s="194" t="s">
        <v>190</v>
      </c>
      <c r="G106" s="34"/>
      <c r="H106" s="34"/>
      <c r="I106" s="106"/>
      <c r="J106" s="34"/>
      <c r="K106" s="34"/>
      <c r="L106" s="37"/>
      <c r="M106" s="193"/>
      <c r="N106" s="62"/>
      <c r="O106" s="62"/>
      <c r="P106" s="62"/>
      <c r="Q106" s="62"/>
      <c r="R106" s="62"/>
      <c r="S106" s="62"/>
      <c r="T106" s="63"/>
      <c r="AT106" s="16" t="s">
        <v>138</v>
      </c>
      <c r="AU106" s="16" t="s">
        <v>81</v>
      </c>
    </row>
    <row r="107" spans="2:51" s="12" customFormat="1" ht="12">
      <c r="B107" s="195"/>
      <c r="C107" s="196"/>
      <c r="D107" s="191" t="s">
        <v>140</v>
      </c>
      <c r="E107" s="197" t="s">
        <v>20</v>
      </c>
      <c r="F107" s="198" t="s">
        <v>638</v>
      </c>
      <c r="G107" s="196"/>
      <c r="H107" s="199">
        <v>1.95</v>
      </c>
      <c r="I107" s="200"/>
      <c r="J107" s="196"/>
      <c r="K107" s="196"/>
      <c r="L107" s="201"/>
      <c r="M107" s="202"/>
      <c r="N107" s="203"/>
      <c r="O107" s="203"/>
      <c r="P107" s="203"/>
      <c r="Q107" s="203"/>
      <c r="R107" s="203"/>
      <c r="S107" s="203"/>
      <c r="T107" s="204"/>
      <c r="AT107" s="205" t="s">
        <v>140</v>
      </c>
      <c r="AU107" s="205" t="s">
        <v>81</v>
      </c>
      <c r="AV107" s="12" t="s">
        <v>81</v>
      </c>
      <c r="AW107" s="12" t="s">
        <v>33</v>
      </c>
      <c r="AX107" s="12" t="s">
        <v>8</v>
      </c>
      <c r="AY107" s="205" t="s">
        <v>126</v>
      </c>
    </row>
    <row r="108" spans="2:65" s="1" customFormat="1" ht="14.4" customHeight="1">
      <c r="B108" s="33"/>
      <c r="C108" s="179" t="s">
        <v>165</v>
      </c>
      <c r="D108" s="179" t="s">
        <v>129</v>
      </c>
      <c r="E108" s="180" t="s">
        <v>191</v>
      </c>
      <c r="F108" s="181" t="s">
        <v>192</v>
      </c>
      <c r="G108" s="182" t="s">
        <v>187</v>
      </c>
      <c r="H108" s="183">
        <v>1.95</v>
      </c>
      <c r="I108" s="184"/>
      <c r="J108" s="183">
        <f>ROUND(I108*H108,0)</f>
        <v>0</v>
      </c>
      <c r="K108" s="181" t="s">
        <v>133</v>
      </c>
      <c r="L108" s="37"/>
      <c r="M108" s="185" t="s">
        <v>20</v>
      </c>
      <c r="N108" s="186" t="s">
        <v>43</v>
      </c>
      <c r="O108" s="62"/>
      <c r="P108" s="187">
        <f>O108*H108</f>
        <v>0</v>
      </c>
      <c r="Q108" s="187">
        <v>0</v>
      </c>
      <c r="R108" s="187">
        <f>Q108*H108</f>
        <v>0</v>
      </c>
      <c r="S108" s="187">
        <v>0</v>
      </c>
      <c r="T108" s="188">
        <f>S108*H108</f>
        <v>0</v>
      </c>
      <c r="AR108" s="189" t="s">
        <v>134</v>
      </c>
      <c r="AT108" s="189" t="s">
        <v>129</v>
      </c>
      <c r="AU108" s="189" t="s">
        <v>81</v>
      </c>
      <c r="AY108" s="16" t="s">
        <v>126</v>
      </c>
      <c r="BE108" s="190">
        <f>IF(N108="základní",J108,0)</f>
        <v>0</v>
      </c>
      <c r="BF108" s="190">
        <f>IF(N108="snížená",J108,0)</f>
        <v>0</v>
      </c>
      <c r="BG108" s="190">
        <f>IF(N108="zákl. přenesená",J108,0)</f>
        <v>0</v>
      </c>
      <c r="BH108" s="190">
        <f>IF(N108="sníž. přenesená",J108,0)</f>
        <v>0</v>
      </c>
      <c r="BI108" s="190">
        <f>IF(N108="nulová",J108,0)</f>
        <v>0</v>
      </c>
      <c r="BJ108" s="16" t="s">
        <v>8</v>
      </c>
      <c r="BK108" s="190">
        <f>ROUND(I108*H108,0)</f>
        <v>0</v>
      </c>
      <c r="BL108" s="16" t="s">
        <v>134</v>
      </c>
      <c r="BM108" s="189" t="s">
        <v>639</v>
      </c>
    </row>
    <row r="109" spans="2:47" s="1" customFormat="1" ht="19.2">
      <c r="B109" s="33"/>
      <c r="C109" s="34"/>
      <c r="D109" s="191" t="s">
        <v>136</v>
      </c>
      <c r="E109" s="34"/>
      <c r="F109" s="192" t="s">
        <v>194</v>
      </c>
      <c r="G109" s="34"/>
      <c r="H109" s="34"/>
      <c r="I109" s="106"/>
      <c r="J109" s="34"/>
      <c r="K109" s="34"/>
      <c r="L109" s="37"/>
      <c r="M109" s="193"/>
      <c r="N109" s="62"/>
      <c r="O109" s="62"/>
      <c r="P109" s="62"/>
      <c r="Q109" s="62"/>
      <c r="R109" s="62"/>
      <c r="S109" s="62"/>
      <c r="T109" s="63"/>
      <c r="AT109" s="16" t="s">
        <v>136</v>
      </c>
      <c r="AU109" s="16" t="s">
        <v>81</v>
      </c>
    </row>
    <row r="110" spans="2:47" s="1" customFormat="1" ht="115.2">
      <c r="B110" s="33"/>
      <c r="C110" s="34"/>
      <c r="D110" s="191" t="s">
        <v>138</v>
      </c>
      <c r="E110" s="34"/>
      <c r="F110" s="194" t="s">
        <v>195</v>
      </c>
      <c r="G110" s="34"/>
      <c r="H110" s="34"/>
      <c r="I110" s="106"/>
      <c r="J110" s="34"/>
      <c r="K110" s="34"/>
      <c r="L110" s="37"/>
      <c r="M110" s="193"/>
      <c r="N110" s="62"/>
      <c r="O110" s="62"/>
      <c r="P110" s="62"/>
      <c r="Q110" s="62"/>
      <c r="R110" s="62"/>
      <c r="S110" s="62"/>
      <c r="T110" s="63"/>
      <c r="AT110" s="16" t="s">
        <v>138</v>
      </c>
      <c r="AU110" s="16" t="s">
        <v>81</v>
      </c>
    </row>
    <row r="111" spans="2:51" s="12" customFormat="1" ht="12">
      <c r="B111" s="195"/>
      <c r="C111" s="196"/>
      <c r="D111" s="191" t="s">
        <v>140</v>
      </c>
      <c r="E111" s="197" t="s">
        <v>20</v>
      </c>
      <c r="F111" s="198" t="s">
        <v>638</v>
      </c>
      <c r="G111" s="196"/>
      <c r="H111" s="199">
        <v>1.95</v>
      </c>
      <c r="I111" s="200"/>
      <c r="J111" s="196"/>
      <c r="K111" s="196"/>
      <c r="L111" s="201"/>
      <c r="M111" s="202"/>
      <c r="N111" s="203"/>
      <c r="O111" s="203"/>
      <c r="P111" s="203"/>
      <c r="Q111" s="203"/>
      <c r="R111" s="203"/>
      <c r="S111" s="203"/>
      <c r="T111" s="204"/>
      <c r="AT111" s="205" t="s">
        <v>140</v>
      </c>
      <c r="AU111" s="205" t="s">
        <v>81</v>
      </c>
      <c r="AV111" s="12" t="s">
        <v>81</v>
      </c>
      <c r="AW111" s="12" t="s">
        <v>33</v>
      </c>
      <c r="AX111" s="12" t="s">
        <v>8</v>
      </c>
      <c r="AY111" s="205" t="s">
        <v>126</v>
      </c>
    </row>
    <row r="112" spans="2:65" s="1" customFormat="1" ht="14.4" customHeight="1">
      <c r="B112" s="33"/>
      <c r="C112" s="179" t="s">
        <v>127</v>
      </c>
      <c r="D112" s="179" t="s">
        <v>129</v>
      </c>
      <c r="E112" s="180" t="s">
        <v>196</v>
      </c>
      <c r="F112" s="181" t="s">
        <v>197</v>
      </c>
      <c r="G112" s="182" t="s">
        <v>187</v>
      </c>
      <c r="H112" s="183">
        <v>1.95</v>
      </c>
      <c r="I112" s="184"/>
      <c r="J112" s="183">
        <f>ROUND(I112*H112,0)</f>
        <v>0</v>
      </c>
      <c r="K112" s="181" t="s">
        <v>133</v>
      </c>
      <c r="L112" s="37"/>
      <c r="M112" s="185" t="s">
        <v>20</v>
      </c>
      <c r="N112" s="186" t="s">
        <v>43</v>
      </c>
      <c r="O112" s="62"/>
      <c r="P112" s="187">
        <f>O112*H112</f>
        <v>0</v>
      </c>
      <c r="Q112" s="187">
        <v>0</v>
      </c>
      <c r="R112" s="187">
        <f>Q112*H112</f>
        <v>0</v>
      </c>
      <c r="S112" s="187">
        <v>0</v>
      </c>
      <c r="T112" s="188">
        <f>S112*H112</f>
        <v>0</v>
      </c>
      <c r="AR112" s="189" t="s">
        <v>134</v>
      </c>
      <c r="AT112" s="189" t="s">
        <v>129</v>
      </c>
      <c r="AU112" s="189" t="s">
        <v>81</v>
      </c>
      <c r="AY112" s="16" t="s">
        <v>126</v>
      </c>
      <c r="BE112" s="190">
        <f>IF(N112="základní",J112,0)</f>
        <v>0</v>
      </c>
      <c r="BF112" s="190">
        <f>IF(N112="snížená",J112,0)</f>
        <v>0</v>
      </c>
      <c r="BG112" s="190">
        <f>IF(N112="zákl. přenesená",J112,0)</f>
        <v>0</v>
      </c>
      <c r="BH112" s="190">
        <f>IF(N112="sníž. přenesená",J112,0)</f>
        <v>0</v>
      </c>
      <c r="BI112" s="190">
        <f>IF(N112="nulová",J112,0)</f>
        <v>0</v>
      </c>
      <c r="BJ112" s="16" t="s">
        <v>8</v>
      </c>
      <c r="BK112" s="190">
        <f>ROUND(I112*H112,0)</f>
        <v>0</v>
      </c>
      <c r="BL112" s="16" t="s">
        <v>134</v>
      </c>
      <c r="BM112" s="189" t="s">
        <v>640</v>
      </c>
    </row>
    <row r="113" spans="2:47" s="1" customFormat="1" ht="12">
      <c r="B113" s="33"/>
      <c r="C113" s="34"/>
      <c r="D113" s="191" t="s">
        <v>136</v>
      </c>
      <c r="E113" s="34"/>
      <c r="F113" s="192" t="s">
        <v>199</v>
      </c>
      <c r="G113" s="34"/>
      <c r="H113" s="34"/>
      <c r="I113" s="106"/>
      <c r="J113" s="34"/>
      <c r="K113" s="34"/>
      <c r="L113" s="37"/>
      <c r="M113" s="193"/>
      <c r="N113" s="62"/>
      <c r="O113" s="62"/>
      <c r="P113" s="62"/>
      <c r="Q113" s="62"/>
      <c r="R113" s="62"/>
      <c r="S113" s="62"/>
      <c r="T113" s="63"/>
      <c r="AT113" s="16" t="s">
        <v>136</v>
      </c>
      <c r="AU113" s="16" t="s">
        <v>81</v>
      </c>
    </row>
    <row r="114" spans="2:47" s="1" customFormat="1" ht="76.8">
      <c r="B114" s="33"/>
      <c r="C114" s="34"/>
      <c r="D114" s="191" t="s">
        <v>138</v>
      </c>
      <c r="E114" s="34"/>
      <c r="F114" s="194" t="s">
        <v>200</v>
      </c>
      <c r="G114" s="34"/>
      <c r="H114" s="34"/>
      <c r="I114" s="106"/>
      <c r="J114" s="34"/>
      <c r="K114" s="34"/>
      <c r="L114" s="37"/>
      <c r="M114" s="193"/>
      <c r="N114" s="62"/>
      <c r="O114" s="62"/>
      <c r="P114" s="62"/>
      <c r="Q114" s="62"/>
      <c r="R114" s="62"/>
      <c r="S114" s="62"/>
      <c r="T114" s="63"/>
      <c r="AT114" s="16" t="s">
        <v>138</v>
      </c>
      <c r="AU114" s="16" t="s">
        <v>81</v>
      </c>
    </row>
    <row r="115" spans="2:51" s="12" customFormat="1" ht="12">
      <c r="B115" s="195"/>
      <c r="C115" s="196"/>
      <c r="D115" s="191" t="s">
        <v>140</v>
      </c>
      <c r="E115" s="197" t="s">
        <v>20</v>
      </c>
      <c r="F115" s="198" t="s">
        <v>638</v>
      </c>
      <c r="G115" s="196"/>
      <c r="H115" s="199">
        <v>1.95</v>
      </c>
      <c r="I115" s="200"/>
      <c r="J115" s="196"/>
      <c r="K115" s="196"/>
      <c r="L115" s="201"/>
      <c r="M115" s="202"/>
      <c r="N115" s="203"/>
      <c r="O115" s="203"/>
      <c r="P115" s="203"/>
      <c r="Q115" s="203"/>
      <c r="R115" s="203"/>
      <c r="S115" s="203"/>
      <c r="T115" s="204"/>
      <c r="AT115" s="205" t="s">
        <v>140</v>
      </c>
      <c r="AU115" s="205" t="s">
        <v>81</v>
      </c>
      <c r="AV115" s="12" t="s">
        <v>81</v>
      </c>
      <c r="AW115" s="12" t="s">
        <v>33</v>
      </c>
      <c r="AX115" s="12" t="s">
        <v>8</v>
      </c>
      <c r="AY115" s="205" t="s">
        <v>126</v>
      </c>
    </row>
    <row r="116" spans="2:65" s="1" customFormat="1" ht="14.4" customHeight="1">
      <c r="B116" s="33"/>
      <c r="C116" s="179" t="s">
        <v>176</v>
      </c>
      <c r="D116" s="179" t="s">
        <v>129</v>
      </c>
      <c r="E116" s="180" t="s">
        <v>202</v>
      </c>
      <c r="F116" s="181" t="s">
        <v>203</v>
      </c>
      <c r="G116" s="182" t="s">
        <v>187</v>
      </c>
      <c r="H116" s="183">
        <v>9.75</v>
      </c>
      <c r="I116" s="184"/>
      <c r="J116" s="183">
        <f>ROUND(I116*H116,0)</f>
        <v>0</v>
      </c>
      <c r="K116" s="181" t="s">
        <v>133</v>
      </c>
      <c r="L116" s="37"/>
      <c r="M116" s="185" t="s">
        <v>20</v>
      </c>
      <c r="N116" s="186" t="s">
        <v>43</v>
      </c>
      <c r="O116" s="62"/>
      <c r="P116" s="187">
        <f>O116*H116</f>
        <v>0</v>
      </c>
      <c r="Q116" s="187">
        <v>0</v>
      </c>
      <c r="R116" s="187">
        <f>Q116*H116</f>
        <v>0</v>
      </c>
      <c r="S116" s="187">
        <v>0</v>
      </c>
      <c r="T116" s="188">
        <f>S116*H116</f>
        <v>0</v>
      </c>
      <c r="AR116" s="189" t="s">
        <v>134</v>
      </c>
      <c r="AT116" s="189" t="s">
        <v>129</v>
      </c>
      <c r="AU116" s="189" t="s">
        <v>81</v>
      </c>
      <c r="AY116" s="16" t="s">
        <v>126</v>
      </c>
      <c r="BE116" s="190">
        <f>IF(N116="základní",J116,0)</f>
        <v>0</v>
      </c>
      <c r="BF116" s="190">
        <f>IF(N116="snížená",J116,0)</f>
        <v>0</v>
      </c>
      <c r="BG116" s="190">
        <f>IF(N116="zákl. přenesená",J116,0)</f>
        <v>0</v>
      </c>
      <c r="BH116" s="190">
        <f>IF(N116="sníž. přenesená",J116,0)</f>
        <v>0</v>
      </c>
      <c r="BI116" s="190">
        <f>IF(N116="nulová",J116,0)</f>
        <v>0</v>
      </c>
      <c r="BJ116" s="16" t="s">
        <v>8</v>
      </c>
      <c r="BK116" s="190">
        <f>ROUND(I116*H116,0)</f>
        <v>0</v>
      </c>
      <c r="BL116" s="16" t="s">
        <v>134</v>
      </c>
      <c r="BM116" s="189" t="s">
        <v>641</v>
      </c>
    </row>
    <row r="117" spans="2:47" s="1" customFormat="1" ht="19.2">
      <c r="B117" s="33"/>
      <c r="C117" s="34"/>
      <c r="D117" s="191" t="s">
        <v>136</v>
      </c>
      <c r="E117" s="34"/>
      <c r="F117" s="192" t="s">
        <v>205</v>
      </c>
      <c r="G117" s="34"/>
      <c r="H117" s="34"/>
      <c r="I117" s="106"/>
      <c r="J117" s="34"/>
      <c r="K117" s="34"/>
      <c r="L117" s="37"/>
      <c r="M117" s="193"/>
      <c r="N117" s="62"/>
      <c r="O117" s="62"/>
      <c r="P117" s="62"/>
      <c r="Q117" s="62"/>
      <c r="R117" s="62"/>
      <c r="S117" s="62"/>
      <c r="T117" s="63"/>
      <c r="AT117" s="16" t="s">
        <v>136</v>
      </c>
      <c r="AU117" s="16" t="s">
        <v>81</v>
      </c>
    </row>
    <row r="118" spans="2:47" s="1" customFormat="1" ht="76.8">
      <c r="B118" s="33"/>
      <c r="C118" s="34"/>
      <c r="D118" s="191" t="s">
        <v>138</v>
      </c>
      <c r="E118" s="34"/>
      <c r="F118" s="194" t="s">
        <v>200</v>
      </c>
      <c r="G118" s="34"/>
      <c r="H118" s="34"/>
      <c r="I118" s="106"/>
      <c r="J118" s="34"/>
      <c r="K118" s="34"/>
      <c r="L118" s="37"/>
      <c r="M118" s="193"/>
      <c r="N118" s="62"/>
      <c r="O118" s="62"/>
      <c r="P118" s="62"/>
      <c r="Q118" s="62"/>
      <c r="R118" s="62"/>
      <c r="S118" s="62"/>
      <c r="T118" s="63"/>
      <c r="AT118" s="16" t="s">
        <v>138</v>
      </c>
      <c r="AU118" s="16" t="s">
        <v>81</v>
      </c>
    </row>
    <row r="119" spans="2:51" s="12" customFormat="1" ht="12">
      <c r="B119" s="195"/>
      <c r="C119" s="196"/>
      <c r="D119" s="191" t="s">
        <v>140</v>
      </c>
      <c r="E119" s="197" t="s">
        <v>20</v>
      </c>
      <c r="F119" s="198" t="s">
        <v>642</v>
      </c>
      <c r="G119" s="196"/>
      <c r="H119" s="199">
        <v>9.75</v>
      </c>
      <c r="I119" s="200"/>
      <c r="J119" s="196"/>
      <c r="K119" s="196"/>
      <c r="L119" s="201"/>
      <c r="M119" s="202"/>
      <c r="N119" s="203"/>
      <c r="O119" s="203"/>
      <c r="P119" s="203"/>
      <c r="Q119" s="203"/>
      <c r="R119" s="203"/>
      <c r="S119" s="203"/>
      <c r="T119" s="204"/>
      <c r="AT119" s="205" t="s">
        <v>140</v>
      </c>
      <c r="AU119" s="205" t="s">
        <v>81</v>
      </c>
      <c r="AV119" s="12" t="s">
        <v>81</v>
      </c>
      <c r="AW119" s="12" t="s">
        <v>33</v>
      </c>
      <c r="AX119" s="12" t="s">
        <v>8</v>
      </c>
      <c r="AY119" s="205" t="s">
        <v>126</v>
      </c>
    </row>
    <row r="120" spans="2:65" s="1" customFormat="1" ht="21.6" customHeight="1">
      <c r="B120" s="33"/>
      <c r="C120" s="179" t="s">
        <v>184</v>
      </c>
      <c r="D120" s="179" t="s">
        <v>129</v>
      </c>
      <c r="E120" s="180" t="s">
        <v>208</v>
      </c>
      <c r="F120" s="181" t="s">
        <v>209</v>
      </c>
      <c r="G120" s="182" t="s">
        <v>187</v>
      </c>
      <c r="H120" s="183">
        <v>1.95</v>
      </c>
      <c r="I120" s="184"/>
      <c r="J120" s="183">
        <f>ROUND(I120*H120,0)</f>
        <v>0</v>
      </c>
      <c r="K120" s="181" t="s">
        <v>133</v>
      </c>
      <c r="L120" s="37"/>
      <c r="M120" s="185" t="s">
        <v>20</v>
      </c>
      <c r="N120" s="186" t="s">
        <v>43</v>
      </c>
      <c r="O120" s="62"/>
      <c r="P120" s="187">
        <f>O120*H120</f>
        <v>0</v>
      </c>
      <c r="Q120" s="187">
        <v>0</v>
      </c>
      <c r="R120" s="187">
        <f>Q120*H120</f>
        <v>0</v>
      </c>
      <c r="S120" s="187">
        <v>0</v>
      </c>
      <c r="T120" s="188">
        <f>S120*H120</f>
        <v>0</v>
      </c>
      <c r="AR120" s="189" t="s">
        <v>134</v>
      </c>
      <c r="AT120" s="189" t="s">
        <v>129</v>
      </c>
      <c r="AU120" s="189" t="s">
        <v>81</v>
      </c>
      <c r="AY120" s="16" t="s">
        <v>126</v>
      </c>
      <c r="BE120" s="190">
        <f>IF(N120="základní",J120,0)</f>
        <v>0</v>
      </c>
      <c r="BF120" s="190">
        <f>IF(N120="snížená",J120,0)</f>
        <v>0</v>
      </c>
      <c r="BG120" s="190">
        <f>IF(N120="zákl. přenesená",J120,0)</f>
        <v>0</v>
      </c>
      <c r="BH120" s="190">
        <f>IF(N120="sníž. přenesená",J120,0)</f>
        <v>0</v>
      </c>
      <c r="BI120" s="190">
        <f>IF(N120="nulová",J120,0)</f>
        <v>0</v>
      </c>
      <c r="BJ120" s="16" t="s">
        <v>8</v>
      </c>
      <c r="BK120" s="190">
        <f>ROUND(I120*H120,0)</f>
        <v>0</v>
      </c>
      <c r="BL120" s="16" t="s">
        <v>134</v>
      </c>
      <c r="BM120" s="189" t="s">
        <v>643</v>
      </c>
    </row>
    <row r="121" spans="2:47" s="1" customFormat="1" ht="19.2">
      <c r="B121" s="33"/>
      <c r="C121" s="34"/>
      <c r="D121" s="191" t="s">
        <v>136</v>
      </c>
      <c r="E121" s="34"/>
      <c r="F121" s="192" t="s">
        <v>211</v>
      </c>
      <c r="G121" s="34"/>
      <c r="H121" s="34"/>
      <c r="I121" s="106"/>
      <c r="J121" s="34"/>
      <c r="K121" s="34"/>
      <c r="L121" s="37"/>
      <c r="M121" s="193"/>
      <c r="N121" s="62"/>
      <c r="O121" s="62"/>
      <c r="P121" s="62"/>
      <c r="Q121" s="62"/>
      <c r="R121" s="62"/>
      <c r="S121" s="62"/>
      <c r="T121" s="63"/>
      <c r="AT121" s="16" t="s">
        <v>136</v>
      </c>
      <c r="AU121" s="16" t="s">
        <v>81</v>
      </c>
    </row>
    <row r="122" spans="2:47" s="1" customFormat="1" ht="76.8">
      <c r="B122" s="33"/>
      <c r="C122" s="34"/>
      <c r="D122" s="191" t="s">
        <v>138</v>
      </c>
      <c r="E122" s="34"/>
      <c r="F122" s="194" t="s">
        <v>212</v>
      </c>
      <c r="G122" s="34"/>
      <c r="H122" s="34"/>
      <c r="I122" s="106"/>
      <c r="J122" s="34"/>
      <c r="K122" s="34"/>
      <c r="L122" s="37"/>
      <c r="M122" s="193"/>
      <c r="N122" s="62"/>
      <c r="O122" s="62"/>
      <c r="P122" s="62"/>
      <c r="Q122" s="62"/>
      <c r="R122" s="62"/>
      <c r="S122" s="62"/>
      <c r="T122" s="63"/>
      <c r="AT122" s="16" t="s">
        <v>138</v>
      </c>
      <c r="AU122" s="16" t="s">
        <v>81</v>
      </c>
    </row>
    <row r="123" spans="2:51" s="12" customFormat="1" ht="12">
      <c r="B123" s="195"/>
      <c r="C123" s="196"/>
      <c r="D123" s="191" t="s">
        <v>140</v>
      </c>
      <c r="E123" s="197" t="s">
        <v>20</v>
      </c>
      <c r="F123" s="198" t="s">
        <v>638</v>
      </c>
      <c r="G123" s="196"/>
      <c r="H123" s="199">
        <v>1.95</v>
      </c>
      <c r="I123" s="200"/>
      <c r="J123" s="196"/>
      <c r="K123" s="196"/>
      <c r="L123" s="201"/>
      <c r="M123" s="202"/>
      <c r="N123" s="203"/>
      <c r="O123" s="203"/>
      <c r="P123" s="203"/>
      <c r="Q123" s="203"/>
      <c r="R123" s="203"/>
      <c r="S123" s="203"/>
      <c r="T123" s="204"/>
      <c r="AT123" s="205" t="s">
        <v>140</v>
      </c>
      <c r="AU123" s="205" t="s">
        <v>81</v>
      </c>
      <c r="AV123" s="12" t="s">
        <v>81</v>
      </c>
      <c r="AW123" s="12" t="s">
        <v>33</v>
      </c>
      <c r="AX123" s="12" t="s">
        <v>8</v>
      </c>
      <c r="AY123" s="205" t="s">
        <v>126</v>
      </c>
    </row>
    <row r="124" spans="2:63" s="11" customFormat="1" ht="22.8" customHeight="1">
      <c r="B124" s="163"/>
      <c r="C124" s="164"/>
      <c r="D124" s="165" t="s">
        <v>71</v>
      </c>
      <c r="E124" s="177" t="s">
        <v>213</v>
      </c>
      <c r="F124" s="177" t="s">
        <v>214</v>
      </c>
      <c r="G124" s="164"/>
      <c r="H124" s="164"/>
      <c r="I124" s="167"/>
      <c r="J124" s="178">
        <f>BK124</f>
        <v>0</v>
      </c>
      <c r="K124" s="164"/>
      <c r="L124" s="169"/>
      <c r="M124" s="170"/>
      <c r="N124" s="171"/>
      <c r="O124" s="171"/>
      <c r="P124" s="172">
        <f>SUM(P125:P127)</f>
        <v>0</v>
      </c>
      <c r="Q124" s="171"/>
      <c r="R124" s="172">
        <f>SUM(R125:R127)</f>
        <v>0</v>
      </c>
      <c r="S124" s="171"/>
      <c r="T124" s="173">
        <f>SUM(T125:T127)</f>
        <v>0</v>
      </c>
      <c r="AR124" s="174" t="s">
        <v>8</v>
      </c>
      <c r="AT124" s="175" t="s">
        <v>71</v>
      </c>
      <c r="AU124" s="175" t="s">
        <v>8</v>
      </c>
      <c r="AY124" s="174" t="s">
        <v>126</v>
      </c>
      <c r="BK124" s="176">
        <f>SUM(BK125:BK127)</f>
        <v>0</v>
      </c>
    </row>
    <row r="125" spans="2:65" s="1" customFormat="1" ht="14.4" customHeight="1">
      <c r="B125" s="33"/>
      <c r="C125" s="179" t="s">
        <v>151</v>
      </c>
      <c r="D125" s="179" t="s">
        <v>129</v>
      </c>
      <c r="E125" s="180" t="s">
        <v>216</v>
      </c>
      <c r="F125" s="181" t="s">
        <v>217</v>
      </c>
      <c r="G125" s="182" t="s">
        <v>187</v>
      </c>
      <c r="H125" s="183">
        <v>0.59</v>
      </c>
      <c r="I125" s="184"/>
      <c r="J125" s="183">
        <f>ROUND(I125*H125,0)</f>
        <v>0</v>
      </c>
      <c r="K125" s="181" t="s">
        <v>133</v>
      </c>
      <c r="L125" s="37"/>
      <c r="M125" s="185" t="s">
        <v>20</v>
      </c>
      <c r="N125" s="186" t="s">
        <v>43</v>
      </c>
      <c r="O125" s="62"/>
      <c r="P125" s="187">
        <f>O125*H125</f>
        <v>0</v>
      </c>
      <c r="Q125" s="187">
        <v>0</v>
      </c>
      <c r="R125" s="187">
        <f>Q125*H125</f>
        <v>0</v>
      </c>
      <c r="S125" s="187">
        <v>0</v>
      </c>
      <c r="T125" s="188">
        <f>S125*H125</f>
        <v>0</v>
      </c>
      <c r="AR125" s="189" t="s">
        <v>134</v>
      </c>
      <c r="AT125" s="189" t="s">
        <v>129</v>
      </c>
      <c r="AU125" s="189" t="s">
        <v>81</v>
      </c>
      <c r="AY125" s="16" t="s">
        <v>126</v>
      </c>
      <c r="BE125" s="190">
        <f>IF(N125="základní",J125,0)</f>
        <v>0</v>
      </c>
      <c r="BF125" s="190">
        <f>IF(N125="snížená",J125,0)</f>
        <v>0</v>
      </c>
      <c r="BG125" s="190">
        <f>IF(N125="zákl. přenesená",J125,0)</f>
        <v>0</v>
      </c>
      <c r="BH125" s="190">
        <f>IF(N125="sníž. přenesená",J125,0)</f>
        <v>0</v>
      </c>
      <c r="BI125" s="190">
        <f>IF(N125="nulová",J125,0)</f>
        <v>0</v>
      </c>
      <c r="BJ125" s="16" t="s">
        <v>8</v>
      </c>
      <c r="BK125" s="190">
        <f>ROUND(I125*H125,0)</f>
        <v>0</v>
      </c>
      <c r="BL125" s="16" t="s">
        <v>134</v>
      </c>
      <c r="BM125" s="189" t="s">
        <v>644</v>
      </c>
    </row>
    <row r="126" spans="2:47" s="1" customFormat="1" ht="19.2">
      <c r="B126" s="33"/>
      <c r="C126" s="34"/>
      <c r="D126" s="191" t="s">
        <v>136</v>
      </c>
      <c r="E126" s="34"/>
      <c r="F126" s="192" t="s">
        <v>219</v>
      </c>
      <c r="G126" s="34"/>
      <c r="H126" s="34"/>
      <c r="I126" s="106"/>
      <c r="J126" s="34"/>
      <c r="K126" s="34"/>
      <c r="L126" s="37"/>
      <c r="M126" s="193"/>
      <c r="N126" s="62"/>
      <c r="O126" s="62"/>
      <c r="P126" s="62"/>
      <c r="Q126" s="62"/>
      <c r="R126" s="62"/>
      <c r="S126" s="62"/>
      <c r="T126" s="63"/>
      <c r="AT126" s="16" t="s">
        <v>136</v>
      </c>
      <c r="AU126" s="16" t="s">
        <v>81</v>
      </c>
    </row>
    <row r="127" spans="2:47" s="1" customFormat="1" ht="76.8">
      <c r="B127" s="33"/>
      <c r="C127" s="34"/>
      <c r="D127" s="191" t="s">
        <v>138</v>
      </c>
      <c r="E127" s="34"/>
      <c r="F127" s="194" t="s">
        <v>220</v>
      </c>
      <c r="G127" s="34"/>
      <c r="H127" s="34"/>
      <c r="I127" s="106"/>
      <c r="J127" s="34"/>
      <c r="K127" s="34"/>
      <c r="L127" s="37"/>
      <c r="M127" s="193"/>
      <c r="N127" s="62"/>
      <c r="O127" s="62"/>
      <c r="P127" s="62"/>
      <c r="Q127" s="62"/>
      <c r="R127" s="62"/>
      <c r="S127" s="62"/>
      <c r="T127" s="63"/>
      <c r="AT127" s="16" t="s">
        <v>138</v>
      </c>
      <c r="AU127" s="16" t="s">
        <v>81</v>
      </c>
    </row>
    <row r="128" spans="2:63" s="11" customFormat="1" ht="25.95" customHeight="1">
      <c r="B128" s="163"/>
      <c r="C128" s="164"/>
      <c r="D128" s="165" t="s">
        <v>71</v>
      </c>
      <c r="E128" s="166" t="s">
        <v>221</v>
      </c>
      <c r="F128" s="166" t="s">
        <v>222</v>
      </c>
      <c r="G128" s="164"/>
      <c r="H128" s="164"/>
      <c r="I128" s="167"/>
      <c r="J128" s="168">
        <f>BK128</f>
        <v>0</v>
      </c>
      <c r="K128" s="164"/>
      <c r="L128" s="169"/>
      <c r="M128" s="170"/>
      <c r="N128" s="171"/>
      <c r="O128" s="171"/>
      <c r="P128" s="172">
        <f>P129+P148</f>
        <v>0</v>
      </c>
      <c r="Q128" s="171"/>
      <c r="R128" s="172">
        <f>R129+R148</f>
        <v>0.0027300000000000002</v>
      </c>
      <c r="S128" s="171"/>
      <c r="T128" s="173">
        <f>T129+T148</f>
        <v>0</v>
      </c>
      <c r="AR128" s="174" t="s">
        <v>81</v>
      </c>
      <c r="AT128" s="175" t="s">
        <v>71</v>
      </c>
      <c r="AU128" s="175" t="s">
        <v>72</v>
      </c>
      <c r="AY128" s="174" t="s">
        <v>126</v>
      </c>
      <c r="BK128" s="176">
        <f>BK129+BK148</f>
        <v>0</v>
      </c>
    </row>
    <row r="129" spans="2:63" s="11" customFormat="1" ht="22.8" customHeight="1">
      <c r="B129" s="163"/>
      <c r="C129" s="164"/>
      <c r="D129" s="165" t="s">
        <v>71</v>
      </c>
      <c r="E129" s="177" t="s">
        <v>223</v>
      </c>
      <c r="F129" s="177" t="s">
        <v>224</v>
      </c>
      <c r="G129" s="164"/>
      <c r="H129" s="164"/>
      <c r="I129" s="167"/>
      <c r="J129" s="178">
        <f>BK129</f>
        <v>0</v>
      </c>
      <c r="K129" s="164"/>
      <c r="L129" s="169"/>
      <c r="M129" s="170"/>
      <c r="N129" s="171"/>
      <c r="O129" s="171"/>
      <c r="P129" s="172">
        <f>SUM(P130:P147)</f>
        <v>0</v>
      </c>
      <c r="Q129" s="171"/>
      <c r="R129" s="172">
        <f>SUM(R130:R147)</f>
        <v>0.0027300000000000002</v>
      </c>
      <c r="S129" s="171"/>
      <c r="T129" s="173">
        <f>SUM(T130:T147)</f>
        <v>0</v>
      </c>
      <c r="AR129" s="174" t="s">
        <v>81</v>
      </c>
      <c r="AT129" s="175" t="s">
        <v>71</v>
      </c>
      <c r="AU129" s="175" t="s">
        <v>8</v>
      </c>
      <c r="AY129" s="174" t="s">
        <v>126</v>
      </c>
      <c r="BK129" s="176">
        <f>SUM(BK130:BK147)</f>
        <v>0</v>
      </c>
    </row>
    <row r="130" spans="2:65" s="1" customFormat="1" ht="14.4" customHeight="1">
      <c r="B130" s="33"/>
      <c r="C130" s="179" t="s">
        <v>26</v>
      </c>
      <c r="D130" s="179" t="s">
        <v>129</v>
      </c>
      <c r="E130" s="180" t="s">
        <v>645</v>
      </c>
      <c r="F130" s="181" t="s">
        <v>646</v>
      </c>
      <c r="G130" s="182" t="s">
        <v>228</v>
      </c>
      <c r="H130" s="183">
        <v>1</v>
      </c>
      <c r="I130" s="184"/>
      <c r="J130" s="183">
        <f>ROUND(I130*H130,0)</f>
        <v>0</v>
      </c>
      <c r="K130" s="181" t="s">
        <v>133</v>
      </c>
      <c r="L130" s="37"/>
      <c r="M130" s="185" t="s">
        <v>20</v>
      </c>
      <c r="N130" s="186" t="s">
        <v>43</v>
      </c>
      <c r="O130" s="62"/>
      <c r="P130" s="187">
        <f>O130*H130</f>
        <v>0</v>
      </c>
      <c r="Q130" s="187">
        <v>0.00092</v>
      </c>
      <c r="R130" s="187">
        <f>Q130*H130</f>
        <v>0.00092</v>
      </c>
      <c r="S130" s="187">
        <v>0</v>
      </c>
      <c r="T130" s="188">
        <f>S130*H130</f>
        <v>0</v>
      </c>
      <c r="AR130" s="189" t="s">
        <v>229</v>
      </c>
      <c r="AT130" s="189" t="s">
        <v>129</v>
      </c>
      <c r="AU130" s="189" t="s">
        <v>81</v>
      </c>
      <c r="AY130" s="16" t="s">
        <v>126</v>
      </c>
      <c r="BE130" s="190">
        <f>IF(N130="základní",J130,0)</f>
        <v>0</v>
      </c>
      <c r="BF130" s="190">
        <f>IF(N130="snížená",J130,0)</f>
        <v>0</v>
      </c>
      <c r="BG130" s="190">
        <f>IF(N130="zákl. přenesená",J130,0)</f>
        <v>0</v>
      </c>
      <c r="BH130" s="190">
        <f>IF(N130="sníž. přenesená",J130,0)</f>
        <v>0</v>
      </c>
      <c r="BI130" s="190">
        <f>IF(N130="nulová",J130,0)</f>
        <v>0</v>
      </c>
      <c r="BJ130" s="16" t="s">
        <v>8</v>
      </c>
      <c r="BK130" s="190">
        <f>ROUND(I130*H130,0)</f>
        <v>0</v>
      </c>
      <c r="BL130" s="16" t="s">
        <v>229</v>
      </c>
      <c r="BM130" s="189" t="s">
        <v>647</v>
      </c>
    </row>
    <row r="131" spans="2:47" s="1" customFormat="1" ht="19.2">
      <c r="B131" s="33"/>
      <c r="C131" s="34"/>
      <c r="D131" s="191" t="s">
        <v>136</v>
      </c>
      <c r="E131" s="34"/>
      <c r="F131" s="192" t="s">
        <v>648</v>
      </c>
      <c r="G131" s="34"/>
      <c r="H131" s="34"/>
      <c r="I131" s="106"/>
      <c r="J131" s="34"/>
      <c r="K131" s="34"/>
      <c r="L131" s="37"/>
      <c r="M131" s="193"/>
      <c r="N131" s="62"/>
      <c r="O131" s="62"/>
      <c r="P131" s="62"/>
      <c r="Q131" s="62"/>
      <c r="R131" s="62"/>
      <c r="S131" s="62"/>
      <c r="T131" s="63"/>
      <c r="AT131" s="16" t="s">
        <v>136</v>
      </c>
      <c r="AU131" s="16" t="s">
        <v>81</v>
      </c>
    </row>
    <row r="132" spans="2:47" s="1" customFormat="1" ht="105.6">
      <c r="B132" s="33"/>
      <c r="C132" s="34"/>
      <c r="D132" s="191" t="s">
        <v>138</v>
      </c>
      <c r="E132" s="34"/>
      <c r="F132" s="194" t="s">
        <v>341</v>
      </c>
      <c r="G132" s="34"/>
      <c r="H132" s="34"/>
      <c r="I132" s="106"/>
      <c r="J132" s="34"/>
      <c r="K132" s="34"/>
      <c r="L132" s="37"/>
      <c r="M132" s="193"/>
      <c r="N132" s="62"/>
      <c r="O132" s="62"/>
      <c r="P132" s="62"/>
      <c r="Q132" s="62"/>
      <c r="R132" s="62"/>
      <c r="S132" s="62"/>
      <c r="T132" s="63"/>
      <c r="AT132" s="16" t="s">
        <v>138</v>
      </c>
      <c r="AU132" s="16" t="s">
        <v>81</v>
      </c>
    </row>
    <row r="133" spans="2:65" s="1" customFormat="1" ht="14.4" customHeight="1">
      <c r="B133" s="33"/>
      <c r="C133" s="217" t="s">
        <v>201</v>
      </c>
      <c r="D133" s="217" t="s">
        <v>256</v>
      </c>
      <c r="E133" s="218" t="s">
        <v>649</v>
      </c>
      <c r="F133" s="219" t="s">
        <v>20</v>
      </c>
      <c r="G133" s="220" t="s">
        <v>259</v>
      </c>
      <c r="H133" s="221">
        <v>1</v>
      </c>
      <c r="I133" s="222"/>
      <c r="J133" s="221">
        <f>ROUND(I133*H133,0)</f>
        <v>0</v>
      </c>
      <c r="K133" s="219" t="s">
        <v>20</v>
      </c>
      <c r="L133" s="223"/>
      <c r="M133" s="224" t="s">
        <v>20</v>
      </c>
      <c r="N133" s="225" t="s">
        <v>43</v>
      </c>
      <c r="O133" s="62"/>
      <c r="P133" s="187">
        <f>O133*H133</f>
        <v>0</v>
      </c>
      <c r="Q133" s="187">
        <v>0</v>
      </c>
      <c r="R133" s="187">
        <f>Q133*H133</f>
        <v>0</v>
      </c>
      <c r="S133" s="187">
        <v>0</v>
      </c>
      <c r="T133" s="188">
        <f>S133*H133</f>
        <v>0</v>
      </c>
      <c r="AR133" s="189" t="s">
        <v>260</v>
      </c>
      <c r="AT133" s="189" t="s">
        <v>256</v>
      </c>
      <c r="AU133" s="189" t="s">
        <v>81</v>
      </c>
      <c r="AY133" s="16" t="s">
        <v>126</v>
      </c>
      <c r="BE133" s="190">
        <f>IF(N133="základní",J133,0)</f>
        <v>0</v>
      </c>
      <c r="BF133" s="190">
        <f>IF(N133="snížená",J133,0)</f>
        <v>0</v>
      </c>
      <c r="BG133" s="190">
        <f>IF(N133="zákl. přenesená",J133,0)</f>
        <v>0</v>
      </c>
      <c r="BH133" s="190">
        <f>IF(N133="sníž. přenesená",J133,0)</f>
        <v>0</v>
      </c>
      <c r="BI133" s="190">
        <f>IF(N133="nulová",J133,0)</f>
        <v>0</v>
      </c>
      <c r="BJ133" s="16" t="s">
        <v>8</v>
      </c>
      <c r="BK133" s="190">
        <f>ROUND(I133*H133,0)</f>
        <v>0</v>
      </c>
      <c r="BL133" s="16" t="s">
        <v>229</v>
      </c>
      <c r="BM133" s="189" t="s">
        <v>650</v>
      </c>
    </row>
    <row r="134" spans="2:47" s="1" customFormat="1" ht="12">
      <c r="B134" s="33"/>
      <c r="C134" s="34"/>
      <c r="D134" s="191" t="s">
        <v>136</v>
      </c>
      <c r="E134" s="34"/>
      <c r="F134" s="192" t="s">
        <v>651</v>
      </c>
      <c r="G134" s="34"/>
      <c r="H134" s="34"/>
      <c r="I134" s="106"/>
      <c r="J134" s="34"/>
      <c r="K134" s="34"/>
      <c r="L134" s="37"/>
      <c r="M134" s="193"/>
      <c r="N134" s="62"/>
      <c r="O134" s="62"/>
      <c r="P134" s="62"/>
      <c r="Q134" s="62"/>
      <c r="R134" s="62"/>
      <c r="S134" s="62"/>
      <c r="T134" s="63"/>
      <c r="AT134" s="16" t="s">
        <v>136</v>
      </c>
      <c r="AU134" s="16" t="s">
        <v>81</v>
      </c>
    </row>
    <row r="135" spans="2:65" s="1" customFormat="1" ht="14.4" customHeight="1">
      <c r="B135" s="33"/>
      <c r="C135" s="217" t="s">
        <v>207</v>
      </c>
      <c r="D135" s="217" t="s">
        <v>256</v>
      </c>
      <c r="E135" s="218" t="s">
        <v>652</v>
      </c>
      <c r="F135" s="219" t="s">
        <v>20</v>
      </c>
      <c r="G135" s="220" t="s">
        <v>259</v>
      </c>
      <c r="H135" s="221">
        <v>1</v>
      </c>
      <c r="I135" s="222"/>
      <c r="J135" s="221">
        <f>ROUND(I135*H135,0)</f>
        <v>0</v>
      </c>
      <c r="K135" s="219" t="s">
        <v>20</v>
      </c>
      <c r="L135" s="223"/>
      <c r="M135" s="224" t="s">
        <v>20</v>
      </c>
      <c r="N135" s="225" t="s">
        <v>43</v>
      </c>
      <c r="O135" s="62"/>
      <c r="P135" s="187">
        <f>O135*H135</f>
        <v>0</v>
      </c>
      <c r="Q135" s="187">
        <v>0</v>
      </c>
      <c r="R135" s="187">
        <f>Q135*H135</f>
        <v>0</v>
      </c>
      <c r="S135" s="187">
        <v>0</v>
      </c>
      <c r="T135" s="188">
        <f>S135*H135</f>
        <v>0</v>
      </c>
      <c r="AR135" s="189" t="s">
        <v>260</v>
      </c>
      <c r="AT135" s="189" t="s">
        <v>256</v>
      </c>
      <c r="AU135" s="189" t="s">
        <v>81</v>
      </c>
      <c r="AY135" s="16" t="s">
        <v>126</v>
      </c>
      <c r="BE135" s="190">
        <f>IF(N135="základní",J135,0)</f>
        <v>0</v>
      </c>
      <c r="BF135" s="190">
        <f>IF(N135="snížená",J135,0)</f>
        <v>0</v>
      </c>
      <c r="BG135" s="190">
        <f>IF(N135="zákl. přenesená",J135,0)</f>
        <v>0</v>
      </c>
      <c r="BH135" s="190">
        <f>IF(N135="sníž. přenesená",J135,0)</f>
        <v>0</v>
      </c>
      <c r="BI135" s="190">
        <f>IF(N135="nulová",J135,0)</f>
        <v>0</v>
      </c>
      <c r="BJ135" s="16" t="s">
        <v>8</v>
      </c>
      <c r="BK135" s="190">
        <f>ROUND(I135*H135,0)</f>
        <v>0</v>
      </c>
      <c r="BL135" s="16" t="s">
        <v>229</v>
      </c>
      <c r="BM135" s="189" t="s">
        <v>653</v>
      </c>
    </row>
    <row r="136" spans="2:47" s="1" customFormat="1" ht="12">
      <c r="B136" s="33"/>
      <c r="C136" s="34"/>
      <c r="D136" s="191" t="s">
        <v>136</v>
      </c>
      <c r="E136" s="34"/>
      <c r="F136" s="192" t="s">
        <v>654</v>
      </c>
      <c r="G136" s="34"/>
      <c r="H136" s="34"/>
      <c r="I136" s="106"/>
      <c r="J136" s="34"/>
      <c r="K136" s="34"/>
      <c r="L136" s="37"/>
      <c r="M136" s="193"/>
      <c r="N136" s="62"/>
      <c r="O136" s="62"/>
      <c r="P136" s="62"/>
      <c r="Q136" s="62"/>
      <c r="R136" s="62"/>
      <c r="S136" s="62"/>
      <c r="T136" s="63"/>
      <c r="AT136" s="16" t="s">
        <v>136</v>
      </c>
      <c r="AU136" s="16" t="s">
        <v>81</v>
      </c>
    </row>
    <row r="137" spans="2:65" s="1" customFormat="1" ht="14.4" customHeight="1">
      <c r="B137" s="33"/>
      <c r="C137" s="217" t="s">
        <v>215</v>
      </c>
      <c r="D137" s="217" t="s">
        <v>256</v>
      </c>
      <c r="E137" s="218" t="s">
        <v>655</v>
      </c>
      <c r="F137" s="219" t="s">
        <v>20</v>
      </c>
      <c r="G137" s="220" t="s">
        <v>259</v>
      </c>
      <c r="H137" s="221">
        <v>1</v>
      </c>
      <c r="I137" s="222"/>
      <c r="J137" s="221">
        <f>ROUND(I137*H137,0)</f>
        <v>0</v>
      </c>
      <c r="K137" s="219" t="s">
        <v>20</v>
      </c>
      <c r="L137" s="223"/>
      <c r="M137" s="224" t="s">
        <v>20</v>
      </c>
      <c r="N137" s="225" t="s">
        <v>43</v>
      </c>
      <c r="O137" s="62"/>
      <c r="P137" s="187">
        <f>O137*H137</f>
        <v>0</v>
      </c>
      <c r="Q137" s="187">
        <v>0</v>
      </c>
      <c r="R137" s="187">
        <f>Q137*H137</f>
        <v>0</v>
      </c>
      <c r="S137" s="187">
        <v>0</v>
      </c>
      <c r="T137" s="188">
        <f>S137*H137</f>
        <v>0</v>
      </c>
      <c r="AR137" s="189" t="s">
        <v>260</v>
      </c>
      <c r="AT137" s="189" t="s">
        <v>256</v>
      </c>
      <c r="AU137" s="189" t="s">
        <v>81</v>
      </c>
      <c r="AY137" s="16" t="s">
        <v>126</v>
      </c>
      <c r="BE137" s="190">
        <f>IF(N137="základní",J137,0)</f>
        <v>0</v>
      </c>
      <c r="BF137" s="190">
        <f>IF(N137="snížená",J137,0)</f>
        <v>0</v>
      </c>
      <c r="BG137" s="190">
        <f>IF(N137="zákl. přenesená",J137,0)</f>
        <v>0</v>
      </c>
      <c r="BH137" s="190">
        <f>IF(N137="sníž. přenesená",J137,0)</f>
        <v>0</v>
      </c>
      <c r="BI137" s="190">
        <f>IF(N137="nulová",J137,0)</f>
        <v>0</v>
      </c>
      <c r="BJ137" s="16" t="s">
        <v>8</v>
      </c>
      <c r="BK137" s="190">
        <f>ROUND(I137*H137,0)</f>
        <v>0</v>
      </c>
      <c r="BL137" s="16" t="s">
        <v>229</v>
      </c>
      <c r="BM137" s="189" t="s">
        <v>656</v>
      </c>
    </row>
    <row r="138" spans="2:47" s="1" customFormat="1" ht="12">
      <c r="B138" s="33"/>
      <c r="C138" s="34"/>
      <c r="D138" s="191" t="s">
        <v>136</v>
      </c>
      <c r="E138" s="34"/>
      <c r="F138" s="192" t="s">
        <v>657</v>
      </c>
      <c r="G138" s="34"/>
      <c r="H138" s="34"/>
      <c r="I138" s="106"/>
      <c r="J138" s="34"/>
      <c r="K138" s="34"/>
      <c r="L138" s="37"/>
      <c r="M138" s="193"/>
      <c r="N138" s="62"/>
      <c r="O138" s="62"/>
      <c r="P138" s="62"/>
      <c r="Q138" s="62"/>
      <c r="R138" s="62"/>
      <c r="S138" s="62"/>
      <c r="T138" s="63"/>
      <c r="AT138" s="16" t="s">
        <v>136</v>
      </c>
      <c r="AU138" s="16" t="s">
        <v>81</v>
      </c>
    </row>
    <row r="139" spans="2:65" s="1" customFormat="1" ht="14.4" customHeight="1">
      <c r="B139" s="33"/>
      <c r="C139" s="179" t="s">
        <v>225</v>
      </c>
      <c r="D139" s="179" t="s">
        <v>129</v>
      </c>
      <c r="E139" s="180" t="s">
        <v>658</v>
      </c>
      <c r="F139" s="181" t="s">
        <v>659</v>
      </c>
      <c r="G139" s="182" t="s">
        <v>228</v>
      </c>
      <c r="H139" s="183">
        <v>1</v>
      </c>
      <c r="I139" s="184"/>
      <c r="J139" s="183">
        <f>ROUND(I139*H139,0)</f>
        <v>0</v>
      </c>
      <c r="K139" s="181" t="s">
        <v>133</v>
      </c>
      <c r="L139" s="37"/>
      <c r="M139" s="185" t="s">
        <v>20</v>
      </c>
      <c r="N139" s="186" t="s">
        <v>43</v>
      </c>
      <c r="O139" s="62"/>
      <c r="P139" s="187">
        <f>O139*H139</f>
        <v>0</v>
      </c>
      <c r="Q139" s="187">
        <v>0.00093</v>
      </c>
      <c r="R139" s="187">
        <f>Q139*H139</f>
        <v>0.00093</v>
      </c>
      <c r="S139" s="187">
        <v>0</v>
      </c>
      <c r="T139" s="188">
        <f>S139*H139</f>
        <v>0</v>
      </c>
      <c r="AR139" s="189" t="s">
        <v>229</v>
      </c>
      <c r="AT139" s="189" t="s">
        <v>129</v>
      </c>
      <c r="AU139" s="189" t="s">
        <v>81</v>
      </c>
      <c r="AY139" s="16" t="s">
        <v>126</v>
      </c>
      <c r="BE139" s="190">
        <f>IF(N139="základní",J139,0)</f>
        <v>0</v>
      </c>
      <c r="BF139" s="190">
        <f>IF(N139="snížená",J139,0)</f>
        <v>0</v>
      </c>
      <c r="BG139" s="190">
        <f>IF(N139="zákl. přenesená",J139,0)</f>
        <v>0</v>
      </c>
      <c r="BH139" s="190">
        <f>IF(N139="sníž. přenesená",J139,0)</f>
        <v>0</v>
      </c>
      <c r="BI139" s="190">
        <f>IF(N139="nulová",J139,0)</f>
        <v>0</v>
      </c>
      <c r="BJ139" s="16" t="s">
        <v>8</v>
      </c>
      <c r="BK139" s="190">
        <f>ROUND(I139*H139,0)</f>
        <v>0</v>
      </c>
      <c r="BL139" s="16" t="s">
        <v>229</v>
      </c>
      <c r="BM139" s="189" t="s">
        <v>660</v>
      </c>
    </row>
    <row r="140" spans="2:47" s="1" customFormat="1" ht="19.2">
      <c r="B140" s="33"/>
      <c r="C140" s="34"/>
      <c r="D140" s="191" t="s">
        <v>136</v>
      </c>
      <c r="E140" s="34"/>
      <c r="F140" s="192" t="s">
        <v>661</v>
      </c>
      <c r="G140" s="34"/>
      <c r="H140" s="34"/>
      <c r="I140" s="106"/>
      <c r="J140" s="34"/>
      <c r="K140" s="34"/>
      <c r="L140" s="37"/>
      <c r="M140" s="193"/>
      <c r="N140" s="62"/>
      <c r="O140" s="62"/>
      <c r="P140" s="62"/>
      <c r="Q140" s="62"/>
      <c r="R140" s="62"/>
      <c r="S140" s="62"/>
      <c r="T140" s="63"/>
      <c r="AT140" s="16" t="s">
        <v>136</v>
      </c>
      <c r="AU140" s="16" t="s">
        <v>81</v>
      </c>
    </row>
    <row r="141" spans="2:47" s="1" customFormat="1" ht="105.6">
      <c r="B141" s="33"/>
      <c r="C141" s="34"/>
      <c r="D141" s="191" t="s">
        <v>138</v>
      </c>
      <c r="E141" s="34"/>
      <c r="F141" s="194" t="s">
        <v>341</v>
      </c>
      <c r="G141" s="34"/>
      <c r="H141" s="34"/>
      <c r="I141" s="106"/>
      <c r="J141" s="34"/>
      <c r="K141" s="34"/>
      <c r="L141" s="37"/>
      <c r="M141" s="193"/>
      <c r="N141" s="62"/>
      <c r="O141" s="62"/>
      <c r="P141" s="62"/>
      <c r="Q141" s="62"/>
      <c r="R141" s="62"/>
      <c r="S141" s="62"/>
      <c r="T141" s="63"/>
      <c r="AT141" s="16" t="s">
        <v>138</v>
      </c>
      <c r="AU141" s="16" t="s">
        <v>81</v>
      </c>
    </row>
    <row r="142" spans="2:65" s="1" customFormat="1" ht="14.4" customHeight="1">
      <c r="B142" s="33"/>
      <c r="C142" s="179" t="s">
        <v>9</v>
      </c>
      <c r="D142" s="179" t="s">
        <v>129</v>
      </c>
      <c r="E142" s="180" t="s">
        <v>662</v>
      </c>
      <c r="F142" s="181" t="s">
        <v>663</v>
      </c>
      <c r="G142" s="182" t="s">
        <v>228</v>
      </c>
      <c r="H142" s="183">
        <v>1</v>
      </c>
      <c r="I142" s="184"/>
      <c r="J142" s="183">
        <f>ROUND(I142*H142,0)</f>
        <v>0</v>
      </c>
      <c r="K142" s="181" t="s">
        <v>133</v>
      </c>
      <c r="L142" s="37"/>
      <c r="M142" s="185" t="s">
        <v>20</v>
      </c>
      <c r="N142" s="186" t="s">
        <v>43</v>
      </c>
      <c r="O142" s="62"/>
      <c r="P142" s="187">
        <f>O142*H142</f>
        <v>0</v>
      </c>
      <c r="Q142" s="187">
        <v>0.00088</v>
      </c>
      <c r="R142" s="187">
        <f>Q142*H142</f>
        <v>0.00088</v>
      </c>
      <c r="S142" s="187">
        <v>0</v>
      </c>
      <c r="T142" s="188">
        <f>S142*H142</f>
        <v>0</v>
      </c>
      <c r="AR142" s="189" t="s">
        <v>229</v>
      </c>
      <c r="AT142" s="189" t="s">
        <v>129</v>
      </c>
      <c r="AU142" s="189" t="s">
        <v>81</v>
      </c>
      <c r="AY142" s="16" t="s">
        <v>126</v>
      </c>
      <c r="BE142" s="190">
        <f>IF(N142="základní",J142,0)</f>
        <v>0</v>
      </c>
      <c r="BF142" s="190">
        <f>IF(N142="snížená",J142,0)</f>
        <v>0</v>
      </c>
      <c r="BG142" s="190">
        <f>IF(N142="zákl. přenesená",J142,0)</f>
        <v>0</v>
      </c>
      <c r="BH142" s="190">
        <f>IF(N142="sníž. přenesená",J142,0)</f>
        <v>0</v>
      </c>
      <c r="BI142" s="190">
        <f>IF(N142="nulová",J142,0)</f>
        <v>0</v>
      </c>
      <c r="BJ142" s="16" t="s">
        <v>8</v>
      </c>
      <c r="BK142" s="190">
        <f>ROUND(I142*H142,0)</f>
        <v>0</v>
      </c>
      <c r="BL142" s="16" t="s">
        <v>229</v>
      </c>
      <c r="BM142" s="189" t="s">
        <v>664</v>
      </c>
    </row>
    <row r="143" spans="2:47" s="1" customFormat="1" ht="19.2">
      <c r="B143" s="33"/>
      <c r="C143" s="34"/>
      <c r="D143" s="191" t="s">
        <v>136</v>
      </c>
      <c r="E143" s="34"/>
      <c r="F143" s="192" t="s">
        <v>665</v>
      </c>
      <c r="G143" s="34"/>
      <c r="H143" s="34"/>
      <c r="I143" s="106"/>
      <c r="J143" s="34"/>
      <c r="K143" s="34"/>
      <c r="L143" s="37"/>
      <c r="M143" s="193"/>
      <c r="N143" s="62"/>
      <c r="O143" s="62"/>
      <c r="P143" s="62"/>
      <c r="Q143" s="62"/>
      <c r="R143" s="62"/>
      <c r="S143" s="62"/>
      <c r="T143" s="63"/>
      <c r="AT143" s="16" t="s">
        <v>136</v>
      </c>
      <c r="AU143" s="16" t="s">
        <v>81</v>
      </c>
    </row>
    <row r="144" spans="2:47" s="1" customFormat="1" ht="105.6">
      <c r="B144" s="33"/>
      <c r="C144" s="34"/>
      <c r="D144" s="191" t="s">
        <v>138</v>
      </c>
      <c r="E144" s="34"/>
      <c r="F144" s="194" t="s">
        <v>341</v>
      </c>
      <c r="G144" s="34"/>
      <c r="H144" s="34"/>
      <c r="I144" s="106"/>
      <c r="J144" s="34"/>
      <c r="K144" s="34"/>
      <c r="L144" s="37"/>
      <c r="M144" s="193"/>
      <c r="N144" s="62"/>
      <c r="O144" s="62"/>
      <c r="P144" s="62"/>
      <c r="Q144" s="62"/>
      <c r="R144" s="62"/>
      <c r="S144" s="62"/>
      <c r="T144" s="63"/>
      <c r="AT144" s="16" t="s">
        <v>138</v>
      </c>
      <c r="AU144" s="16" t="s">
        <v>81</v>
      </c>
    </row>
    <row r="145" spans="2:65" s="1" customFormat="1" ht="14.4" customHeight="1">
      <c r="B145" s="33"/>
      <c r="C145" s="179" t="s">
        <v>229</v>
      </c>
      <c r="D145" s="179" t="s">
        <v>129</v>
      </c>
      <c r="E145" s="180" t="s">
        <v>666</v>
      </c>
      <c r="F145" s="181" t="s">
        <v>667</v>
      </c>
      <c r="G145" s="182" t="s">
        <v>373</v>
      </c>
      <c r="H145" s="184"/>
      <c r="I145" s="184"/>
      <c r="J145" s="183">
        <f>ROUND(I145*H145,0)</f>
        <v>0</v>
      </c>
      <c r="K145" s="181" t="s">
        <v>133</v>
      </c>
      <c r="L145" s="37"/>
      <c r="M145" s="185" t="s">
        <v>20</v>
      </c>
      <c r="N145" s="186" t="s">
        <v>43</v>
      </c>
      <c r="O145" s="62"/>
      <c r="P145" s="187">
        <f>O145*H145</f>
        <v>0</v>
      </c>
      <c r="Q145" s="187">
        <v>0</v>
      </c>
      <c r="R145" s="187">
        <f>Q145*H145</f>
        <v>0</v>
      </c>
      <c r="S145" s="187">
        <v>0</v>
      </c>
      <c r="T145" s="188">
        <f>S145*H145</f>
        <v>0</v>
      </c>
      <c r="AR145" s="189" t="s">
        <v>229</v>
      </c>
      <c r="AT145" s="189" t="s">
        <v>129</v>
      </c>
      <c r="AU145" s="189" t="s">
        <v>81</v>
      </c>
      <c r="AY145" s="16" t="s">
        <v>126</v>
      </c>
      <c r="BE145" s="190">
        <f>IF(N145="základní",J145,0)</f>
        <v>0</v>
      </c>
      <c r="BF145" s="190">
        <f>IF(N145="snížená",J145,0)</f>
        <v>0</v>
      </c>
      <c r="BG145" s="190">
        <f>IF(N145="zákl. přenesená",J145,0)</f>
        <v>0</v>
      </c>
      <c r="BH145" s="190">
        <f>IF(N145="sníž. přenesená",J145,0)</f>
        <v>0</v>
      </c>
      <c r="BI145" s="190">
        <f>IF(N145="nulová",J145,0)</f>
        <v>0</v>
      </c>
      <c r="BJ145" s="16" t="s">
        <v>8</v>
      </c>
      <c r="BK145" s="190">
        <f>ROUND(I145*H145,0)</f>
        <v>0</v>
      </c>
      <c r="BL145" s="16" t="s">
        <v>229</v>
      </c>
      <c r="BM145" s="189" t="s">
        <v>668</v>
      </c>
    </row>
    <row r="146" spans="2:47" s="1" customFormat="1" ht="19.2">
      <c r="B146" s="33"/>
      <c r="C146" s="34"/>
      <c r="D146" s="191" t="s">
        <v>136</v>
      </c>
      <c r="E146" s="34"/>
      <c r="F146" s="192" t="s">
        <v>669</v>
      </c>
      <c r="G146" s="34"/>
      <c r="H146" s="34"/>
      <c r="I146" s="106"/>
      <c r="J146" s="34"/>
      <c r="K146" s="34"/>
      <c r="L146" s="37"/>
      <c r="M146" s="193"/>
      <c r="N146" s="62"/>
      <c r="O146" s="62"/>
      <c r="P146" s="62"/>
      <c r="Q146" s="62"/>
      <c r="R146" s="62"/>
      <c r="S146" s="62"/>
      <c r="T146" s="63"/>
      <c r="AT146" s="16" t="s">
        <v>136</v>
      </c>
      <c r="AU146" s="16" t="s">
        <v>81</v>
      </c>
    </row>
    <row r="147" spans="2:47" s="1" customFormat="1" ht="96">
      <c r="B147" s="33"/>
      <c r="C147" s="34"/>
      <c r="D147" s="191" t="s">
        <v>138</v>
      </c>
      <c r="E147" s="34"/>
      <c r="F147" s="194" t="s">
        <v>376</v>
      </c>
      <c r="G147" s="34"/>
      <c r="H147" s="34"/>
      <c r="I147" s="106"/>
      <c r="J147" s="34"/>
      <c r="K147" s="34"/>
      <c r="L147" s="37"/>
      <c r="M147" s="193"/>
      <c r="N147" s="62"/>
      <c r="O147" s="62"/>
      <c r="P147" s="62"/>
      <c r="Q147" s="62"/>
      <c r="R147" s="62"/>
      <c r="S147" s="62"/>
      <c r="T147" s="63"/>
      <c r="AT147" s="16" t="s">
        <v>138</v>
      </c>
      <c r="AU147" s="16" t="s">
        <v>81</v>
      </c>
    </row>
    <row r="148" spans="2:63" s="11" customFormat="1" ht="22.8" customHeight="1">
      <c r="B148" s="163"/>
      <c r="C148" s="164"/>
      <c r="D148" s="165" t="s">
        <v>71</v>
      </c>
      <c r="E148" s="177" t="s">
        <v>670</v>
      </c>
      <c r="F148" s="177" t="s">
        <v>671</v>
      </c>
      <c r="G148" s="164"/>
      <c r="H148" s="164"/>
      <c r="I148" s="167"/>
      <c r="J148" s="178">
        <f>BK148</f>
        <v>0</v>
      </c>
      <c r="K148" s="164"/>
      <c r="L148" s="169"/>
      <c r="M148" s="170"/>
      <c r="N148" s="171"/>
      <c r="O148" s="171"/>
      <c r="P148" s="172">
        <f>SUM(P149:P158)</f>
        <v>0</v>
      </c>
      <c r="Q148" s="171"/>
      <c r="R148" s="172">
        <f>SUM(R149:R158)</f>
        <v>0</v>
      </c>
      <c r="S148" s="171"/>
      <c r="T148" s="173">
        <f>SUM(T149:T158)</f>
        <v>0</v>
      </c>
      <c r="AR148" s="174" t="s">
        <v>81</v>
      </c>
      <c r="AT148" s="175" t="s">
        <v>71</v>
      </c>
      <c r="AU148" s="175" t="s">
        <v>8</v>
      </c>
      <c r="AY148" s="174" t="s">
        <v>126</v>
      </c>
      <c r="BK148" s="176">
        <f>SUM(BK149:BK158)</f>
        <v>0</v>
      </c>
    </row>
    <row r="149" spans="2:65" s="1" customFormat="1" ht="14.4" customHeight="1">
      <c r="B149" s="33"/>
      <c r="C149" s="179" t="s">
        <v>244</v>
      </c>
      <c r="D149" s="179" t="s">
        <v>129</v>
      </c>
      <c r="E149" s="180" t="s">
        <v>672</v>
      </c>
      <c r="F149" s="181" t="s">
        <v>673</v>
      </c>
      <c r="G149" s="182" t="s">
        <v>228</v>
      </c>
      <c r="H149" s="183">
        <v>2</v>
      </c>
      <c r="I149" s="184"/>
      <c r="J149" s="183">
        <f>ROUND(I149*H149,0)</f>
        <v>0</v>
      </c>
      <c r="K149" s="181" t="s">
        <v>133</v>
      </c>
      <c r="L149" s="37"/>
      <c r="M149" s="185" t="s">
        <v>20</v>
      </c>
      <c r="N149" s="186" t="s">
        <v>43</v>
      </c>
      <c r="O149" s="62"/>
      <c r="P149" s="187">
        <f>O149*H149</f>
        <v>0</v>
      </c>
      <c r="Q149" s="187">
        <v>0</v>
      </c>
      <c r="R149" s="187">
        <f>Q149*H149</f>
        <v>0</v>
      </c>
      <c r="S149" s="187">
        <v>0</v>
      </c>
      <c r="T149" s="188">
        <f>S149*H149</f>
        <v>0</v>
      </c>
      <c r="AR149" s="189" t="s">
        <v>229</v>
      </c>
      <c r="AT149" s="189" t="s">
        <v>129</v>
      </c>
      <c r="AU149" s="189" t="s">
        <v>81</v>
      </c>
      <c r="AY149" s="16" t="s">
        <v>126</v>
      </c>
      <c r="BE149" s="190">
        <f>IF(N149="základní",J149,0)</f>
        <v>0</v>
      </c>
      <c r="BF149" s="190">
        <f>IF(N149="snížená",J149,0)</f>
        <v>0</v>
      </c>
      <c r="BG149" s="190">
        <f>IF(N149="zákl. přenesená",J149,0)</f>
        <v>0</v>
      </c>
      <c r="BH149" s="190">
        <f>IF(N149="sníž. přenesená",J149,0)</f>
        <v>0</v>
      </c>
      <c r="BI149" s="190">
        <f>IF(N149="nulová",J149,0)</f>
        <v>0</v>
      </c>
      <c r="BJ149" s="16" t="s">
        <v>8</v>
      </c>
      <c r="BK149" s="190">
        <f>ROUND(I149*H149,0)</f>
        <v>0</v>
      </c>
      <c r="BL149" s="16" t="s">
        <v>229</v>
      </c>
      <c r="BM149" s="189" t="s">
        <v>674</v>
      </c>
    </row>
    <row r="150" spans="2:47" s="1" customFormat="1" ht="12">
      <c r="B150" s="33"/>
      <c r="C150" s="34"/>
      <c r="D150" s="191" t="s">
        <v>136</v>
      </c>
      <c r="E150" s="34"/>
      <c r="F150" s="192" t="s">
        <v>675</v>
      </c>
      <c r="G150" s="34"/>
      <c r="H150" s="34"/>
      <c r="I150" s="106"/>
      <c r="J150" s="34"/>
      <c r="K150" s="34"/>
      <c r="L150" s="37"/>
      <c r="M150" s="193"/>
      <c r="N150" s="62"/>
      <c r="O150" s="62"/>
      <c r="P150" s="62"/>
      <c r="Q150" s="62"/>
      <c r="R150" s="62"/>
      <c r="S150" s="62"/>
      <c r="T150" s="63"/>
      <c r="AT150" s="16" t="s">
        <v>136</v>
      </c>
      <c r="AU150" s="16" t="s">
        <v>81</v>
      </c>
    </row>
    <row r="151" spans="2:47" s="1" customFormat="1" ht="86.4">
      <c r="B151" s="33"/>
      <c r="C151" s="34"/>
      <c r="D151" s="191" t="s">
        <v>138</v>
      </c>
      <c r="E151" s="34"/>
      <c r="F151" s="194" t="s">
        <v>676</v>
      </c>
      <c r="G151" s="34"/>
      <c r="H151" s="34"/>
      <c r="I151" s="106"/>
      <c r="J151" s="34"/>
      <c r="K151" s="34"/>
      <c r="L151" s="37"/>
      <c r="M151" s="193"/>
      <c r="N151" s="62"/>
      <c r="O151" s="62"/>
      <c r="P151" s="62"/>
      <c r="Q151" s="62"/>
      <c r="R151" s="62"/>
      <c r="S151" s="62"/>
      <c r="T151" s="63"/>
      <c r="AT151" s="16" t="s">
        <v>138</v>
      </c>
      <c r="AU151" s="16" t="s">
        <v>81</v>
      </c>
    </row>
    <row r="152" spans="2:65" s="1" customFormat="1" ht="14.4" customHeight="1">
      <c r="B152" s="33"/>
      <c r="C152" s="217" t="s">
        <v>250</v>
      </c>
      <c r="D152" s="217" t="s">
        <v>256</v>
      </c>
      <c r="E152" s="218" t="s">
        <v>677</v>
      </c>
      <c r="F152" s="219" t="s">
        <v>678</v>
      </c>
      <c r="G152" s="220" t="s">
        <v>259</v>
      </c>
      <c r="H152" s="221">
        <v>1</v>
      </c>
      <c r="I152" s="222"/>
      <c r="J152" s="221">
        <f>ROUND(I152*H152,0)</f>
        <v>0</v>
      </c>
      <c r="K152" s="219" t="s">
        <v>20</v>
      </c>
      <c r="L152" s="223"/>
      <c r="M152" s="224" t="s">
        <v>20</v>
      </c>
      <c r="N152" s="225" t="s">
        <v>43</v>
      </c>
      <c r="O152" s="62"/>
      <c r="P152" s="187">
        <f>O152*H152</f>
        <v>0</v>
      </c>
      <c r="Q152" s="187">
        <v>0</v>
      </c>
      <c r="R152" s="187">
        <f>Q152*H152</f>
        <v>0</v>
      </c>
      <c r="S152" s="187">
        <v>0</v>
      </c>
      <c r="T152" s="188">
        <f>S152*H152</f>
        <v>0</v>
      </c>
      <c r="AR152" s="189" t="s">
        <v>260</v>
      </c>
      <c r="AT152" s="189" t="s">
        <v>256</v>
      </c>
      <c r="AU152" s="189" t="s">
        <v>81</v>
      </c>
      <c r="AY152" s="16" t="s">
        <v>126</v>
      </c>
      <c r="BE152" s="190">
        <f>IF(N152="základní",J152,0)</f>
        <v>0</v>
      </c>
      <c r="BF152" s="190">
        <f>IF(N152="snížená",J152,0)</f>
        <v>0</v>
      </c>
      <c r="BG152" s="190">
        <f>IF(N152="zákl. přenesená",J152,0)</f>
        <v>0</v>
      </c>
      <c r="BH152" s="190">
        <f>IF(N152="sníž. přenesená",J152,0)</f>
        <v>0</v>
      </c>
      <c r="BI152" s="190">
        <f>IF(N152="nulová",J152,0)</f>
        <v>0</v>
      </c>
      <c r="BJ152" s="16" t="s">
        <v>8</v>
      </c>
      <c r="BK152" s="190">
        <f>ROUND(I152*H152,0)</f>
        <v>0</v>
      </c>
      <c r="BL152" s="16" t="s">
        <v>229</v>
      </c>
      <c r="BM152" s="189" t="s">
        <v>679</v>
      </c>
    </row>
    <row r="153" spans="2:47" s="1" customFormat="1" ht="12">
      <c r="B153" s="33"/>
      <c r="C153" s="34"/>
      <c r="D153" s="191" t="s">
        <v>136</v>
      </c>
      <c r="E153" s="34"/>
      <c r="F153" s="192" t="s">
        <v>678</v>
      </c>
      <c r="G153" s="34"/>
      <c r="H153" s="34"/>
      <c r="I153" s="106"/>
      <c r="J153" s="34"/>
      <c r="K153" s="34"/>
      <c r="L153" s="37"/>
      <c r="M153" s="193"/>
      <c r="N153" s="62"/>
      <c r="O153" s="62"/>
      <c r="P153" s="62"/>
      <c r="Q153" s="62"/>
      <c r="R153" s="62"/>
      <c r="S153" s="62"/>
      <c r="T153" s="63"/>
      <c r="AT153" s="16" t="s">
        <v>136</v>
      </c>
      <c r="AU153" s="16" t="s">
        <v>81</v>
      </c>
    </row>
    <row r="154" spans="2:65" s="1" customFormat="1" ht="14.4" customHeight="1">
      <c r="B154" s="33"/>
      <c r="C154" s="217" t="s">
        <v>255</v>
      </c>
      <c r="D154" s="217" t="s">
        <v>256</v>
      </c>
      <c r="E154" s="218" t="s">
        <v>680</v>
      </c>
      <c r="F154" s="219" t="s">
        <v>681</v>
      </c>
      <c r="G154" s="220" t="s">
        <v>259</v>
      </c>
      <c r="H154" s="221">
        <v>1</v>
      </c>
      <c r="I154" s="222"/>
      <c r="J154" s="221">
        <f>ROUND(I154*H154,0)</f>
        <v>0</v>
      </c>
      <c r="K154" s="219" t="s">
        <v>20</v>
      </c>
      <c r="L154" s="223"/>
      <c r="M154" s="224" t="s">
        <v>20</v>
      </c>
      <c r="N154" s="225" t="s">
        <v>43</v>
      </c>
      <c r="O154" s="62"/>
      <c r="P154" s="187">
        <f>O154*H154</f>
        <v>0</v>
      </c>
      <c r="Q154" s="187">
        <v>0</v>
      </c>
      <c r="R154" s="187">
        <f>Q154*H154</f>
        <v>0</v>
      </c>
      <c r="S154" s="187">
        <v>0</v>
      </c>
      <c r="T154" s="188">
        <f>S154*H154</f>
        <v>0</v>
      </c>
      <c r="AR154" s="189" t="s">
        <v>260</v>
      </c>
      <c r="AT154" s="189" t="s">
        <v>256</v>
      </c>
      <c r="AU154" s="189" t="s">
        <v>81</v>
      </c>
      <c r="AY154" s="16" t="s">
        <v>126</v>
      </c>
      <c r="BE154" s="190">
        <f>IF(N154="základní",J154,0)</f>
        <v>0</v>
      </c>
      <c r="BF154" s="190">
        <f>IF(N154="snížená",J154,0)</f>
        <v>0</v>
      </c>
      <c r="BG154" s="190">
        <f>IF(N154="zákl. přenesená",J154,0)</f>
        <v>0</v>
      </c>
      <c r="BH154" s="190">
        <f>IF(N154="sníž. přenesená",J154,0)</f>
        <v>0</v>
      </c>
      <c r="BI154" s="190">
        <f>IF(N154="nulová",J154,0)</f>
        <v>0</v>
      </c>
      <c r="BJ154" s="16" t="s">
        <v>8</v>
      </c>
      <c r="BK154" s="190">
        <f>ROUND(I154*H154,0)</f>
        <v>0</v>
      </c>
      <c r="BL154" s="16" t="s">
        <v>229</v>
      </c>
      <c r="BM154" s="189" t="s">
        <v>682</v>
      </c>
    </row>
    <row r="155" spans="2:47" s="1" customFormat="1" ht="12">
      <c r="B155" s="33"/>
      <c r="C155" s="34"/>
      <c r="D155" s="191" t="s">
        <v>136</v>
      </c>
      <c r="E155" s="34"/>
      <c r="F155" s="192" t="s">
        <v>681</v>
      </c>
      <c r="G155" s="34"/>
      <c r="H155" s="34"/>
      <c r="I155" s="106"/>
      <c r="J155" s="34"/>
      <c r="K155" s="34"/>
      <c r="L155" s="37"/>
      <c r="M155" s="193"/>
      <c r="N155" s="62"/>
      <c r="O155" s="62"/>
      <c r="P155" s="62"/>
      <c r="Q155" s="62"/>
      <c r="R155" s="62"/>
      <c r="S155" s="62"/>
      <c r="T155" s="63"/>
      <c r="AT155" s="16" t="s">
        <v>136</v>
      </c>
      <c r="AU155" s="16" t="s">
        <v>81</v>
      </c>
    </row>
    <row r="156" spans="2:65" s="1" customFormat="1" ht="14.4" customHeight="1">
      <c r="B156" s="33"/>
      <c r="C156" s="179" t="s">
        <v>263</v>
      </c>
      <c r="D156" s="179" t="s">
        <v>129</v>
      </c>
      <c r="E156" s="180" t="s">
        <v>683</v>
      </c>
      <c r="F156" s="181" t="s">
        <v>684</v>
      </c>
      <c r="G156" s="182" t="s">
        <v>373</v>
      </c>
      <c r="H156" s="184"/>
      <c r="I156" s="184"/>
      <c r="J156" s="183">
        <f>ROUND(I156*H156,0)</f>
        <v>0</v>
      </c>
      <c r="K156" s="181" t="s">
        <v>133</v>
      </c>
      <c r="L156" s="37"/>
      <c r="M156" s="185" t="s">
        <v>20</v>
      </c>
      <c r="N156" s="186" t="s">
        <v>43</v>
      </c>
      <c r="O156" s="62"/>
      <c r="P156" s="187">
        <f>O156*H156</f>
        <v>0</v>
      </c>
      <c r="Q156" s="187">
        <v>0</v>
      </c>
      <c r="R156" s="187">
        <f>Q156*H156</f>
        <v>0</v>
      </c>
      <c r="S156" s="187">
        <v>0</v>
      </c>
      <c r="T156" s="188">
        <f>S156*H156</f>
        <v>0</v>
      </c>
      <c r="AR156" s="189" t="s">
        <v>229</v>
      </c>
      <c r="AT156" s="189" t="s">
        <v>129</v>
      </c>
      <c r="AU156" s="189" t="s">
        <v>81</v>
      </c>
      <c r="AY156" s="16" t="s">
        <v>126</v>
      </c>
      <c r="BE156" s="190">
        <f>IF(N156="základní",J156,0)</f>
        <v>0</v>
      </c>
      <c r="BF156" s="190">
        <f>IF(N156="snížená",J156,0)</f>
        <v>0</v>
      </c>
      <c r="BG156" s="190">
        <f>IF(N156="zákl. přenesená",J156,0)</f>
        <v>0</v>
      </c>
      <c r="BH156" s="190">
        <f>IF(N156="sníž. přenesená",J156,0)</f>
        <v>0</v>
      </c>
      <c r="BI156" s="190">
        <f>IF(N156="nulová",J156,0)</f>
        <v>0</v>
      </c>
      <c r="BJ156" s="16" t="s">
        <v>8</v>
      </c>
      <c r="BK156" s="190">
        <f>ROUND(I156*H156,0)</f>
        <v>0</v>
      </c>
      <c r="BL156" s="16" t="s">
        <v>229</v>
      </c>
      <c r="BM156" s="189" t="s">
        <v>685</v>
      </c>
    </row>
    <row r="157" spans="2:47" s="1" customFormat="1" ht="19.2">
      <c r="B157" s="33"/>
      <c r="C157" s="34"/>
      <c r="D157" s="191" t="s">
        <v>136</v>
      </c>
      <c r="E157" s="34"/>
      <c r="F157" s="192" t="s">
        <v>686</v>
      </c>
      <c r="G157" s="34"/>
      <c r="H157" s="34"/>
      <c r="I157" s="106"/>
      <c r="J157" s="34"/>
      <c r="K157" s="34"/>
      <c r="L157" s="37"/>
      <c r="M157" s="193"/>
      <c r="N157" s="62"/>
      <c r="O157" s="62"/>
      <c r="P157" s="62"/>
      <c r="Q157" s="62"/>
      <c r="R157" s="62"/>
      <c r="S157" s="62"/>
      <c r="T157" s="63"/>
      <c r="AT157" s="16" t="s">
        <v>136</v>
      </c>
      <c r="AU157" s="16" t="s">
        <v>81</v>
      </c>
    </row>
    <row r="158" spans="2:47" s="1" customFormat="1" ht="96">
      <c r="B158" s="33"/>
      <c r="C158" s="34"/>
      <c r="D158" s="191" t="s">
        <v>138</v>
      </c>
      <c r="E158" s="34"/>
      <c r="F158" s="194" t="s">
        <v>687</v>
      </c>
      <c r="G158" s="34"/>
      <c r="H158" s="34"/>
      <c r="I158" s="106"/>
      <c r="J158" s="34"/>
      <c r="K158" s="34"/>
      <c r="L158" s="37"/>
      <c r="M158" s="226"/>
      <c r="N158" s="227"/>
      <c r="O158" s="227"/>
      <c r="P158" s="227"/>
      <c r="Q158" s="227"/>
      <c r="R158" s="227"/>
      <c r="S158" s="227"/>
      <c r="T158" s="228"/>
      <c r="AT158" s="16" t="s">
        <v>138</v>
      </c>
      <c r="AU158" s="16" t="s">
        <v>81</v>
      </c>
    </row>
    <row r="159" spans="2:12" s="1" customFormat="1" ht="6.9" customHeight="1">
      <c r="B159" s="45"/>
      <c r="C159" s="46"/>
      <c r="D159" s="46"/>
      <c r="E159" s="46"/>
      <c r="F159" s="46"/>
      <c r="G159" s="46"/>
      <c r="H159" s="46"/>
      <c r="I159" s="130"/>
      <c r="J159" s="46"/>
      <c r="K159" s="46"/>
      <c r="L159" s="37"/>
    </row>
  </sheetData>
  <sheetProtection algorithmName="SHA-512" hashValue="44uy1AAazYnqb2G4HqfUX1Df/6EdxMYQFLW5IVke6MLdYAaW8mGPfalNxWu+UdgZkcxqZh2GDy20yR/uAYv1ow==" saltValue="ejYWxFfp6LJ0EfFmgLAz3QjjMTSbFaBPlrM6oTV6+5JyfuPwKeAc9DYmLtuczpkw2mZHWkm8YPjENSY3dgSOLg==" spinCount="100000" sheet="1" objects="1" scenarios="1" formatColumns="0" formatRows="0" autoFilter="0"/>
  <autoFilter ref="C86:K158"/>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29" customWidth="1"/>
    <col min="2" max="2" width="1.7109375" style="229" customWidth="1"/>
    <col min="3" max="4" width="5.00390625" style="229" customWidth="1"/>
    <col min="5" max="5" width="11.7109375" style="229" customWidth="1"/>
    <col min="6" max="6" width="9.140625" style="229" customWidth="1"/>
    <col min="7" max="7" width="5.00390625" style="229" customWidth="1"/>
    <col min="8" max="8" width="77.8515625" style="229" customWidth="1"/>
    <col min="9" max="10" width="20.00390625" style="229" customWidth="1"/>
    <col min="11" max="11" width="1.7109375" style="229" customWidth="1"/>
  </cols>
  <sheetData>
    <row r="1" ht="37.5" customHeight="1"/>
    <row r="2" spans="2:11" ht="7.5" customHeight="1">
      <c r="B2" s="230"/>
      <c r="C2" s="231"/>
      <c r="D2" s="231"/>
      <c r="E2" s="231"/>
      <c r="F2" s="231"/>
      <c r="G2" s="231"/>
      <c r="H2" s="231"/>
      <c r="I2" s="231"/>
      <c r="J2" s="231"/>
      <c r="K2" s="232"/>
    </row>
    <row r="3" spans="2:11" s="14" customFormat="1" ht="45" customHeight="1">
      <c r="B3" s="233"/>
      <c r="C3" s="357" t="s">
        <v>688</v>
      </c>
      <c r="D3" s="357"/>
      <c r="E3" s="357"/>
      <c r="F3" s="357"/>
      <c r="G3" s="357"/>
      <c r="H3" s="357"/>
      <c r="I3" s="357"/>
      <c r="J3" s="357"/>
      <c r="K3" s="234"/>
    </row>
    <row r="4" spans="2:11" ht="25.5" customHeight="1">
      <c r="B4" s="235"/>
      <c r="C4" s="359" t="s">
        <v>689</v>
      </c>
      <c r="D4" s="359"/>
      <c r="E4" s="359"/>
      <c r="F4" s="359"/>
      <c r="G4" s="359"/>
      <c r="H4" s="359"/>
      <c r="I4" s="359"/>
      <c r="J4" s="359"/>
      <c r="K4" s="236"/>
    </row>
    <row r="5" spans="2:11" ht="5.25" customHeight="1">
      <c r="B5" s="235"/>
      <c r="C5" s="237"/>
      <c r="D5" s="237"/>
      <c r="E5" s="237"/>
      <c r="F5" s="237"/>
      <c r="G5" s="237"/>
      <c r="H5" s="237"/>
      <c r="I5" s="237"/>
      <c r="J5" s="237"/>
      <c r="K5" s="236"/>
    </row>
    <row r="6" spans="2:11" ht="15" customHeight="1">
      <c r="B6" s="235"/>
      <c r="C6" s="358" t="s">
        <v>690</v>
      </c>
      <c r="D6" s="358"/>
      <c r="E6" s="358"/>
      <c r="F6" s="358"/>
      <c r="G6" s="358"/>
      <c r="H6" s="358"/>
      <c r="I6" s="358"/>
      <c r="J6" s="358"/>
      <c r="K6" s="236"/>
    </row>
    <row r="7" spans="2:11" ht="15" customHeight="1">
      <c r="B7" s="239"/>
      <c r="C7" s="358" t="s">
        <v>691</v>
      </c>
      <c r="D7" s="358"/>
      <c r="E7" s="358"/>
      <c r="F7" s="358"/>
      <c r="G7" s="358"/>
      <c r="H7" s="358"/>
      <c r="I7" s="358"/>
      <c r="J7" s="358"/>
      <c r="K7" s="236"/>
    </row>
    <row r="8" spans="2:11" ht="12.75" customHeight="1">
      <c r="B8" s="239"/>
      <c r="C8" s="238"/>
      <c r="D8" s="238"/>
      <c r="E8" s="238"/>
      <c r="F8" s="238"/>
      <c r="G8" s="238"/>
      <c r="H8" s="238"/>
      <c r="I8" s="238"/>
      <c r="J8" s="238"/>
      <c r="K8" s="236"/>
    </row>
    <row r="9" spans="2:11" ht="15" customHeight="1">
      <c r="B9" s="239"/>
      <c r="C9" s="358" t="s">
        <v>692</v>
      </c>
      <c r="D9" s="358"/>
      <c r="E9" s="358"/>
      <c r="F9" s="358"/>
      <c r="G9" s="358"/>
      <c r="H9" s="358"/>
      <c r="I9" s="358"/>
      <c r="J9" s="358"/>
      <c r="K9" s="236"/>
    </row>
    <row r="10" spans="2:11" ht="15" customHeight="1">
      <c r="B10" s="239"/>
      <c r="C10" s="238"/>
      <c r="D10" s="358" t="s">
        <v>693</v>
      </c>
      <c r="E10" s="358"/>
      <c r="F10" s="358"/>
      <c r="G10" s="358"/>
      <c r="H10" s="358"/>
      <c r="I10" s="358"/>
      <c r="J10" s="358"/>
      <c r="K10" s="236"/>
    </row>
    <row r="11" spans="2:11" ht="15" customHeight="1">
      <c r="B11" s="239"/>
      <c r="C11" s="240"/>
      <c r="D11" s="358" t="s">
        <v>694</v>
      </c>
      <c r="E11" s="358"/>
      <c r="F11" s="358"/>
      <c r="G11" s="358"/>
      <c r="H11" s="358"/>
      <c r="I11" s="358"/>
      <c r="J11" s="358"/>
      <c r="K11" s="236"/>
    </row>
    <row r="12" spans="2:11" ht="15" customHeight="1">
      <c r="B12" s="239"/>
      <c r="C12" s="240"/>
      <c r="D12" s="238"/>
      <c r="E12" s="238"/>
      <c r="F12" s="238"/>
      <c r="G12" s="238"/>
      <c r="H12" s="238"/>
      <c r="I12" s="238"/>
      <c r="J12" s="238"/>
      <c r="K12" s="236"/>
    </row>
    <row r="13" spans="2:11" ht="15" customHeight="1">
      <c r="B13" s="239"/>
      <c r="C13" s="240"/>
      <c r="D13" s="241" t="s">
        <v>695</v>
      </c>
      <c r="E13" s="238"/>
      <c r="F13" s="238"/>
      <c r="G13" s="238"/>
      <c r="H13" s="238"/>
      <c r="I13" s="238"/>
      <c r="J13" s="238"/>
      <c r="K13" s="236"/>
    </row>
    <row r="14" spans="2:11" ht="12.75" customHeight="1">
      <c r="B14" s="239"/>
      <c r="C14" s="240"/>
      <c r="D14" s="240"/>
      <c r="E14" s="240"/>
      <c r="F14" s="240"/>
      <c r="G14" s="240"/>
      <c r="H14" s="240"/>
      <c r="I14" s="240"/>
      <c r="J14" s="240"/>
      <c r="K14" s="236"/>
    </row>
    <row r="15" spans="2:11" ht="15" customHeight="1">
      <c r="B15" s="239"/>
      <c r="C15" s="240"/>
      <c r="D15" s="358" t="s">
        <v>696</v>
      </c>
      <c r="E15" s="358"/>
      <c r="F15" s="358"/>
      <c r="G15" s="358"/>
      <c r="H15" s="358"/>
      <c r="I15" s="358"/>
      <c r="J15" s="358"/>
      <c r="K15" s="236"/>
    </row>
    <row r="16" spans="2:11" ht="15" customHeight="1">
      <c r="B16" s="239"/>
      <c r="C16" s="240"/>
      <c r="D16" s="358" t="s">
        <v>697</v>
      </c>
      <c r="E16" s="358"/>
      <c r="F16" s="358"/>
      <c r="G16" s="358"/>
      <c r="H16" s="358"/>
      <c r="I16" s="358"/>
      <c r="J16" s="358"/>
      <c r="K16" s="236"/>
    </row>
    <row r="17" spans="2:11" ht="15" customHeight="1">
      <c r="B17" s="239"/>
      <c r="C17" s="240"/>
      <c r="D17" s="358" t="s">
        <v>698</v>
      </c>
      <c r="E17" s="358"/>
      <c r="F17" s="358"/>
      <c r="G17" s="358"/>
      <c r="H17" s="358"/>
      <c r="I17" s="358"/>
      <c r="J17" s="358"/>
      <c r="K17" s="236"/>
    </row>
    <row r="18" spans="2:11" ht="15" customHeight="1">
      <c r="B18" s="239"/>
      <c r="C18" s="240"/>
      <c r="D18" s="240"/>
      <c r="E18" s="242" t="s">
        <v>79</v>
      </c>
      <c r="F18" s="358" t="s">
        <v>699</v>
      </c>
      <c r="G18" s="358"/>
      <c r="H18" s="358"/>
      <c r="I18" s="358"/>
      <c r="J18" s="358"/>
      <c r="K18" s="236"/>
    </row>
    <row r="19" spans="2:11" ht="15" customHeight="1">
      <c r="B19" s="239"/>
      <c r="C19" s="240"/>
      <c r="D19" s="240"/>
      <c r="E19" s="242" t="s">
        <v>700</v>
      </c>
      <c r="F19" s="358" t="s">
        <v>701</v>
      </c>
      <c r="G19" s="358"/>
      <c r="H19" s="358"/>
      <c r="I19" s="358"/>
      <c r="J19" s="358"/>
      <c r="K19" s="236"/>
    </row>
    <row r="20" spans="2:11" ht="15" customHeight="1">
      <c r="B20" s="239"/>
      <c r="C20" s="240"/>
      <c r="D20" s="240"/>
      <c r="E20" s="242" t="s">
        <v>702</v>
      </c>
      <c r="F20" s="358" t="s">
        <v>703</v>
      </c>
      <c r="G20" s="358"/>
      <c r="H20" s="358"/>
      <c r="I20" s="358"/>
      <c r="J20" s="358"/>
      <c r="K20" s="236"/>
    </row>
    <row r="21" spans="2:11" ht="15" customHeight="1">
      <c r="B21" s="239"/>
      <c r="C21" s="240"/>
      <c r="D21" s="240"/>
      <c r="E21" s="242" t="s">
        <v>704</v>
      </c>
      <c r="F21" s="358" t="s">
        <v>705</v>
      </c>
      <c r="G21" s="358"/>
      <c r="H21" s="358"/>
      <c r="I21" s="358"/>
      <c r="J21" s="358"/>
      <c r="K21" s="236"/>
    </row>
    <row r="22" spans="2:11" ht="15" customHeight="1">
      <c r="B22" s="239"/>
      <c r="C22" s="240"/>
      <c r="D22" s="240"/>
      <c r="E22" s="242" t="s">
        <v>706</v>
      </c>
      <c r="F22" s="358" t="s">
        <v>707</v>
      </c>
      <c r="G22" s="358"/>
      <c r="H22" s="358"/>
      <c r="I22" s="358"/>
      <c r="J22" s="358"/>
      <c r="K22" s="236"/>
    </row>
    <row r="23" spans="2:11" ht="15" customHeight="1">
      <c r="B23" s="239"/>
      <c r="C23" s="240"/>
      <c r="D23" s="240"/>
      <c r="E23" s="242" t="s">
        <v>708</v>
      </c>
      <c r="F23" s="358" t="s">
        <v>709</v>
      </c>
      <c r="G23" s="358"/>
      <c r="H23" s="358"/>
      <c r="I23" s="358"/>
      <c r="J23" s="358"/>
      <c r="K23" s="236"/>
    </row>
    <row r="24" spans="2:11" ht="12.75" customHeight="1">
      <c r="B24" s="239"/>
      <c r="C24" s="240"/>
      <c r="D24" s="240"/>
      <c r="E24" s="240"/>
      <c r="F24" s="240"/>
      <c r="G24" s="240"/>
      <c r="H24" s="240"/>
      <c r="I24" s="240"/>
      <c r="J24" s="240"/>
      <c r="K24" s="236"/>
    </row>
    <row r="25" spans="2:11" ht="15" customHeight="1">
      <c r="B25" s="239"/>
      <c r="C25" s="358" t="s">
        <v>710</v>
      </c>
      <c r="D25" s="358"/>
      <c r="E25" s="358"/>
      <c r="F25" s="358"/>
      <c r="G25" s="358"/>
      <c r="H25" s="358"/>
      <c r="I25" s="358"/>
      <c r="J25" s="358"/>
      <c r="K25" s="236"/>
    </row>
    <row r="26" spans="2:11" ht="15" customHeight="1">
      <c r="B26" s="239"/>
      <c r="C26" s="358" t="s">
        <v>711</v>
      </c>
      <c r="D26" s="358"/>
      <c r="E26" s="358"/>
      <c r="F26" s="358"/>
      <c r="G26" s="358"/>
      <c r="H26" s="358"/>
      <c r="I26" s="358"/>
      <c r="J26" s="358"/>
      <c r="K26" s="236"/>
    </row>
    <row r="27" spans="2:11" ht="15" customHeight="1">
      <c r="B27" s="239"/>
      <c r="C27" s="238"/>
      <c r="D27" s="358" t="s">
        <v>712</v>
      </c>
      <c r="E27" s="358"/>
      <c r="F27" s="358"/>
      <c r="G27" s="358"/>
      <c r="H27" s="358"/>
      <c r="I27" s="358"/>
      <c r="J27" s="358"/>
      <c r="K27" s="236"/>
    </row>
    <row r="28" spans="2:11" ht="15" customHeight="1">
      <c r="B28" s="239"/>
      <c r="C28" s="240"/>
      <c r="D28" s="358" t="s">
        <v>713</v>
      </c>
      <c r="E28" s="358"/>
      <c r="F28" s="358"/>
      <c r="G28" s="358"/>
      <c r="H28" s="358"/>
      <c r="I28" s="358"/>
      <c r="J28" s="358"/>
      <c r="K28" s="236"/>
    </row>
    <row r="29" spans="2:11" ht="12.75" customHeight="1">
      <c r="B29" s="239"/>
      <c r="C29" s="240"/>
      <c r="D29" s="240"/>
      <c r="E29" s="240"/>
      <c r="F29" s="240"/>
      <c r="G29" s="240"/>
      <c r="H29" s="240"/>
      <c r="I29" s="240"/>
      <c r="J29" s="240"/>
      <c r="K29" s="236"/>
    </row>
    <row r="30" spans="2:11" ht="15" customHeight="1">
      <c r="B30" s="239"/>
      <c r="C30" s="240"/>
      <c r="D30" s="358" t="s">
        <v>714</v>
      </c>
      <c r="E30" s="358"/>
      <c r="F30" s="358"/>
      <c r="G30" s="358"/>
      <c r="H30" s="358"/>
      <c r="I30" s="358"/>
      <c r="J30" s="358"/>
      <c r="K30" s="236"/>
    </row>
    <row r="31" spans="2:11" ht="15" customHeight="1">
      <c r="B31" s="239"/>
      <c r="C31" s="240"/>
      <c r="D31" s="358" t="s">
        <v>715</v>
      </c>
      <c r="E31" s="358"/>
      <c r="F31" s="358"/>
      <c r="G31" s="358"/>
      <c r="H31" s="358"/>
      <c r="I31" s="358"/>
      <c r="J31" s="358"/>
      <c r="K31" s="236"/>
    </row>
    <row r="32" spans="2:11" ht="12.75" customHeight="1">
      <c r="B32" s="239"/>
      <c r="C32" s="240"/>
      <c r="D32" s="240"/>
      <c r="E32" s="240"/>
      <c r="F32" s="240"/>
      <c r="G32" s="240"/>
      <c r="H32" s="240"/>
      <c r="I32" s="240"/>
      <c r="J32" s="240"/>
      <c r="K32" s="236"/>
    </row>
    <row r="33" spans="2:11" ht="15" customHeight="1">
      <c r="B33" s="239"/>
      <c r="C33" s="240"/>
      <c r="D33" s="358" t="s">
        <v>716</v>
      </c>
      <c r="E33" s="358"/>
      <c r="F33" s="358"/>
      <c r="G33" s="358"/>
      <c r="H33" s="358"/>
      <c r="I33" s="358"/>
      <c r="J33" s="358"/>
      <c r="K33" s="236"/>
    </row>
    <row r="34" spans="2:11" ht="15" customHeight="1">
      <c r="B34" s="239"/>
      <c r="C34" s="240"/>
      <c r="D34" s="358" t="s">
        <v>717</v>
      </c>
      <c r="E34" s="358"/>
      <c r="F34" s="358"/>
      <c r="G34" s="358"/>
      <c r="H34" s="358"/>
      <c r="I34" s="358"/>
      <c r="J34" s="358"/>
      <c r="K34" s="236"/>
    </row>
    <row r="35" spans="2:11" ht="15" customHeight="1">
      <c r="B35" s="239"/>
      <c r="C35" s="240"/>
      <c r="D35" s="358" t="s">
        <v>718</v>
      </c>
      <c r="E35" s="358"/>
      <c r="F35" s="358"/>
      <c r="G35" s="358"/>
      <c r="H35" s="358"/>
      <c r="I35" s="358"/>
      <c r="J35" s="358"/>
      <c r="K35" s="236"/>
    </row>
    <row r="36" spans="2:11" ht="15" customHeight="1">
      <c r="B36" s="239"/>
      <c r="C36" s="240"/>
      <c r="D36" s="238"/>
      <c r="E36" s="241" t="s">
        <v>112</v>
      </c>
      <c r="F36" s="238"/>
      <c r="G36" s="358" t="s">
        <v>719</v>
      </c>
      <c r="H36" s="358"/>
      <c r="I36" s="358"/>
      <c r="J36" s="358"/>
      <c r="K36" s="236"/>
    </row>
    <row r="37" spans="2:11" ht="30.75" customHeight="1">
      <c r="B37" s="239"/>
      <c r="C37" s="240"/>
      <c r="D37" s="238"/>
      <c r="E37" s="241" t="s">
        <v>720</v>
      </c>
      <c r="F37" s="238"/>
      <c r="G37" s="358" t="s">
        <v>721</v>
      </c>
      <c r="H37" s="358"/>
      <c r="I37" s="358"/>
      <c r="J37" s="358"/>
      <c r="K37" s="236"/>
    </row>
    <row r="38" spans="2:11" ht="15" customHeight="1">
      <c r="B38" s="239"/>
      <c r="C38" s="240"/>
      <c r="D38" s="238"/>
      <c r="E38" s="241" t="s">
        <v>53</v>
      </c>
      <c r="F38" s="238"/>
      <c r="G38" s="358" t="s">
        <v>722</v>
      </c>
      <c r="H38" s="358"/>
      <c r="I38" s="358"/>
      <c r="J38" s="358"/>
      <c r="K38" s="236"/>
    </row>
    <row r="39" spans="2:11" ht="15" customHeight="1">
      <c r="B39" s="239"/>
      <c r="C39" s="240"/>
      <c r="D39" s="238"/>
      <c r="E39" s="241" t="s">
        <v>54</v>
      </c>
      <c r="F39" s="238"/>
      <c r="G39" s="358" t="s">
        <v>723</v>
      </c>
      <c r="H39" s="358"/>
      <c r="I39" s="358"/>
      <c r="J39" s="358"/>
      <c r="K39" s="236"/>
    </row>
    <row r="40" spans="2:11" ht="15" customHeight="1">
      <c r="B40" s="239"/>
      <c r="C40" s="240"/>
      <c r="D40" s="238"/>
      <c r="E40" s="241" t="s">
        <v>113</v>
      </c>
      <c r="F40" s="238"/>
      <c r="G40" s="358" t="s">
        <v>724</v>
      </c>
      <c r="H40" s="358"/>
      <c r="I40" s="358"/>
      <c r="J40" s="358"/>
      <c r="K40" s="236"/>
    </row>
    <row r="41" spans="2:11" ht="15" customHeight="1">
      <c r="B41" s="239"/>
      <c r="C41" s="240"/>
      <c r="D41" s="238"/>
      <c r="E41" s="241" t="s">
        <v>114</v>
      </c>
      <c r="F41" s="238"/>
      <c r="G41" s="358" t="s">
        <v>725</v>
      </c>
      <c r="H41" s="358"/>
      <c r="I41" s="358"/>
      <c r="J41" s="358"/>
      <c r="K41" s="236"/>
    </row>
    <row r="42" spans="2:11" ht="15" customHeight="1">
      <c r="B42" s="239"/>
      <c r="C42" s="240"/>
      <c r="D42" s="238"/>
      <c r="E42" s="241" t="s">
        <v>726</v>
      </c>
      <c r="F42" s="238"/>
      <c r="G42" s="358" t="s">
        <v>727</v>
      </c>
      <c r="H42" s="358"/>
      <c r="I42" s="358"/>
      <c r="J42" s="358"/>
      <c r="K42" s="236"/>
    </row>
    <row r="43" spans="2:11" ht="15" customHeight="1">
      <c r="B43" s="239"/>
      <c r="C43" s="240"/>
      <c r="D43" s="238"/>
      <c r="E43" s="241"/>
      <c r="F43" s="238"/>
      <c r="G43" s="358" t="s">
        <v>728</v>
      </c>
      <c r="H43" s="358"/>
      <c r="I43" s="358"/>
      <c r="J43" s="358"/>
      <c r="K43" s="236"/>
    </row>
    <row r="44" spans="2:11" ht="15" customHeight="1">
      <c r="B44" s="239"/>
      <c r="C44" s="240"/>
      <c r="D44" s="238"/>
      <c r="E44" s="241" t="s">
        <v>729</v>
      </c>
      <c r="F44" s="238"/>
      <c r="G44" s="358" t="s">
        <v>730</v>
      </c>
      <c r="H44" s="358"/>
      <c r="I44" s="358"/>
      <c r="J44" s="358"/>
      <c r="K44" s="236"/>
    </row>
    <row r="45" spans="2:11" ht="15" customHeight="1">
      <c r="B45" s="239"/>
      <c r="C45" s="240"/>
      <c r="D45" s="238"/>
      <c r="E45" s="241" t="s">
        <v>116</v>
      </c>
      <c r="F45" s="238"/>
      <c r="G45" s="358" t="s">
        <v>731</v>
      </c>
      <c r="H45" s="358"/>
      <c r="I45" s="358"/>
      <c r="J45" s="358"/>
      <c r="K45" s="236"/>
    </row>
    <row r="46" spans="2:11" ht="12.75" customHeight="1">
      <c r="B46" s="239"/>
      <c r="C46" s="240"/>
      <c r="D46" s="238"/>
      <c r="E46" s="238"/>
      <c r="F46" s="238"/>
      <c r="G46" s="238"/>
      <c r="H46" s="238"/>
      <c r="I46" s="238"/>
      <c r="J46" s="238"/>
      <c r="K46" s="236"/>
    </row>
    <row r="47" spans="2:11" ht="15" customHeight="1">
      <c r="B47" s="239"/>
      <c r="C47" s="240"/>
      <c r="D47" s="358" t="s">
        <v>732</v>
      </c>
      <c r="E47" s="358"/>
      <c r="F47" s="358"/>
      <c r="G47" s="358"/>
      <c r="H47" s="358"/>
      <c r="I47" s="358"/>
      <c r="J47" s="358"/>
      <c r="K47" s="236"/>
    </row>
    <row r="48" spans="2:11" ht="15" customHeight="1">
      <c r="B48" s="239"/>
      <c r="C48" s="240"/>
      <c r="D48" s="240"/>
      <c r="E48" s="358" t="s">
        <v>733</v>
      </c>
      <c r="F48" s="358"/>
      <c r="G48" s="358"/>
      <c r="H48" s="358"/>
      <c r="I48" s="358"/>
      <c r="J48" s="358"/>
      <c r="K48" s="236"/>
    </row>
    <row r="49" spans="2:11" ht="15" customHeight="1">
      <c r="B49" s="239"/>
      <c r="C49" s="240"/>
      <c r="D49" s="240"/>
      <c r="E49" s="358" t="s">
        <v>734</v>
      </c>
      <c r="F49" s="358"/>
      <c r="G49" s="358"/>
      <c r="H49" s="358"/>
      <c r="I49" s="358"/>
      <c r="J49" s="358"/>
      <c r="K49" s="236"/>
    </row>
    <row r="50" spans="2:11" ht="15" customHeight="1">
      <c r="B50" s="239"/>
      <c r="C50" s="240"/>
      <c r="D50" s="240"/>
      <c r="E50" s="358" t="s">
        <v>735</v>
      </c>
      <c r="F50" s="358"/>
      <c r="G50" s="358"/>
      <c r="H50" s="358"/>
      <c r="I50" s="358"/>
      <c r="J50" s="358"/>
      <c r="K50" s="236"/>
    </row>
    <row r="51" spans="2:11" ht="15" customHeight="1">
      <c r="B51" s="239"/>
      <c r="C51" s="240"/>
      <c r="D51" s="358" t="s">
        <v>736</v>
      </c>
      <c r="E51" s="358"/>
      <c r="F51" s="358"/>
      <c r="G51" s="358"/>
      <c r="H51" s="358"/>
      <c r="I51" s="358"/>
      <c r="J51" s="358"/>
      <c r="K51" s="236"/>
    </row>
    <row r="52" spans="2:11" ht="25.5" customHeight="1">
      <c r="B52" s="235"/>
      <c r="C52" s="359" t="s">
        <v>737</v>
      </c>
      <c r="D52" s="359"/>
      <c r="E52" s="359"/>
      <c r="F52" s="359"/>
      <c r="G52" s="359"/>
      <c r="H52" s="359"/>
      <c r="I52" s="359"/>
      <c r="J52" s="359"/>
      <c r="K52" s="236"/>
    </row>
    <row r="53" spans="2:11" ht="5.25" customHeight="1">
      <c r="B53" s="235"/>
      <c r="C53" s="237"/>
      <c r="D53" s="237"/>
      <c r="E53" s="237"/>
      <c r="F53" s="237"/>
      <c r="G53" s="237"/>
      <c r="H53" s="237"/>
      <c r="I53" s="237"/>
      <c r="J53" s="237"/>
      <c r="K53" s="236"/>
    </row>
    <row r="54" spans="2:11" ht="15" customHeight="1">
      <c r="B54" s="235"/>
      <c r="C54" s="358" t="s">
        <v>738</v>
      </c>
      <c r="D54" s="358"/>
      <c r="E54" s="358"/>
      <c r="F54" s="358"/>
      <c r="G54" s="358"/>
      <c r="H54" s="358"/>
      <c r="I54" s="358"/>
      <c r="J54" s="358"/>
      <c r="K54" s="236"/>
    </row>
    <row r="55" spans="2:11" ht="15" customHeight="1">
      <c r="B55" s="235"/>
      <c r="C55" s="358" t="s">
        <v>739</v>
      </c>
      <c r="D55" s="358"/>
      <c r="E55" s="358"/>
      <c r="F55" s="358"/>
      <c r="G55" s="358"/>
      <c r="H55" s="358"/>
      <c r="I55" s="358"/>
      <c r="J55" s="358"/>
      <c r="K55" s="236"/>
    </row>
    <row r="56" spans="2:11" ht="12.75" customHeight="1">
      <c r="B56" s="235"/>
      <c r="C56" s="238"/>
      <c r="D56" s="238"/>
      <c r="E56" s="238"/>
      <c r="F56" s="238"/>
      <c r="G56" s="238"/>
      <c r="H56" s="238"/>
      <c r="I56" s="238"/>
      <c r="J56" s="238"/>
      <c r="K56" s="236"/>
    </row>
    <row r="57" spans="2:11" ht="15" customHeight="1">
      <c r="B57" s="235"/>
      <c r="C57" s="358" t="s">
        <v>740</v>
      </c>
      <c r="D57" s="358"/>
      <c r="E57" s="358"/>
      <c r="F57" s="358"/>
      <c r="G57" s="358"/>
      <c r="H57" s="358"/>
      <c r="I57" s="358"/>
      <c r="J57" s="358"/>
      <c r="K57" s="236"/>
    </row>
    <row r="58" spans="2:11" ht="15" customHeight="1">
      <c r="B58" s="235"/>
      <c r="C58" s="240"/>
      <c r="D58" s="358" t="s">
        <v>741</v>
      </c>
      <c r="E58" s="358"/>
      <c r="F58" s="358"/>
      <c r="G58" s="358"/>
      <c r="H58" s="358"/>
      <c r="I58" s="358"/>
      <c r="J58" s="358"/>
      <c r="K58" s="236"/>
    </row>
    <row r="59" spans="2:11" ht="15" customHeight="1">
      <c r="B59" s="235"/>
      <c r="C59" s="240"/>
      <c r="D59" s="358" t="s">
        <v>742</v>
      </c>
      <c r="E59" s="358"/>
      <c r="F59" s="358"/>
      <c r="G59" s="358"/>
      <c r="H59" s="358"/>
      <c r="I59" s="358"/>
      <c r="J59" s="358"/>
      <c r="K59" s="236"/>
    </row>
    <row r="60" spans="2:11" ht="15" customHeight="1">
      <c r="B60" s="235"/>
      <c r="C60" s="240"/>
      <c r="D60" s="358" t="s">
        <v>743</v>
      </c>
      <c r="E60" s="358"/>
      <c r="F60" s="358"/>
      <c r="G60" s="358"/>
      <c r="H60" s="358"/>
      <c r="I60" s="358"/>
      <c r="J60" s="358"/>
      <c r="K60" s="236"/>
    </row>
    <row r="61" spans="2:11" ht="15" customHeight="1">
      <c r="B61" s="235"/>
      <c r="C61" s="240"/>
      <c r="D61" s="358" t="s">
        <v>744</v>
      </c>
      <c r="E61" s="358"/>
      <c r="F61" s="358"/>
      <c r="G61" s="358"/>
      <c r="H61" s="358"/>
      <c r="I61" s="358"/>
      <c r="J61" s="358"/>
      <c r="K61" s="236"/>
    </row>
    <row r="62" spans="2:11" ht="15" customHeight="1">
      <c r="B62" s="235"/>
      <c r="C62" s="240"/>
      <c r="D62" s="360" t="s">
        <v>745</v>
      </c>
      <c r="E62" s="360"/>
      <c r="F62" s="360"/>
      <c r="G62" s="360"/>
      <c r="H62" s="360"/>
      <c r="I62" s="360"/>
      <c r="J62" s="360"/>
      <c r="K62" s="236"/>
    </row>
    <row r="63" spans="2:11" ht="15" customHeight="1">
      <c r="B63" s="235"/>
      <c r="C63" s="240"/>
      <c r="D63" s="358" t="s">
        <v>746</v>
      </c>
      <c r="E63" s="358"/>
      <c r="F63" s="358"/>
      <c r="G63" s="358"/>
      <c r="H63" s="358"/>
      <c r="I63" s="358"/>
      <c r="J63" s="358"/>
      <c r="K63" s="236"/>
    </row>
    <row r="64" spans="2:11" ht="12.75" customHeight="1">
      <c r="B64" s="235"/>
      <c r="C64" s="240"/>
      <c r="D64" s="240"/>
      <c r="E64" s="243"/>
      <c r="F64" s="240"/>
      <c r="G64" s="240"/>
      <c r="H64" s="240"/>
      <c r="I64" s="240"/>
      <c r="J64" s="240"/>
      <c r="K64" s="236"/>
    </row>
    <row r="65" spans="2:11" ht="15" customHeight="1">
      <c r="B65" s="235"/>
      <c r="C65" s="240"/>
      <c r="D65" s="358" t="s">
        <v>747</v>
      </c>
      <c r="E65" s="358"/>
      <c r="F65" s="358"/>
      <c r="G65" s="358"/>
      <c r="H65" s="358"/>
      <c r="I65" s="358"/>
      <c r="J65" s="358"/>
      <c r="K65" s="236"/>
    </row>
    <row r="66" spans="2:11" ht="15" customHeight="1">
      <c r="B66" s="235"/>
      <c r="C66" s="240"/>
      <c r="D66" s="360" t="s">
        <v>748</v>
      </c>
      <c r="E66" s="360"/>
      <c r="F66" s="360"/>
      <c r="G66" s="360"/>
      <c r="H66" s="360"/>
      <c r="I66" s="360"/>
      <c r="J66" s="360"/>
      <c r="K66" s="236"/>
    </row>
    <row r="67" spans="2:11" ht="15" customHeight="1">
      <c r="B67" s="235"/>
      <c r="C67" s="240"/>
      <c r="D67" s="358" t="s">
        <v>749</v>
      </c>
      <c r="E67" s="358"/>
      <c r="F67" s="358"/>
      <c r="G67" s="358"/>
      <c r="H67" s="358"/>
      <c r="I67" s="358"/>
      <c r="J67" s="358"/>
      <c r="K67" s="236"/>
    </row>
    <row r="68" spans="2:11" ht="15" customHeight="1">
      <c r="B68" s="235"/>
      <c r="C68" s="240"/>
      <c r="D68" s="358" t="s">
        <v>750</v>
      </c>
      <c r="E68" s="358"/>
      <c r="F68" s="358"/>
      <c r="G68" s="358"/>
      <c r="H68" s="358"/>
      <c r="I68" s="358"/>
      <c r="J68" s="358"/>
      <c r="K68" s="236"/>
    </row>
    <row r="69" spans="2:11" ht="15" customHeight="1">
      <c r="B69" s="235"/>
      <c r="C69" s="240"/>
      <c r="D69" s="358" t="s">
        <v>751</v>
      </c>
      <c r="E69" s="358"/>
      <c r="F69" s="358"/>
      <c r="G69" s="358"/>
      <c r="H69" s="358"/>
      <c r="I69" s="358"/>
      <c r="J69" s="358"/>
      <c r="K69" s="236"/>
    </row>
    <row r="70" spans="2:11" ht="15" customHeight="1">
      <c r="B70" s="235"/>
      <c r="C70" s="240"/>
      <c r="D70" s="358" t="s">
        <v>752</v>
      </c>
      <c r="E70" s="358"/>
      <c r="F70" s="358"/>
      <c r="G70" s="358"/>
      <c r="H70" s="358"/>
      <c r="I70" s="358"/>
      <c r="J70" s="358"/>
      <c r="K70" s="236"/>
    </row>
    <row r="71" spans="2:11" ht="12.75" customHeight="1">
      <c r="B71" s="244"/>
      <c r="C71" s="245"/>
      <c r="D71" s="245"/>
      <c r="E71" s="245"/>
      <c r="F71" s="245"/>
      <c r="G71" s="245"/>
      <c r="H71" s="245"/>
      <c r="I71" s="245"/>
      <c r="J71" s="245"/>
      <c r="K71" s="246"/>
    </row>
    <row r="72" spans="2:11" ht="18.75" customHeight="1">
      <c r="B72" s="247"/>
      <c r="C72" s="247"/>
      <c r="D72" s="247"/>
      <c r="E72" s="247"/>
      <c r="F72" s="247"/>
      <c r="G72" s="247"/>
      <c r="H72" s="247"/>
      <c r="I72" s="247"/>
      <c r="J72" s="247"/>
      <c r="K72" s="248"/>
    </row>
    <row r="73" spans="2:11" ht="18.75" customHeight="1">
      <c r="B73" s="248"/>
      <c r="C73" s="248"/>
      <c r="D73" s="248"/>
      <c r="E73" s="248"/>
      <c r="F73" s="248"/>
      <c r="G73" s="248"/>
      <c r="H73" s="248"/>
      <c r="I73" s="248"/>
      <c r="J73" s="248"/>
      <c r="K73" s="248"/>
    </row>
    <row r="74" spans="2:11" ht="7.5" customHeight="1">
      <c r="B74" s="249"/>
      <c r="C74" s="250"/>
      <c r="D74" s="250"/>
      <c r="E74" s="250"/>
      <c r="F74" s="250"/>
      <c r="G74" s="250"/>
      <c r="H74" s="250"/>
      <c r="I74" s="250"/>
      <c r="J74" s="250"/>
      <c r="K74" s="251"/>
    </row>
    <row r="75" spans="2:11" ht="45" customHeight="1">
      <c r="B75" s="252"/>
      <c r="C75" s="361" t="s">
        <v>753</v>
      </c>
      <c r="D75" s="361"/>
      <c r="E75" s="361"/>
      <c r="F75" s="361"/>
      <c r="G75" s="361"/>
      <c r="H75" s="361"/>
      <c r="I75" s="361"/>
      <c r="J75" s="361"/>
      <c r="K75" s="253"/>
    </row>
    <row r="76" spans="2:11" ht="17.25" customHeight="1">
      <c r="B76" s="252"/>
      <c r="C76" s="254" t="s">
        <v>754</v>
      </c>
      <c r="D76" s="254"/>
      <c r="E76" s="254"/>
      <c r="F76" s="254" t="s">
        <v>755</v>
      </c>
      <c r="G76" s="255"/>
      <c r="H76" s="254" t="s">
        <v>54</v>
      </c>
      <c r="I76" s="254" t="s">
        <v>57</v>
      </c>
      <c r="J76" s="254" t="s">
        <v>756</v>
      </c>
      <c r="K76" s="253"/>
    </row>
    <row r="77" spans="2:11" ht="17.25" customHeight="1">
      <c r="B77" s="252"/>
      <c r="C77" s="256" t="s">
        <v>757</v>
      </c>
      <c r="D77" s="256"/>
      <c r="E77" s="256"/>
      <c r="F77" s="257" t="s">
        <v>758</v>
      </c>
      <c r="G77" s="258"/>
      <c r="H77" s="256"/>
      <c r="I77" s="256"/>
      <c r="J77" s="256" t="s">
        <v>759</v>
      </c>
      <c r="K77" s="253"/>
    </row>
    <row r="78" spans="2:11" ht="5.25" customHeight="1">
      <c r="B78" s="252"/>
      <c r="C78" s="259"/>
      <c r="D78" s="259"/>
      <c r="E78" s="259"/>
      <c r="F78" s="259"/>
      <c r="G78" s="260"/>
      <c r="H78" s="259"/>
      <c r="I78" s="259"/>
      <c r="J78" s="259"/>
      <c r="K78" s="253"/>
    </row>
    <row r="79" spans="2:11" ht="15" customHeight="1">
      <c r="B79" s="252"/>
      <c r="C79" s="241" t="s">
        <v>53</v>
      </c>
      <c r="D79" s="259"/>
      <c r="E79" s="259"/>
      <c r="F79" s="261" t="s">
        <v>760</v>
      </c>
      <c r="G79" s="260"/>
      <c r="H79" s="241" t="s">
        <v>761</v>
      </c>
      <c r="I79" s="241" t="s">
        <v>762</v>
      </c>
      <c r="J79" s="241">
        <v>20</v>
      </c>
      <c r="K79" s="253"/>
    </row>
    <row r="80" spans="2:11" ht="15" customHeight="1">
      <c r="B80" s="252"/>
      <c r="C80" s="241" t="s">
        <v>763</v>
      </c>
      <c r="D80" s="241"/>
      <c r="E80" s="241"/>
      <c r="F80" s="261" t="s">
        <v>760</v>
      </c>
      <c r="G80" s="260"/>
      <c r="H80" s="241" t="s">
        <v>764</v>
      </c>
      <c r="I80" s="241" t="s">
        <v>762</v>
      </c>
      <c r="J80" s="241">
        <v>120</v>
      </c>
      <c r="K80" s="253"/>
    </row>
    <row r="81" spans="2:11" ht="15" customHeight="1">
      <c r="B81" s="262"/>
      <c r="C81" s="241" t="s">
        <v>765</v>
      </c>
      <c r="D81" s="241"/>
      <c r="E81" s="241"/>
      <c r="F81" s="261" t="s">
        <v>766</v>
      </c>
      <c r="G81" s="260"/>
      <c r="H81" s="241" t="s">
        <v>767</v>
      </c>
      <c r="I81" s="241" t="s">
        <v>762</v>
      </c>
      <c r="J81" s="241">
        <v>50</v>
      </c>
      <c r="K81" s="253"/>
    </row>
    <row r="82" spans="2:11" ht="15" customHeight="1">
      <c r="B82" s="262"/>
      <c r="C82" s="241" t="s">
        <v>768</v>
      </c>
      <c r="D82" s="241"/>
      <c r="E82" s="241"/>
      <c r="F82" s="261" t="s">
        <v>760</v>
      </c>
      <c r="G82" s="260"/>
      <c r="H82" s="241" t="s">
        <v>769</v>
      </c>
      <c r="I82" s="241" t="s">
        <v>770</v>
      </c>
      <c r="J82" s="241"/>
      <c r="K82" s="253"/>
    </row>
    <row r="83" spans="2:11" ht="15" customHeight="1">
      <c r="B83" s="262"/>
      <c r="C83" s="263" t="s">
        <v>771</v>
      </c>
      <c r="D83" s="263"/>
      <c r="E83" s="263"/>
      <c r="F83" s="264" t="s">
        <v>766</v>
      </c>
      <c r="G83" s="263"/>
      <c r="H83" s="263" t="s">
        <v>772</v>
      </c>
      <c r="I83" s="263" t="s">
        <v>762</v>
      </c>
      <c r="J83" s="263">
        <v>15</v>
      </c>
      <c r="K83" s="253"/>
    </row>
    <row r="84" spans="2:11" ht="15" customHeight="1">
      <c r="B84" s="262"/>
      <c r="C84" s="263" t="s">
        <v>773</v>
      </c>
      <c r="D84" s="263"/>
      <c r="E84" s="263"/>
      <c r="F84" s="264" t="s">
        <v>766</v>
      </c>
      <c r="G84" s="263"/>
      <c r="H84" s="263" t="s">
        <v>774</v>
      </c>
      <c r="I84" s="263" t="s">
        <v>762</v>
      </c>
      <c r="J84" s="263">
        <v>15</v>
      </c>
      <c r="K84" s="253"/>
    </row>
    <row r="85" spans="2:11" ht="15" customHeight="1">
      <c r="B85" s="262"/>
      <c r="C85" s="263" t="s">
        <v>775</v>
      </c>
      <c r="D85" s="263"/>
      <c r="E85" s="263"/>
      <c r="F85" s="264" t="s">
        <v>766</v>
      </c>
      <c r="G85" s="263"/>
      <c r="H85" s="263" t="s">
        <v>776</v>
      </c>
      <c r="I85" s="263" t="s">
        <v>762</v>
      </c>
      <c r="J85" s="263">
        <v>20</v>
      </c>
      <c r="K85" s="253"/>
    </row>
    <row r="86" spans="2:11" ht="15" customHeight="1">
      <c r="B86" s="262"/>
      <c r="C86" s="263" t="s">
        <v>777</v>
      </c>
      <c r="D86" s="263"/>
      <c r="E86" s="263"/>
      <c r="F86" s="264" t="s">
        <v>766</v>
      </c>
      <c r="G86" s="263"/>
      <c r="H86" s="263" t="s">
        <v>778</v>
      </c>
      <c r="I86" s="263" t="s">
        <v>762</v>
      </c>
      <c r="J86" s="263">
        <v>20</v>
      </c>
      <c r="K86" s="253"/>
    </row>
    <row r="87" spans="2:11" ht="15" customHeight="1">
      <c r="B87" s="262"/>
      <c r="C87" s="241" t="s">
        <v>779</v>
      </c>
      <c r="D87" s="241"/>
      <c r="E87" s="241"/>
      <c r="F87" s="261" t="s">
        <v>766</v>
      </c>
      <c r="G87" s="260"/>
      <c r="H87" s="241" t="s">
        <v>780</v>
      </c>
      <c r="I87" s="241" t="s">
        <v>762</v>
      </c>
      <c r="J87" s="241">
        <v>50</v>
      </c>
      <c r="K87" s="253"/>
    </row>
    <row r="88" spans="2:11" ht="15" customHeight="1">
      <c r="B88" s="262"/>
      <c r="C88" s="241" t="s">
        <v>781</v>
      </c>
      <c r="D88" s="241"/>
      <c r="E88" s="241"/>
      <c r="F88" s="261" t="s">
        <v>766</v>
      </c>
      <c r="G88" s="260"/>
      <c r="H88" s="241" t="s">
        <v>782</v>
      </c>
      <c r="I88" s="241" t="s">
        <v>762</v>
      </c>
      <c r="J88" s="241">
        <v>20</v>
      </c>
      <c r="K88" s="253"/>
    </row>
    <row r="89" spans="2:11" ht="15" customHeight="1">
      <c r="B89" s="262"/>
      <c r="C89" s="241" t="s">
        <v>783</v>
      </c>
      <c r="D89" s="241"/>
      <c r="E89" s="241"/>
      <c r="F89" s="261" t="s">
        <v>766</v>
      </c>
      <c r="G89" s="260"/>
      <c r="H89" s="241" t="s">
        <v>784</v>
      </c>
      <c r="I89" s="241" t="s">
        <v>762</v>
      </c>
      <c r="J89" s="241">
        <v>20</v>
      </c>
      <c r="K89" s="253"/>
    </row>
    <row r="90" spans="2:11" ht="15" customHeight="1">
      <c r="B90" s="262"/>
      <c r="C90" s="241" t="s">
        <v>785</v>
      </c>
      <c r="D90" s="241"/>
      <c r="E90" s="241"/>
      <c r="F90" s="261" t="s">
        <v>766</v>
      </c>
      <c r="G90" s="260"/>
      <c r="H90" s="241" t="s">
        <v>786</v>
      </c>
      <c r="I90" s="241" t="s">
        <v>762</v>
      </c>
      <c r="J90" s="241">
        <v>50</v>
      </c>
      <c r="K90" s="253"/>
    </row>
    <row r="91" spans="2:11" ht="15" customHeight="1">
      <c r="B91" s="262"/>
      <c r="C91" s="241" t="s">
        <v>787</v>
      </c>
      <c r="D91" s="241"/>
      <c r="E91" s="241"/>
      <c r="F91" s="261" t="s">
        <v>766</v>
      </c>
      <c r="G91" s="260"/>
      <c r="H91" s="241" t="s">
        <v>787</v>
      </c>
      <c r="I91" s="241" t="s">
        <v>762</v>
      </c>
      <c r="J91" s="241">
        <v>50</v>
      </c>
      <c r="K91" s="253"/>
    </row>
    <row r="92" spans="2:11" ht="15" customHeight="1">
      <c r="B92" s="262"/>
      <c r="C92" s="241" t="s">
        <v>788</v>
      </c>
      <c r="D92" s="241"/>
      <c r="E92" s="241"/>
      <c r="F92" s="261" t="s">
        <v>766</v>
      </c>
      <c r="G92" s="260"/>
      <c r="H92" s="241" t="s">
        <v>789</v>
      </c>
      <c r="I92" s="241" t="s">
        <v>762</v>
      </c>
      <c r="J92" s="241">
        <v>255</v>
      </c>
      <c r="K92" s="253"/>
    </row>
    <row r="93" spans="2:11" ht="15" customHeight="1">
      <c r="B93" s="262"/>
      <c r="C93" s="241" t="s">
        <v>790</v>
      </c>
      <c r="D93" s="241"/>
      <c r="E93" s="241"/>
      <c r="F93" s="261" t="s">
        <v>760</v>
      </c>
      <c r="G93" s="260"/>
      <c r="H93" s="241" t="s">
        <v>791</v>
      </c>
      <c r="I93" s="241" t="s">
        <v>792</v>
      </c>
      <c r="J93" s="241"/>
      <c r="K93" s="253"/>
    </row>
    <row r="94" spans="2:11" ht="15" customHeight="1">
      <c r="B94" s="262"/>
      <c r="C94" s="241" t="s">
        <v>793</v>
      </c>
      <c r="D94" s="241"/>
      <c r="E94" s="241"/>
      <c r="F94" s="261" t="s">
        <v>760</v>
      </c>
      <c r="G94" s="260"/>
      <c r="H94" s="241" t="s">
        <v>794</v>
      </c>
      <c r="I94" s="241" t="s">
        <v>795</v>
      </c>
      <c r="J94" s="241"/>
      <c r="K94" s="253"/>
    </row>
    <row r="95" spans="2:11" ht="15" customHeight="1">
      <c r="B95" s="262"/>
      <c r="C95" s="241" t="s">
        <v>796</v>
      </c>
      <c r="D95" s="241"/>
      <c r="E95" s="241"/>
      <c r="F95" s="261" t="s">
        <v>760</v>
      </c>
      <c r="G95" s="260"/>
      <c r="H95" s="241" t="s">
        <v>796</v>
      </c>
      <c r="I95" s="241" t="s">
        <v>795</v>
      </c>
      <c r="J95" s="241"/>
      <c r="K95" s="253"/>
    </row>
    <row r="96" spans="2:11" ht="15" customHeight="1">
      <c r="B96" s="262"/>
      <c r="C96" s="241" t="s">
        <v>38</v>
      </c>
      <c r="D96" s="241"/>
      <c r="E96" s="241"/>
      <c r="F96" s="261" t="s">
        <v>760</v>
      </c>
      <c r="G96" s="260"/>
      <c r="H96" s="241" t="s">
        <v>797</v>
      </c>
      <c r="I96" s="241" t="s">
        <v>795</v>
      </c>
      <c r="J96" s="241"/>
      <c r="K96" s="253"/>
    </row>
    <row r="97" spans="2:11" ht="15" customHeight="1">
      <c r="B97" s="262"/>
      <c r="C97" s="241" t="s">
        <v>48</v>
      </c>
      <c r="D97" s="241"/>
      <c r="E97" s="241"/>
      <c r="F97" s="261" t="s">
        <v>760</v>
      </c>
      <c r="G97" s="260"/>
      <c r="H97" s="241" t="s">
        <v>798</v>
      </c>
      <c r="I97" s="241" t="s">
        <v>795</v>
      </c>
      <c r="J97" s="241"/>
      <c r="K97" s="253"/>
    </row>
    <row r="98" spans="2:11" ht="15" customHeight="1">
      <c r="B98" s="265"/>
      <c r="C98" s="266"/>
      <c r="D98" s="266"/>
      <c r="E98" s="266"/>
      <c r="F98" s="266"/>
      <c r="G98" s="266"/>
      <c r="H98" s="266"/>
      <c r="I98" s="266"/>
      <c r="J98" s="266"/>
      <c r="K98" s="267"/>
    </row>
    <row r="99" spans="2:11" ht="18.75" customHeight="1">
      <c r="B99" s="268"/>
      <c r="C99" s="269"/>
      <c r="D99" s="269"/>
      <c r="E99" s="269"/>
      <c r="F99" s="269"/>
      <c r="G99" s="269"/>
      <c r="H99" s="269"/>
      <c r="I99" s="269"/>
      <c r="J99" s="269"/>
      <c r="K99" s="268"/>
    </row>
    <row r="100" spans="2:11" ht="18.75" customHeight="1">
      <c r="B100" s="248"/>
      <c r="C100" s="248"/>
      <c r="D100" s="248"/>
      <c r="E100" s="248"/>
      <c r="F100" s="248"/>
      <c r="G100" s="248"/>
      <c r="H100" s="248"/>
      <c r="I100" s="248"/>
      <c r="J100" s="248"/>
      <c r="K100" s="248"/>
    </row>
    <row r="101" spans="2:11" ht="7.5" customHeight="1">
      <c r="B101" s="249"/>
      <c r="C101" s="250"/>
      <c r="D101" s="250"/>
      <c r="E101" s="250"/>
      <c r="F101" s="250"/>
      <c r="G101" s="250"/>
      <c r="H101" s="250"/>
      <c r="I101" s="250"/>
      <c r="J101" s="250"/>
      <c r="K101" s="251"/>
    </row>
    <row r="102" spans="2:11" ht="45" customHeight="1">
      <c r="B102" s="252"/>
      <c r="C102" s="361" t="s">
        <v>799</v>
      </c>
      <c r="D102" s="361"/>
      <c r="E102" s="361"/>
      <c r="F102" s="361"/>
      <c r="G102" s="361"/>
      <c r="H102" s="361"/>
      <c r="I102" s="361"/>
      <c r="J102" s="361"/>
      <c r="K102" s="253"/>
    </row>
    <row r="103" spans="2:11" ht="17.25" customHeight="1">
      <c r="B103" s="252"/>
      <c r="C103" s="254" t="s">
        <v>754</v>
      </c>
      <c r="D103" s="254"/>
      <c r="E103" s="254"/>
      <c r="F103" s="254" t="s">
        <v>755</v>
      </c>
      <c r="G103" s="255"/>
      <c r="H103" s="254" t="s">
        <v>54</v>
      </c>
      <c r="I103" s="254" t="s">
        <v>57</v>
      </c>
      <c r="J103" s="254" t="s">
        <v>756</v>
      </c>
      <c r="K103" s="253"/>
    </row>
    <row r="104" spans="2:11" ht="17.25" customHeight="1">
      <c r="B104" s="252"/>
      <c r="C104" s="256" t="s">
        <v>757</v>
      </c>
      <c r="D104" s="256"/>
      <c r="E104" s="256"/>
      <c r="F104" s="257" t="s">
        <v>758</v>
      </c>
      <c r="G104" s="258"/>
      <c r="H104" s="256"/>
      <c r="I104" s="256"/>
      <c r="J104" s="256" t="s">
        <v>759</v>
      </c>
      <c r="K104" s="253"/>
    </row>
    <row r="105" spans="2:11" ht="5.25" customHeight="1">
      <c r="B105" s="252"/>
      <c r="C105" s="254"/>
      <c r="D105" s="254"/>
      <c r="E105" s="254"/>
      <c r="F105" s="254"/>
      <c r="G105" s="270"/>
      <c r="H105" s="254"/>
      <c r="I105" s="254"/>
      <c r="J105" s="254"/>
      <c r="K105" s="253"/>
    </row>
    <row r="106" spans="2:11" ht="15" customHeight="1">
      <c r="B106" s="252"/>
      <c r="C106" s="241" t="s">
        <v>53</v>
      </c>
      <c r="D106" s="259"/>
      <c r="E106" s="259"/>
      <c r="F106" s="261" t="s">
        <v>760</v>
      </c>
      <c r="G106" s="270"/>
      <c r="H106" s="241" t="s">
        <v>800</v>
      </c>
      <c r="I106" s="241" t="s">
        <v>762</v>
      </c>
      <c r="J106" s="241">
        <v>20</v>
      </c>
      <c r="K106" s="253"/>
    </row>
    <row r="107" spans="2:11" ht="15" customHeight="1">
      <c r="B107" s="252"/>
      <c r="C107" s="241" t="s">
        <v>763</v>
      </c>
      <c r="D107" s="241"/>
      <c r="E107" s="241"/>
      <c r="F107" s="261" t="s">
        <v>760</v>
      </c>
      <c r="G107" s="241"/>
      <c r="H107" s="241" t="s">
        <v>800</v>
      </c>
      <c r="I107" s="241" t="s">
        <v>762</v>
      </c>
      <c r="J107" s="241">
        <v>120</v>
      </c>
      <c r="K107" s="253"/>
    </row>
    <row r="108" spans="2:11" ht="15" customHeight="1">
      <c r="B108" s="262"/>
      <c r="C108" s="241" t="s">
        <v>765</v>
      </c>
      <c r="D108" s="241"/>
      <c r="E108" s="241"/>
      <c r="F108" s="261" t="s">
        <v>766</v>
      </c>
      <c r="G108" s="241"/>
      <c r="H108" s="241" t="s">
        <v>800</v>
      </c>
      <c r="I108" s="241" t="s">
        <v>762</v>
      </c>
      <c r="J108" s="241">
        <v>50</v>
      </c>
      <c r="K108" s="253"/>
    </row>
    <row r="109" spans="2:11" ht="15" customHeight="1">
      <c r="B109" s="262"/>
      <c r="C109" s="241" t="s">
        <v>768</v>
      </c>
      <c r="D109" s="241"/>
      <c r="E109" s="241"/>
      <c r="F109" s="261" t="s">
        <v>760</v>
      </c>
      <c r="G109" s="241"/>
      <c r="H109" s="241" t="s">
        <v>800</v>
      </c>
      <c r="I109" s="241" t="s">
        <v>770</v>
      </c>
      <c r="J109" s="241"/>
      <c r="K109" s="253"/>
    </row>
    <row r="110" spans="2:11" ht="15" customHeight="1">
      <c r="B110" s="262"/>
      <c r="C110" s="241" t="s">
        <v>779</v>
      </c>
      <c r="D110" s="241"/>
      <c r="E110" s="241"/>
      <c r="F110" s="261" t="s">
        <v>766</v>
      </c>
      <c r="G110" s="241"/>
      <c r="H110" s="241" t="s">
        <v>800</v>
      </c>
      <c r="I110" s="241" t="s">
        <v>762</v>
      </c>
      <c r="J110" s="241">
        <v>50</v>
      </c>
      <c r="K110" s="253"/>
    </row>
    <row r="111" spans="2:11" ht="15" customHeight="1">
      <c r="B111" s="262"/>
      <c r="C111" s="241" t="s">
        <v>787</v>
      </c>
      <c r="D111" s="241"/>
      <c r="E111" s="241"/>
      <c r="F111" s="261" t="s">
        <v>766</v>
      </c>
      <c r="G111" s="241"/>
      <c r="H111" s="241" t="s">
        <v>800</v>
      </c>
      <c r="I111" s="241" t="s">
        <v>762</v>
      </c>
      <c r="J111" s="241">
        <v>50</v>
      </c>
      <c r="K111" s="253"/>
    </row>
    <row r="112" spans="2:11" ht="15" customHeight="1">
      <c r="B112" s="262"/>
      <c r="C112" s="241" t="s">
        <v>785</v>
      </c>
      <c r="D112" s="241"/>
      <c r="E112" s="241"/>
      <c r="F112" s="261" t="s">
        <v>766</v>
      </c>
      <c r="G112" s="241"/>
      <c r="H112" s="241" t="s">
        <v>800</v>
      </c>
      <c r="I112" s="241" t="s">
        <v>762</v>
      </c>
      <c r="J112" s="241">
        <v>50</v>
      </c>
      <c r="K112" s="253"/>
    </row>
    <row r="113" spans="2:11" ht="15" customHeight="1">
      <c r="B113" s="262"/>
      <c r="C113" s="241" t="s">
        <v>53</v>
      </c>
      <c r="D113" s="241"/>
      <c r="E113" s="241"/>
      <c r="F113" s="261" t="s">
        <v>760</v>
      </c>
      <c r="G113" s="241"/>
      <c r="H113" s="241" t="s">
        <v>801</v>
      </c>
      <c r="I113" s="241" t="s">
        <v>762</v>
      </c>
      <c r="J113" s="241">
        <v>20</v>
      </c>
      <c r="K113" s="253"/>
    </row>
    <row r="114" spans="2:11" ht="15" customHeight="1">
      <c r="B114" s="262"/>
      <c r="C114" s="241" t="s">
        <v>802</v>
      </c>
      <c r="D114" s="241"/>
      <c r="E114" s="241"/>
      <c r="F114" s="261" t="s">
        <v>760</v>
      </c>
      <c r="G114" s="241"/>
      <c r="H114" s="241" t="s">
        <v>803</v>
      </c>
      <c r="I114" s="241" t="s">
        <v>762</v>
      </c>
      <c r="J114" s="241">
        <v>120</v>
      </c>
      <c r="K114" s="253"/>
    </row>
    <row r="115" spans="2:11" ht="15" customHeight="1">
      <c r="B115" s="262"/>
      <c r="C115" s="241" t="s">
        <v>38</v>
      </c>
      <c r="D115" s="241"/>
      <c r="E115" s="241"/>
      <c r="F115" s="261" t="s">
        <v>760</v>
      </c>
      <c r="G115" s="241"/>
      <c r="H115" s="241" t="s">
        <v>804</v>
      </c>
      <c r="I115" s="241" t="s">
        <v>795</v>
      </c>
      <c r="J115" s="241"/>
      <c r="K115" s="253"/>
    </row>
    <row r="116" spans="2:11" ht="15" customHeight="1">
      <c r="B116" s="262"/>
      <c r="C116" s="241" t="s">
        <v>48</v>
      </c>
      <c r="D116" s="241"/>
      <c r="E116" s="241"/>
      <c r="F116" s="261" t="s">
        <v>760</v>
      </c>
      <c r="G116" s="241"/>
      <c r="H116" s="241" t="s">
        <v>805</v>
      </c>
      <c r="I116" s="241" t="s">
        <v>795</v>
      </c>
      <c r="J116" s="241"/>
      <c r="K116" s="253"/>
    </row>
    <row r="117" spans="2:11" ht="15" customHeight="1">
      <c r="B117" s="262"/>
      <c r="C117" s="241" t="s">
        <v>57</v>
      </c>
      <c r="D117" s="241"/>
      <c r="E117" s="241"/>
      <c r="F117" s="261" t="s">
        <v>760</v>
      </c>
      <c r="G117" s="241"/>
      <c r="H117" s="241" t="s">
        <v>806</v>
      </c>
      <c r="I117" s="241" t="s">
        <v>807</v>
      </c>
      <c r="J117" s="241"/>
      <c r="K117" s="253"/>
    </row>
    <row r="118" spans="2:11" ht="15" customHeight="1">
      <c r="B118" s="265"/>
      <c r="C118" s="271"/>
      <c r="D118" s="271"/>
      <c r="E118" s="271"/>
      <c r="F118" s="271"/>
      <c r="G118" s="271"/>
      <c r="H118" s="271"/>
      <c r="I118" s="271"/>
      <c r="J118" s="271"/>
      <c r="K118" s="267"/>
    </row>
    <row r="119" spans="2:11" ht="18.75" customHeight="1">
      <c r="B119" s="272"/>
      <c r="C119" s="238"/>
      <c r="D119" s="238"/>
      <c r="E119" s="238"/>
      <c r="F119" s="273"/>
      <c r="G119" s="238"/>
      <c r="H119" s="238"/>
      <c r="I119" s="238"/>
      <c r="J119" s="238"/>
      <c r="K119" s="272"/>
    </row>
    <row r="120" spans="2:11" ht="18.75" customHeight="1">
      <c r="B120" s="248"/>
      <c r="C120" s="248"/>
      <c r="D120" s="248"/>
      <c r="E120" s="248"/>
      <c r="F120" s="248"/>
      <c r="G120" s="248"/>
      <c r="H120" s="248"/>
      <c r="I120" s="248"/>
      <c r="J120" s="248"/>
      <c r="K120" s="248"/>
    </row>
    <row r="121" spans="2:11" ht="7.5" customHeight="1">
      <c r="B121" s="274"/>
      <c r="C121" s="275"/>
      <c r="D121" s="275"/>
      <c r="E121" s="275"/>
      <c r="F121" s="275"/>
      <c r="G121" s="275"/>
      <c r="H121" s="275"/>
      <c r="I121" s="275"/>
      <c r="J121" s="275"/>
      <c r="K121" s="276"/>
    </row>
    <row r="122" spans="2:11" ht="45" customHeight="1">
      <c r="B122" s="277"/>
      <c r="C122" s="357" t="s">
        <v>808</v>
      </c>
      <c r="D122" s="357"/>
      <c r="E122" s="357"/>
      <c r="F122" s="357"/>
      <c r="G122" s="357"/>
      <c r="H122" s="357"/>
      <c r="I122" s="357"/>
      <c r="J122" s="357"/>
      <c r="K122" s="278"/>
    </row>
    <row r="123" spans="2:11" ht="17.25" customHeight="1">
      <c r="B123" s="279"/>
      <c r="C123" s="254" t="s">
        <v>754</v>
      </c>
      <c r="D123" s="254"/>
      <c r="E123" s="254"/>
      <c r="F123" s="254" t="s">
        <v>755</v>
      </c>
      <c r="G123" s="255"/>
      <c r="H123" s="254" t="s">
        <v>54</v>
      </c>
      <c r="I123" s="254" t="s">
        <v>57</v>
      </c>
      <c r="J123" s="254" t="s">
        <v>756</v>
      </c>
      <c r="K123" s="280"/>
    </row>
    <row r="124" spans="2:11" ht="17.25" customHeight="1">
      <c r="B124" s="279"/>
      <c r="C124" s="256" t="s">
        <v>757</v>
      </c>
      <c r="D124" s="256"/>
      <c r="E124" s="256"/>
      <c r="F124" s="257" t="s">
        <v>758</v>
      </c>
      <c r="G124" s="258"/>
      <c r="H124" s="256"/>
      <c r="I124" s="256"/>
      <c r="J124" s="256" t="s">
        <v>759</v>
      </c>
      <c r="K124" s="280"/>
    </row>
    <row r="125" spans="2:11" ht="5.25" customHeight="1">
      <c r="B125" s="281"/>
      <c r="C125" s="259"/>
      <c r="D125" s="259"/>
      <c r="E125" s="259"/>
      <c r="F125" s="259"/>
      <c r="G125" s="241"/>
      <c r="H125" s="259"/>
      <c r="I125" s="259"/>
      <c r="J125" s="259"/>
      <c r="K125" s="282"/>
    </row>
    <row r="126" spans="2:11" ht="15" customHeight="1">
      <c r="B126" s="281"/>
      <c r="C126" s="241" t="s">
        <v>763</v>
      </c>
      <c r="D126" s="259"/>
      <c r="E126" s="259"/>
      <c r="F126" s="261" t="s">
        <v>760</v>
      </c>
      <c r="G126" s="241"/>
      <c r="H126" s="241" t="s">
        <v>800</v>
      </c>
      <c r="I126" s="241" t="s">
        <v>762</v>
      </c>
      <c r="J126" s="241">
        <v>120</v>
      </c>
      <c r="K126" s="283"/>
    </row>
    <row r="127" spans="2:11" ht="15" customHeight="1">
      <c r="B127" s="281"/>
      <c r="C127" s="241" t="s">
        <v>809</v>
      </c>
      <c r="D127" s="241"/>
      <c r="E127" s="241"/>
      <c r="F127" s="261" t="s">
        <v>760</v>
      </c>
      <c r="G127" s="241"/>
      <c r="H127" s="241" t="s">
        <v>810</v>
      </c>
      <c r="I127" s="241" t="s">
        <v>762</v>
      </c>
      <c r="J127" s="241" t="s">
        <v>811</v>
      </c>
      <c r="K127" s="283"/>
    </row>
    <row r="128" spans="2:11" ht="15" customHeight="1">
      <c r="B128" s="281"/>
      <c r="C128" s="241" t="s">
        <v>708</v>
      </c>
      <c r="D128" s="241"/>
      <c r="E128" s="241"/>
      <c r="F128" s="261" t="s">
        <v>760</v>
      </c>
      <c r="G128" s="241"/>
      <c r="H128" s="241" t="s">
        <v>812</v>
      </c>
      <c r="I128" s="241" t="s">
        <v>762</v>
      </c>
      <c r="J128" s="241" t="s">
        <v>811</v>
      </c>
      <c r="K128" s="283"/>
    </row>
    <row r="129" spans="2:11" ht="15" customHeight="1">
      <c r="B129" s="281"/>
      <c r="C129" s="241" t="s">
        <v>771</v>
      </c>
      <c r="D129" s="241"/>
      <c r="E129" s="241"/>
      <c r="F129" s="261" t="s">
        <v>766</v>
      </c>
      <c r="G129" s="241"/>
      <c r="H129" s="241" t="s">
        <v>772</v>
      </c>
      <c r="I129" s="241" t="s">
        <v>762</v>
      </c>
      <c r="J129" s="241">
        <v>15</v>
      </c>
      <c r="K129" s="283"/>
    </row>
    <row r="130" spans="2:11" ht="15" customHeight="1">
      <c r="B130" s="281"/>
      <c r="C130" s="263" t="s">
        <v>773</v>
      </c>
      <c r="D130" s="263"/>
      <c r="E130" s="263"/>
      <c r="F130" s="264" t="s">
        <v>766</v>
      </c>
      <c r="G130" s="263"/>
      <c r="H130" s="263" t="s">
        <v>774</v>
      </c>
      <c r="I130" s="263" t="s">
        <v>762</v>
      </c>
      <c r="J130" s="263">
        <v>15</v>
      </c>
      <c r="K130" s="283"/>
    </row>
    <row r="131" spans="2:11" ht="15" customHeight="1">
      <c r="B131" s="281"/>
      <c r="C131" s="263" t="s">
        <v>775</v>
      </c>
      <c r="D131" s="263"/>
      <c r="E131" s="263"/>
      <c r="F131" s="264" t="s">
        <v>766</v>
      </c>
      <c r="G131" s="263"/>
      <c r="H131" s="263" t="s">
        <v>776</v>
      </c>
      <c r="I131" s="263" t="s">
        <v>762</v>
      </c>
      <c r="J131" s="263">
        <v>20</v>
      </c>
      <c r="K131" s="283"/>
    </row>
    <row r="132" spans="2:11" ht="15" customHeight="1">
      <c r="B132" s="281"/>
      <c r="C132" s="263" t="s">
        <v>777</v>
      </c>
      <c r="D132" s="263"/>
      <c r="E132" s="263"/>
      <c r="F132" s="264" t="s">
        <v>766</v>
      </c>
      <c r="G132" s="263"/>
      <c r="H132" s="263" t="s">
        <v>778</v>
      </c>
      <c r="I132" s="263" t="s">
        <v>762</v>
      </c>
      <c r="J132" s="263">
        <v>20</v>
      </c>
      <c r="K132" s="283"/>
    </row>
    <row r="133" spans="2:11" ht="15" customHeight="1">
      <c r="B133" s="281"/>
      <c r="C133" s="241" t="s">
        <v>765</v>
      </c>
      <c r="D133" s="241"/>
      <c r="E133" s="241"/>
      <c r="F133" s="261" t="s">
        <v>766</v>
      </c>
      <c r="G133" s="241"/>
      <c r="H133" s="241" t="s">
        <v>800</v>
      </c>
      <c r="I133" s="241" t="s">
        <v>762</v>
      </c>
      <c r="J133" s="241">
        <v>50</v>
      </c>
      <c r="K133" s="283"/>
    </row>
    <row r="134" spans="2:11" ht="15" customHeight="1">
      <c r="B134" s="281"/>
      <c r="C134" s="241" t="s">
        <v>779</v>
      </c>
      <c r="D134" s="241"/>
      <c r="E134" s="241"/>
      <c r="F134" s="261" t="s">
        <v>766</v>
      </c>
      <c r="G134" s="241"/>
      <c r="H134" s="241" t="s">
        <v>800</v>
      </c>
      <c r="I134" s="241" t="s">
        <v>762</v>
      </c>
      <c r="J134" s="241">
        <v>50</v>
      </c>
      <c r="K134" s="283"/>
    </row>
    <row r="135" spans="2:11" ht="15" customHeight="1">
      <c r="B135" s="281"/>
      <c r="C135" s="241" t="s">
        <v>785</v>
      </c>
      <c r="D135" s="241"/>
      <c r="E135" s="241"/>
      <c r="F135" s="261" t="s">
        <v>766</v>
      </c>
      <c r="G135" s="241"/>
      <c r="H135" s="241" t="s">
        <v>800</v>
      </c>
      <c r="I135" s="241" t="s">
        <v>762</v>
      </c>
      <c r="J135" s="241">
        <v>50</v>
      </c>
      <c r="K135" s="283"/>
    </row>
    <row r="136" spans="2:11" ht="15" customHeight="1">
      <c r="B136" s="281"/>
      <c r="C136" s="241" t="s">
        <v>787</v>
      </c>
      <c r="D136" s="241"/>
      <c r="E136" s="241"/>
      <c r="F136" s="261" t="s">
        <v>766</v>
      </c>
      <c r="G136" s="241"/>
      <c r="H136" s="241" t="s">
        <v>800</v>
      </c>
      <c r="I136" s="241" t="s">
        <v>762</v>
      </c>
      <c r="J136" s="241">
        <v>50</v>
      </c>
      <c r="K136" s="283"/>
    </row>
    <row r="137" spans="2:11" ht="15" customHeight="1">
      <c r="B137" s="281"/>
      <c r="C137" s="241" t="s">
        <v>788</v>
      </c>
      <c r="D137" s="241"/>
      <c r="E137" s="241"/>
      <c r="F137" s="261" t="s">
        <v>766</v>
      </c>
      <c r="G137" s="241"/>
      <c r="H137" s="241" t="s">
        <v>813</v>
      </c>
      <c r="I137" s="241" t="s">
        <v>762</v>
      </c>
      <c r="J137" s="241">
        <v>255</v>
      </c>
      <c r="K137" s="283"/>
    </row>
    <row r="138" spans="2:11" ht="15" customHeight="1">
      <c r="B138" s="281"/>
      <c r="C138" s="241" t="s">
        <v>790</v>
      </c>
      <c r="D138" s="241"/>
      <c r="E138" s="241"/>
      <c r="F138" s="261" t="s">
        <v>760</v>
      </c>
      <c r="G138" s="241"/>
      <c r="H138" s="241" t="s">
        <v>814</v>
      </c>
      <c r="I138" s="241" t="s">
        <v>792</v>
      </c>
      <c r="J138" s="241"/>
      <c r="K138" s="283"/>
    </row>
    <row r="139" spans="2:11" ht="15" customHeight="1">
      <c r="B139" s="281"/>
      <c r="C139" s="241" t="s">
        <v>793</v>
      </c>
      <c r="D139" s="241"/>
      <c r="E139" s="241"/>
      <c r="F139" s="261" t="s">
        <v>760</v>
      </c>
      <c r="G139" s="241"/>
      <c r="H139" s="241" t="s">
        <v>815</v>
      </c>
      <c r="I139" s="241" t="s">
        <v>795</v>
      </c>
      <c r="J139" s="241"/>
      <c r="K139" s="283"/>
    </row>
    <row r="140" spans="2:11" ht="15" customHeight="1">
      <c r="B140" s="281"/>
      <c r="C140" s="241" t="s">
        <v>796</v>
      </c>
      <c r="D140" s="241"/>
      <c r="E140" s="241"/>
      <c r="F140" s="261" t="s">
        <v>760</v>
      </c>
      <c r="G140" s="241"/>
      <c r="H140" s="241" t="s">
        <v>796</v>
      </c>
      <c r="I140" s="241" t="s">
        <v>795</v>
      </c>
      <c r="J140" s="241"/>
      <c r="K140" s="283"/>
    </row>
    <row r="141" spans="2:11" ht="15" customHeight="1">
      <c r="B141" s="281"/>
      <c r="C141" s="241" t="s">
        <v>38</v>
      </c>
      <c r="D141" s="241"/>
      <c r="E141" s="241"/>
      <c r="F141" s="261" t="s">
        <v>760</v>
      </c>
      <c r="G141" s="241"/>
      <c r="H141" s="241" t="s">
        <v>816</v>
      </c>
      <c r="I141" s="241" t="s">
        <v>795</v>
      </c>
      <c r="J141" s="241"/>
      <c r="K141" s="283"/>
    </row>
    <row r="142" spans="2:11" ht="15" customHeight="1">
      <c r="B142" s="281"/>
      <c r="C142" s="241" t="s">
        <v>817</v>
      </c>
      <c r="D142" s="241"/>
      <c r="E142" s="241"/>
      <c r="F142" s="261" t="s">
        <v>760</v>
      </c>
      <c r="G142" s="241"/>
      <c r="H142" s="241" t="s">
        <v>818</v>
      </c>
      <c r="I142" s="241" t="s">
        <v>795</v>
      </c>
      <c r="J142" s="241"/>
      <c r="K142" s="283"/>
    </row>
    <row r="143" spans="2:11" ht="15" customHeight="1">
      <c r="B143" s="284"/>
      <c r="C143" s="285"/>
      <c r="D143" s="285"/>
      <c r="E143" s="285"/>
      <c r="F143" s="285"/>
      <c r="G143" s="285"/>
      <c r="H143" s="285"/>
      <c r="I143" s="285"/>
      <c r="J143" s="285"/>
      <c r="K143" s="286"/>
    </row>
    <row r="144" spans="2:11" ht="18.75" customHeight="1">
      <c r="B144" s="238"/>
      <c r="C144" s="238"/>
      <c r="D144" s="238"/>
      <c r="E144" s="238"/>
      <c r="F144" s="273"/>
      <c r="G144" s="238"/>
      <c r="H144" s="238"/>
      <c r="I144" s="238"/>
      <c r="J144" s="238"/>
      <c r="K144" s="238"/>
    </row>
    <row r="145" spans="2:11" ht="18.75" customHeight="1">
      <c r="B145" s="248"/>
      <c r="C145" s="248"/>
      <c r="D145" s="248"/>
      <c r="E145" s="248"/>
      <c r="F145" s="248"/>
      <c r="G145" s="248"/>
      <c r="H145" s="248"/>
      <c r="I145" s="248"/>
      <c r="J145" s="248"/>
      <c r="K145" s="248"/>
    </row>
    <row r="146" spans="2:11" ht="7.5" customHeight="1">
      <c r="B146" s="249"/>
      <c r="C146" s="250"/>
      <c r="D146" s="250"/>
      <c r="E146" s="250"/>
      <c r="F146" s="250"/>
      <c r="G146" s="250"/>
      <c r="H146" s="250"/>
      <c r="I146" s="250"/>
      <c r="J146" s="250"/>
      <c r="K146" s="251"/>
    </row>
    <row r="147" spans="2:11" ht="45" customHeight="1">
      <c r="B147" s="252"/>
      <c r="C147" s="361" t="s">
        <v>819</v>
      </c>
      <c r="D147" s="361"/>
      <c r="E147" s="361"/>
      <c r="F147" s="361"/>
      <c r="G147" s="361"/>
      <c r="H147" s="361"/>
      <c r="I147" s="361"/>
      <c r="J147" s="361"/>
      <c r="K147" s="253"/>
    </row>
    <row r="148" spans="2:11" ht="17.25" customHeight="1">
      <c r="B148" s="252"/>
      <c r="C148" s="254" t="s">
        <v>754</v>
      </c>
      <c r="D148" s="254"/>
      <c r="E148" s="254"/>
      <c r="F148" s="254" t="s">
        <v>755</v>
      </c>
      <c r="G148" s="255"/>
      <c r="H148" s="254" t="s">
        <v>54</v>
      </c>
      <c r="I148" s="254" t="s">
        <v>57</v>
      </c>
      <c r="J148" s="254" t="s">
        <v>756</v>
      </c>
      <c r="K148" s="253"/>
    </row>
    <row r="149" spans="2:11" ht="17.25" customHeight="1">
      <c r="B149" s="252"/>
      <c r="C149" s="256" t="s">
        <v>757</v>
      </c>
      <c r="D149" s="256"/>
      <c r="E149" s="256"/>
      <c r="F149" s="257" t="s">
        <v>758</v>
      </c>
      <c r="G149" s="258"/>
      <c r="H149" s="256"/>
      <c r="I149" s="256"/>
      <c r="J149" s="256" t="s">
        <v>759</v>
      </c>
      <c r="K149" s="253"/>
    </row>
    <row r="150" spans="2:11" ht="5.25" customHeight="1">
      <c r="B150" s="262"/>
      <c r="C150" s="259"/>
      <c r="D150" s="259"/>
      <c r="E150" s="259"/>
      <c r="F150" s="259"/>
      <c r="G150" s="260"/>
      <c r="H150" s="259"/>
      <c r="I150" s="259"/>
      <c r="J150" s="259"/>
      <c r="K150" s="283"/>
    </row>
    <row r="151" spans="2:11" ht="15" customHeight="1">
      <c r="B151" s="262"/>
      <c r="C151" s="287" t="s">
        <v>763</v>
      </c>
      <c r="D151" s="241"/>
      <c r="E151" s="241"/>
      <c r="F151" s="288" t="s">
        <v>760</v>
      </c>
      <c r="G151" s="241"/>
      <c r="H151" s="287" t="s">
        <v>800</v>
      </c>
      <c r="I151" s="287" t="s">
        <v>762</v>
      </c>
      <c r="J151" s="287">
        <v>120</v>
      </c>
      <c r="K151" s="283"/>
    </row>
    <row r="152" spans="2:11" ht="15" customHeight="1">
      <c r="B152" s="262"/>
      <c r="C152" s="287" t="s">
        <v>809</v>
      </c>
      <c r="D152" s="241"/>
      <c r="E152" s="241"/>
      <c r="F152" s="288" t="s">
        <v>760</v>
      </c>
      <c r="G152" s="241"/>
      <c r="H152" s="287" t="s">
        <v>820</v>
      </c>
      <c r="I152" s="287" t="s">
        <v>762</v>
      </c>
      <c r="J152" s="287" t="s">
        <v>811</v>
      </c>
      <c r="K152" s="283"/>
    </row>
    <row r="153" spans="2:11" ht="15" customHeight="1">
      <c r="B153" s="262"/>
      <c r="C153" s="287" t="s">
        <v>708</v>
      </c>
      <c r="D153" s="241"/>
      <c r="E153" s="241"/>
      <c r="F153" s="288" t="s">
        <v>760</v>
      </c>
      <c r="G153" s="241"/>
      <c r="H153" s="287" t="s">
        <v>821</v>
      </c>
      <c r="I153" s="287" t="s">
        <v>762</v>
      </c>
      <c r="J153" s="287" t="s">
        <v>811</v>
      </c>
      <c r="K153" s="283"/>
    </row>
    <row r="154" spans="2:11" ht="15" customHeight="1">
      <c r="B154" s="262"/>
      <c r="C154" s="287" t="s">
        <v>765</v>
      </c>
      <c r="D154" s="241"/>
      <c r="E154" s="241"/>
      <c r="F154" s="288" t="s">
        <v>766</v>
      </c>
      <c r="G154" s="241"/>
      <c r="H154" s="287" t="s">
        <v>800</v>
      </c>
      <c r="I154" s="287" t="s">
        <v>762</v>
      </c>
      <c r="J154" s="287">
        <v>50</v>
      </c>
      <c r="K154" s="283"/>
    </row>
    <row r="155" spans="2:11" ht="15" customHeight="1">
      <c r="B155" s="262"/>
      <c r="C155" s="287" t="s">
        <v>768</v>
      </c>
      <c r="D155" s="241"/>
      <c r="E155" s="241"/>
      <c r="F155" s="288" t="s">
        <v>760</v>
      </c>
      <c r="G155" s="241"/>
      <c r="H155" s="287" t="s">
        <v>800</v>
      </c>
      <c r="I155" s="287" t="s">
        <v>770</v>
      </c>
      <c r="J155" s="287"/>
      <c r="K155" s="283"/>
    </row>
    <row r="156" spans="2:11" ht="15" customHeight="1">
      <c r="B156" s="262"/>
      <c r="C156" s="287" t="s">
        <v>779</v>
      </c>
      <c r="D156" s="241"/>
      <c r="E156" s="241"/>
      <c r="F156" s="288" t="s">
        <v>766</v>
      </c>
      <c r="G156" s="241"/>
      <c r="H156" s="287" t="s">
        <v>800</v>
      </c>
      <c r="I156" s="287" t="s">
        <v>762</v>
      </c>
      <c r="J156" s="287">
        <v>50</v>
      </c>
      <c r="K156" s="283"/>
    </row>
    <row r="157" spans="2:11" ht="15" customHeight="1">
      <c r="B157" s="262"/>
      <c r="C157" s="287" t="s">
        <v>787</v>
      </c>
      <c r="D157" s="241"/>
      <c r="E157" s="241"/>
      <c r="F157" s="288" t="s">
        <v>766</v>
      </c>
      <c r="G157" s="241"/>
      <c r="H157" s="287" t="s">
        <v>800</v>
      </c>
      <c r="I157" s="287" t="s">
        <v>762</v>
      </c>
      <c r="J157" s="287">
        <v>50</v>
      </c>
      <c r="K157" s="283"/>
    </row>
    <row r="158" spans="2:11" ht="15" customHeight="1">
      <c r="B158" s="262"/>
      <c r="C158" s="287" t="s">
        <v>785</v>
      </c>
      <c r="D158" s="241"/>
      <c r="E158" s="241"/>
      <c r="F158" s="288" t="s">
        <v>766</v>
      </c>
      <c r="G158" s="241"/>
      <c r="H158" s="287" t="s">
        <v>800</v>
      </c>
      <c r="I158" s="287" t="s">
        <v>762</v>
      </c>
      <c r="J158" s="287">
        <v>50</v>
      </c>
      <c r="K158" s="283"/>
    </row>
    <row r="159" spans="2:11" ht="15" customHeight="1">
      <c r="B159" s="262"/>
      <c r="C159" s="287" t="s">
        <v>101</v>
      </c>
      <c r="D159" s="241"/>
      <c r="E159" s="241"/>
      <c r="F159" s="288" t="s">
        <v>760</v>
      </c>
      <c r="G159" s="241"/>
      <c r="H159" s="287" t="s">
        <v>822</v>
      </c>
      <c r="I159" s="287" t="s">
        <v>762</v>
      </c>
      <c r="J159" s="287" t="s">
        <v>823</v>
      </c>
      <c r="K159" s="283"/>
    </row>
    <row r="160" spans="2:11" ht="15" customHeight="1">
      <c r="B160" s="262"/>
      <c r="C160" s="287" t="s">
        <v>824</v>
      </c>
      <c r="D160" s="241"/>
      <c r="E160" s="241"/>
      <c r="F160" s="288" t="s">
        <v>760</v>
      </c>
      <c r="G160" s="241"/>
      <c r="H160" s="287" t="s">
        <v>825</v>
      </c>
      <c r="I160" s="287" t="s">
        <v>795</v>
      </c>
      <c r="J160" s="287"/>
      <c r="K160" s="283"/>
    </row>
    <row r="161" spans="2:11" ht="15" customHeight="1">
      <c r="B161" s="289"/>
      <c r="C161" s="271"/>
      <c r="D161" s="271"/>
      <c r="E161" s="271"/>
      <c r="F161" s="271"/>
      <c r="G161" s="271"/>
      <c r="H161" s="271"/>
      <c r="I161" s="271"/>
      <c r="J161" s="271"/>
      <c r="K161" s="290"/>
    </row>
    <row r="162" spans="2:11" ht="18.75" customHeight="1">
      <c r="B162" s="238"/>
      <c r="C162" s="241"/>
      <c r="D162" s="241"/>
      <c r="E162" s="241"/>
      <c r="F162" s="261"/>
      <c r="G162" s="241"/>
      <c r="H162" s="241"/>
      <c r="I162" s="241"/>
      <c r="J162" s="241"/>
      <c r="K162" s="238"/>
    </row>
    <row r="163" spans="2:11" ht="18.75" customHeight="1">
      <c r="B163" s="248"/>
      <c r="C163" s="248"/>
      <c r="D163" s="248"/>
      <c r="E163" s="248"/>
      <c r="F163" s="248"/>
      <c r="G163" s="248"/>
      <c r="H163" s="248"/>
      <c r="I163" s="248"/>
      <c r="J163" s="248"/>
      <c r="K163" s="248"/>
    </row>
    <row r="164" spans="2:11" ht="7.5" customHeight="1">
      <c r="B164" s="230"/>
      <c r="C164" s="231"/>
      <c r="D164" s="231"/>
      <c r="E164" s="231"/>
      <c r="F164" s="231"/>
      <c r="G164" s="231"/>
      <c r="H164" s="231"/>
      <c r="I164" s="231"/>
      <c r="J164" s="231"/>
      <c r="K164" s="232"/>
    </row>
    <row r="165" spans="2:11" ht="45" customHeight="1">
      <c r="B165" s="233"/>
      <c r="C165" s="357" t="s">
        <v>826</v>
      </c>
      <c r="D165" s="357"/>
      <c r="E165" s="357"/>
      <c r="F165" s="357"/>
      <c r="G165" s="357"/>
      <c r="H165" s="357"/>
      <c r="I165" s="357"/>
      <c r="J165" s="357"/>
      <c r="K165" s="234"/>
    </row>
    <row r="166" spans="2:11" ht="17.25" customHeight="1">
      <c r="B166" s="233"/>
      <c r="C166" s="254" t="s">
        <v>754</v>
      </c>
      <c r="D166" s="254"/>
      <c r="E166" s="254"/>
      <c r="F166" s="254" t="s">
        <v>755</v>
      </c>
      <c r="G166" s="291"/>
      <c r="H166" s="292" t="s">
        <v>54</v>
      </c>
      <c r="I166" s="292" t="s">
        <v>57</v>
      </c>
      <c r="J166" s="254" t="s">
        <v>756</v>
      </c>
      <c r="K166" s="234"/>
    </row>
    <row r="167" spans="2:11" ht="17.25" customHeight="1">
      <c r="B167" s="235"/>
      <c r="C167" s="256" t="s">
        <v>757</v>
      </c>
      <c r="D167" s="256"/>
      <c r="E167" s="256"/>
      <c r="F167" s="257" t="s">
        <v>758</v>
      </c>
      <c r="G167" s="293"/>
      <c r="H167" s="294"/>
      <c r="I167" s="294"/>
      <c r="J167" s="256" t="s">
        <v>759</v>
      </c>
      <c r="K167" s="236"/>
    </row>
    <row r="168" spans="2:11" ht="5.25" customHeight="1">
      <c r="B168" s="262"/>
      <c r="C168" s="259"/>
      <c r="D168" s="259"/>
      <c r="E168" s="259"/>
      <c r="F168" s="259"/>
      <c r="G168" s="260"/>
      <c r="H168" s="259"/>
      <c r="I168" s="259"/>
      <c r="J168" s="259"/>
      <c r="K168" s="283"/>
    </row>
    <row r="169" spans="2:11" ht="15" customHeight="1">
      <c r="B169" s="262"/>
      <c r="C169" s="241" t="s">
        <v>763</v>
      </c>
      <c r="D169" s="241"/>
      <c r="E169" s="241"/>
      <c r="F169" s="261" t="s">
        <v>760</v>
      </c>
      <c r="G169" s="241"/>
      <c r="H169" s="241" t="s">
        <v>800</v>
      </c>
      <c r="I169" s="241" t="s">
        <v>762</v>
      </c>
      <c r="J169" s="241">
        <v>120</v>
      </c>
      <c r="K169" s="283"/>
    </row>
    <row r="170" spans="2:11" ht="15" customHeight="1">
      <c r="B170" s="262"/>
      <c r="C170" s="241" t="s">
        <v>809</v>
      </c>
      <c r="D170" s="241"/>
      <c r="E170" s="241"/>
      <c r="F170" s="261" t="s">
        <v>760</v>
      </c>
      <c r="G170" s="241"/>
      <c r="H170" s="241" t="s">
        <v>810</v>
      </c>
      <c r="I170" s="241" t="s">
        <v>762</v>
      </c>
      <c r="J170" s="241" t="s">
        <v>811</v>
      </c>
      <c r="K170" s="283"/>
    </row>
    <row r="171" spans="2:11" ht="15" customHeight="1">
      <c r="B171" s="262"/>
      <c r="C171" s="241" t="s">
        <v>708</v>
      </c>
      <c r="D171" s="241"/>
      <c r="E171" s="241"/>
      <c r="F171" s="261" t="s">
        <v>760</v>
      </c>
      <c r="G171" s="241"/>
      <c r="H171" s="241" t="s">
        <v>827</v>
      </c>
      <c r="I171" s="241" t="s">
        <v>762</v>
      </c>
      <c r="J171" s="241" t="s">
        <v>811</v>
      </c>
      <c r="K171" s="283"/>
    </row>
    <row r="172" spans="2:11" ht="15" customHeight="1">
      <c r="B172" s="262"/>
      <c r="C172" s="241" t="s">
        <v>765</v>
      </c>
      <c r="D172" s="241"/>
      <c r="E172" s="241"/>
      <c r="F172" s="261" t="s">
        <v>766</v>
      </c>
      <c r="G172" s="241"/>
      <c r="H172" s="241" t="s">
        <v>827</v>
      </c>
      <c r="I172" s="241" t="s">
        <v>762</v>
      </c>
      <c r="J172" s="241">
        <v>50</v>
      </c>
      <c r="K172" s="283"/>
    </row>
    <row r="173" spans="2:11" ht="15" customHeight="1">
      <c r="B173" s="262"/>
      <c r="C173" s="241" t="s">
        <v>768</v>
      </c>
      <c r="D173" s="241"/>
      <c r="E173" s="241"/>
      <c r="F173" s="261" t="s">
        <v>760</v>
      </c>
      <c r="G173" s="241"/>
      <c r="H173" s="241" t="s">
        <v>827</v>
      </c>
      <c r="I173" s="241" t="s">
        <v>770</v>
      </c>
      <c r="J173" s="241"/>
      <c r="K173" s="283"/>
    </row>
    <row r="174" spans="2:11" ht="15" customHeight="1">
      <c r="B174" s="262"/>
      <c r="C174" s="241" t="s">
        <v>779</v>
      </c>
      <c r="D174" s="241"/>
      <c r="E174" s="241"/>
      <c r="F174" s="261" t="s">
        <v>766</v>
      </c>
      <c r="G174" s="241"/>
      <c r="H174" s="241" t="s">
        <v>827</v>
      </c>
      <c r="I174" s="241" t="s">
        <v>762</v>
      </c>
      <c r="J174" s="241">
        <v>50</v>
      </c>
      <c r="K174" s="283"/>
    </row>
    <row r="175" spans="2:11" ht="15" customHeight="1">
      <c r="B175" s="262"/>
      <c r="C175" s="241" t="s">
        <v>787</v>
      </c>
      <c r="D175" s="241"/>
      <c r="E175" s="241"/>
      <c r="F175" s="261" t="s">
        <v>766</v>
      </c>
      <c r="G175" s="241"/>
      <c r="H175" s="241" t="s">
        <v>827</v>
      </c>
      <c r="I175" s="241" t="s">
        <v>762</v>
      </c>
      <c r="J175" s="241">
        <v>50</v>
      </c>
      <c r="K175" s="283"/>
    </row>
    <row r="176" spans="2:11" ht="15" customHeight="1">
      <c r="B176" s="262"/>
      <c r="C176" s="241" t="s">
        <v>785</v>
      </c>
      <c r="D176" s="241"/>
      <c r="E176" s="241"/>
      <c r="F176" s="261" t="s">
        <v>766</v>
      </c>
      <c r="G176" s="241"/>
      <c r="H176" s="241" t="s">
        <v>827</v>
      </c>
      <c r="I176" s="241" t="s">
        <v>762</v>
      </c>
      <c r="J176" s="241">
        <v>50</v>
      </c>
      <c r="K176" s="283"/>
    </row>
    <row r="177" spans="2:11" ht="15" customHeight="1">
      <c r="B177" s="262"/>
      <c r="C177" s="241" t="s">
        <v>112</v>
      </c>
      <c r="D177" s="241"/>
      <c r="E177" s="241"/>
      <c r="F177" s="261" t="s">
        <v>760</v>
      </c>
      <c r="G177" s="241"/>
      <c r="H177" s="241" t="s">
        <v>828</v>
      </c>
      <c r="I177" s="241" t="s">
        <v>829</v>
      </c>
      <c r="J177" s="241"/>
      <c r="K177" s="283"/>
    </row>
    <row r="178" spans="2:11" ht="15" customHeight="1">
      <c r="B178" s="262"/>
      <c r="C178" s="241" t="s">
        <v>57</v>
      </c>
      <c r="D178" s="241"/>
      <c r="E178" s="241"/>
      <c r="F178" s="261" t="s">
        <v>760</v>
      </c>
      <c r="G178" s="241"/>
      <c r="H178" s="241" t="s">
        <v>830</v>
      </c>
      <c r="I178" s="241" t="s">
        <v>831</v>
      </c>
      <c r="J178" s="241">
        <v>1</v>
      </c>
      <c r="K178" s="283"/>
    </row>
    <row r="179" spans="2:11" ht="15" customHeight="1">
      <c r="B179" s="262"/>
      <c r="C179" s="241" t="s">
        <v>53</v>
      </c>
      <c r="D179" s="241"/>
      <c r="E179" s="241"/>
      <c r="F179" s="261" t="s">
        <v>760</v>
      </c>
      <c r="G179" s="241"/>
      <c r="H179" s="241" t="s">
        <v>832</v>
      </c>
      <c r="I179" s="241" t="s">
        <v>762</v>
      </c>
      <c r="J179" s="241">
        <v>20</v>
      </c>
      <c r="K179" s="283"/>
    </row>
    <row r="180" spans="2:11" ht="15" customHeight="1">
      <c r="B180" s="262"/>
      <c r="C180" s="241" t="s">
        <v>54</v>
      </c>
      <c r="D180" s="241"/>
      <c r="E180" s="241"/>
      <c r="F180" s="261" t="s">
        <v>760</v>
      </c>
      <c r="G180" s="241"/>
      <c r="H180" s="241" t="s">
        <v>833</v>
      </c>
      <c r="I180" s="241" t="s">
        <v>762</v>
      </c>
      <c r="J180" s="241">
        <v>255</v>
      </c>
      <c r="K180" s="283"/>
    </row>
    <row r="181" spans="2:11" ht="15" customHeight="1">
      <c r="B181" s="262"/>
      <c r="C181" s="241" t="s">
        <v>113</v>
      </c>
      <c r="D181" s="241"/>
      <c r="E181" s="241"/>
      <c r="F181" s="261" t="s">
        <v>760</v>
      </c>
      <c r="G181" s="241"/>
      <c r="H181" s="241" t="s">
        <v>724</v>
      </c>
      <c r="I181" s="241" t="s">
        <v>762</v>
      </c>
      <c r="J181" s="241">
        <v>10</v>
      </c>
      <c r="K181" s="283"/>
    </row>
    <row r="182" spans="2:11" ht="15" customHeight="1">
      <c r="B182" s="262"/>
      <c r="C182" s="241" t="s">
        <v>114</v>
      </c>
      <c r="D182" s="241"/>
      <c r="E182" s="241"/>
      <c r="F182" s="261" t="s">
        <v>760</v>
      </c>
      <c r="G182" s="241"/>
      <c r="H182" s="241" t="s">
        <v>834</v>
      </c>
      <c r="I182" s="241" t="s">
        <v>795</v>
      </c>
      <c r="J182" s="241"/>
      <c r="K182" s="283"/>
    </row>
    <row r="183" spans="2:11" ht="15" customHeight="1">
      <c r="B183" s="262"/>
      <c r="C183" s="241" t="s">
        <v>835</v>
      </c>
      <c r="D183" s="241"/>
      <c r="E183" s="241"/>
      <c r="F183" s="261" t="s">
        <v>760</v>
      </c>
      <c r="G183" s="241"/>
      <c r="H183" s="241" t="s">
        <v>836</v>
      </c>
      <c r="I183" s="241" t="s">
        <v>795</v>
      </c>
      <c r="J183" s="241"/>
      <c r="K183" s="283"/>
    </row>
    <row r="184" spans="2:11" ht="15" customHeight="1">
      <c r="B184" s="262"/>
      <c r="C184" s="241" t="s">
        <v>824</v>
      </c>
      <c r="D184" s="241"/>
      <c r="E184" s="241"/>
      <c r="F184" s="261" t="s">
        <v>760</v>
      </c>
      <c r="G184" s="241"/>
      <c r="H184" s="241" t="s">
        <v>837</v>
      </c>
      <c r="I184" s="241" t="s">
        <v>795</v>
      </c>
      <c r="J184" s="241"/>
      <c r="K184" s="283"/>
    </row>
    <row r="185" spans="2:11" ht="15" customHeight="1">
      <c r="B185" s="262"/>
      <c r="C185" s="241" t="s">
        <v>116</v>
      </c>
      <c r="D185" s="241"/>
      <c r="E185" s="241"/>
      <c r="F185" s="261" t="s">
        <v>766</v>
      </c>
      <c r="G185" s="241"/>
      <c r="H185" s="241" t="s">
        <v>838</v>
      </c>
      <c r="I185" s="241" t="s">
        <v>762</v>
      </c>
      <c r="J185" s="241">
        <v>50</v>
      </c>
      <c r="K185" s="283"/>
    </row>
    <row r="186" spans="2:11" ht="15" customHeight="1">
      <c r="B186" s="262"/>
      <c r="C186" s="241" t="s">
        <v>839</v>
      </c>
      <c r="D186" s="241"/>
      <c r="E186" s="241"/>
      <c r="F186" s="261" t="s">
        <v>766</v>
      </c>
      <c r="G186" s="241"/>
      <c r="H186" s="241" t="s">
        <v>840</v>
      </c>
      <c r="I186" s="241" t="s">
        <v>841</v>
      </c>
      <c r="J186" s="241"/>
      <c r="K186" s="283"/>
    </row>
    <row r="187" spans="2:11" ht="15" customHeight="1">
      <c r="B187" s="262"/>
      <c r="C187" s="241" t="s">
        <v>842</v>
      </c>
      <c r="D187" s="241"/>
      <c r="E187" s="241"/>
      <c r="F187" s="261" t="s">
        <v>766</v>
      </c>
      <c r="G187" s="241"/>
      <c r="H187" s="241" t="s">
        <v>843</v>
      </c>
      <c r="I187" s="241" t="s">
        <v>841</v>
      </c>
      <c r="J187" s="241"/>
      <c r="K187" s="283"/>
    </row>
    <row r="188" spans="2:11" ht="15" customHeight="1">
      <c r="B188" s="262"/>
      <c r="C188" s="241" t="s">
        <v>844</v>
      </c>
      <c r="D188" s="241"/>
      <c r="E188" s="241"/>
      <c r="F188" s="261" t="s">
        <v>766</v>
      </c>
      <c r="G188" s="241"/>
      <c r="H188" s="241" t="s">
        <v>845</v>
      </c>
      <c r="I188" s="241" t="s">
        <v>841</v>
      </c>
      <c r="J188" s="241"/>
      <c r="K188" s="283"/>
    </row>
    <row r="189" spans="2:11" ht="15" customHeight="1">
      <c r="B189" s="262"/>
      <c r="C189" s="295" t="s">
        <v>846</v>
      </c>
      <c r="D189" s="241"/>
      <c r="E189" s="241"/>
      <c r="F189" s="261" t="s">
        <v>766</v>
      </c>
      <c r="G189" s="241"/>
      <c r="H189" s="241" t="s">
        <v>847</v>
      </c>
      <c r="I189" s="241" t="s">
        <v>848</v>
      </c>
      <c r="J189" s="296" t="s">
        <v>849</v>
      </c>
      <c r="K189" s="283"/>
    </row>
    <row r="190" spans="2:11" ht="15" customHeight="1">
      <c r="B190" s="262"/>
      <c r="C190" s="247" t="s">
        <v>42</v>
      </c>
      <c r="D190" s="241"/>
      <c r="E190" s="241"/>
      <c r="F190" s="261" t="s">
        <v>760</v>
      </c>
      <c r="G190" s="241"/>
      <c r="H190" s="238" t="s">
        <v>850</v>
      </c>
      <c r="I190" s="241" t="s">
        <v>851</v>
      </c>
      <c r="J190" s="241"/>
      <c r="K190" s="283"/>
    </row>
    <row r="191" spans="2:11" ht="15" customHeight="1">
      <c r="B191" s="262"/>
      <c r="C191" s="247" t="s">
        <v>852</v>
      </c>
      <c r="D191" s="241"/>
      <c r="E191" s="241"/>
      <c r="F191" s="261" t="s">
        <v>760</v>
      </c>
      <c r="G191" s="241"/>
      <c r="H191" s="241" t="s">
        <v>853</v>
      </c>
      <c r="I191" s="241" t="s">
        <v>795</v>
      </c>
      <c r="J191" s="241"/>
      <c r="K191" s="283"/>
    </row>
    <row r="192" spans="2:11" ht="15" customHeight="1">
      <c r="B192" s="262"/>
      <c r="C192" s="247" t="s">
        <v>854</v>
      </c>
      <c r="D192" s="241"/>
      <c r="E192" s="241"/>
      <c r="F192" s="261" t="s">
        <v>760</v>
      </c>
      <c r="G192" s="241"/>
      <c r="H192" s="241" t="s">
        <v>855</v>
      </c>
      <c r="I192" s="241" t="s">
        <v>795</v>
      </c>
      <c r="J192" s="241"/>
      <c r="K192" s="283"/>
    </row>
    <row r="193" spans="2:11" ht="15" customHeight="1">
      <c r="B193" s="262"/>
      <c r="C193" s="247" t="s">
        <v>856</v>
      </c>
      <c r="D193" s="241"/>
      <c r="E193" s="241"/>
      <c r="F193" s="261" t="s">
        <v>766</v>
      </c>
      <c r="G193" s="241"/>
      <c r="H193" s="241" t="s">
        <v>857</v>
      </c>
      <c r="I193" s="241" t="s">
        <v>795</v>
      </c>
      <c r="J193" s="241"/>
      <c r="K193" s="283"/>
    </row>
    <row r="194" spans="2:11" ht="15" customHeight="1">
      <c r="B194" s="289"/>
      <c r="C194" s="297"/>
      <c r="D194" s="271"/>
      <c r="E194" s="271"/>
      <c r="F194" s="271"/>
      <c r="G194" s="271"/>
      <c r="H194" s="271"/>
      <c r="I194" s="271"/>
      <c r="J194" s="271"/>
      <c r="K194" s="290"/>
    </row>
    <row r="195" spans="2:11" ht="18.75" customHeight="1">
      <c r="B195" s="238"/>
      <c r="C195" s="241"/>
      <c r="D195" s="241"/>
      <c r="E195" s="241"/>
      <c r="F195" s="261"/>
      <c r="G195" s="241"/>
      <c r="H195" s="241"/>
      <c r="I195" s="241"/>
      <c r="J195" s="241"/>
      <c r="K195" s="238"/>
    </row>
    <row r="196" spans="2:11" ht="18.75" customHeight="1">
      <c r="B196" s="238"/>
      <c r="C196" s="241"/>
      <c r="D196" s="241"/>
      <c r="E196" s="241"/>
      <c r="F196" s="261"/>
      <c r="G196" s="241"/>
      <c r="H196" s="241"/>
      <c r="I196" s="241"/>
      <c r="J196" s="241"/>
      <c r="K196" s="238"/>
    </row>
    <row r="197" spans="2:11" ht="18.75" customHeight="1">
      <c r="B197" s="248"/>
      <c r="C197" s="248"/>
      <c r="D197" s="248"/>
      <c r="E197" s="248"/>
      <c r="F197" s="248"/>
      <c r="G197" s="248"/>
      <c r="H197" s="248"/>
      <c r="I197" s="248"/>
      <c r="J197" s="248"/>
      <c r="K197" s="248"/>
    </row>
    <row r="198" spans="2:11" ht="12">
      <c r="B198" s="230"/>
      <c r="C198" s="231"/>
      <c r="D198" s="231"/>
      <c r="E198" s="231"/>
      <c r="F198" s="231"/>
      <c r="G198" s="231"/>
      <c r="H198" s="231"/>
      <c r="I198" s="231"/>
      <c r="J198" s="231"/>
      <c r="K198" s="232"/>
    </row>
    <row r="199" spans="2:11" ht="22.2">
      <c r="B199" s="233"/>
      <c r="C199" s="357" t="s">
        <v>858</v>
      </c>
      <c r="D199" s="357"/>
      <c r="E199" s="357"/>
      <c r="F199" s="357"/>
      <c r="G199" s="357"/>
      <c r="H199" s="357"/>
      <c r="I199" s="357"/>
      <c r="J199" s="357"/>
      <c r="K199" s="234"/>
    </row>
    <row r="200" spans="2:11" ht="25.5" customHeight="1">
      <c r="B200" s="233"/>
      <c r="C200" s="298" t="s">
        <v>859</v>
      </c>
      <c r="D200" s="298"/>
      <c r="E200" s="298"/>
      <c r="F200" s="298" t="s">
        <v>860</v>
      </c>
      <c r="G200" s="299"/>
      <c r="H200" s="362" t="s">
        <v>861</v>
      </c>
      <c r="I200" s="362"/>
      <c r="J200" s="362"/>
      <c r="K200" s="234"/>
    </row>
    <row r="201" spans="2:11" ht="5.25" customHeight="1">
      <c r="B201" s="262"/>
      <c r="C201" s="259"/>
      <c r="D201" s="259"/>
      <c r="E201" s="259"/>
      <c r="F201" s="259"/>
      <c r="G201" s="241"/>
      <c r="H201" s="259"/>
      <c r="I201" s="259"/>
      <c r="J201" s="259"/>
      <c r="K201" s="283"/>
    </row>
    <row r="202" spans="2:11" ht="15" customHeight="1">
      <c r="B202" s="262"/>
      <c r="C202" s="241" t="s">
        <v>851</v>
      </c>
      <c r="D202" s="241"/>
      <c r="E202" s="241"/>
      <c r="F202" s="261" t="s">
        <v>43</v>
      </c>
      <c r="G202" s="241"/>
      <c r="H202" s="363" t="s">
        <v>862</v>
      </c>
      <c r="I202" s="363"/>
      <c r="J202" s="363"/>
      <c r="K202" s="283"/>
    </row>
    <row r="203" spans="2:11" ht="15" customHeight="1">
      <c r="B203" s="262"/>
      <c r="C203" s="268"/>
      <c r="D203" s="241"/>
      <c r="E203" s="241"/>
      <c r="F203" s="261" t="s">
        <v>44</v>
      </c>
      <c r="G203" s="241"/>
      <c r="H203" s="363" t="s">
        <v>863</v>
      </c>
      <c r="I203" s="363"/>
      <c r="J203" s="363"/>
      <c r="K203" s="283"/>
    </row>
    <row r="204" spans="2:11" ht="15" customHeight="1">
      <c r="B204" s="262"/>
      <c r="C204" s="268"/>
      <c r="D204" s="241"/>
      <c r="E204" s="241"/>
      <c r="F204" s="261" t="s">
        <v>47</v>
      </c>
      <c r="G204" s="241"/>
      <c r="H204" s="363" t="s">
        <v>864</v>
      </c>
      <c r="I204" s="363"/>
      <c r="J204" s="363"/>
      <c r="K204" s="283"/>
    </row>
    <row r="205" spans="2:11" ht="15" customHeight="1">
      <c r="B205" s="262"/>
      <c r="C205" s="241"/>
      <c r="D205" s="241"/>
      <c r="E205" s="241"/>
      <c r="F205" s="261" t="s">
        <v>45</v>
      </c>
      <c r="G205" s="241"/>
      <c r="H205" s="363" t="s">
        <v>865</v>
      </c>
      <c r="I205" s="363"/>
      <c r="J205" s="363"/>
      <c r="K205" s="283"/>
    </row>
    <row r="206" spans="2:11" ht="15" customHeight="1">
      <c r="B206" s="262"/>
      <c r="C206" s="241"/>
      <c r="D206" s="241"/>
      <c r="E206" s="241"/>
      <c r="F206" s="261" t="s">
        <v>46</v>
      </c>
      <c r="G206" s="241"/>
      <c r="H206" s="363" t="s">
        <v>866</v>
      </c>
      <c r="I206" s="363"/>
      <c r="J206" s="363"/>
      <c r="K206" s="283"/>
    </row>
    <row r="207" spans="2:11" ht="15" customHeight="1">
      <c r="B207" s="262"/>
      <c r="C207" s="241"/>
      <c r="D207" s="241"/>
      <c r="E207" s="241"/>
      <c r="F207" s="261"/>
      <c r="G207" s="241"/>
      <c r="H207" s="241"/>
      <c r="I207" s="241"/>
      <c r="J207" s="241"/>
      <c r="K207" s="283"/>
    </row>
    <row r="208" spans="2:11" ht="15" customHeight="1">
      <c r="B208" s="262"/>
      <c r="C208" s="241" t="s">
        <v>807</v>
      </c>
      <c r="D208" s="241"/>
      <c r="E208" s="241"/>
      <c r="F208" s="261" t="s">
        <v>79</v>
      </c>
      <c r="G208" s="241"/>
      <c r="H208" s="363" t="s">
        <v>867</v>
      </c>
      <c r="I208" s="363"/>
      <c r="J208" s="363"/>
      <c r="K208" s="283"/>
    </row>
    <row r="209" spans="2:11" ht="15" customHeight="1">
      <c r="B209" s="262"/>
      <c r="C209" s="268"/>
      <c r="D209" s="241"/>
      <c r="E209" s="241"/>
      <c r="F209" s="261" t="s">
        <v>702</v>
      </c>
      <c r="G209" s="241"/>
      <c r="H209" s="363" t="s">
        <v>703</v>
      </c>
      <c r="I209" s="363"/>
      <c r="J209" s="363"/>
      <c r="K209" s="283"/>
    </row>
    <row r="210" spans="2:11" ht="15" customHeight="1">
      <c r="B210" s="262"/>
      <c r="C210" s="241"/>
      <c r="D210" s="241"/>
      <c r="E210" s="241"/>
      <c r="F210" s="261" t="s">
        <v>700</v>
      </c>
      <c r="G210" s="241"/>
      <c r="H210" s="363" t="s">
        <v>868</v>
      </c>
      <c r="I210" s="363"/>
      <c r="J210" s="363"/>
      <c r="K210" s="283"/>
    </row>
    <row r="211" spans="2:11" ht="15" customHeight="1">
      <c r="B211" s="300"/>
      <c r="C211" s="268"/>
      <c r="D211" s="268"/>
      <c r="E211" s="268"/>
      <c r="F211" s="261" t="s">
        <v>704</v>
      </c>
      <c r="G211" s="247"/>
      <c r="H211" s="364" t="s">
        <v>705</v>
      </c>
      <c r="I211" s="364"/>
      <c r="J211" s="364"/>
      <c r="K211" s="301"/>
    </row>
    <row r="212" spans="2:11" ht="15" customHeight="1">
      <c r="B212" s="300"/>
      <c r="C212" s="268"/>
      <c r="D212" s="268"/>
      <c r="E212" s="268"/>
      <c r="F212" s="261" t="s">
        <v>706</v>
      </c>
      <c r="G212" s="247"/>
      <c r="H212" s="364" t="s">
        <v>869</v>
      </c>
      <c r="I212" s="364"/>
      <c r="J212" s="364"/>
      <c r="K212" s="301"/>
    </row>
    <row r="213" spans="2:11" ht="15" customHeight="1">
      <c r="B213" s="300"/>
      <c r="C213" s="268"/>
      <c r="D213" s="268"/>
      <c r="E213" s="268"/>
      <c r="F213" s="302"/>
      <c r="G213" s="247"/>
      <c r="H213" s="303"/>
      <c r="I213" s="303"/>
      <c r="J213" s="303"/>
      <c r="K213" s="301"/>
    </row>
    <row r="214" spans="2:11" ht="15" customHeight="1">
      <c r="B214" s="300"/>
      <c r="C214" s="241" t="s">
        <v>831</v>
      </c>
      <c r="D214" s="268"/>
      <c r="E214" s="268"/>
      <c r="F214" s="261">
        <v>1</v>
      </c>
      <c r="G214" s="247"/>
      <c r="H214" s="364" t="s">
        <v>870</v>
      </c>
      <c r="I214" s="364"/>
      <c r="J214" s="364"/>
      <c r="K214" s="301"/>
    </row>
    <row r="215" spans="2:11" ht="15" customHeight="1">
      <c r="B215" s="300"/>
      <c r="C215" s="268"/>
      <c r="D215" s="268"/>
      <c r="E215" s="268"/>
      <c r="F215" s="261">
        <v>2</v>
      </c>
      <c r="G215" s="247"/>
      <c r="H215" s="364" t="s">
        <v>871</v>
      </c>
      <c r="I215" s="364"/>
      <c r="J215" s="364"/>
      <c r="K215" s="301"/>
    </row>
    <row r="216" spans="2:11" ht="15" customHeight="1">
      <c r="B216" s="300"/>
      <c r="C216" s="268"/>
      <c r="D216" s="268"/>
      <c r="E216" s="268"/>
      <c r="F216" s="261">
        <v>3</v>
      </c>
      <c r="G216" s="247"/>
      <c r="H216" s="364" t="s">
        <v>872</v>
      </c>
      <c r="I216" s="364"/>
      <c r="J216" s="364"/>
      <c r="K216" s="301"/>
    </row>
    <row r="217" spans="2:11" ht="15" customHeight="1">
      <c r="B217" s="300"/>
      <c r="C217" s="268"/>
      <c r="D217" s="268"/>
      <c r="E217" s="268"/>
      <c r="F217" s="261">
        <v>4</v>
      </c>
      <c r="G217" s="247"/>
      <c r="H217" s="364" t="s">
        <v>873</v>
      </c>
      <c r="I217" s="364"/>
      <c r="J217" s="364"/>
      <c r="K217" s="301"/>
    </row>
    <row r="218" spans="2:11" ht="12.75" customHeight="1">
      <c r="B218" s="304"/>
      <c r="C218" s="305"/>
      <c r="D218" s="305"/>
      <c r="E218" s="305"/>
      <c r="F218" s="305"/>
      <c r="G218" s="305"/>
      <c r="H218" s="305"/>
      <c r="I218" s="305"/>
      <c r="J218" s="305"/>
      <c r="K218" s="306"/>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externistait</cp:lastModifiedBy>
  <dcterms:created xsi:type="dcterms:W3CDTF">2019-06-20T21:51:58Z</dcterms:created>
  <dcterms:modified xsi:type="dcterms:W3CDTF">2019-06-25T08:50:21Z</dcterms:modified>
  <cp:category/>
  <cp:version/>
  <cp:contentType/>
  <cp:contentStatus/>
</cp:coreProperties>
</file>