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O 101" sheetId="1" r:id="rId1"/>
  </sheets>
  <definedNames>
    <definedName name="_xlnm.Print_Titles" localSheetId="0">'SO 101'!$1:$5</definedName>
    <definedName name="_xlnm.Print_Area" localSheetId="0">'SO 101'!$A$1:$K$83</definedName>
  </definedNames>
  <calcPr fullCalcOnLoad="1"/>
</workbook>
</file>

<file path=xl/sharedStrings.xml><?xml version="1.0" encoding="utf-8"?>
<sst xmlns="http://schemas.openxmlformats.org/spreadsheetml/2006/main" count="191" uniqueCount="140">
  <si>
    <t>Číslo položky</t>
  </si>
  <si>
    <t>Popis - zkrácený název položky</t>
  </si>
  <si>
    <t>Jednotka</t>
  </si>
  <si>
    <t>Množství</t>
  </si>
  <si>
    <t>položky</t>
  </si>
  <si>
    <t>katalogu</t>
  </si>
  <si>
    <t>v Kč</t>
  </si>
  <si>
    <t>v t</t>
  </si>
  <si>
    <t>Hmotnost celkem</t>
  </si>
  <si>
    <t>Cena celkem</t>
  </si>
  <si>
    <t>Hmotnost</t>
  </si>
  <si>
    <t>Cena jednotková</t>
  </si>
  <si>
    <t>Číslo</t>
  </si>
  <si>
    <t>CELKEM</t>
  </si>
  <si>
    <t>CENA CELKEM bez DPH</t>
  </si>
  <si>
    <t>CENA CELKEM včetně DPH</t>
  </si>
  <si>
    <t>005</t>
  </si>
  <si>
    <t>Komunikace</t>
  </si>
  <si>
    <t>Zemní práce</t>
  </si>
  <si>
    <t>001</t>
  </si>
  <si>
    <t>m2</t>
  </si>
  <si>
    <t>ks</t>
  </si>
  <si>
    <t>m3</t>
  </si>
  <si>
    <t>11315-1114</t>
  </si>
  <si>
    <t>odstranění krytu živičného frézováním tl. 50 mm</t>
  </si>
  <si>
    <t>12110-1103</t>
  </si>
  <si>
    <t>sejmutí ornice s vodorovným přemístěním přez 100 do 250 m</t>
  </si>
  <si>
    <t>18110-1102</t>
  </si>
  <si>
    <t>úprava pláně v hornině 1. až 4. tř. se zhutněním - v zářezu</t>
  </si>
  <si>
    <t>18130-1102</t>
  </si>
  <si>
    <t>rozprostření ornice v rovině do sklonu 1:5 do 500 m2 tl. od 100 do 150 mm</t>
  </si>
  <si>
    <t>99822-3011</t>
  </si>
  <si>
    <t>přesun hmot pro pozemní komunikace z krytem  dlážděným jakékoliv délky objektu</t>
  </si>
  <si>
    <t>t</t>
  </si>
  <si>
    <t>009</t>
  </si>
  <si>
    <t>Ostatní konstrukce a práce</t>
  </si>
  <si>
    <t>m</t>
  </si>
  <si>
    <t>91973-5112</t>
  </si>
  <si>
    <t>řezání živičného krytu hloubky od 50 do 100 mm</t>
  </si>
  <si>
    <t>17120-1201</t>
  </si>
  <si>
    <t>specifikace</t>
  </si>
  <si>
    <t>DPH 21 %</t>
  </si>
  <si>
    <t>Postřik živičný spojovací ze silniční emulze v množství do 0,5 kg/m2</t>
  </si>
  <si>
    <t>57323-1111</t>
  </si>
  <si>
    <t>91973-1121</t>
  </si>
  <si>
    <t>DIO</t>
  </si>
  <si>
    <t>99-9</t>
  </si>
  <si>
    <t>99901-1</t>
  </si>
  <si>
    <t>kpl</t>
  </si>
  <si>
    <t>Vodorovné přemístění suti a vybouraných hmot bez naložení ale se složením a urovnáním do 1000 m</t>
  </si>
  <si>
    <t>Příplatek ZKD 1000 m přemístění suti a vybouraných hmot</t>
  </si>
  <si>
    <t xml:space="preserve">Poplatek za skládku </t>
  </si>
  <si>
    <t>97908-3513</t>
  </si>
  <si>
    <t>97908-3519</t>
  </si>
  <si>
    <t>97909-8110</t>
  </si>
  <si>
    <t>Uložení sypaniny z hornin soudržných do násypů zhutněných do 100 % PS</t>
  </si>
  <si>
    <t>17110-1103</t>
  </si>
  <si>
    <t>kus</t>
  </si>
  <si>
    <t>008</t>
  </si>
  <si>
    <t>Trubní vedení</t>
  </si>
  <si>
    <t>Poplatek za uložení odpadu ze sypaniny na skládce (skládkovné)</t>
  </si>
  <si>
    <t>13220-1202</t>
  </si>
  <si>
    <t>zásyp jam,rýh a šachet štěrkopískem se zhutněním</t>
  </si>
  <si>
    <t>17410-1101</t>
  </si>
  <si>
    <t xml:space="preserve">uložení sypaniny na skládky </t>
  </si>
  <si>
    <t>17120-1211</t>
  </si>
  <si>
    <t>Vodorovné konstrukce</t>
  </si>
  <si>
    <t>04</t>
  </si>
  <si>
    <t>Podklad nebo lože pod dlažbu vodorovný nebo do sklonu 1:5 z kameniva těženého tl do 100 mm - monolit žlab</t>
  </si>
  <si>
    <t>45157-7777</t>
  </si>
  <si>
    <t>46551-1525</t>
  </si>
  <si>
    <t>Dlažba z lomového kamene do malty s vyplněním spár maltou a vyspárováním plocha nad 20 m2 tl,350 mm</t>
  </si>
  <si>
    <t>93511-2211</t>
  </si>
  <si>
    <t xml:space="preserve">osazení bet. Příkopového žlabu do lože z betonu C16/20 </t>
  </si>
  <si>
    <t>Čištění příkopů nezpevněných š dna přes 400 mm objem nánosu do 0,5 m3</t>
  </si>
  <si>
    <t>sloupek silniční s retroreflexní fólií směrový 1200 mm</t>
  </si>
  <si>
    <t>Vodorovné značení z nátěrových hmot tl do 3 mm - stopčáry, zebry, šipky nebo vodící proužky</t>
  </si>
  <si>
    <t>Příplatek za reflexní úpravu balotinovou u vodorovného značení z nátěrových hmot</t>
  </si>
  <si>
    <t>56288-9500</t>
  </si>
  <si>
    <t>91570-1111</t>
  </si>
  <si>
    <t>91570-9111</t>
  </si>
  <si>
    <t>912291111</t>
  </si>
  <si>
    <t>Osazení směrového kůlu z plastických  hmot</t>
  </si>
  <si>
    <t>Zpevnění krajnic štěrkodrtí tl 150 mm</t>
  </si>
  <si>
    <t>Zarovnání styčné plochy podkladu nebo krytu živičného tl do 50 mm + ošetření pružnou mod. asf. zálivkou</t>
  </si>
  <si>
    <t>56985-1111</t>
  </si>
  <si>
    <t>podklad ze štěrkodrti tl. 250mm</t>
  </si>
  <si>
    <t>podklad ze štěrkodrti tl. 120mm</t>
  </si>
  <si>
    <t>56484-1111</t>
  </si>
  <si>
    <t>56487-1111</t>
  </si>
  <si>
    <t>asfaltová beton podkladní ACP22 tl.80mm v š. do 3,0m</t>
  </si>
  <si>
    <t>56516-6111</t>
  </si>
  <si>
    <t>57712-4111</t>
  </si>
  <si>
    <t>Asfaltový beton obrusný ACO 11+ tl. 50mm v š. do 3,0m</t>
  </si>
  <si>
    <t>93890-9311</t>
  </si>
  <si>
    <t>Očištění povrchu krytu od prachu a nánosu z krytu živičného</t>
  </si>
  <si>
    <t>11310-7146</t>
  </si>
  <si>
    <t>11310-7124</t>
  </si>
  <si>
    <t>Ostranění podkladů a kryů z kameniva tl. Přes 200 do 300mm</t>
  </si>
  <si>
    <t>Odstranění podkladů a krytů živičných o tl. Přes 250 do 300mm</t>
  </si>
  <si>
    <t>12230-1102</t>
  </si>
  <si>
    <t>odkopávky a prokopávky v hor. 4. třídy do 1000 m3</t>
  </si>
  <si>
    <t>dodávka</t>
  </si>
  <si>
    <t>lomová skrývka 0/250</t>
  </si>
  <si>
    <t>hloubení nezapaž. rýh šířky do 200 cm v hornině 4.tř do 100m3</t>
  </si>
  <si>
    <t>13130-1201</t>
  </si>
  <si>
    <t>hloubení nezapaž. Jam v hornině tř.4 do 100m3</t>
  </si>
  <si>
    <t>16270-1105</t>
  </si>
  <si>
    <t>vodorovné přemístění výkopku z hor. 1. až 4. tř. přez 9000 do 10000 m</t>
  </si>
  <si>
    <t>16270-1109</t>
  </si>
  <si>
    <t>Příplatek k ceně za každých započatých 1000m</t>
  </si>
  <si>
    <t>betonová žlabovka TBZ 50/50/13</t>
  </si>
  <si>
    <t>87136-5221</t>
  </si>
  <si>
    <t>Kanalizační potrubí z tvrdého PVC-systém KG tuhost třídy SN4 DN250 - převedení vodoteče</t>
  </si>
  <si>
    <t>93890-2106</t>
  </si>
  <si>
    <t>11510-1202</t>
  </si>
  <si>
    <t>hod</t>
  </si>
  <si>
    <t>čerpání vody na dopravní výšku do 10m do 1000l/min</t>
  </si>
  <si>
    <t>96104-1211</t>
  </si>
  <si>
    <t>Zákládání</t>
  </si>
  <si>
    <t>21275- 5114</t>
  </si>
  <si>
    <t>Trativody z drenážních trubek průměru 100mm</t>
  </si>
  <si>
    <t>21275- 5115</t>
  </si>
  <si>
    <t>Trativody z drenážních trubek průměru 160mm</t>
  </si>
  <si>
    <t>211153-1111</t>
  </si>
  <si>
    <t>Výplň odvodňovacích žeber kamenivem fr. 32/63</t>
  </si>
  <si>
    <t>59451-1111</t>
  </si>
  <si>
    <t>Dlažna z lomového kamene s provedením lože ze zeminy</t>
  </si>
  <si>
    <t>27431-1128</t>
  </si>
  <si>
    <t>Základové pásy, prahy, věnce a ostruhy z betonu prostého C 30/37 úložné prahy</t>
  </si>
  <si>
    <t>osazení prefabrikátů opěrné zdi do připraveného lože</t>
  </si>
  <si>
    <t>62747-1112</t>
  </si>
  <si>
    <t>Reprofilace stěn a podhledů sanačními maltami 1 vrstva tl 50 mm</t>
  </si>
  <si>
    <t>Prefabrikáty Opěrné zdi PLANEX TZX 99/105/800-C</t>
  </si>
  <si>
    <t>65047-1510</t>
  </si>
  <si>
    <t>Bourání  základů z betonu prostého  opěrných zdí nebo čel propustků</t>
  </si>
  <si>
    <t>Silnice II/206 – úsek Rabštejn nad Střelou – Nový Dvůr</t>
  </si>
  <si>
    <t>S.z.: ZN/283/SÚSPK-PSP/13</t>
  </si>
  <si>
    <r>
      <rPr>
        <sz val="8"/>
        <rFont val="Arial"/>
        <family val="2"/>
      </rPr>
      <t xml:space="preserve">Výkaz výměr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SUS Plzeňského kraje
</t>
    </r>
    <r>
      <rPr>
        <b/>
        <sz val="8"/>
        <rFont val="Arial"/>
        <family val="2"/>
      </rPr>
      <t>Stavební objekt:</t>
    </r>
    <r>
      <rPr>
        <sz val="8"/>
        <rFont val="Arial"/>
        <family val="2"/>
      </rPr>
      <t xml:space="preserve">  SO 101 - Komunikace</t>
    </r>
  </si>
  <si>
    <t>Dopravně inženýrská opatření + dodávka a osazení informační tabule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</si>
</sst>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[$-405]d\.\ mmmm\ yyyy"/>
    <numFmt numFmtId="167" formatCode="0.0,\t"/>
    <numFmt numFmtId="168" formatCode="0.0,,\t"/>
    <numFmt numFmtId="169" formatCode="_(#,##0.0??;\-\ #,##0.0??;&quot;–&quot;???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right" vertical="center"/>
      <protection/>
    </xf>
    <xf numFmtId="0" fontId="44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left" wrapText="1"/>
    </xf>
    <xf numFmtId="164" fontId="44" fillId="0" borderId="10" xfId="0" applyNumberFormat="1" applyFont="1" applyFill="1" applyBorder="1" applyAlignment="1">
      <alignment horizontal="right"/>
    </xf>
    <xf numFmtId="165" fontId="44" fillId="0" borderId="10" xfId="0" applyNumberFormat="1" applyFont="1" applyFill="1" applyBorder="1" applyAlignment="1">
      <alignment horizontal="right"/>
    </xf>
    <xf numFmtId="2" fontId="44" fillId="0" borderId="10" xfId="0" applyNumberFormat="1" applyFont="1" applyFill="1" applyBorder="1" applyAlignment="1">
      <alignment horizontal="right"/>
    </xf>
    <xf numFmtId="49" fontId="44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right"/>
    </xf>
    <xf numFmtId="164" fontId="44" fillId="0" borderId="10" xfId="0" applyNumberFormat="1" applyFont="1" applyBorder="1" applyAlignment="1">
      <alignment horizontal="right"/>
    </xf>
    <xf numFmtId="165" fontId="44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49" fontId="44" fillId="0" borderId="10" xfId="0" applyNumberFormat="1" applyFont="1" applyFill="1" applyBorder="1" applyAlignment="1" applyProtection="1">
      <alignment horizontal="left" vertical="center"/>
      <protection/>
    </xf>
    <xf numFmtId="0" fontId="44" fillId="0" borderId="1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right"/>
    </xf>
    <xf numFmtId="0" fontId="44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4" fontId="1" fillId="0" borderId="10" xfId="39" applyFont="1" applyFill="1" applyBorder="1" applyAlignment="1" applyProtection="1">
      <alignment horizontal="right" vertical="center"/>
      <protection/>
    </xf>
    <xf numFmtId="44" fontId="1" fillId="0" borderId="10" xfId="39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1" xfId="0" applyFont="1" applyBorder="1" applyAlignment="1">
      <alignment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4" fontId="1" fillId="0" borderId="11" xfId="39" applyFont="1" applyFill="1" applyBorder="1" applyAlignment="1" applyProtection="1">
      <alignment horizontal="right" vertical="center"/>
      <protection/>
    </xf>
    <xf numFmtId="165" fontId="1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1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0" fontId="44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8"/>
  <sheetViews>
    <sheetView showGridLines="0" tabSelected="1" workbookViewId="0" topLeftCell="A1">
      <selection activeCell="P10" sqref="P10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8.28125" style="0" hidden="1" customWidth="1"/>
    <col min="6" max="6" width="15.140625" style="0" customWidth="1"/>
    <col min="7" max="7" width="13.8515625" style="0" hidden="1" customWidth="1"/>
    <col min="8" max="11" width="13.8515625" style="0" customWidth="1"/>
    <col min="12" max="12" width="2.421875" style="0" customWidth="1"/>
    <col min="13" max="13" width="2.8515625" style="0" customWidth="1"/>
    <col min="14" max="14" width="1.8515625" style="0" customWidth="1"/>
  </cols>
  <sheetData>
    <row r="1" spans="1:11" ht="34.5" customHeight="1">
      <c r="A1" s="75" t="s">
        <v>136</v>
      </c>
      <c r="C1" s="11"/>
      <c r="H1" s="74" t="s">
        <v>138</v>
      </c>
      <c r="I1" s="73"/>
      <c r="J1" s="73"/>
      <c r="K1" s="73"/>
    </row>
    <row r="2" spans="1:11" ht="31.5" customHeight="1">
      <c r="A2" s="76" t="s">
        <v>137</v>
      </c>
      <c r="B2" s="12"/>
      <c r="C2" s="12"/>
      <c r="D2" s="12"/>
      <c r="G2" s="12"/>
      <c r="H2" s="73"/>
      <c r="I2" s="73"/>
      <c r="J2" s="73"/>
      <c r="K2" s="73"/>
    </row>
    <row r="3" ht="21.75" customHeight="1"/>
    <row r="4" spans="1:11" s="1" customFormat="1" ht="22.5">
      <c r="A4" s="14" t="s">
        <v>12</v>
      </c>
      <c r="B4" s="14" t="s">
        <v>0</v>
      </c>
      <c r="C4" s="15" t="s">
        <v>1</v>
      </c>
      <c r="D4" s="14" t="s">
        <v>2</v>
      </c>
      <c r="E4" s="14"/>
      <c r="F4" s="14" t="s">
        <v>11</v>
      </c>
      <c r="G4" s="14"/>
      <c r="H4" s="14" t="s">
        <v>10</v>
      </c>
      <c r="I4" s="14" t="s">
        <v>3</v>
      </c>
      <c r="J4" s="14" t="s">
        <v>9</v>
      </c>
      <c r="K4" s="14" t="s">
        <v>8</v>
      </c>
    </row>
    <row r="5" spans="1:11" ht="12.75">
      <c r="A5" s="25" t="s">
        <v>4</v>
      </c>
      <c r="B5" s="25" t="s">
        <v>5</v>
      </c>
      <c r="C5" s="26"/>
      <c r="D5" s="25"/>
      <c r="E5" s="25"/>
      <c r="F5" s="25" t="s">
        <v>6</v>
      </c>
      <c r="G5" s="25"/>
      <c r="H5" s="25" t="s">
        <v>7</v>
      </c>
      <c r="I5" s="25"/>
      <c r="J5" s="25" t="s">
        <v>6</v>
      </c>
      <c r="K5" s="25" t="s">
        <v>7</v>
      </c>
    </row>
    <row r="6" spans="1:11" ht="12.75">
      <c r="A6" s="25"/>
      <c r="B6" s="25"/>
      <c r="C6" s="26"/>
      <c r="D6" s="25"/>
      <c r="E6" s="25"/>
      <c r="F6" s="25"/>
      <c r="G6" s="25"/>
      <c r="H6" s="25"/>
      <c r="I6" s="25"/>
      <c r="J6" s="25"/>
      <c r="K6" s="25"/>
    </row>
    <row r="7" spans="1:11" s="50" customFormat="1" ht="12.75">
      <c r="A7" s="16"/>
      <c r="B7" s="28" t="s">
        <v>19</v>
      </c>
      <c r="C7" s="22" t="s">
        <v>18</v>
      </c>
      <c r="D7" s="16"/>
      <c r="E7" s="16"/>
      <c r="F7" s="16"/>
      <c r="G7" s="16"/>
      <c r="H7" s="16"/>
      <c r="I7" s="16"/>
      <c r="J7" s="16"/>
      <c r="K7" s="16"/>
    </row>
    <row r="8" spans="1:11" s="50" customFormat="1" ht="12.75">
      <c r="A8" s="16">
        <v>1</v>
      </c>
      <c r="B8" s="16" t="s">
        <v>100</v>
      </c>
      <c r="C8" s="27" t="s">
        <v>101</v>
      </c>
      <c r="D8" s="16" t="s">
        <v>22</v>
      </c>
      <c r="E8" s="16">
        <v>51</v>
      </c>
      <c r="F8" s="18"/>
      <c r="G8" s="18"/>
      <c r="H8" s="20">
        <v>0</v>
      </c>
      <c r="I8" s="21">
        <f>133.2+44.34</f>
        <v>177.54</v>
      </c>
      <c r="J8" s="18">
        <f>I8*F8</f>
        <v>0</v>
      </c>
      <c r="K8" s="19">
        <f>H8*I8</f>
        <v>0</v>
      </c>
    </row>
    <row r="9" spans="1:11" s="50" customFormat="1" ht="22.5">
      <c r="A9" s="16">
        <v>2</v>
      </c>
      <c r="B9" s="16" t="s">
        <v>61</v>
      </c>
      <c r="C9" s="27" t="s">
        <v>104</v>
      </c>
      <c r="D9" s="16" t="s">
        <v>22</v>
      </c>
      <c r="E9" s="16"/>
      <c r="F9" s="18"/>
      <c r="G9" s="18"/>
      <c r="H9" s="20">
        <v>0</v>
      </c>
      <c r="I9" s="21">
        <v>19.2</v>
      </c>
      <c r="J9" s="18">
        <f>I9*F9</f>
        <v>0</v>
      </c>
      <c r="K9" s="19">
        <f>H9*I9</f>
        <v>0</v>
      </c>
    </row>
    <row r="10" spans="1:11" s="50" customFormat="1" ht="12.75">
      <c r="A10" s="16">
        <v>3</v>
      </c>
      <c r="B10" s="16" t="s">
        <v>105</v>
      </c>
      <c r="C10" s="27" t="s">
        <v>106</v>
      </c>
      <c r="D10" s="16" t="s">
        <v>22</v>
      </c>
      <c r="E10" s="16"/>
      <c r="F10" s="18"/>
      <c r="G10" s="18"/>
      <c r="H10" s="20">
        <v>0</v>
      </c>
      <c r="I10" s="21">
        <v>32.4</v>
      </c>
      <c r="J10" s="18">
        <f>I10*F10</f>
        <v>0</v>
      </c>
      <c r="K10" s="19">
        <f>H10*I10</f>
        <v>0</v>
      </c>
    </row>
    <row r="11" spans="1:11" s="50" customFormat="1" ht="12.75">
      <c r="A11" s="16">
        <v>4</v>
      </c>
      <c r="B11" s="16" t="s">
        <v>63</v>
      </c>
      <c r="C11" s="27" t="s">
        <v>62</v>
      </c>
      <c r="D11" s="16" t="s">
        <v>22</v>
      </c>
      <c r="E11" s="16"/>
      <c r="F11" s="18"/>
      <c r="G11" s="18"/>
      <c r="H11" s="20">
        <v>0</v>
      </c>
      <c r="I11" s="21">
        <v>19.5</v>
      </c>
      <c r="J11" s="18">
        <f>I11*F11</f>
        <v>0</v>
      </c>
      <c r="K11" s="19">
        <f>H11*I11</f>
        <v>0</v>
      </c>
    </row>
    <row r="12" spans="1:11" s="50" customFormat="1" ht="22.5">
      <c r="A12" s="16">
        <v>5</v>
      </c>
      <c r="B12" s="33" t="s">
        <v>56</v>
      </c>
      <c r="C12" s="32" t="s">
        <v>55</v>
      </c>
      <c r="D12" s="33" t="s">
        <v>22</v>
      </c>
      <c r="E12" s="16"/>
      <c r="F12" s="18"/>
      <c r="G12" s="18"/>
      <c r="H12" s="20">
        <v>0</v>
      </c>
      <c r="I12" s="21">
        <v>59.4</v>
      </c>
      <c r="J12" s="18">
        <f aca="true" t="shared" si="0" ref="J12:J22">I12*F12</f>
        <v>0</v>
      </c>
      <c r="K12" s="19">
        <f aca="true" t="shared" si="1" ref="K12:K22">H12*I12</f>
        <v>0</v>
      </c>
    </row>
    <row r="13" spans="1:11" s="50" customFormat="1" ht="12.75">
      <c r="A13" s="16">
        <v>6</v>
      </c>
      <c r="B13" s="33" t="s">
        <v>102</v>
      </c>
      <c r="C13" s="32" t="s">
        <v>103</v>
      </c>
      <c r="D13" s="33" t="s">
        <v>22</v>
      </c>
      <c r="E13" s="16"/>
      <c r="F13" s="18"/>
      <c r="G13" s="18"/>
      <c r="H13" s="20">
        <v>0</v>
      </c>
      <c r="I13" s="21">
        <f>59.4+44.34</f>
        <v>103.74000000000001</v>
      </c>
      <c r="J13" s="18">
        <f>I13*F13</f>
        <v>0</v>
      </c>
      <c r="K13" s="19">
        <f>H13*I13</f>
        <v>0</v>
      </c>
    </row>
    <row r="14" spans="1:11" s="50" customFormat="1" ht="22.5">
      <c r="A14" s="16">
        <v>7</v>
      </c>
      <c r="B14" s="33" t="s">
        <v>107</v>
      </c>
      <c r="C14" s="32" t="s">
        <v>108</v>
      </c>
      <c r="D14" s="33" t="s">
        <v>22</v>
      </c>
      <c r="E14" s="16"/>
      <c r="F14" s="18"/>
      <c r="G14" s="18"/>
      <c r="H14" s="20">
        <v>0</v>
      </c>
      <c r="I14" s="21">
        <f>I8+I9+I10-I11</f>
        <v>209.64</v>
      </c>
      <c r="J14" s="18">
        <f>I14*F14</f>
        <v>0</v>
      </c>
      <c r="K14" s="19">
        <f>H14*I14</f>
        <v>0</v>
      </c>
    </row>
    <row r="15" spans="1:11" s="50" customFormat="1" ht="12.75">
      <c r="A15" s="16">
        <v>8</v>
      </c>
      <c r="B15" s="33" t="s">
        <v>109</v>
      </c>
      <c r="C15" s="32" t="s">
        <v>110</v>
      </c>
      <c r="D15" s="33" t="s">
        <v>22</v>
      </c>
      <c r="E15" s="16"/>
      <c r="F15" s="18"/>
      <c r="G15" s="18"/>
      <c r="H15" s="20">
        <v>0</v>
      </c>
      <c r="I15" s="21">
        <f>I14*15</f>
        <v>3144.6</v>
      </c>
      <c r="J15" s="18">
        <f t="shared" si="0"/>
        <v>0</v>
      </c>
      <c r="K15" s="19">
        <f t="shared" si="1"/>
        <v>0</v>
      </c>
    </row>
    <row r="16" spans="1:11" s="50" customFormat="1" ht="12.75">
      <c r="A16" s="16">
        <v>9</v>
      </c>
      <c r="B16" s="33" t="s">
        <v>39</v>
      </c>
      <c r="C16" s="32" t="s">
        <v>64</v>
      </c>
      <c r="D16" s="33" t="s">
        <v>22</v>
      </c>
      <c r="E16" s="16"/>
      <c r="F16" s="18"/>
      <c r="G16" s="18"/>
      <c r="H16" s="20">
        <v>0</v>
      </c>
      <c r="I16" s="21">
        <f>I14</f>
        <v>209.64</v>
      </c>
      <c r="J16" s="18">
        <f t="shared" si="0"/>
        <v>0</v>
      </c>
      <c r="K16" s="19">
        <f t="shared" si="1"/>
        <v>0</v>
      </c>
    </row>
    <row r="17" spans="1:11" s="40" customFormat="1" ht="22.5">
      <c r="A17" s="16">
        <v>10</v>
      </c>
      <c r="B17" s="33" t="s">
        <v>65</v>
      </c>
      <c r="C17" s="32" t="s">
        <v>60</v>
      </c>
      <c r="D17" s="33" t="s">
        <v>33</v>
      </c>
      <c r="E17" s="16"/>
      <c r="F17" s="18"/>
      <c r="G17" s="18"/>
      <c r="H17" s="20">
        <v>0</v>
      </c>
      <c r="I17" s="21">
        <f>I16*1.9</f>
        <v>398.316</v>
      </c>
      <c r="J17" s="18">
        <f t="shared" si="0"/>
        <v>0</v>
      </c>
      <c r="K17" s="19">
        <f t="shared" si="1"/>
        <v>0</v>
      </c>
    </row>
    <row r="18" spans="1:11" s="40" customFormat="1" ht="12.75">
      <c r="A18" s="16">
        <v>11</v>
      </c>
      <c r="B18" s="16" t="s">
        <v>23</v>
      </c>
      <c r="C18" s="27" t="s">
        <v>24</v>
      </c>
      <c r="D18" s="16" t="s">
        <v>20</v>
      </c>
      <c r="E18" s="16"/>
      <c r="F18" s="18"/>
      <c r="G18" s="18"/>
      <c r="H18" s="20">
        <v>0.128</v>
      </c>
      <c r="I18" s="21">
        <v>495.3</v>
      </c>
      <c r="J18" s="18">
        <f t="shared" si="0"/>
        <v>0</v>
      </c>
      <c r="K18" s="19">
        <f t="shared" si="1"/>
        <v>63.3984</v>
      </c>
    </row>
    <row r="19" spans="1:11" s="40" customFormat="1" ht="22.5">
      <c r="A19" s="16">
        <v>12</v>
      </c>
      <c r="B19" s="16" t="s">
        <v>25</v>
      </c>
      <c r="C19" s="27" t="s">
        <v>26</v>
      </c>
      <c r="D19" s="16" t="s">
        <v>22</v>
      </c>
      <c r="E19" s="16">
        <v>25.5</v>
      </c>
      <c r="F19" s="18"/>
      <c r="G19" s="18"/>
      <c r="H19" s="20">
        <v>0</v>
      </c>
      <c r="I19" s="21">
        <v>372.4</v>
      </c>
      <c r="J19" s="18">
        <f t="shared" si="0"/>
        <v>0</v>
      </c>
      <c r="K19" s="19">
        <f t="shared" si="1"/>
        <v>0</v>
      </c>
    </row>
    <row r="20" spans="1:11" s="40" customFormat="1" ht="22.5">
      <c r="A20" s="16">
        <v>13</v>
      </c>
      <c r="B20" s="16" t="s">
        <v>27</v>
      </c>
      <c r="C20" s="27" t="s">
        <v>28</v>
      </c>
      <c r="D20" s="16" t="s">
        <v>20</v>
      </c>
      <c r="E20" s="16"/>
      <c r="F20" s="18"/>
      <c r="G20" s="18"/>
      <c r="H20" s="20">
        <v>0</v>
      </c>
      <c r="I20" s="21">
        <v>115.4</v>
      </c>
      <c r="J20" s="18">
        <f t="shared" si="0"/>
        <v>0</v>
      </c>
      <c r="K20" s="19">
        <f t="shared" si="1"/>
        <v>0</v>
      </c>
    </row>
    <row r="21" spans="1:11" s="40" customFormat="1" ht="22.5">
      <c r="A21" s="16">
        <v>14</v>
      </c>
      <c r="B21" s="16" t="s">
        <v>29</v>
      </c>
      <c r="C21" s="27" t="s">
        <v>30</v>
      </c>
      <c r="D21" s="16" t="s">
        <v>20</v>
      </c>
      <c r="E21" s="16"/>
      <c r="F21" s="18"/>
      <c r="G21" s="18"/>
      <c r="H21" s="20">
        <v>0</v>
      </c>
      <c r="I21" s="21">
        <v>372.4</v>
      </c>
      <c r="J21" s="18">
        <f t="shared" si="0"/>
        <v>0</v>
      </c>
      <c r="K21" s="19">
        <f t="shared" si="1"/>
        <v>0</v>
      </c>
    </row>
    <row r="22" spans="1:11" s="50" customFormat="1" ht="22.5">
      <c r="A22" s="16">
        <v>15</v>
      </c>
      <c r="B22" s="16" t="s">
        <v>114</v>
      </c>
      <c r="C22" s="27" t="s">
        <v>74</v>
      </c>
      <c r="D22" s="16" t="s">
        <v>36</v>
      </c>
      <c r="E22" s="16"/>
      <c r="F22" s="18"/>
      <c r="G22" s="18"/>
      <c r="H22" s="20">
        <v>0</v>
      </c>
      <c r="I22" s="21">
        <v>60</v>
      </c>
      <c r="J22" s="18">
        <f t="shared" si="0"/>
        <v>0</v>
      </c>
      <c r="K22" s="19">
        <f t="shared" si="1"/>
        <v>0</v>
      </c>
    </row>
    <row r="23" spans="1:11" s="50" customFormat="1" ht="12.75">
      <c r="A23" s="16">
        <v>16</v>
      </c>
      <c r="B23" s="16" t="s">
        <v>115</v>
      </c>
      <c r="C23" s="27" t="s">
        <v>117</v>
      </c>
      <c r="D23" s="16" t="s">
        <v>116</v>
      </c>
      <c r="E23" s="16"/>
      <c r="F23" s="18"/>
      <c r="G23" s="18"/>
      <c r="H23" s="20">
        <v>0</v>
      </c>
      <c r="I23" s="21">
        <v>224</v>
      </c>
      <c r="J23" s="18">
        <f>I23*F23</f>
        <v>0</v>
      </c>
      <c r="K23" s="19">
        <f>H23*I23</f>
        <v>0</v>
      </c>
    </row>
    <row r="24" spans="1:11" s="50" customFormat="1" ht="12.75">
      <c r="A24" s="16"/>
      <c r="B24" s="16"/>
      <c r="C24" s="22" t="s">
        <v>13</v>
      </c>
      <c r="D24" s="16"/>
      <c r="E24" s="16"/>
      <c r="F24" s="23">
        <f>SUM(J8:J23)</f>
        <v>0</v>
      </c>
      <c r="G24" s="18"/>
      <c r="H24" s="20"/>
      <c r="I24" s="21"/>
      <c r="J24" s="18"/>
      <c r="K24" s="19"/>
    </row>
    <row r="25" spans="1:55" s="56" customFormat="1" ht="11.25">
      <c r="A25" s="34"/>
      <c r="B25" s="34"/>
      <c r="C25" s="22"/>
      <c r="D25" s="16"/>
      <c r="E25" s="16"/>
      <c r="F25" s="23"/>
      <c r="G25" s="36"/>
      <c r="H25" s="37"/>
      <c r="I25" s="38"/>
      <c r="J25" s="36"/>
      <c r="K25" s="48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</row>
    <row r="26" spans="1:11" s="59" customFormat="1" ht="11.25">
      <c r="A26" s="70"/>
      <c r="B26" s="25">
        <v>2</v>
      </c>
      <c r="C26" s="26" t="s">
        <v>119</v>
      </c>
      <c r="D26" s="52"/>
      <c r="E26" s="52"/>
      <c r="F26" s="23"/>
      <c r="G26" s="36"/>
      <c r="H26" s="37"/>
      <c r="I26" s="38"/>
      <c r="J26" s="36"/>
      <c r="K26" s="48"/>
    </row>
    <row r="27" spans="1:11" s="59" customFormat="1" ht="11.25">
      <c r="A27" s="52">
        <v>17</v>
      </c>
      <c r="B27" s="52" t="s">
        <v>120</v>
      </c>
      <c r="C27" s="71" t="s">
        <v>121</v>
      </c>
      <c r="D27" s="52" t="s">
        <v>36</v>
      </c>
      <c r="E27" s="52"/>
      <c r="F27" s="18"/>
      <c r="G27" s="18"/>
      <c r="H27" s="20">
        <v>0</v>
      </c>
      <c r="I27" s="21">
        <v>18.2</v>
      </c>
      <c r="J27" s="18">
        <f>I27*F27</f>
        <v>0</v>
      </c>
      <c r="K27" s="19">
        <f>H27*I27</f>
        <v>0</v>
      </c>
    </row>
    <row r="28" spans="1:11" s="59" customFormat="1" ht="11.25">
      <c r="A28" s="52">
        <v>18</v>
      </c>
      <c r="B28" s="52" t="s">
        <v>122</v>
      </c>
      <c r="C28" s="71" t="s">
        <v>123</v>
      </c>
      <c r="D28" s="52" t="s">
        <v>36</v>
      </c>
      <c r="E28" s="52"/>
      <c r="F28" s="18"/>
      <c r="G28" s="18"/>
      <c r="H28" s="20">
        <v>0</v>
      </c>
      <c r="I28" s="21">
        <v>63.8</v>
      </c>
      <c r="J28" s="18">
        <f>I28*F28</f>
        <v>0</v>
      </c>
      <c r="K28" s="19">
        <f>H28*I28</f>
        <v>0</v>
      </c>
    </row>
    <row r="29" spans="1:11" s="59" customFormat="1" ht="11.25">
      <c r="A29" s="52">
        <v>19</v>
      </c>
      <c r="B29" s="52" t="s">
        <v>124</v>
      </c>
      <c r="C29" s="71" t="s">
        <v>125</v>
      </c>
      <c r="D29" s="52" t="s">
        <v>22</v>
      </c>
      <c r="E29" s="52"/>
      <c r="F29" s="18"/>
      <c r="G29" s="18"/>
      <c r="H29" s="20">
        <v>0</v>
      </c>
      <c r="I29" s="21">
        <v>19.2</v>
      </c>
      <c r="J29" s="18">
        <f>I29*F29</f>
        <v>0</v>
      </c>
      <c r="K29" s="19">
        <f>H29*I29</f>
        <v>0</v>
      </c>
    </row>
    <row r="30" spans="1:11" s="59" customFormat="1" ht="11.25">
      <c r="A30" s="70"/>
      <c r="B30" s="52"/>
      <c r="C30" s="22" t="s">
        <v>13</v>
      </c>
      <c r="D30" s="16"/>
      <c r="E30" s="16"/>
      <c r="F30" s="23">
        <f>SUM(J27:J29)</f>
        <v>0</v>
      </c>
      <c r="G30" s="18"/>
      <c r="H30" s="20"/>
      <c r="I30" s="21"/>
      <c r="J30" s="18"/>
      <c r="K30" s="19"/>
    </row>
    <row r="31" spans="1:11" s="50" customFormat="1" ht="12.75">
      <c r="A31" s="49"/>
      <c r="B31" s="25"/>
      <c r="C31" s="26"/>
      <c r="D31" s="49"/>
      <c r="E31" s="49"/>
      <c r="F31" s="18"/>
      <c r="G31" s="18"/>
      <c r="H31" s="20"/>
      <c r="I31" s="21"/>
      <c r="J31" s="18"/>
      <c r="K31" s="19"/>
    </row>
    <row r="32" spans="1:11" s="50" customFormat="1" ht="12.75">
      <c r="A32" s="25"/>
      <c r="B32" s="28" t="s">
        <v>67</v>
      </c>
      <c r="C32" s="22" t="s">
        <v>66</v>
      </c>
      <c r="D32" s="25"/>
      <c r="E32" s="25"/>
      <c r="F32" s="25"/>
      <c r="G32" s="25"/>
      <c r="H32" s="25"/>
      <c r="I32" s="25"/>
      <c r="J32" s="25"/>
      <c r="K32" s="25"/>
    </row>
    <row r="33" spans="1:11" s="50" customFormat="1" ht="25.5" customHeight="1">
      <c r="A33" s="49">
        <v>20</v>
      </c>
      <c r="B33" s="49" t="s">
        <v>69</v>
      </c>
      <c r="C33" s="51" t="s">
        <v>68</v>
      </c>
      <c r="D33" s="52" t="s">
        <v>20</v>
      </c>
      <c r="E33" s="49"/>
      <c r="F33" s="18"/>
      <c r="G33" s="18"/>
      <c r="H33" s="20">
        <v>0</v>
      </c>
      <c r="I33" s="21">
        <v>75.7</v>
      </c>
      <c r="J33" s="18">
        <f aca="true" t="shared" si="2" ref="J33:J39">I33*F33</f>
        <v>0</v>
      </c>
      <c r="K33" s="19">
        <f aca="true" t="shared" si="3" ref="K33:K39">H33*I33</f>
        <v>0</v>
      </c>
    </row>
    <row r="34" spans="1:11" s="50" customFormat="1" ht="22.5">
      <c r="A34" s="49">
        <v>21</v>
      </c>
      <c r="B34" s="49" t="s">
        <v>70</v>
      </c>
      <c r="C34" s="51" t="s">
        <v>71</v>
      </c>
      <c r="D34" s="52" t="s">
        <v>20</v>
      </c>
      <c r="E34" s="49"/>
      <c r="F34" s="18"/>
      <c r="G34" s="18"/>
      <c r="H34" s="20">
        <v>0</v>
      </c>
      <c r="I34" s="21">
        <v>75.7</v>
      </c>
      <c r="J34" s="18">
        <f t="shared" si="2"/>
        <v>0</v>
      </c>
      <c r="K34" s="19">
        <f t="shared" si="3"/>
        <v>0</v>
      </c>
    </row>
    <row r="35" spans="1:11" s="50" customFormat="1" ht="14.25" customHeight="1">
      <c r="A35" s="49">
        <v>22</v>
      </c>
      <c r="B35" s="49" t="s">
        <v>126</v>
      </c>
      <c r="C35" s="51" t="s">
        <v>127</v>
      </c>
      <c r="D35" s="52" t="s">
        <v>22</v>
      </c>
      <c r="E35" s="49"/>
      <c r="F35" s="18"/>
      <c r="G35" s="18"/>
      <c r="H35" s="20">
        <v>0</v>
      </c>
      <c r="I35" s="21">
        <v>151.3</v>
      </c>
      <c r="J35" s="18">
        <f t="shared" si="2"/>
        <v>0</v>
      </c>
      <c r="K35" s="19">
        <f t="shared" si="3"/>
        <v>0</v>
      </c>
    </row>
    <row r="36" spans="1:11" s="50" customFormat="1" ht="14.25" customHeight="1">
      <c r="A36" s="49">
        <v>23</v>
      </c>
      <c r="B36" s="49" t="s">
        <v>128</v>
      </c>
      <c r="C36" s="51" t="s">
        <v>129</v>
      </c>
      <c r="D36" s="52" t="s">
        <v>22</v>
      </c>
      <c r="E36" s="49"/>
      <c r="F36" s="18"/>
      <c r="G36" s="18"/>
      <c r="H36" s="20">
        <v>0</v>
      </c>
      <c r="I36" s="21">
        <f>20*0.1</f>
        <v>2</v>
      </c>
      <c r="J36" s="18">
        <f t="shared" si="2"/>
        <v>0</v>
      </c>
      <c r="K36" s="19">
        <f t="shared" si="3"/>
        <v>0</v>
      </c>
    </row>
    <row r="37" spans="1:11" s="50" customFormat="1" ht="14.25" customHeight="1">
      <c r="A37" s="49">
        <v>24</v>
      </c>
      <c r="B37" s="49" t="s">
        <v>134</v>
      </c>
      <c r="C37" s="51" t="s">
        <v>130</v>
      </c>
      <c r="D37" s="52" t="s">
        <v>36</v>
      </c>
      <c r="E37" s="49"/>
      <c r="F37" s="18"/>
      <c r="G37" s="18"/>
      <c r="H37" s="20">
        <v>0</v>
      </c>
      <c r="I37" s="21">
        <v>15</v>
      </c>
      <c r="J37" s="18">
        <f t="shared" si="2"/>
        <v>0</v>
      </c>
      <c r="K37" s="19">
        <f t="shared" si="3"/>
        <v>0</v>
      </c>
    </row>
    <row r="38" spans="1:11" s="50" customFormat="1" ht="14.25" customHeight="1">
      <c r="A38" s="49">
        <v>25</v>
      </c>
      <c r="B38" s="49" t="s">
        <v>102</v>
      </c>
      <c r="C38" s="51" t="s">
        <v>133</v>
      </c>
      <c r="D38" s="52" t="s">
        <v>21</v>
      </c>
      <c r="E38" s="49"/>
      <c r="F38" s="18"/>
      <c r="G38" s="18"/>
      <c r="H38" s="20">
        <v>0</v>
      </c>
      <c r="I38" s="21">
        <v>15</v>
      </c>
      <c r="J38" s="18">
        <f t="shared" si="2"/>
        <v>0</v>
      </c>
      <c r="K38" s="19">
        <f t="shared" si="3"/>
        <v>0</v>
      </c>
    </row>
    <row r="39" spans="1:11" s="50" customFormat="1" ht="14.25" customHeight="1">
      <c r="A39" s="49">
        <v>26</v>
      </c>
      <c r="B39" s="49" t="s">
        <v>131</v>
      </c>
      <c r="C39" s="51" t="s">
        <v>132</v>
      </c>
      <c r="D39" s="52" t="s">
        <v>20</v>
      </c>
      <c r="E39" s="49"/>
      <c r="F39" s="18"/>
      <c r="G39" s="18"/>
      <c r="H39" s="20">
        <v>1</v>
      </c>
      <c r="I39" s="21">
        <v>8.9</v>
      </c>
      <c r="J39" s="18">
        <f t="shared" si="2"/>
        <v>0</v>
      </c>
      <c r="K39" s="19">
        <f t="shared" si="3"/>
        <v>8.9</v>
      </c>
    </row>
    <row r="40" spans="1:11" s="50" customFormat="1" ht="12.75">
      <c r="A40" s="49"/>
      <c r="B40" s="49"/>
      <c r="C40" s="22" t="s">
        <v>13</v>
      </c>
      <c r="D40" s="16"/>
      <c r="E40" s="16"/>
      <c r="F40" s="23">
        <f>SUM(J33:J39)</f>
        <v>0</v>
      </c>
      <c r="G40" s="18"/>
      <c r="H40" s="20"/>
      <c r="I40" s="21"/>
      <c r="J40" s="18"/>
      <c r="K40" s="19"/>
    </row>
    <row r="41" spans="1:11" s="50" customFormat="1" ht="12.75">
      <c r="A41" s="34"/>
      <c r="B41" s="34"/>
      <c r="C41" s="35"/>
      <c r="D41" s="34"/>
      <c r="E41" s="34"/>
      <c r="F41" s="36"/>
      <c r="G41" s="36"/>
      <c r="H41" s="37"/>
      <c r="I41" s="38"/>
      <c r="J41" s="36"/>
      <c r="K41" s="48"/>
    </row>
    <row r="42" spans="1:11" s="50" customFormat="1" ht="12.75">
      <c r="A42" s="16"/>
      <c r="B42" s="28" t="s">
        <v>16</v>
      </c>
      <c r="C42" s="22" t="s">
        <v>17</v>
      </c>
      <c r="D42" s="16"/>
      <c r="E42" s="16"/>
      <c r="F42" s="18"/>
      <c r="G42" s="18"/>
      <c r="H42" s="20"/>
      <c r="I42" s="21"/>
      <c r="J42" s="18"/>
      <c r="K42" s="19"/>
    </row>
    <row r="43" spans="1:11" s="50" customFormat="1" ht="12.75">
      <c r="A43" s="56">
        <v>27</v>
      </c>
      <c r="B43" s="33" t="s">
        <v>85</v>
      </c>
      <c r="C43" s="32" t="s">
        <v>83</v>
      </c>
      <c r="D43" s="60" t="s">
        <v>20</v>
      </c>
      <c r="E43" s="56"/>
      <c r="F43" s="57"/>
      <c r="G43" s="56"/>
      <c r="H43" s="6">
        <v>0</v>
      </c>
      <c r="I43" s="7">
        <v>102.3</v>
      </c>
      <c r="J43" s="18">
        <f>I43*F43</f>
        <v>0</v>
      </c>
      <c r="K43" s="19">
        <f>H43*I43</f>
        <v>0</v>
      </c>
    </row>
    <row r="44" spans="1:11" s="40" customFormat="1" ht="12.75">
      <c r="A44" s="16">
        <v>28</v>
      </c>
      <c r="B44" s="16" t="s">
        <v>88</v>
      </c>
      <c r="C44" s="27" t="s">
        <v>87</v>
      </c>
      <c r="D44" s="16" t="s">
        <v>20</v>
      </c>
      <c r="E44" s="16">
        <v>59</v>
      </c>
      <c r="F44" s="18"/>
      <c r="G44" s="18"/>
      <c r="H44" s="20">
        <f>1.9*0.12</f>
        <v>0.22799999999999998</v>
      </c>
      <c r="I44" s="21">
        <v>73.9</v>
      </c>
      <c r="J44" s="18">
        <f aca="true" t="shared" si="4" ref="J44:J49">I44*F44</f>
        <v>0</v>
      </c>
      <c r="K44" s="19">
        <f aca="true" t="shared" si="5" ref="K44:K49">H44*I44</f>
        <v>16.8492</v>
      </c>
    </row>
    <row r="45" spans="1:11" s="50" customFormat="1" ht="12.75">
      <c r="A45" s="16">
        <v>29</v>
      </c>
      <c r="B45" s="16" t="s">
        <v>89</v>
      </c>
      <c r="C45" s="27" t="s">
        <v>86</v>
      </c>
      <c r="D45" s="16" t="s">
        <v>20</v>
      </c>
      <c r="E45" s="16">
        <v>59</v>
      </c>
      <c r="F45" s="18"/>
      <c r="G45" s="18"/>
      <c r="H45" s="20">
        <f>1.9*0.25</f>
        <v>0.475</v>
      </c>
      <c r="I45" s="21">
        <v>73.9</v>
      </c>
      <c r="J45" s="18">
        <f t="shared" si="4"/>
        <v>0</v>
      </c>
      <c r="K45" s="19">
        <f t="shared" si="5"/>
        <v>35.1025</v>
      </c>
    </row>
    <row r="46" spans="1:11" s="50" customFormat="1" ht="12.75">
      <c r="A46" s="16">
        <v>30</v>
      </c>
      <c r="B46" s="61" t="s">
        <v>91</v>
      </c>
      <c r="C46" s="17" t="s">
        <v>90</v>
      </c>
      <c r="D46" s="16" t="s">
        <v>20</v>
      </c>
      <c r="E46" s="16"/>
      <c r="F46" s="18"/>
      <c r="G46" s="18"/>
      <c r="H46" s="20">
        <f>0.0256*8</f>
        <v>0.2048</v>
      </c>
      <c r="I46" s="21">
        <v>73.9</v>
      </c>
      <c r="J46" s="18">
        <f t="shared" si="4"/>
        <v>0</v>
      </c>
      <c r="K46" s="19">
        <f t="shared" si="5"/>
        <v>15.134720000000002</v>
      </c>
    </row>
    <row r="47" spans="1:11" s="50" customFormat="1" ht="22.5">
      <c r="A47" s="16">
        <v>31</v>
      </c>
      <c r="B47" s="60" t="s">
        <v>43</v>
      </c>
      <c r="C47" s="32" t="s">
        <v>42</v>
      </c>
      <c r="D47" s="16" t="s">
        <v>20</v>
      </c>
      <c r="E47" s="16"/>
      <c r="F47" s="18"/>
      <c r="G47" s="18"/>
      <c r="H47" s="20">
        <f>0.0256*8</f>
        <v>0.2048</v>
      </c>
      <c r="I47" s="21">
        <f>I48</f>
        <v>569.2</v>
      </c>
      <c r="J47" s="18">
        <f t="shared" si="4"/>
        <v>0</v>
      </c>
      <c r="K47" s="19">
        <f t="shared" si="5"/>
        <v>116.57216000000001</v>
      </c>
    </row>
    <row r="48" spans="1:11" s="50" customFormat="1" ht="25.5" customHeight="1">
      <c r="A48" s="16">
        <v>32</v>
      </c>
      <c r="B48" s="61" t="s">
        <v>92</v>
      </c>
      <c r="C48" s="17" t="s">
        <v>93</v>
      </c>
      <c r="D48" s="16" t="s">
        <v>20</v>
      </c>
      <c r="E48" s="16"/>
      <c r="F48" s="18"/>
      <c r="G48" s="18"/>
      <c r="H48" s="20">
        <v>0.127</v>
      </c>
      <c r="I48" s="21">
        <f>73.9+495.3</f>
        <v>569.2</v>
      </c>
      <c r="J48" s="18">
        <f t="shared" si="4"/>
        <v>0</v>
      </c>
      <c r="K48" s="19">
        <f t="shared" si="5"/>
        <v>72.28840000000001</v>
      </c>
    </row>
    <row r="49" spans="1:11" s="50" customFormat="1" ht="22.5">
      <c r="A49" s="16">
        <v>33</v>
      </c>
      <c r="B49" s="16" t="s">
        <v>31</v>
      </c>
      <c r="C49" s="27" t="s">
        <v>32</v>
      </c>
      <c r="D49" s="16" t="s">
        <v>33</v>
      </c>
      <c r="E49" s="16"/>
      <c r="F49" s="18"/>
      <c r="G49" s="18"/>
      <c r="H49" s="20">
        <v>0</v>
      </c>
      <c r="I49" s="21">
        <f>SUM(K43:K48)</f>
        <v>255.94698000000005</v>
      </c>
      <c r="J49" s="18">
        <f t="shared" si="4"/>
        <v>0</v>
      </c>
      <c r="K49" s="19">
        <f t="shared" si="5"/>
        <v>0</v>
      </c>
    </row>
    <row r="50" spans="1:11" s="55" customFormat="1" ht="11.25">
      <c r="A50" s="16">
        <v>34</v>
      </c>
      <c r="B50" s="16"/>
      <c r="C50" s="22" t="s">
        <v>13</v>
      </c>
      <c r="D50" s="16"/>
      <c r="E50" s="16"/>
      <c r="F50" s="23">
        <f>SUM(J43:J49)</f>
        <v>0</v>
      </c>
      <c r="G50" s="23"/>
      <c r="H50" s="20"/>
      <c r="I50" s="16"/>
      <c r="J50" s="18"/>
      <c r="K50" s="16"/>
    </row>
    <row r="51" spans="1:11" ht="12.75">
      <c r="A51" s="16"/>
      <c r="B51" s="28"/>
      <c r="C51" s="22"/>
      <c r="D51" s="16"/>
      <c r="E51" s="16"/>
      <c r="F51" s="18"/>
      <c r="G51" s="18"/>
      <c r="H51" s="20"/>
      <c r="I51" s="21"/>
      <c r="J51" s="18"/>
      <c r="K51" s="19"/>
    </row>
    <row r="52" spans="1:11" ht="12.75">
      <c r="A52" s="16"/>
      <c r="B52" s="28" t="s">
        <v>58</v>
      </c>
      <c r="C52" s="22" t="s">
        <v>59</v>
      </c>
      <c r="D52" s="16"/>
      <c r="E52" s="16"/>
      <c r="F52" s="18"/>
      <c r="G52" s="18"/>
      <c r="H52" s="20"/>
      <c r="I52" s="21"/>
      <c r="J52" s="18"/>
      <c r="K52" s="19"/>
    </row>
    <row r="53" spans="1:11" ht="22.5">
      <c r="A53" s="16">
        <v>35</v>
      </c>
      <c r="B53" s="16" t="s">
        <v>112</v>
      </c>
      <c r="C53" s="27" t="s">
        <v>113</v>
      </c>
      <c r="D53" s="16" t="s">
        <v>36</v>
      </c>
      <c r="E53" s="16"/>
      <c r="F53" s="18"/>
      <c r="G53" s="18"/>
      <c r="H53" s="20">
        <v>0</v>
      </c>
      <c r="I53" s="21">
        <v>45</v>
      </c>
      <c r="J53" s="18">
        <f>I53*F53</f>
        <v>0</v>
      </c>
      <c r="K53" s="19">
        <f>H53*I53</f>
        <v>0</v>
      </c>
    </row>
    <row r="54" spans="1:11" ht="12.75">
      <c r="A54" s="16"/>
      <c r="B54" s="16"/>
      <c r="C54" s="9" t="s">
        <v>13</v>
      </c>
      <c r="D54" s="4"/>
      <c r="E54" s="4"/>
      <c r="F54" s="8">
        <f>J53</f>
        <v>0</v>
      </c>
      <c r="G54" s="18"/>
      <c r="H54" s="20"/>
      <c r="I54" s="21"/>
      <c r="J54" s="18"/>
      <c r="K54" s="19"/>
    </row>
    <row r="55" spans="1:11" s="55" customFormat="1" ht="11.25">
      <c r="A55" s="34"/>
      <c r="B55" s="34"/>
      <c r="C55" s="41"/>
      <c r="D55" s="34"/>
      <c r="E55" s="34"/>
      <c r="F55" s="36"/>
      <c r="G55" s="36"/>
      <c r="H55" s="37"/>
      <c r="I55" s="38"/>
      <c r="J55" s="36"/>
      <c r="K55" s="48"/>
    </row>
    <row r="56" spans="1:11" s="55" customFormat="1" ht="11.25">
      <c r="A56" s="16"/>
      <c r="B56" s="28" t="s">
        <v>34</v>
      </c>
      <c r="C56" s="22" t="s">
        <v>35</v>
      </c>
      <c r="D56" s="16"/>
      <c r="E56" s="16"/>
      <c r="F56" s="18"/>
      <c r="G56" s="18"/>
      <c r="H56" s="20"/>
      <c r="I56" s="21"/>
      <c r="J56" s="18"/>
      <c r="K56" s="19"/>
    </row>
    <row r="57" spans="1:11" s="55" customFormat="1" ht="22.5">
      <c r="A57" s="4">
        <v>36</v>
      </c>
      <c r="B57" s="4" t="s">
        <v>96</v>
      </c>
      <c r="C57" s="13" t="s">
        <v>99</v>
      </c>
      <c r="D57" s="4" t="s">
        <v>20</v>
      </c>
      <c r="E57" s="4"/>
      <c r="F57" s="5"/>
      <c r="G57" s="5"/>
      <c r="H57" s="6">
        <v>0.709</v>
      </c>
      <c r="I57" s="7">
        <v>73.9</v>
      </c>
      <c r="J57" s="18">
        <f>I57*F57</f>
        <v>0</v>
      </c>
      <c r="K57" s="19">
        <f>H57*I57</f>
        <v>52.3951</v>
      </c>
    </row>
    <row r="58" spans="1:11" s="62" customFormat="1" ht="22.5">
      <c r="A58" s="4">
        <v>37</v>
      </c>
      <c r="B58" s="4" t="s">
        <v>97</v>
      </c>
      <c r="C58" s="13" t="s">
        <v>98</v>
      </c>
      <c r="D58" s="4" t="s">
        <v>20</v>
      </c>
      <c r="E58" s="4"/>
      <c r="F58" s="5"/>
      <c r="G58" s="5"/>
      <c r="H58" s="6">
        <v>0.56</v>
      </c>
      <c r="I58" s="7">
        <v>73.9</v>
      </c>
      <c r="J58" s="18">
        <f aca="true" t="shared" si="6" ref="J58:J67">I58*F58</f>
        <v>0</v>
      </c>
      <c r="K58" s="19">
        <f aca="true" t="shared" si="7" ref="K58:K67">H58*I58</f>
        <v>41.38400000000001</v>
      </c>
    </row>
    <row r="59" spans="1:11" s="50" customFormat="1" ht="24.75" customHeight="1">
      <c r="A59" s="4">
        <v>38</v>
      </c>
      <c r="B59" s="4" t="s">
        <v>44</v>
      </c>
      <c r="C59" s="13" t="s">
        <v>84</v>
      </c>
      <c r="D59" s="4" t="s">
        <v>36</v>
      </c>
      <c r="E59" s="4">
        <v>108</v>
      </c>
      <c r="F59" s="5"/>
      <c r="G59" s="5"/>
      <c r="H59" s="6">
        <v>0</v>
      </c>
      <c r="I59" s="7">
        <v>12.5</v>
      </c>
      <c r="J59" s="18">
        <f t="shared" si="6"/>
        <v>0</v>
      </c>
      <c r="K59" s="19">
        <f t="shared" si="7"/>
        <v>0</v>
      </c>
    </row>
    <row r="60" spans="1:11" s="50" customFormat="1" ht="12.75">
      <c r="A60" s="4">
        <v>39</v>
      </c>
      <c r="B60" s="4" t="s">
        <v>37</v>
      </c>
      <c r="C60" s="13" t="s">
        <v>38</v>
      </c>
      <c r="D60" s="4" t="s">
        <v>36</v>
      </c>
      <c r="E60" s="4">
        <v>108</v>
      </c>
      <c r="F60" s="5"/>
      <c r="G60" s="5"/>
      <c r="H60" s="6">
        <v>0</v>
      </c>
      <c r="I60" s="7">
        <v>138</v>
      </c>
      <c r="J60" s="18">
        <f t="shared" si="6"/>
        <v>0</v>
      </c>
      <c r="K60" s="19">
        <f t="shared" si="7"/>
        <v>0</v>
      </c>
    </row>
    <row r="61" spans="1:11" s="50" customFormat="1" ht="12.75">
      <c r="A61" s="56">
        <v>40</v>
      </c>
      <c r="B61" s="4" t="s">
        <v>81</v>
      </c>
      <c r="C61" s="56" t="s">
        <v>82</v>
      </c>
      <c r="D61" s="4" t="s">
        <v>57</v>
      </c>
      <c r="E61" s="56"/>
      <c r="F61" s="58"/>
      <c r="G61" s="55"/>
      <c r="H61" s="6">
        <v>0</v>
      </c>
      <c r="I61" s="7">
        <v>8</v>
      </c>
      <c r="J61" s="18">
        <f t="shared" si="6"/>
        <v>0</v>
      </c>
      <c r="K61" s="19">
        <f t="shared" si="7"/>
        <v>0</v>
      </c>
    </row>
    <row r="62" spans="1:11" s="50" customFormat="1" ht="12.75">
      <c r="A62" s="56">
        <v>41</v>
      </c>
      <c r="B62" s="33" t="s">
        <v>78</v>
      </c>
      <c r="C62" s="32" t="s">
        <v>75</v>
      </c>
      <c r="D62" s="33" t="s">
        <v>57</v>
      </c>
      <c r="E62" s="56"/>
      <c r="F62" s="57"/>
      <c r="G62" s="55"/>
      <c r="H62" s="6">
        <v>0</v>
      </c>
      <c r="I62" s="7">
        <v>8</v>
      </c>
      <c r="J62" s="18">
        <f t="shared" si="6"/>
        <v>0</v>
      </c>
      <c r="K62" s="19">
        <f t="shared" si="7"/>
        <v>0</v>
      </c>
    </row>
    <row r="63" spans="1:11" s="40" customFormat="1" ht="22.5">
      <c r="A63" s="56">
        <v>42</v>
      </c>
      <c r="B63" s="33" t="s">
        <v>79</v>
      </c>
      <c r="C63" s="32" t="s">
        <v>76</v>
      </c>
      <c r="D63" s="33" t="s">
        <v>20</v>
      </c>
      <c r="E63" s="56"/>
      <c r="F63" s="57"/>
      <c r="G63" s="55"/>
      <c r="H63" s="6">
        <v>0</v>
      </c>
      <c r="I63" s="7">
        <v>25.5</v>
      </c>
      <c r="J63" s="18">
        <f t="shared" si="6"/>
        <v>0</v>
      </c>
      <c r="K63" s="19">
        <f t="shared" si="7"/>
        <v>0</v>
      </c>
    </row>
    <row r="64" spans="1:11" s="50" customFormat="1" ht="22.5">
      <c r="A64" s="63">
        <v>43</v>
      </c>
      <c r="B64" s="68" t="s">
        <v>80</v>
      </c>
      <c r="C64" s="64" t="s">
        <v>77</v>
      </c>
      <c r="D64" s="68" t="s">
        <v>20</v>
      </c>
      <c r="E64" s="63"/>
      <c r="F64" s="65"/>
      <c r="G64" s="55"/>
      <c r="H64" s="66">
        <v>0</v>
      </c>
      <c r="I64" s="7">
        <v>25.5</v>
      </c>
      <c r="J64" s="18">
        <f t="shared" si="6"/>
        <v>0</v>
      </c>
      <c r="K64" s="19">
        <f t="shared" si="7"/>
        <v>0</v>
      </c>
    </row>
    <row r="65" spans="1:11" s="50" customFormat="1" ht="22.5">
      <c r="A65" s="67">
        <v>44</v>
      </c>
      <c r="B65" s="33" t="s">
        <v>94</v>
      </c>
      <c r="C65" s="32" t="s">
        <v>95</v>
      </c>
      <c r="D65" s="33" t="s">
        <v>20</v>
      </c>
      <c r="E65" s="67"/>
      <c r="F65" s="57"/>
      <c r="G65" s="67"/>
      <c r="H65" s="20">
        <v>0</v>
      </c>
      <c r="I65" s="7">
        <v>569.2</v>
      </c>
      <c r="J65" s="18">
        <f t="shared" si="6"/>
        <v>0</v>
      </c>
      <c r="K65" s="19">
        <f t="shared" si="7"/>
        <v>0</v>
      </c>
    </row>
    <row r="66" spans="1:11" s="50" customFormat="1" ht="22.5">
      <c r="A66" s="4">
        <v>45</v>
      </c>
      <c r="B66" s="33" t="s">
        <v>52</v>
      </c>
      <c r="C66" s="32" t="s">
        <v>49</v>
      </c>
      <c r="D66" s="33" t="s">
        <v>33</v>
      </c>
      <c r="E66" s="4"/>
      <c r="F66" s="5"/>
      <c r="G66" s="5"/>
      <c r="H66" s="6">
        <v>0</v>
      </c>
      <c r="I66" s="7">
        <f>K58+K57+K18+I71*1.9</f>
        <v>173.32750000000001</v>
      </c>
      <c r="J66" s="18">
        <f t="shared" si="6"/>
        <v>0</v>
      </c>
      <c r="K66" s="19">
        <f t="shared" si="7"/>
        <v>0</v>
      </c>
    </row>
    <row r="67" spans="1:11" s="40" customFormat="1" ht="22.5">
      <c r="A67" s="4">
        <v>46</v>
      </c>
      <c r="B67" s="33" t="s">
        <v>53</v>
      </c>
      <c r="C67" s="32" t="s">
        <v>50</v>
      </c>
      <c r="D67" s="33" t="s">
        <v>33</v>
      </c>
      <c r="E67" s="4"/>
      <c r="F67" s="5"/>
      <c r="G67" s="5"/>
      <c r="H67" s="6">
        <v>0</v>
      </c>
      <c r="I67" s="7">
        <f>I66*15</f>
        <v>2599.9125000000004</v>
      </c>
      <c r="J67" s="18">
        <f t="shared" si="6"/>
        <v>0</v>
      </c>
      <c r="K67" s="19">
        <f t="shared" si="7"/>
        <v>0</v>
      </c>
    </row>
    <row r="68" spans="1:11" s="50" customFormat="1" ht="12.75">
      <c r="A68" s="4">
        <v>47</v>
      </c>
      <c r="B68" s="33" t="s">
        <v>54</v>
      </c>
      <c r="C68" s="32" t="s">
        <v>51</v>
      </c>
      <c r="D68" s="33" t="s">
        <v>33</v>
      </c>
      <c r="E68" s="4"/>
      <c r="F68" s="5"/>
      <c r="G68" s="5"/>
      <c r="H68" s="6">
        <v>0</v>
      </c>
      <c r="I68" s="7">
        <f>I66</f>
        <v>173.32750000000001</v>
      </c>
      <c r="J68" s="18">
        <f>I68*F68</f>
        <v>0</v>
      </c>
      <c r="K68" s="19">
        <f>H68*I68</f>
        <v>0</v>
      </c>
    </row>
    <row r="69" spans="1:11" s="50" customFormat="1" ht="22.5">
      <c r="A69" s="16">
        <v>48</v>
      </c>
      <c r="B69" s="16" t="s">
        <v>72</v>
      </c>
      <c r="C69" s="27" t="s">
        <v>73</v>
      </c>
      <c r="D69" s="16" t="s">
        <v>36</v>
      </c>
      <c r="E69" s="16">
        <v>60.5</v>
      </c>
      <c r="F69" s="18"/>
      <c r="G69" s="18"/>
      <c r="H69" s="20">
        <v>0.131</v>
      </c>
      <c r="I69" s="21">
        <v>63.8</v>
      </c>
      <c r="J69" s="18">
        <f>I69*F69</f>
        <v>0</v>
      </c>
      <c r="K69" s="19">
        <f>H69*I69</f>
        <v>8.3578</v>
      </c>
    </row>
    <row r="70" spans="1:11" s="50" customFormat="1" ht="12.75">
      <c r="A70" s="4">
        <v>49</v>
      </c>
      <c r="B70" s="4" t="s">
        <v>40</v>
      </c>
      <c r="C70" s="13" t="s">
        <v>111</v>
      </c>
      <c r="D70" s="4" t="s">
        <v>21</v>
      </c>
      <c r="E70" s="4"/>
      <c r="F70" s="5"/>
      <c r="G70" s="5"/>
      <c r="H70" s="6">
        <v>0</v>
      </c>
      <c r="I70" s="7">
        <v>130</v>
      </c>
      <c r="J70" s="18">
        <f>I70*F70</f>
        <v>0</v>
      </c>
      <c r="K70" s="19">
        <f>H70*I70</f>
        <v>0</v>
      </c>
    </row>
    <row r="71" spans="1:11" s="50" customFormat="1" ht="22.5">
      <c r="A71" s="4">
        <v>50</v>
      </c>
      <c r="B71" s="4" t="s">
        <v>118</v>
      </c>
      <c r="C71" s="13" t="s">
        <v>135</v>
      </c>
      <c r="D71" s="4" t="s">
        <v>22</v>
      </c>
      <c r="E71" s="4"/>
      <c r="F71" s="5"/>
      <c r="G71" s="5"/>
      <c r="H71" s="6">
        <v>1.9</v>
      </c>
      <c r="I71" s="7">
        <v>8.5</v>
      </c>
      <c r="J71" s="18">
        <f>I71*F71</f>
        <v>0</v>
      </c>
      <c r="K71" s="19">
        <f>I71*1.9</f>
        <v>16.15</v>
      </c>
    </row>
    <row r="72" spans="1:11" s="50" customFormat="1" ht="12.75">
      <c r="A72" s="4"/>
      <c r="B72" s="4"/>
      <c r="C72" s="9" t="s">
        <v>13</v>
      </c>
      <c r="D72" s="4"/>
      <c r="E72" s="4"/>
      <c r="F72" s="8">
        <f>SUM(J57:J71)</f>
        <v>0</v>
      </c>
      <c r="G72" s="5"/>
      <c r="H72" s="6"/>
      <c r="I72" s="7"/>
      <c r="J72" s="18"/>
      <c r="K72" s="19"/>
    </row>
    <row r="73" spans="1:11" s="50" customFormat="1" ht="12.75">
      <c r="A73" s="4"/>
      <c r="B73" s="4"/>
      <c r="C73" s="13"/>
      <c r="D73" s="4"/>
      <c r="E73" s="4"/>
      <c r="F73" s="5"/>
      <c r="G73" s="5"/>
      <c r="H73" s="6"/>
      <c r="I73" s="7"/>
      <c r="J73" s="18"/>
      <c r="K73" s="19"/>
    </row>
    <row r="74" spans="1:11" s="40" customFormat="1" ht="12.75">
      <c r="A74" s="16"/>
      <c r="B74" s="69" t="s">
        <v>46</v>
      </c>
      <c r="C74" s="30" t="s">
        <v>45</v>
      </c>
      <c r="D74" s="29"/>
      <c r="E74" s="16"/>
      <c r="F74" s="18"/>
      <c r="G74" s="18"/>
      <c r="H74" s="20"/>
      <c r="I74" s="21"/>
      <c r="J74" s="18"/>
      <c r="K74" s="19"/>
    </row>
    <row r="75" spans="1:11" s="40" customFormat="1" ht="22.5">
      <c r="A75" s="4">
        <v>51</v>
      </c>
      <c r="B75" s="31" t="s">
        <v>47</v>
      </c>
      <c r="C75" s="32" t="s">
        <v>139</v>
      </c>
      <c r="D75" s="31" t="s">
        <v>48</v>
      </c>
      <c r="E75" s="4"/>
      <c r="F75" s="5"/>
      <c r="G75" s="5"/>
      <c r="H75" s="6">
        <v>0</v>
      </c>
      <c r="I75" s="7">
        <v>1</v>
      </c>
      <c r="J75" s="18">
        <f>I75*F75</f>
        <v>0</v>
      </c>
      <c r="K75" s="19">
        <f>H75*I75</f>
        <v>0</v>
      </c>
    </row>
    <row r="76" spans="1:11" ht="12.75">
      <c r="A76" s="4"/>
      <c r="B76" s="31"/>
      <c r="C76" s="9" t="s">
        <v>13</v>
      </c>
      <c r="D76" s="4"/>
      <c r="E76" s="4"/>
      <c r="F76" s="8">
        <f>J75</f>
        <v>0</v>
      </c>
      <c r="G76" s="5"/>
      <c r="H76" s="6"/>
      <c r="I76" s="7"/>
      <c r="J76" s="5"/>
      <c r="K76" s="24"/>
    </row>
    <row r="77" spans="1:11" ht="12.75">
      <c r="A77" s="42"/>
      <c r="B77" s="47"/>
      <c r="C77" s="39"/>
      <c r="D77" s="47"/>
      <c r="E77" s="42"/>
      <c r="F77" s="43"/>
      <c r="G77" s="43"/>
      <c r="H77" s="44"/>
      <c r="I77" s="45"/>
      <c r="J77" s="43"/>
      <c r="K77" s="53"/>
    </row>
    <row r="78" spans="1:11" ht="12.75">
      <c r="A78" s="4"/>
      <c r="B78" s="4"/>
      <c r="C78" s="9" t="s">
        <v>14</v>
      </c>
      <c r="D78" s="4"/>
      <c r="E78" s="4"/>
      <c r="F78" s="5"/>
      <c r="G78" s="5"/>
      <c r="H78" s="6"/>
      <c r="I78" s="4"/>
      <c r="J78" s="8">
        <f>SUM(J7:J76)</f>
        <v>0</v>
      </c>
      <c r="K78" s="4"/>
    </row>
    <row r="79" spans="1:11" ht="12.75">
      <c r="A79" s="4"/>
      <c r="B79" s="4"/>
      <c r="C79" s="9" t="s">
        <v>41</v>
      </c>
      <c r="D79" s="4"/>
      <c r="E79" s="4"/>
      <c r="F79" s="5"/>
      <c r="G79" s="5"/>
      <c r="H79" s="6"/>
      <c r="I79" s="10">
        <v>0.21</v>
      </c>
      <c r="J79" s="8">
        <f>J78*0.21</f>
        <v>0</v>
      </c>
      <c r="K79" s="4"/>
    </row>
    <row r="80" spans="1:11" ht="12.75">
      <c r="A80" s="4"/>
      <c r="B80" s="4"/>
      <c r="C80" s="9" t="s">
        <v>15</v>
      </c>
      <c r="D80" s="4"/>
      <c r="E80" s="4"/>
      <c r="F80" s="5"/>
      <c r="G80" s="5"/>
      <c r="H80" s="6"/>
      <c r="I80" s="4"/>
      <c r="J80" s="8">
        <f>SUM(J78:J79)</f>
        <v>0</v>
      </c>
      <c r="K80" s="4"/>
    </row>
    <row r="81" spans="1:11" ht="12.75">
      <c r="A81" s="42"/>
      <c r="B81" s="42"/>
      <c r="C81" s="46"/>
      <c r="D81" s="42"/>
      <c r="E81" s="42"/>
      <c r="F81" s="42"/>
      <c r="G81" s="42"/>
      <c r="H81" s="42"/>
      <c r="I81" s="42"/>
      <c r="J81" s="42"/>
      <c r="K81" s="42"/>
    </row>
    <row r="82" spans="1:11" ht="12.75">
      <c r="A82" s="54"/>
      <c r="B82" s="54"/>
      <c r="C82" s="3"/>
      <c r="D82" s="54"/>
      <c r="E82" s="54"/>
      <c r="F82" s="54"/>
      <c r="G82" s="54"/>
      <c r="H82" s="54"/>
      <c r="I82" s="54"/>
      <c r="J82" s="54"/>
      <c r="K82" s="54"/>
    </row>
    <row r="83" spans="1:11" ht="12.75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</row>
    <row r="88" ht="12.75">
      <c r="J88" s="72"/>
    </row>
  </sheetData>
  <sheetProtection/>
  <mergeCells count="1">
    <mergeCell ref="H1:K2"/>
  </mergeCells>
  <printOptions/>
  <pageMargins left="0.4724409448818898" right="0.4724409448818898" top="0.3937007874015748" bottom="0.8267716535433072" header="0.4330708661417323" footer="0.4330708661417323"/>
  <pageSetup fitToHeight="3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Omega Design,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externistait</cp:lastModifiedBy>
  <cp:lastPrinted>2013-09-11T10:57:36Z</cp:lastPrinted>
  <dcterms:created xsi:type="dcterms:W3CDTF">2008-02-14T12:44:57Z</dcterms:created>
  <dcterms:modified xsi:type="dcterms:W3CDTF">2013-09-11T10:58:01Z</dcterms:modified>
  <cp:category/>
  <cp:version/>
  <cp:contentType/>
  <cp:contentStatus/>
</cp:coreProperties>
</file>