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tavební objekt 1.n.p." sheetId="2" r:id="rId2"/>
    <sheet name="02 - Stavební objekt 2.n.p." sheetId="3" r:id="rId3"/>
    <sheet name="03 - Ústřední vytápění ob..." sheetId="4" r:id="rId4"/>
    <sheet name="04 - Vedlejší a ostatní n..." sheetId="5" r:id="rId5"/>
    <sheet name="Pokyny pro vyplnění" sheetId="6" r:id="rId6"/>
  </sheets>
  <definedNames>
    <definedName name="_xlnm.Print_Area" localSheetId="0">'Rekapitulace stavby'!$D$4:$AO$36,'Rekapitulace stavby'!$C$42:$AQ$59</definedName>
    <definedName name="_xlnm._FilterDatabase" localSheetId="1" hidden="1">'01 - Stavební objekt 1.n.p.'!$C$102:$K$382</definedName>
    <definedName name="_xlnm.Print_Area" localSheetId="1">'01 - Stavební objekt 1.n.p.'!$C$4:$J$39,'01 - Stavební objekt 1.n.p.'!$C$45:$J$84,'01 - Stavební objekt 1.n.p.'!$C$90:$K$382</definedName>
    <definedName name="_xlnm._FilterDatabase" localSheetId="2" hidden="1">'02 - Stavební objekt 2.n.p.'!$C$97:$K$235</definedName>
    <definedName name="_xlnm.Print_Area" localSheetId="2">'02 - Stavební objekt 2.n.p.'!$C$4:$J$39,'02 - Stavební objekt 2.n.p.'!$C$45:$J$79,'02 - Stavební objekt 2.n.p.'!$C$85:$K$235</definedName>
    <definedName name="_xlnm._FilterDatabase" localSheetId="3" hidden="1">'03 - Ústřední vytápění ob...'!$C$89:$K$215</definedName>
    <definedName name="_xlnm.Print_Area" localSheetId="3">'03 - Ústřední vytápění ob...'!$C$4:$J$39,'03 - Ústřední vytápění ob...'!$C$45:$J$71,'03 - Ústřední vytápění ob...'!$C$77:$K$215</definedName>
    <definedName name="_xlnm._FilterDatabase" localSheetId="4" hidden="1">'04 - Vedlejší a ostatní n...'!$C$79:$K$86</definedName>
    <definedName name="_xlnm.Print_Area" localSheetId="4">'04 - Vedlejší a ostatní n...'!$C$4:$J$39,'04 - Vedlejší a ostatní n...'!$C$45:$J$61,'04 - Vedlejší a ostatní n...'!$C$67:$K$86</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'01 - Stavební objekt 1.n.p.'!$102:$102</definedName>
    <definedName name="_xlnm.Print_Titles" localSheetId="2">'02 - Stavební objekt 2.n.p.'!$97:$97</definedName>
    <definedName name="_xlnm.Print_Titles" localSheetId="3">'03 - Ústřední vytápění ob...'!$89:$89</definedName>
    <definedName name="_xlnm.Print_Titles" localSheetId="4">'04 - Vedlejší a ostatní n...'!$79:$79</definedName>
  </definedNames>
  <calcPr fullCalcOnLoad="1"/>
</workbook>
</file>

<file path=xl/sharedStrings.xml><?xml version="1.0" encoding="utf-8"?>
<sst xmlns="http://schemas.openxmlformats.org/spreadsheetml/2006/main" count="7576" uniqueCount="1488">
  <si>
    <t>Export Komplet</t>
  </si>
  <si>
    <t>VZ</t>
  </si>
  <si>
    <t>2.0</t>
  </si>
  <si>
    <t>ZAMOK</t>
  </si>
  <si>
    <t>False</t>
  </si>
  <si>
    <t>{397ad7bb-2c84-4583-b2d5-17114a07f13a}</t>
  </si>
  <si>
    <t>0,01</t>
  </si>
  <si>
    <t>21</t>
  </si>
  <si>
    <t>15</t>
  </si>
  <si>
    <t>REKAPITULACE STAVBY</t>
  </si>
  <si>
    <t>v ---  níže se nacházejí doplnkové a pomocné údaje k sestavám  --- v</t>
  </si>
  <si>
    <t>Návod na vyplnění</t>
  </si>
  <si>
    <t>0,001</t>
  </si>
  <si>
    <t>Kód:</t>
  </si>
  <si>
    <t>Be0030032019</t>
  </si>
  <si>
    <t>Měnit lze pouze buňky se žlutým podbarvením!
1) v Rekapitulaci stavby vyplňte údaje o Uchazeči (přenesou se do ostatních sestav i v jiných listech)
2) na vybraných listech vyplňte v sestavě Soupis prací ceny u položek</t>
  </si>
  <si>
    <t>Stavba:</t>
  </si>
  <si>
    <t>Rekonstrukce Pallova 52/19, Plzeň, objekt A, vestibul a sály</t>
  </si>
  <si>
    <t>KSO:</t>
  </si>
  <si>
    <t/>
  </si>
  <si>
    <t>CC-CZ:</t>
  </si>
  <si>
    <t>Místo:</t>
  </si>
  <si>
    <t>Pallova 52/19, Plzeň</t>
  </si>
  <si>
    <t>Datum:</t>
  </si>
  <si>
    <t>6. 3. 2019</t>
  </si>
  <si>
    <t>Zadavatel:</t>
  </si>
  <si>
    <t>IČ:</t>
  </si>
  <si>
    <t>Středisko volného času Radovánek, Pallova 52/19,Pl</t>
  </si>
  <si>
    <t>DIČ:</t>
  </si>
  <si>
    <t>Uchazeč:</t>
  </si>
  <si>
    <t>Vyplň údaj</t>
  </si>
  <si>
    <t>Projektant:</t>
  </si>
  <si>
    <t>13882589</t>
  </si>
  <si>
    <t>L.Beneda,Čižická 279, 332 09 Štěnovice</t>
  </si>
  <si>
    <t>CZ5807271008</t>
  </si>
  <si>
    <t>True</t>
  </si>
  <si>
    <t>Zpracovatel:</t>
  </si>
  <si>
    <t>46799419</t>
  </si>
  <si>
    <t>Martina Havířová, Vranovská 1348, 349 01 Stříbro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</si>
  <si>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</si>
  <si>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</si>
  <si>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</si>
  <si>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</si>
  <si>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</si>
  <si>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</si>
  <si>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</si>
  <si>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</si>
  <si>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</si>
  <si>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</si>
  <si>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</si>
  <si>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</si>
  <si>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</si>
  <si>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</si>
  <si>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</si>
  <si>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</si>
  <si>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</si>
  <si>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</si>
  <si>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</si>
  <si>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</si>
  <si>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</si>
  <si>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</si>
  <si>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</si>
  <si>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</si>
  <si>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</si>
  <si>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</si>
  <si>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</si>
  <si>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</si>
  <si>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</si>
  <si>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</si>
  <si>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</si>
  <si>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</si>
  <si>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</si>
  <si>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</si>
  <si>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</si>
  <si>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</si>
  <si>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</si>
  <si>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</si>
  <si>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</si>
  <si>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</si>
  <si>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</si>
  <si>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</si>
  <si>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objekt 1.n.p.</t>
  </si>
  <si>
    <t>STA</t>
  </si>
  <si>
    <t>1</t>
  </si>
  <si>
    <t>{a21b089f-b6b9-4a46-b0ba-94dc7e57cd94}</t>
  </si>
  <si>
    <t>2</t>
  </si>
  <si>
    <t>02</t>
  </si>
  <si>
    <t>Stavební objekt 2.n.p.</t>
  </si>
  <si>
    <t>{c793ac51-cd32-44a3-b984-23a4b908e670}</t>
  </si>
  <si>
    <t>03</t>
  </si>
  <si>
    <t>Ústřední vytápění objekt B</t>
  </si>
  <si>
    <t>{4a24b23d-46e2-4b31-a051-66df6f8a1d3a}</t>
  </si>
  <si>
    <t>04</t>
  </si>
  <si>
    <t>Vedlejší a ostatní náklady</t>
  </si>
  <si>
    <t>VON</t>
  </si>
  <si>
    <t>{c10803da-2a9e-464d-b536-0c4b5b921387}</t>
  </si>
  <si>
    <t>KRYCÍ LIST SOUPISU PRACÍ</t>
  </si>
  <si>
    <t>Objekt:</t>
  </si>
  <si>
    <t>01 - Stavební objekt 1.n.p.</t>
  </si>
  <si>
    <t>REKAPITULACE ČLENĚNÍ SOUPISU PRACÍ</t>
  </si>
  <si>
    <t>Kód dílu - Popis</t>
  </si>
  <si>
    <t>Cena celkem [CZK]</t>
  </si>
  <si>
    <t>-1</t>
  </si>
  <si>
    <t>HSV - Práce a dodávky HSV</t>
  </si>
  <si>
    <t xml:space="preserve">    3 - Svislé a kompletní konstrukce</t>
  </si>
  <si>
    <t xml:space="preserve">    61 - Úprava povrchů vnitřních</t>
  </si>
  <si>
    <t xml:space="preserve">    64 - Osazování výplní otvorů</t>
  </si>
  <si>
    <t xml:space="preserve">    94 - Lešení a stavební výtahy</t>
  </si>
  <si>
    <t xml:space="preserve">    95 - Různé dokončovací konstrukce a práce pozemních staveb</t>
  </si>
  <si>
    <t xml:space="preserve">    HZS - Hodinové zúčtovací sazby</t>
  </si>
  <si>
    <t xml:space="preserve">    96 - Bourání konstrukcí</t>
  </si>
  <si>
    <t xml:space="preserve">    997 - Přesun sutě</t>
  </si>
  <si>
    <t xml:space="preserve">    998 - Přesun hmot</t>
  </si>
  <si>
    <t>PSV - Práce a dodávky PSV</t>
  </si>
  <si>
    <t xml:space="preserve">    763 - Konstrukce suché výstavby</t>
  </si>
  <si>
    <t xml:space="preserve">    766 - Konstrukce truhlářské</t>
  </si>
  <si>
    <t xml:space="preserve">    776 - Podlahy povlakové</t>
  </si>
  <si>
    <t xml:space="preserve">    783 - Dokončovací práce - nátěry</t>
  </si>
  <si>
    <t xml:space="preserve">    784 - Dokončovací práce - malby a tapety</t>
  </si>
  <si>
    <t xml:space="preserve">    M-21 - Silnoproudá elektrotechnika</t>
  </si>
  <si>
    <t xml:space="preserve">      OST - Ostatní</t>
  </si>
  <si>
    <t xml:space="preserve">      740 - Elektromontáže - zkoušky a revize</t>
  </si>
  <si>
    <t xml:space="preserve">      741 - Elektroinstalace - silnoproud</t>
  </si>
  <si>
    <t xml:space="preserve">      747 - Elektromontáže - kompletace rozvodů</t>
  </si>
  <si>
    <t xml:space="preserve">      748 - Elektromontáže - osvětlovací zařízení a svítidla</t>
  </si>
  <si>
    <t xml:space="preserve">      21-M - Elektromontáže</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</si>
  <si>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</si>
  <si>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</si>
  <si>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</si>
  <si>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</si>
  <si>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</si>
  <si>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</si>
  <si>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</si>
  <si>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</si>
  <si>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</si>
  <si>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</si>
  <si>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</si>
  <si>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</si>
  <si>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</si>
  <si>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</si>
  <si>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</si>
  <si>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</si>
  <si>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</si>
  <si>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</si>
  <si>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</si>
  <si>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</si>
  <si>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317234410</t>
  </si>
  <si>
    <t>Vyzdívka mezi nosníky cihlami pálenými na maltu cementovou</t>
  </si>
  <si>
    <t>m3</t>
  </si>
  <si>
    <t>CS ÚRS 2019 01</t>
  </si>
  <si>
    <t>4</t>
  </si>
  <si>
    <t>1053620760</t>
  </si>
  <si>
    <t>PSC</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</si>
  <si>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</si>
  <si>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VV</t>
  </si>
  <si>
    <t>0,15*0,15*2,6</t>
  </si>
  <si>
    <t>317941121</t>
  </si>
  <si>
    <t>Osazování ocelových válcovaných nosníků na zdivu I nebo IE nebo U nebo UE nebo L do č. 12 nebo výšky do 120 mm</t>
  </si>
  <si>
    <t>t</t>
  </si>
  <si>
    <t>431558395</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</si>
  <si>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</si>
  <si>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2*2,6*11,1/1000</t>
  </si>
  <si>
    <t>M</t>
  </si>
  <si>
    <t>13010744</t>
  </si>
  <si>
    <t>ocel profilová IPE 120 jakost 11 375</t>
  </si>
  <si>
    <t>8</t>
  </si>
  <si>
    <t>1590250718</t>
  </si>
  <si>
    <t>340271021</t>
  </si>
  <si>
    <t>Zazdívka otvorů v příčkách nebo stěnách pórobetonovými tvárnicemi plochy přes 0,025 m2 do 1 m2, objemová hmotnost 500 kg/m3, tloušťka příčky 100 mm</t>
  </si>
  <si>
    <t>m2</t>
  </si>
  <si>
    <t>764698567</t>
  </si>
  <si>
    <t>úprava otvorů při zazdívce dveří</t>
  </si>
  <si>
    <t>(1,1*2,1-0,9*2,0)*2</t>
  </si>
  <si>
    <t>5</t>
  </si>
  <si>
    <t>346244381</t>
  </si>
  <si>
    <t>Plentování ocelových válcovaných nosníků jednostranné cihlami na maltu, výška stojiny do 200 mm</t>
  </si>
  <si>
    <t>1176584743</t>
  </si>
  <si>
    <t>0,12*2,6*2</t>
  </si>
  <si>
    <t>6</t>
  </si>
  <si>
    <t>615142002</t>
  </si>
  <si>
    <t>Potažení vnitřních ploch pletivem v ploše nebo pruzích, na plném podkladu sklovláknitým provizorním přichycením nosníků</t>
  </si>
  <si>
    <t>1760428410</t>
  </si>
  <si>
    <t xml:space="preserve">Poznámka k souboru cen:
1. V cenách -2001 jsou započteny i náklady na tmel.
</t>
  </si>
  <si>
    <t>61</t>
  </si>
  <si>
    <t>Úprava povrchů vnitřních</t>
  </si>
  <si>
    <t>7</t>
  </si>
  <si>
    <t>612131321</t>
  </si>
  <si>
    <t>Podkladní a spojovací vrstva vnitřních omítaných ploch penetrace akrylát-silikonová nanášená strojně stěn</t>
  </si>
  <si>
    <t>675302136</t>
  </si>
  <si>
    <t>101:</t>
  </si>
  <si>
    <t>4,5*(6,0*2+3,4)-(1,6*2,0+0,8*2,0)</t>
  </si>
  <si>
    <t>6,15*(2,1*2+3,4)-(1,8*2,4)</t>
  </si>
  <si>
    <t>102-103:</t>
  </si>
  <si>
    <t>4,7*(15,8+7,9+12,6+1,3+3,9+3,8+7,2+3,4)</t>
  </si>
  <si>
    <t>-1,5*(1,6+0,8+2,2+1,5+0,6+0,8+0,9+1,25+1,1)</t>
  </si>
  <si>
    <t>108:</t>
  </si>
  <si>
    <t>4,5*(7,5+3,415+0,45*6+1,2+4,895+6,0)-0,8*2,0</t>
  </si>
  <si>
    <t>109:</t>
  </si>
  <si>
    <t>4,5*(6,5*2+6,75+2,255*2+1,56+0,4*2)</t>
  </si>
  <si>
    <t>110:</t>
  </si>
  <si>
    <t>4,4*(8,65+6,0)*2-2,0*2,57</t>
  </si>
  <si>
    <t>111:</t>
  </si>
  <si>
    <t>3,3*(4,2+0,5*2+0,8+1,7+5,0)-(1,5*2,3+0,8*2,0)</t>
  </si>
  <si>
    <t>-olejový nátěr</t>
  </si>
  <si>
    <t>-126,945</t>
  </si>
  <si>
    <t>-dř.obklad</t>
  </si>
  <si>
    <t>-102,675</t>
  </si>
  <si>
    <t>612325411</t>
  </si>
  <si>
    <t>Oprava vápenocementové omítky vnitřních ploch hladké, tloušťky do 20 mm stěn, v rozsahu opravované plochy do 10%</t>
  </si>
  <si>
    <t>2025213357</t>
  </si>
  <si>
    <t xml:space="preserve">Poznámka k souboru cen:
1. Pro ocenění opravy omítek plochy do 1 m2 se použijí ceny souboru cen 61. 32-52.. Vápenocementová omítka jednotlivých malých ploch.
</t>
  </si>
  <si>
    <t>9</t>
  </si>
  <si>
    <t>612142001</t>
  </si>
  <si>
    <t>Potažení vnitřních ploch pletivem v ploše nebo pruzích, na plném podkladu sklovláknitým vtlačením do tmelu stěn</t>
  </si>
  <si>
    <t>2074994777</t>
  </si>
  <si>
    <t>10</t>
  </si>
  <si>
    <t>612311131</t>
  </si>
  <si>
    <t>Potažení vnitřních ploch štukem tloušťky do 3 mm svislých konstrukcí stěn</t>
  </si>
  <si>
    <t>527140158</t>
  </si>
  <si>
    <t>11</t>
  </si>
  <si>
    <t>619991011</t>
  </si>
  <si>
    <t>Zakrytí vnitřních ploch před znečištěním včetně pozdějšího odkrytí konstrukcí a prvků obalením fólií a přelepením páskou</t>
  </si>
  <si>
    <t>1762470636</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</si>
  <si>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</si>
  <si>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1,2*3,05+0,75*3,05+0,81*3,05+1,19*3,05+0,81*3,05+0,75*3,05</t>
  </si>
  <si>
    <t>1,15*3,05*2+1,35*3,05*3+1,53*3,05*3+2,0*2,57*2</t>
  </si>
  <si>
    <t>12</t>
  </si>
  <si>
    <t>612315112</t>
  </si>
  <si>
    <t>Vápenná omítka rýh hladká ve stěnách, šířky rýhy přes 150 do 300 mm</t>
  </si>
  <si>
    <t>1365121270</t>
  </si>
  <si>
    <t>100,0*0,3</t>
  </si>
  <si>
    <t>64</t>
  </si>
  <si>
    <t>Osazování výplní otvorů</t>
  </si>
  <si>
    <t>13</t>
  </si>
  <si>
    <t>642944121</t>
  </si>
  <si>
    <t>Osazení ocelových dveřních zárubní lisovaných nebo z úhelníků dodatečně s vybetonováním prahu, plochy do 2,5 m2</t>
  </si>
  <si>
    <t>kus</t>
  </si>
  <si>
    <t>-1686284171</t>
  </si>
  <si>
    <t xml:space="preserve">Poznámka k souboru cen:
1. V cenách nejsou započteny náklady na dodání zárubní, tyto se oceňují ve specifikaci.
</t>
  </si>
  <si>
    <t>14</t>
  </si>
  <si>
    <t>55331117</t>
  </si>
  <si>
    <t>zárubeň ocelová pro běžné zdění hranatý profil 110 800 levá,pravá</t>
  </si>
  <si>
    <t>-1203593963</t>
  </si>
  <si>
    <t>642945111</t>
  </si>
  <si>
    <t>Osazování ocelových zárubní protipožárních nebo protiplynových dveří do vynechaného otvoru, s obetonováním, dveří jednokřídlových do 2,5 m2</t>
  </si>
  <si>
    <t>-1043152041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</si>
  <si>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</si>
  <si>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16</t>
  </si>
  <si>
    <t>-592044559</t>
  </si>
  <si>
    <t>94</t>
  </si>
  <si>
    <t>Lešení a stavební výtahy</t>
  </si>
  <si>
    <t>17</t>
  </si>
  <si>
    <t>949101112</t>
  </si>
  <si>
    <t>Lešení pomocné pracovní pro objekty pozemních staveb pro zatížení do 150 kg/m2, o výšce lešeňové podlahy přes 1,9 do 3,5 m</t>
  </si>
  <si>
    <t>640572753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</si>
  <si>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</si>
  <si>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28,75+90,1+8,5+50,3+49,2+52,7+24,68</t>
  </si>
  <si>
    <t>95</t>
  </si>
  <si>
    <t>Různé dokončovací konstrukce a práce pozemních staveb</t>
  </si>
  <si>
    <t>18</t>
  </si>
  <si>
    <t>783000123</t>
  </si>
  <si>
    <t>Zakrývání konstrukcí včetně pozdějšího odkrytí konstrukcí nebo prvků položením fólie</t>
  </si>
  <si>
    <t>-422022730</t>
  </si>
  <si>
    <t xml:space="preserve">Poznámka k souboru cen:
1. V cenách nejsou započteny náklady na dodávku materiálu, tyto se ocení ve specifikaci.
</t>
  </si>
  <si>
    <t>19</t>
  </si>
  <si>
    <t>69311081</t>
  </si>
  <si>
    <t>geotextilie netkaná separační, ochranná, filtrační, drenážní PES 300g/m2</t>
  </si>
  <si>
    <t>32</t>
  </si>
  <si>
    <t>-1251043537</t>
  </si>
  <si>
    <t>304,23*1,05 'Přepočtené koeficientem množství</t>
  </si>
  <si>
    <t>20</t>
  </si>
  <si>
    <t>113311171</t>
  </si>
  <si>
    <t>Odstranění geosyntetik s uložením na vzdálenost do 20 m nebo naložením na dopravní prostředek geotextilie</t>
  </si>
  <si>
    <t>-1656942939</t>
  </si>
  <si>
    <t xml:space="preserve">Poznámka k souboru cen:
1. V cenách -1161 a -1171 nejsou započteny náklady na odstranění vrstev uložených nad geosyntetikem.
2. V ceně -1181 jsou započteny i náklady odstranění zásypu buněk a krycí vrstvy tl. 100 mm.
</t>
  </si>
  <si>
    <t>762813110</t>
  </si>
  <si>
    <t>Záklop stropů montáž (materiál ve specifikaci) vrchního z desek dřevotřískových nebo dřevoštěpkových na sraz</t>
  </si>
  <si>
    <t>1014422570</t>
  </si>
  <si>
    <t>22</t>
  </si>
  <si>
    <t>60721514</t>
  </si>
  <si>
    <t>deska dřevotřísková typ S třída E1 jakost I. tl 12mm</t>
  </si>
  <si>
    <t>-246575206</t>
  </si>
  <si>
    <t>304,23*1,08 'Přepočtené koeficientem množství</t>
  </si>
  <si>
    <t>23</t>
  </si>
  <si>
    <t>762526811</t>
  </si>
  <si>
    <t>Demontáž podlah z desek dřevotřískových, překližkových, sololitových tl. do 20 mm bez polštářů</t>
  </si>
  <si>
    <t>384208913</t>
  </si>
  <si>
    <t>24</t>
  </si>
  <si>
    <t>783000103</t>
  </si>
  <si>
    <t>Zakrývání konstrukcí včetně pozdějšího odkrytí podlah nebo vodorovných ploch položením fólie</t>
  </si>
  <si>
    <t>1550904627</t>
  </si>
  <si>
    <t>25</t>
  </si>
  <si>
    <t>28323151</t>
  </si>
  <si>
    <t>papír separační potažený PE fólií</t>
  </si>
  <si>
    <t>779534656</t>
  </si>
  <si>
    <t>26</t>
  </si>
  <si>
    <t>783000121</t>
  </si>
  <si>
    <t>Zakrývání konstrukcí včetně pozdějšího odkrytí konstrukcí nebo prvků olepením páskou nebo fólií</t>
  </si>
  <si>
    <t>m</t>
  </si>
  <si>
    <t>-1254535746</t>
  </si>
  <si>
    <t>2 x - přichycení fólie podlahy + ochrana podhledů</t>
  </si>
  <si>
    <t>320,0*2</t>
  </si>
  <si>
    <t>27</t>
  </si>
  <si>
    <t>58124840</t>
  </si>
  <si>
    <t>páska malířská z PVC a UV odolná (7 dnů) do š 40mm</t>
  </si>
  <si>
    <t>-1798059829</t>
  </si>
  <si>
    <t>640*1,05 'Přepočtené koeficientem množství</t>
  </si>
  <si>
    <t>28</t>
  </si>
  <si>
    <t>952901111</t>
  </si>
  <si>
    <t>Vyčištění budov nebo objektů před předáním do užívání budov bytové nebo občanské výstavby, světlé výšky podlaží do 4 m</t>
  </si>
  <si>
    <t>-27588440</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</si>
  <si>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</si>
  <si>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29</t>
  </si>
  <si>
    <t>R95-03</t>
  </si>
  <si>
    <t>Nové kryty na radiátory - popis viz. TZ</t>
  </si>
  <si>
    <t>vlastní</t>
  </si>
  <si>
    <t>1917475423</t>
  </si>
  <si>
    <t>0,9*(8,65+2,255*2+1,56+4,895+0,215+2,76+3,415)</t>
  </si>
  <si>
    <t>1,3*(1,3+2,0+2,65)</t>
  </si>
  <si>
    <t>HZS</t>
  </si>
  <si>
    <t>Hodinové zúčtovací sazby</t>
  </si>
  <si>
    <t>30</t>
  </si>
  <si>
    <t>HZS-001</t>
  </si>
  <si>
    <t>Demontáž a následovná montáž a drobná oprava zrcadel a madel v baletních sálech 1.n.p.</t>
  </si>
  <si>
    <t>hod</t>
  </si>
  <si>
    <t>512</t>
  </si>
  <si>
    <t>-436375397</t>
  </si>
  <si>
    <t>96</t>
  </si>
  <si>
    <t>Bourání konstrukcí</t>
  </si>
  <si>
    <t>31</t>
  </si>
  <si>
    <t>766411811</t>
  </si>
  <si>
    <t>Demontáž obložení stěn panely, plochy do 1,5 m2</t>
  </si>
  <si>
    <t>211984176</t>
  </si>
  <si>
    <t xml:space="preserve">Poznámka k souboru cen:
1. Cenami nelze oceňovat demontáž obložení stěn výšky přes 2,5 m; tyto práce se oceňují cenami souboru cen 766 42-18 Demontáž obložení podhledů.
</t>
  </si>
  <si>
    <t>1,5*(6,0*2+3,4)-(1,6*1,5+0,8*1,5)</t>
  </si>
  <si>
    <t>1,5*(15,8+7,9+12,6+1,3+3,9+3,8+7,2+3,4)</t>
  </si>
  <si>
    <t>1,5*(4,2+0,5*2+0,8+1,7+5,0)-1,5*(1,5+0,9)</t>
  </si>
  <si>
    <t>766411822</t>
  </si>
  <si>
    <t>Demontáž obložení stěn podkladových roštů</t>
  </si>
  <si>
    <t>1150607331</t>
  </si>
  <si>
    <t>33</t>
  </si>
  <si>
    <t>968072455</t>
  </si>
  <si>
    <t>Vybourání kovových rámů oken s křídly, dveřních zárubní, vrat, stěn, ostění nebo obkladů dveřních zárubní, plochy do 2 m2</t>
  </si>
  <si>
    <t>1774565598</t>
  </si>
  <si>
    <t xml:space="preserve">Poznámka k souboru cen:
1. V cenách -2244 až -2559 jsou započteny i náklady na vyvěšení křídel.
2. Cenou -2641 se oceňuje i vybourání nosné ocelové konstrukce pro sádrokartonové příčky.
</t>
  </si>
  <si>
    <t>0,9*2,0*2</t>
  </si>
  <si>
    <t>34</t>
  </si>
  <si>
    <t>968072456</t>
  </si>
  <si>
    <t>Vybourání kovových rámů oken s křídly, dveřních zárubní, vrat, stěn, ostění nebo obkladů dveřních zárubní, plochy přes 2 m2</t>
  </si>
  <si>
    <t>-823894242</t>
  </si>
  <si>
    <t>2,1*2,62</t>
  </si>
  <si>
    <t>35</t>
  </si>
  <si>
    <t>974031157</t>
  </si>
  <si>
    <t>Vysekání rýh ve zdivu cihelném na maltu vápennou nebo vápenocementovou do hl. 100 mm a šířky do 300 mm</t>
  </si>
  <si>
    <t>1010975101</t>
  </si>
  <si>
    <t>drážky pro elektro</t>
  </si>
  <si>
    <t>100,0</t>
  </si>
  <si>
    <t>36</t>
  </si>
  <si>
    <t>974031664</t>
  </si>
  <si>
    <t>Vysekání rýh ve zdivu cihelném na maltu vápennou nebo vápenocementovou pro vtahování nosníků do zdí, před vybouráním otvoru do hl. 150 mm, při v. nosníku do 150 mm</t>
  </si>
  <si>
    <t>997954422</t>
  </si>
  <si>
    <t>37</t>
  </si>
  <si>
    <t>978013121</t>
  </si>
  <si>
    <t>Otlučení vápenných nebo vápenocementových omítek vnitřních ploch stěn s vyškrabáním spar, s očištěním zdiva, v rozsahu přes 5 do 10 %</t>
  </si>
  <si>
    <t>-1724179054</t>
  </si>
  <si>
    <t xml:space="preserve">Poznámka k souboru cen:
1. Položky lze použít i pro ocenění otlučení sádrových, hliněných apod. vnitřních omítek.
</t>
  </si>
  <si>
    <t>997</t>
  </si>
  <si>
    <t>Přesun sutě</t>
  </si>
  <si>
    <t>38</t>
  </si>
  <si>
    <t>997013213</t>
  </si>
  <si>
    <t>Vnitrostaveništní doprava suti a vybouraných hmot vodorovně do 50 m svisle ručně (nošením po schodech) pro budovy a haly výšky přes 9 do 12 m</t>
  </si>
  <si>
    <t>1675675187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</si>
  <si>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</si>
  <si>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39</t>
  </si>
  <si>
    <t>997013501</t>
  </si>
  <si>
    <t>Odvoz suti a vybouraných hmot na skládku nebo meziskládku se složením, na vzdálenost do 1 km</t>
  </si>
  <si>
    <t>-1153477361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</si>
  <si>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</si>
  <si>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40</t>
  </si>
  <si>
    <t>997013509</t>
  </si>
  <si>
    <t>Odvoz suti a vybouraných hmot na skládku nebo meziskládku se složením, na vzdálenost Příplatek k ceně za každý další i započatý 1 km přes 1 km</t>
  </si>
  <si>
    <t>-1798975155</t>
  </si>
  <si>
    <t>21,936*14 'Přepočtené koeficientem množství</t>
  </si>
  <si>
    <t>41</t>
  </si>
  <si>
    <t>997013831</t>
  </si>
  <si>
    <t>Poplatek za uložení stavebního odpadu na skládce (skládkovné) směsného stavebního a demoličního zatříděného do Katalogu odpadů pod kódem 170 904</t>
  </si>
  <si>
    <t>-622570236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</si>
  <si>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</si>
  <si>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</si>
  <si>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</si>
  <si>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42</t>
  </si>
  <si>
    <t>998011002</t>
  </si>
  <si>
    <t>Přesun hmot pro budovy občanské výstavby, bydlení, výrobu a služby s nosnou svislou konstrukcí zděnou z cihel, tvárnic nebo kamene vodorovná dopravní vzdálenost do 100 m pro budovy výšky přes 6 do 12 m</t>
  </si>
  <si>
    <t>1782130862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</si>
  <si>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</si>
  <si>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</si>
  <si>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</si>
  <si>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</si>
  <si>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</si>
  <si>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43</t>
  </si>
  <si>
    <t>763131511</t>
  </si>
  <si>
    <t>Podhled ze sádrokartonových desek jednovrstvá zavěšená spodní konstrukce z ocelových profilů CD, UD jednoduše opláštěná deskou standardní A, tl. 12,5 mm, bez TI</t>
  </si>
  <si>
    <t>1803443026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</si>
  <si>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</si>
  <si>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50,3+49,2+52,7</t>
  </si>
  <si>
    <t>44</t>
  </si>
  <si>
    <t>763131713</t>
  </si>
  <si>
    <t>Podhled ze sádrokartonových desek ostatní práce a konstrukce na podhledech ze sádrokartonových desek napojení na obvodové konstrukce profilem</t>
  </si>
  <si>
    <t>-902752964</t>
  </si>
  <si>
    <t>45</t>
  </si>
  <si>
    <t>763131714</t>
  </si>
  <si>
    <t>Podhled ze sádrokartonových desek ostatní práce a konstrukce na podhledech ze sádrokartonových desek základní penetrační nátěr</t>
  </si>
  <si>
    <t>-300269972</t>
  </si>
  <si>
    <t>46</t>
  </si>
  <si>
    <t>763131751</t>
  </si>
  <si>
    <t>Podhled ze sádrokartonových desek ostatní práce a konstrukce na podhledech ze sádrokartonových desek montáž parotěsné zábrany</t>
  </si>
  <si>
    <t>789093080</t>
  </si>
  <si>
    <t>47</t>
  </si>
  <si>
    <t>28329234</t>
  </si>
  <si>
    <t>fólie PE homogenní pro parotěsnou vrstvu zejména plochých střech tl 0,2mm</t>
  </si>
  <si>
    <t>-865961635</t>
  </si>
  <si>
    <t>152,2*1,1 'Přepočtené koeficientem množství</t>
  </si>
  <si>
    <t>48</t>
  </si>
  <si>
    <t>998763101</t>
  </si>
  <si>
    <t>Přesun hmot pro dřevostavby stanovený z hmotnosti přesunovaného materiálu vodorovná dopravní vzdálenost do 50 m v objektech výšky přes 6 do 12 m</t>
  </si>
  <si>
    <t>-1502169697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</si>
  <si>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</si>
  <si>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</si>
  <si>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</si>
  <si>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49</t>
  </si>
  <si>
    <t>766660001</t>
  </si>
  <si>
    <t>Montáž dveřních křídel dřevěných nebo plastových otevíravých do ocelové zárubně povrchově upravených jednokřídlových, šířky do 800 mm</t>
  </si>
  <si>
    <t>105673357</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</si>
  <si>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</si>
  <si>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50</t>
  </si>
  <si>
    <t>61162934</t>
  </si>
  <si>
    <t>dveře vnitřní hladké laminované světlý plné 1křídlé 800x1970mm dub</t>
  </si>
  <si>
    <t>-1920487929</t>
  </si>
  <si>
    <t>51</t>
  </si>
  <si>
    <t>766660012</t>
  </si>
  <si>
    <t>Montáž dveřních křídel dřevěných nebo plastových otevíravých do ocelové zárubně povrchově upravených dvoukřídlových, šířky přes 1450 mm</t>
  </si>
  <si>
    <t>-726158203</t>
  </si>
  <si>
    <t>52</t>
  </si>
  <si>
    <t>61162940vlast.</t>
  </si>
  <si>
    <t>vnitřní 2kř dveřní křídla,centrická,otočná s povrchovou úpravou-dýha dub sukatý, sesazenka bez figury, povrch opatřen olejem zátěžovým, hrana - EK, masiv rám, skrytá zárubeň, výplň - dutinková DTD,
technické provedení a barevná úprava totožná jako již vyměněné sousední dveře mezi chodbou a tělocvičnou mezi budovou "A" a "B"
vnitřní rozměr dveří: 2000x2570 mm
stavební otvor: 2100x2620 mm
viz. technická zpráva a PD</t>
  </si>
  <si>
    <t>-1399621742</t>
  </si>
  <si>
    <t>53</t>
  </si>
  <si>
    <t>766660021</t>
  </si>
  <si>
    <t>Montáž dveřních křídel dřevěných nebo plastových otevíravých do ocelové zárubně protipožárních jednokřídlových, šířky do 800 mm</t>
  </si>
  <si>
    <t>-857682652</t>
  </si>
  <si>
    <t>54</t>
  </si>
  <si>
    <t>61165610</t>
  </si>
  <si>
    <t>dveře vnitřní požárně odolné CPL fólie EI (EW) 30 D3 1křídlové 800x1970mm</t>
  </si>
  <si>
    <t>-1877257184</t>
  </si>
  <si>
    <t>55</t>
  </si>
  <si>
    <t>766660717</t>
  </si>
  <si>
    <t>Montáž dveřních doplňků samozavírače na zárubeň ocelovou</t>
  </si>
  <si>
    <t>-1872450459</t>
  </si>
  <si>
    <t>56</t>
  </si>
  <si>
    <t>54917250</t>
  </si>
  <si>
    <t>samozavírač dveří hydraulický K214 č.11 zlatá bronz</t>
  </si>
  <si>
    <t>-603860474</t>
  </si>
  <si>
    <t>57</t>
  </si>
  <si>
    <t>766660718</t>
  </si>
  <si>
    <t>Montáž dveřních doplňků stavěče křídla</t>
  </si>
  <si>
    <t>787571319</t>
  </si>
  <si>
    <t>58</t>
  </si>
  <si>
    <t>54916362</t>
  </si>
  <si>
    <t>kování dveřní stavěč dveří K501 lak</t>
  </si>
  <si>
    <t>1663575754</t>
  </si>
  <si>
    <t>59</t>
  </si>
  <si>
    <t>766660733</t>
  </si>
  <si>
    <t>Montáž dveřních doplňků dveřního kování bezpečnostního štítku s klikou</t>
  </si>
  <si>
    <t>1752026425</t>
  </si>
  <si>
    <t>60</t>
  </si>
  <si>
    <t>54914620</t>
  </si>
  <si>
    <t>kování dveřní vrchní klika včetně rozet a montážního materiálu R PZ nerez PK</t>
  </si>
  <si>
    <t>-593998532</t>
  </si>
  <si>
    <t>998766102</t>
  </si>
  <si>
    <t>Přesun hmot pro konstrukce truhlářské stanovený z hmotnosti přesunovaného materiálu vodorovná dopravní vzdálenost do 50 m v objektech výšky přes 6 do 12 m</t>
  </si>
  <si>
    <t>-1811146628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</si>
  <si>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</si>
  <si>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776</t>
  </si>
  <si>
    <t>Podlahy povlakové</t>
  </si>
  <si>
    <t>62</t>
  </si>
  <si>
    <t>776121111</t>
  </si>
  <si>
    <t xml:space="preserve">Příprava podkladu penetrace vodou ředitelná na savý podklad (válečkováním) ředěná v poměru 1:3 </t>
  </si>
  <si>
    <t>-1864833096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</si>
  <si>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</si>
  <si>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63</t>
  </si>
  <si>
    <t>776141112</t>
  </si>
  <si>
    <t>Příprava podkladu vyrovnání samonivelační stěrkou stěn, tloušťky přes 3 do 5 mm</t>
  </si>
  <si>
    <t>1519387192</t>
  </si>
  <si>
    <t>776551111</t>
  </si>
  <si>
    <t>Montáž podlahovin z přírodního linolea (marmolea) na stěnu lepením pásů, výšky do 2 m</t>
  </si>
  <si>
    <t>1013813470</t>
  </si>
  <si>
    <t>65</t>
  </si>
  <si>
    <t>60756110</t>
  </si>
  <si>
    <t>krytina podlahová povlaková přírodní linoleum role š 2m tl 2mm</t>
  </si>
  <si>
    <t>-511729858</t>
  </si>
  <si>
    <t>102,675*1,1 'Přepočtené koeficientem množství</t>
  </si>
  <si>
    <t>66</t>
  </si>
  <si>
    <t>776991121</t>
  </si>
  <si>
    <t>Ostatní práce údržba nových podlahovin po pokládce čištění základní</t>
  </si>
  <si>
    <t>1552479781</t>
  </si>
  <si>
    <t xml:space="preserve">Poznámka k souboru cen:
1. V ceně 776 99-1121 jsou započteny náklady na vysátí podlahy a setření vlhkým mopem.
2. V ceně 776 99-1141 jsou započteny i náklady na dodání pasty.
</t>
  </si>
  <si>
    <t>67</t>
  </si>
  <si>
    <t>776991131</t>
  </si>
  <si>
    <t>Ostatní práce údržba nových podlahovin po pokládce čištění včetně ošetření polymerním nátěrem 2-složkovým jednovrstvým</t>
  </si>
  <si>
    <t>1951615325</t>
  </si>
  <si>
    <t>68</t>
  </si>
  <si>
    <t>998776102</t>
  </si>
  <si>
    <t>Přesun hmot pro podlahy povlakové stanovený z hmotnosti přesunovaného materiálu vodorovná dopravní vzdálenost do 50 m v objektech výšky přes 6 do 12 m</t>
  </si>
  <si>
    <t>1920826166</t>
  </si>
  <si>
    <t>783</t>
  </si>
  <si>
    <t>Dokončovací práce - nátěry</t>
  </si>
  <si>
    <t>69</t>
  </si>
  <si>
    <t>783301311</t>
  </si>
  <si>
    <t>Příprava podkladu zámečnických konstrukcí před provedením nátěru odmaštění odmašťovačem vodou ředitelným</t>
  </si>
  <si>
    <t>-2123219093</t>
  </si>
  <si>
    <t>zárubně</t>
  </si>
  <si>
    <t>70</t>
  </si>
  <si>
    <t>783314101</t>
  </si>
  <si>
    <t>Základní nátěr zámečnických konstrukcí jednonásobný syntetický</t>
  </si>
  <si>
    <t>1388356436</t>
  </si>
  <si>
    <t>71</t>
  </si>
  <si>
    <t>783317101</t>
  </si>
  <si>
    <t>Krycí nátěr (email) zámečnických konstrukcí jednonásobný syntetický standardní</t>
  </si>
  <si>
    <t>-1932428313</t>
  </si>
  <si>
    <t>72</t>
  </si>
  <si>
    <t>783806811</t>
  </si>
  <si>
    <t>Odstranění nátěrů z omítek oškrábáním</t>
  </si>
  <si>
    <t>452964821</t>
  </si>
  <si>
    <t>1,5*(2,1*2+3,4)-1,8*1,5</t>
  </si>
  <si>
    <t>1,5*(7,5+3,415+0,45*6+1,2+4,895+6,0)-1,5*0,8</t>
  </si>
  <si>
    <t>1,5*(6,5*2+6,75+2,255*2+1,56+0,4*2)</t>
  </si>
  <si>
    <t>1,5*(8,65+6,0)*2-1,5*2,0</t>
  </si>
  <si>
    <t>784</t>
  </si>
  <si>
    <t>Dokončovací práce - malby a tapety</t>
  </si>
  <si>
    <t>73</t>
  </si>
  <si>
    <t>784111001</t>
  </si>
  <si>
    <t>Oprášení (ometení) podkladu v místnostech výšky do 3,80 m</t>
  </si>
  <si>
    <t>1600243742</t>
  </si>
  <si>
    <t>74</t>
  </si>
  <si>
    <t>784121001</t>
  </si>
  <si>
    <t>Oškrabání malby v místnostech výšky do 3,80 m</t>
  </si>
  <si>
    <t>-531944652</t>
  </si>
  <si>
    <t xml:space="preserve">Poznámka k souboru cen:
1. Cenami souboru cen se oceňuje jakýkoli počet současně škrabaných vrstev barvy.
</t>
  </si>
  <si>
    <t>75</t>
  </si>
  <si>
    <t>784121011</t>
  </si>
  <si>
    <t>Rozmývání podkladu po oškrabání malby v místnostech výšky do 3,80 m</t>
  </si>
  <si>
    <t>271920973</t>
  </si>
  <si>
    <t>76</t>
  </si>
  <si>
    <t>784181121</t>
  </si>
  <si>
    <t>Penetrace podkladu jednonásobná hloubková v místnostech výšky do 3,80 m</t>
  </si>
  <si>
    <t>1900135032</t>
  </si>
  <si>
    <t>stěn</t>
  </si>
  <si>
    <t>518,43</t>
  </si>
  <si>
    <t>nových sdk podhledů</t>
  </si>
  <si>
    <t>152,2</t>
  </si>
  <si>
    <t>77</t>
  </si>
  <si>
    <t>784211121</t>
  </si>
  <si>
    <t>Malby z malířských směsí otěruvzdorných za mokra dvojnásobné, bílé za mokra otěruvzdorné středně v místnostech výšky do 3,80 m</t>
  </si>
  <si>
    <t>1689086996</t>
  </si>
  <si>
    <t>M-21</t>
  </si>
  <si>
    <t>Silnoproudá elektrotechnika</t>
  </si>
  <si>
    <t>OST</t>
  </si>
  <si>
    <t>Ostatní</t>
  </si>
  <si>
    <t>78</t>
  </si>
  <si>
    <t>D00000001</t>
  </si>
  <si>
    <t>demontáž stávající elektroinstalace</t>
  </si>
  <si>
    <t>1401565520</t>
  </si>
  <si>
    <t>79</t>
  </si>
  <si>
    <t>D00000002</t>
  </si>
  <si>
    <t>zakreslení skutečného provedení elektroinstalace</t>
  </si>
  <si>
    <t>1409318871</t>
  </si>
  <si>
    <t>80</t>
  </si>
  <si>
    <t>D00000003</t>
  </si>
  <si>
    <t>prověření stávající rozvodny, úprava pro osazení nové technologie</t>
  </si>
  <si>
    <t>154687180</t>
  </si>
  <si>
    <t>740</t>
  </si>
  <si>
    <t>Elektromontáže - zkoušky a revize</t>
  </si>
  <si>
    <t>81</t>
  </si>
  <si>
    <t>741810003</t>
  </si>
  <si>
    <t>Celková prohlídka elektrického rozvodu a zařízení do 1 milionu Kč</t>
  </si>
  <si>
    <t>117037380</t>
  </si>
  <si>
    <t>82</t>
  </si>
  <si>
    <t>741810011</t>
  </si>
  <si>
    <t>Příplatek k celkové prohlídce za každých dalších 500 000,- Kč</t>
  </si>
  <si>
    <t>1207480577</t>
  </si>
  <si>
    <t>741</t>
  </si>
  <si>
    <t>Elektroinstalace - silnoproud</t>
  </si>
  <si>
    <t>83</t>
  </si>
  <si>
    <t>741112003</t>
  </si>
  <si>
    <t>Montáž krabice zapuštěná plastová čtyřhranná</t>
  </si>
  <si>
    <t>1254517495</t>
  </si>
  <si>
    <t>84</t>
  </si>
  <si>
    <t>34571521</t>
  </si>
  <si>
    <t>krabice univerzální rozvodná z PH s víčkem a svorkovnicí krabicovou šroubovací s vodiči 12x4mm2 D 73,5mm x 43mm</t>
  </si>
  <si>
    <t>-780165533</t>
  </si>
  <si>
    <t>85</t>
  </si>
  <si>
    <t>210010301</t>
  </si>
  <si>
    <t>Montáž krabic přístrojových zapuštěných plastových kruhových KU 68/1, KU68/1301, KP67, KP68/2</t>
  </si>
  <si>
    <t>1750416966</t>
  </si>
  <si>
    <t>86</t>
  </si>
  <si>
    <t>210010521</t>
  </si>
  <si>
    <t>Otevření nebo uzavření krabice víčkem na závit</t>
  </si>
  <si>
    <t>-1536893705</t>
  </si>
  <si>
    <t>87</t>
  </si>
  <si>
    <t>345715190</t>
  </si>
  <si>
    <t>krabice univerzální z PH KU 68/2-1902s víčkem KO68</t>
  </si>
  <si>
    <t>128</t>
  </si>
  <si>
    <t>-1415037760</t>
  </si>
  <si>
    <t>88</t>
  </si>
  <si>
    <t>345715110</t>
  </si>
  <si>
    <t>krabice přístrojová instalační KP 68/2</t>
  </si>
  <si>
    <t>-449375236</t>
  </si>
  <si>
    <t>89</t>
  </si>
  <si>
    <t>741310111</t>
  </si>
  <si>
    <t>Montáž ovladač (polo)zapuštěný bezšroubové připojení 0/1-tlačítkový vypínací</t>
  </si>
  <si>
    <t>-154866474</t>
  </si>
  <si>
    <t>90</t>
  </si>
  <si>
    <t>34535799</t>
  </si>
  <si>
    <t>ovladač zapínací tlačítkový 10A 3553-80289 velkoplošný</t>
  </si>
  <si>
    <t>-1553392726</t>
  </si>
  <si>
    <t>91</t>
  </si>
  <si>
    <t>210110031</t>
  </si>
  <si>
    <t>Montáž zapuštěný vypínač nn jednopólový bezšroubové připojení</t>
  </si>
  <si>
    <t>1195731532</t>
  </si>
  <si>
    <t>92</t>
  </si>
  <si>
    <t>345354000.1</t>
  </si>
  <si>
    <t>přístroj spínače jednopólového 10A 3558-A01340</t>
  </si>
  <si>
    <t>390804813</t>
  </si>
  <si>
    <t>93</t>
  </si>
  <si>
    <t>210111042</t>
  </si>
  <si>
    <t>Montáž zásuvka (polo)zapuštěná bezšroubové připojení 2P+PE dvojí zapojení - průběžná</t>
  </si>
  <si>
    <t>1890012613</t>
  </si>
  <si>
    <t>345551000</t>
  </si>
  <si>
    <t>zásuvka 1násobná 16A klasik 3553-01289 bílá</t>
  </si>
  <si>
    <t>-2016512197</t>
  </si>
  <si>
    <t>741811012</t>
  </si>
  <si>
    <t>Kontrola stávajících rozvaděčů nn silový hmotnosti do 300 kg</t>
  </si>
  <si>
    <t>-393115283</t>
  </si>
  <si>
    <t>747</t>
  </si>
  <si>
    <t>Elektromontáže - kompletace rozvodů</t>
  </si>
  <si>
    <t>747233220</t>
  </si>
  <si>
    <t>Montáž jistič třípólový nn do 63 A bez krytu se signálním kontaktem</t>
  </si>
  <si>
    <t>137256353</t>
  </si>
  <si>
    <t>97</t>
  </si>
  <si>
    <t>358224070</t>
  </si>
  <si>
    <t>jistič 3pólový-charakteristika B LPN (LSN) 63B/3</t>
  </si>
  <si>
    <t>-1876013911</t>
  </si>
  <si>
    <t>748</t>
  </si>
  <si>
    <t>Elektromontáže - osvětlovací zařízení a svítidla</t>
  </si>
  <si>
    <t>98</t>
  </si>
  <si>
    <t>748992300</t>
  </si>
  <si>
    <t>Měření intenzity osvětlení</t>
  </si>
  <si>
    <t>soubor</t>
  </si>
  <si>
    <t>1172529941</t>
  </si>
  <si>
    <t>99</t>
  </si>
  <si>
    <t>748992300.1</t>
  </si>
  <si>
    <t>Měření intenzity osvětlení, světelné zkoušky zdrojů</t>
  </si>
  <si>
    <t>2000285025</t>
  </si>
  <si>
    <t>21-M</t>
  </si>
  <si>
    <t>Elektromontáže</t>
  </si>
  <si>
    <t>100</t>
  </si>
  <si>
    <t>210100001</t>
  </si>
  <si>
    <t>Ukončení vodičů v rozváděči nebo na přístroji včetně zapojení průřezu žíly do 2,5 mm2</t>
  </si>
  <si>
    <t>1547079580</t>
  </si>
  <si>
    <t>101</t>
  </si>
  <si>
    <t>210100003</t>
  </si>
  <si>
    <t>Ukončení vodičů v rozváděči nebo na přístoji včetně zapojení průřezu žíly do16 mm2</t>
  </si>
  <si>
    <t>-1507471716</t>
  </si>
  <si>
    <t>102</t>
  </si>
  <si>
    <t>210190002</t>
  </si>
  <si>
    <t>Montáž rozvodnic běžných oceloplechových nebo plastových do 50 kg</t>
  </si>
  <si>
    <t>-400403521</t>
  </si>
  <si>
    <t>103</t>
  </si>
  <si>
    <t>R0000011</t>
  </si>
  <si>
    <t xml:space="preserve">rozváděč R5N dle specifikace </t>
  </si>
  <si>
    <t>256</t>
  </si>
  <si>
    <t>-1158116534</t>
  </si>
  <si>
    <t>104</t>
  </si>
  <si>
    <t>R0000013.1</t>
  </si>
  <si>
    <t>rozváděč ovládání osvětlení ROO1</t>
  </si>
  <si>
    <t>-1262526850</t>
  </si>
  <si>
    <t>105</t>
  </si>
  <si>
    <t>210201015</t>
  </si>
  <si>
    <t>Montáž svítidel nouzových</t>
  </si>
  <si>
    <t>1324844001</t>
  </si>
  <si>
    <t>106</t>
  </si>
  <si>
    <t>N10000001</t>
  </si>
  <si>
    <t>N1_LED svítidlo 3W/150lm, IP42</t>
  </si>
  <si>
    <t>1744192436</t>
  </si>
  <si>
    <t>107</t>
  </si>
  <si>
    <t>N20000002</t>
  </si>
  <si>
    <t>N2_LED svítidlo 3W/150lm, IP42</t>
  </si>
  <si>
    <t>210334478</t>
  </si>
  <si>
    <t>108</t>
  </si>
  <si>
    <t>210201025</t>
  </si>
  <si>
    <t>Montáž svítidel interiérových</t>
  </si>
  <si>
    <t>1485059917</t>
  </si>
  <si>
    <t>109</t>
  </si>
  <si>
    <t>S10000010</t>
  </si>
  <si>
    <t>LED svítidlo 41W/4000K/3926lm</t>
  </si>
  <si>
    <t>294460217</t>
  </si>
  <si>
    <t>110</t>
  </si>
  <si>
    <t>S20000011</t>
  </si>
  <si>
    <t>LED svítidlo 81W/3000K/10710lm</t>
  </si>
  <si>
    <t>169043880</t>
  </si>
  <si>
    <t>111</t>
  </si>
  <si>
    <t>S30000012</t>
  </si>
  <si>
    <t>LED svítidlo 9W/4000K/1094lm</t>
  </si>
  <si>
    <t>-1293750171</t>
  </si>
  <si>
    <t>112</t>
  </si>
  <si>
    <t>S40000013</t>
  </si>
  <si>
    <t>LED svítidlo 43W/4000K/5520lm</t>
  </si>
  <si>
    <t>-935721484</t>
  </si>
  <si>
    <t>113</t>
  </si>
  <si>
    <t>210800006</t>
  </si>
  <si>
    <t xml:space="preserve">Montáž měděných vodičů CYY 16 mm2 </t>
  </si>
  <si>
    <t>63030747</t>
  </si>
  <si>
    <t>114</t>
  </si>
  <si>
    <t>341421590</t>
  </si>
  <si>
    <t>vodič silový s Cu jádrem CYA H07 V-K 16 mm2</t>
  </si>
  <si>
    <t>737163169</t>
  </si>
  <si>
    <t>115</t>
  </si>
  <si>
    <t>210800105</t>
  </si>
  <si>
    <t xml:space="preserve">Montáž měděných kabelů CYKY 3x1,5 mm2 </t>
  </si>
  <si>
    <t>2034803320</t>
  </si>
  <si>
    <t>116</t>
  </si>
  <si>
    <t>341110300</t>
  </si>
  <si>
    <t>kabel silový s Cu jádrem CYKY 3x1,5 mm2</t>
  </si>
  <si>
    <t>-1012449900</t>
  </si>
  <si>
    <t>117</t>
  </si>
  <si>
    <t>210800106</t>
  </si>
  <si>
    <t xml:space="preserve">Montáž měděných kabelů CYKY3x2,5 mm2 </t>
  </si>
  <si>
    <t>-1734117837</t>
  </si>
  <si>
    <t>118</t>
  </si>
  <si>
    <t>341110360</t>
  </si>
  <si>
    <t>kabel silový s Cu jádrem CYKY 3x2,5 mm2</t>
  </si>
  <si>
    <t>10227658</t>
  </si>
  <si>
    <t>119</t>
  </si>
  <si>
    <t>210800114R</t>
  </si>
  <si>
    <t xml:space="preserve">Montáž měděných kabelů CYKY 5x16 mm2 </t>
  </si>
  <si>
    <t>-1793651562</t>
  </si>
  <si>
    <t>120</t>
  </si>
  <si>
    <t>341110800R</t>
  </si>
  <si>
    <t>kabel silový s Cu jádrem CYKY 5x16 mm2</t>
  </si>
  <si>
    <t>-656300436</t>
  </si>
  <si>
    <t>46-M</t>
  </si>
  <si>
    <t>Zemní práce při extr.mont.pracích</t>
  </si>
  <si>
    <t>121</t>
  </si>
  <si>
    <t>460680101</t>
  </si>
  <si>
    <t>Vybourání otvorů ve zdivu z lehkých betonů plochy do 0,09 m2, tloušťky do 15 cm</t>
  </si>
  <si>
    <t>163473713</t>
  </si>
  <si>
    <t>122</t>
  </si>
  <si>
    <t>460680452</t>
  </si>
  <si>
    <t>Vysekání kapes a výklenků ve zdivu cihelném pro krabice 10x10x8 cm</t>
  </si>
  <si>
    <t>-1210078997</t>
  </si>
  <si>
    <t>123</t>
  </si>
  <si>
    <t>460680531</t>
  </si>
  <si>
    <t>Vysekání rýh pro montáž trubek a kabelů ve stropech hloubky do 3 cm a šířky do 3 cm</t>
  </si>
  <si>
    <t>765443791</t>
  </si>
  <si>
    <t>124</t>
  </si>
  <si>
    <t>460680583</t>
  </si>
  <si>
    <t>Vysekání rýh pro montáž trubek a kabelů v cihelných zdech hloubky do 3 cm a šířky do 7 cm</t>
  </si>
  <si>
    <t>325878569</t>
  </si>
  <si>
    <t>125</t>
  </si>
  <si>
    <t>460680701</t>
  </si>
  <si>
    <t>Bourání podlah a mazanin betonových tloušťky do 15 cm</t>
  </si>
  <si>
    <t>-479292656</t>
  </si>
  <si>
    <t>126</t>
  </si>
  <si>
    <t>PROMAT</t>
  </si>
  <si>
    <t>požární ucpávka</t>
  </si>
  <si>
    <t>867121123</t>
  </si>
  <si>
    <t>02 - Stavební objekt 2.n.p.</t>
  </si>
  <si>
    <t xml:space="preserve">    713 - Izolace tepelné</t>
  </si>
  <si>
    <t xml:space="preserve">    M-21 - Elektrotechnika silnoproudá</t>
  </si>
  <si>
    <t>-819187248</t>
  </si>
  <si>
    <t>3,5*(7,6*2+6,5)-0,8*2</t>
  </si>
  <si>
    <t>1,5*7,6</t>
  </si>
  <si>
    <t>210146694</t>
  </si>
  <si>
    <t>1237080535</t>
  </si>
  <si>
    <t>-1703283336</t>
  </si>
  <si>
    <t>30,0*0,3</t>
  </si>
  <si>
    <t>356727212</t>
  </si>
  <si>
    <t>242204131</t>
  </si>
  <si>
    <t>1,4*2,5*2</t>
  </si>
  <si>
    <t>-825227095</t>
  </si>
  <si>
    <t>-677028969</t>
  </si>
  <si>
    <t>1842853742</t>
  </si>
  <si>
    <t>1313879466</t>
  </si>
  <si>
    <t>49,73*1,08 'Přepočtené koeficientem množství</t>
  </si>
  <si>
    <t>-968773594</t>
  </si>
  <si>
    <t>483490908</t>
  </si>
  <si>
    <t>-20048431</t>
  </si>
  <si>
    <t>49,73*1,05 'Přepočtené koeficientem množství</t>
  </si>
  <si>
    <t>-1649510982</t>
  </si>
  <si>
    <t>(7,6+6,5)*2*2</t>
  </si>
  <si>
    <t>-893524157</t>
  </si>
  <si>
    <t>56,4*1,05 'Přepočtené koeficientem množství</t>
  </si>
  <si>
    <t>112245476</t>
  </si>
  <si>
    <t>-222115684</t>
  </si>
  <si>
    <t>-2144931176</t>
  </si>
  <si>
    <t>R0095</t>
  </si>
  <si>
    <t>Demontáž a opětovná montáž kuchyňské linky dl. 6,5 m, oprava omítek za kuchyňskou linkou</t>
  </si>
  <si>
    <t>-164757820</t>
  </si>
  <si>
    <t>316047730</t>
  </si>
  <si>
    <t>1321954012</t>
  </si>
  <si>
    <t>1080805096</t>
  </si>
  <si>
    <t>-1923430919</t>
  </si>
  <si>
    <t>-500139597</t>
  </si>
  <si>
    <t>3,557*14 'Přepočtené koeficientem množství</t>
  </si>
  <si>
    <t>349330813</t>
  </si>
  <si>
    <t>1011001668</t>
  </si>
  <si>
    <t>713</t>
  </si>
  <si>
    <t>Izolace tepelné</t>
  </si>
  <si>
    <t>713111121</t>
  </si>
  <si>
    <t>Montáž tepelné izolace stropů rohožemi, pásy, dílci, deskami, bloky (izolační materiál ve specifikaci) rovných spodem s uchycením (drátem, páskou apod.)</t>
  </si>
  <si>
    <t>671509557</t>
  </si>
  <si>
    <t>63150823</t>
  </si>
  <si>
    <t>pás tepelně izolační pro všechny druhy nezatížených izolací λ=0,038-0,039 tl 50mm</t>
  </si>
  <si>
    <t>239369857</t>
  </si>
  <si>
    <t>49,73*1,02 'Přepočtené koeficientem množství</t>
  </si>
  <si>
    <t>998713102</t>
  </si>
  <si>
    <t>Přesun hmot pro izolace tepelné stanovený z hmotnosti přesunovaného materiálu vodorovná dopravní vzdálenost do 50 m v objektech výšky přes 6 m do 12 m</t>
  </si>
  <si>
    <t>-230117449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</si>
  <si>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</si>
  <si>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1901097097</t>
  </si>
  <si>
    <t>457889957</t>
  </si>
  <si>
    <t>763431031</t>
  </si>
  <si>
    <t>Montáž podhledu minerálního včetně zavěšeného roštu skrytého s panely vyjímatelnými jakékoliv velikosti panelů</t>
  </si>
  <si>
    <t>-825735113</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</si>
  <si>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</si>
  <si>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59036035</t>
  </si>
  <si>
    <t>panel akustický skrytý nosný rastr bílá tl 20mm</t>
  </si>
  <si>
    <t>1401264062</t>
  </si>
  <si>
    <t>49,73/2</t>
  </si>
  <si>
    <t>59036527</t>
  </si>
  <si>
    <t>deska podhledová minerální polodrážka jemně texturovaná bez perforace  bílá 17x600x600mm</t>
  </si>
  <si>
    <t>1580477217</t>
  </si>
  <si>
    <t>24,865*1,05 'Přepočtené koeficientem množství</t>
  </si>
  <si>
    <t>-732958417</t>
  </si>
  <si>
    <t>-1198848271</t>
  </si>
  <si>
    <t>1,5*(7,6*2+6,5)-1,5*0,8</t>
  </si>
  <si>
    <t>-835604019</t>
  </si>
  <si>
    <t>-233418565</t>
  </si>
  <si>
    <t>85,75-31,35</t>
  </si>
  <si>
    <t>1506799807</t>
  </si>
  <si>
    <t>-2003028491</t>
  </si>
  <si>
    <t>-461785021</t>
  </si>
  <si>
    <t>Elektrotechnika silnoproudá</t>
  </si>
  <si>
    <t>205338178</t>
  </si>
  <si>
    <t>-1819665321</t>
  </si>
  <si>
    <t>741810002</t>
  </si>
  <si>
    <t>Celková prohlídka elektrického rozvodu a zařízení do 500 000,- Kč</t>
  </si>
  <si>
    <t>-1467018079</t>
  </si>
  <si>
    <t>-443573317</t>
  </si>
  <si>
    <t>-1224467680</t>
  </si>
  <si>
    <t>486130565</t>
  </si>
  <si>
    <t>650965315</t>
  </si>
  <si>
    <t>-569403842</t>
  </si>
  <si>
    <t>741310021</t>
  </si>
  <si>
    <t>Montáž přepínač nástěnný 5-sériový prostředí normální</t>
  </si>
  <si>
    <t>1355297148</t>
  </si>
  <si>
    <t>34535404</t>
  </si>
  <si>
    <t>přístroj přepínače sériového 10A 3559-A05345 bezšroubový</t>
  </si>
  <si>
    <t>1772322806</t>
  </si>
  <si>
    <t>1086119362</t>
  </si>
  <si>
    <t>-1807559330</t>
  </si>
  <si>
    <t>741320101</t>
  </si>
  <si>
    <t>Montáž jistič jednopólový nn do 25 A bez krytu</t>
  </si>
  <si>
    <t>-160610231</t>
  </si>
  <si>
    <t>35822109</t>
  </si>
  <si>
    <t>jistič 1pólový-charakteristika B 10A</t>
  </si>
  <si>
    <t>1861391534</t>
  </si>
  <si>
    <t>35822111</t>
  </si>
  <si>
    <t>jistič 1pólový-charakteristika B 16A</t>
  </si>
  <si>
    <t>372629447</t>
  </si>
  <si>
    <t>741320161</t>
  </si>
  <si>
    <t>Montáž jistič třípólový nn do 25 A bez krytu</t>
  </si>
  <si>
    <t>1638796160</t>
  </si>
  <si>
    <t>35822403</t>
  </si>
  <si>
    <t>jistič 3pólový-charakteristika B 25A</t>
  </si>
  <si>
    <t>853739144</t>
  </si>
  <si>
    <t>1304390603</t>
  </si>
  <si>
    <t>503475470</t>
  </si>
  <si>
    <t>-504312150</t>
  </si>
  <si>
    <t>769405149</t>
  </si>
  <si>
    <t>1010647097</t>
  </si>
  <si>
    <t>-1213942068</t>
  </si>
  <si>
    <t>712995353</t>
  </si>
  <si>
    <t>S80000015</t>
  </si>
  <si>
    <t>S8_LED svítidlo 36W/4000K/4500lm</t>
  </si>
  <si>
    <t>303640974</t>
  </si>
  <si>
    <t>2105884457</t>
  </si>
  <si>
    <t>-1398309703</t>
  </si>
  <si>
    <t>-579908538</t>
  </si>
  <si>
    <t>1738551662</t>
  </si>
  <si>
    <t>-861527376</t>
  </si>
  <si>
    <t>400956484</t>
  </si>
  <si>
    <t>210800115</t>
  </si>
  <si>
    <t xml:space="preserve">Montáž měděných kabelů CYKY 5x1,5 </t>
  </si>
  <si>
    <t>580107683</t>
  </si>
  <si>
    <t>341110900</t>
  </si>
  <si>
    <t>kabel silový s Cu jádrem CYKY 5x1,5 mm2</t>
  </si>
  <si>
    <t>-2051710874</t>
  </si>
  <si>
    <t>210800117</t>
  </si>
  <si>
    <t xml:space="preserve">Montáž měděných kabelů 5x4 mm2 </t>
  </si>
  <si>
    <t>-2131071809</t>
  </si>
  <si>
    <t>341110980</t>
  </si>
  <si>
    <t>kabel silový s Cu jádrem  CYKY 5x4 mm2</t>
  </si>
  <si>
    <t>-549299244</t>
  </si>
  <si>
    <t>1270985940</t>
  </si>
  <si>
    <t>-1907982517</t>
  </si>
  <si>
    <t>-672317244</t>
  </si>
  <si>
    <t>-1910693678</t>
  </si>
  <si>
    <t>1608742907</t>
  </si>
  <si>
    <t>1035740684</t>
  </si>
  <si>
    <t>03 - Ústřední vytápění objekt B</t>
  </si>
  <si>
    <t xml:space="preserve">    730 - Ústřední vytápění</t>
  </si>
  <si>
    <t xml:space="preserve">      713 - Izolace tepelné</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</si>
  <si>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</si>
  <si>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</si>
  <si>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</si>
  <si>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</si>
  <si>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</si>
  <si>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767 - Konstrukce zámečnické</t>
  </si>
  <si>
    <t xml:space="preserve">      783 - Dokončovací práce - nátěry</t>
  </si>
  <si>
    <t xml:space="preserve">      HZS - Hodinové zúčtovací sazby</t>
  </si>
  <si>
    <t>730</t>
  </si>
  <si>
    <t>Ústřední vytápění</t>
  </si>
  <si>
    <t>713311121</t>
  </si>
  <si>
    <t>Montáž izolace tepelné těles plocha tvarová 1x rohož</t>
  </si>
  <si>
    <t>1596297366</t>
  </si>
  <si>
    <t>713410831</t>
  </si>
  <si>
    <t>Odstanění izolace tepelné potrubí pásy nebo rohožemi s AL fólií staženými drátem tl do 50 mm</t>
  </si>
  <si>
    <t>-274191871</t>
  </si>
  <si>
    <t>713410841</t>
  </si>
  <si>
    <t>Odstanění izolace tepelné ohybů pásy nebo rohožemi s AL fólií staženými drátem tl do 50 mm</t>
  </si>
  <si>
    <t>-474480635</t>
  </si>
  <si>
    <t>713463411</t>
  </si>
  <si>
    <t>Montáž izolace tepelné potrubí a ohybů návlekovými izolačními pouzdry</t>
  </si>
  <si>
    <t>-293669048</t>
  </si>
  <si>
    <t>6315531080</t>
  </si>
  <si>
    <t>Izolace ze skelné vlny  lamel.rohož š.600 mm  tl. 80 mm, lambda 0,035WmK, tmax 250°C, povrchová úprava hliníková fólie</t>
  </si>
  <si>
    <t>181961551</t>
  </si>
  <si>
    <t>6315501520</t>
  </si>
  <si>
    <t>Izol.trubice na bázi polyetylénu, lambda 0,038WmK, do teploty 102°C, síla 20mm, potrubí 15/1,2</t>
  </si>
  <si>
    <t>2040537543</t>
  </si>
  <si>
    <t>6315501820</t>
  </si>
  <si>
    <t>dtto                                                                                                           síla 20mm, potrubí 18/1,2</t>
  </si>
  <si>
    <t>1933638635</t>
  </si>
  <si>
    <t>6315510200</t>
  </si>
  <si>
    <t>Plastové spony</t>
  </si>
  <si>
    <t>-1027605205</t>
  </si>
  <si>
    <t>6315510201</t>
  </si>
  <si>
    <t>Spojovací páska 3mmx50mmx50m</t>
  </si>
  <si>
    <t>-838272138</t>
  </si>
  <si>
    <t>631548350</t>
  </si>
  <si>
    <t>Pouzdro potrubní izolační 17/30 mm z minerální vlny, lambda 0,035WmK,tmax=250°C,povrchová úprava hliníková fólie, potrubí 15/1,2</t>
  </si>
  <si>
    <t>-760019906</t>
  </si>
  <si>
    <t>631548360</t>
  </si>
  <si>
    <t>dtto                                                           22/30 mm potrubí 18/1,2 a 22/1,5</t>
  </si>
  <si>
    <t>-1510668580</t>
  </si>
  <si>
    <t>631548370</t>
  </si>
  <si>
    <t>dtto                                                           28/30 mm  potrubí 28/1,5</t>
  </si>
  <si>
    <t>-667054097</t>
  </si>
  <si>
    <t>631548380</t>
  </si>
  <si>
    <t>dtto                                                           35/30 mm potrubí 35/1,5</t>
  </si>
  <si>
    <t>-679177400</t>
  </si>
  <si>
    <t>631548630</t>
  </si>
  <si>
    <t>dtto                                                           42/40 mm potrubí 42/1,5</t>
  </si>
  <si>
    <t>1788671123</t>
  </si>
  <si>
    <t>631548650</t>
  </si>
  <si>
    <t>dtto                                                           54/40 mm potrubí 54/1,5</t>
  </si>
  <si>
    <t>-1161745799</t>
  </si>
  <si>
    <t>631546100</t>
  </si>
  <si>
    <t>dtto                                                          108/50 mm potrubí 108/4</t>
  </si>
  <si>
    <t>-1264182734</t>
  </si>
  <si>
    <t>631546200</t>
  </si>
  <si>
    <t>Páska samolepící šířka 50 mm, délka 50 m</t>
  </si>
  <si>
    <t>1754949701</t>
  </si>
  <si>
    <t>998713104</t>
  </si>
  <si>
    <t>Přesun hmot tonážní pro izolace tepelné v objektech v do 36 m</t>
  </si>
  <si>
    <t>611098098</t>
  </si>
  <si>
    <t>731</t>
  </si>
  <si>
    <t>Ústřední vytápění - kotelny</t>
  </si>
  <si>
    <t>731341130</t>
  </si>
  <si>
    <t>Hadice napouštěcí pryžové D 16/23</t>
  </si>
  <si>
    <t>1110532634</t>
  </si>
  <si>
    <t>998731101</t>
  </si>
  <si>
    <t>Přesun hmot tonážní pro kotelny v objektech v do 6 m</t>
  </si>
  <si>
    <t>-1402105220</t>
  </si>
  <si>
    <t>732</t>
  </si>
  <si>
    <t>Ústřední vytápění - strojovny</t>
  </si>
  <si>
    <t>732110812</t>
  </si>
  <si>
    <t>Demontáž rozdělovače nebo sběrače do DN 200</t>
  </si>
  <si>
    <t>1873299664</t>
  </si>
  <si>
    <t>732111135</t>
  </si>
  <si>
    <t>Tělesa rozdělovačů a sběračů DN 150 z trub ocelových bezešvých</t>
  </si>
  <si>
    <t>2043332747</t>
  </si>
  <si>
    <t>732111233</t>
  </si>
  <si>
    <t>Příplatek k rozdělovačům a sběračům za každých dalších 0,5 m tělesa DN 150</t>
  </si>
  <si>
    <t>1851410021</t>
  </si>
  <si>
    <t>732111312</t>
  </si>
  <si>
    <t>Trubková hrdla rozdělovačů a sběračů bez přírub DN 20</t>
  </si>
  <si>
    <t>-1532501454</t>
  </si>
  <si>
    <t>732111315</t>
  </si>
  <si>
    <t>Trubková hrdla rozdělovačů a sběračů bez přírub DN 32</t>
  </si>
  <si>
    <t>1447938442</t>
  </si>
  <si>
    <t>732111316</t>
  </si>
  <si>
    <t>Trubková hrdla rozdělovačů a sběračů bez přírub DN 40</t>
  </si>
  <si>
    <t>-460566675</t>
  </si>
  <si>
    <t>732111318</t>
  </si>
  <si>
    <t>Trubková hrdla rozdělovačů a sběračů bez přírub DN 50</t>
  </si>
  <si>
    <t>1855691033</t>
  </si>
  <si>
    <t>732111328</t>
  </si>
  <si>
    <t>Trubková hrdla rozdělovačů a sběračů bez přírub DN 100</t>
  </si>
  <si>
    <t>289804993</t>
  </si>
  <si>
    <t>732199100</t>
  </si>
  <si>
    <t>Montáž orientačních štítků</t>
  </si>
  <si>
    <t>-1819784985</t>
  </si>
  <si>
    <t>Orientační štítky a šipky na potrubí</t>
  </si>
  <si>
    <t>237102125</t>
  </si>
  <si>
    <t>998732101</t>
  </si>
  <si>
    <t>Přesun hmot tonážní pro strojovny v objektech v do 6 m</t>
  </si>
  <si>
    <t>827682389</t>
  </si>
  <si>
    <t>733</t>
  </si>
  <si>
    <t>Ústřední vytápění - rozvodné potrubí</t>
  </si>
  <si>
    <t>733110803</t>
  </si>
  <si>
    <t>Demontáž potrubí ocelového závitového do DN 15</t>
  </si>
  <si>
    <t>76286692</t>
  </si>
  <si>
    <t>733110806</t>
  </si>
  <si>
    <t>Demontáž potrubí ocelového závitového do DN 32</t>
  </si>
  <si>
    <t>664105312</t>
  </si>
  <si>
    <t>733110808</t>
  </si>
  <si>
    <t>Demontáž potrubí ocelového závitového do DN 50</t>
  </si>
  <si>
    <t>-214565870</t>
  </si>
  <si>
    <t>733110810</t>
  </si>
  <si>
    <t>Demontáž potrubí ocelového závitového do DN 80</t>
  </si>
  <si>
    <t>-795805912</t>
  </si>
  <si>
    <t>733111215</t>
  </si>
  <si>
    <t>Potrubí ocelové závitové bezešvé zesílené v kotelnách nebo strojovnách DN 25</t>
  </si>
  <si>
    <t>1158627895</t>
  </si>
  <si>
    <t>733122222</t>
  </si>
  <si>
    <t>Trubka přesná z uhlíkové oceli vně galvanicky pozinkovaná s červeným proužkem včetně fitinek,PN 16 bar,tmax 110°C, 15/1,2</t>
  </si>
  <si>
    <t>1798230934</t>
  </si>
  <si>
    <t>733122223</t>
  </si>
  <si>
    <t>dtto 18/1,2</t>
  </si>
  <si>
    <t>1827784759</t>
  </si>
  <si>
    <t>733122224</t>
  </si>
  <si>
    <t>dtto 22/1,5</t>
  </si>
  <si>
    <t>645813426</t>
  </si>
  <si>
    <t>733122225</t>
  </si>
  <si>
    <t>dtto 28/1,5</t>
  </si>
  <si>
    <t>-1280223971</t>
  </si>
  <si>
    <t>733122226</t>
  </si>
  <si>
    <t>dtto 35/1,5</t>
  </si>
  <si>
    <t>995680409</t>
  </si>
  <si>
    <t>733122227</t>
  </si>
  <si>
    <t>dtto 42/1,5</t>
  </si>
  <si>
    <t>-482056190</t>
  </si>
  <si>
    <t>733122228</t>
  </si>
  <si>
    <t>dtto 54/1,5</t>
  </si>
  <si>
    <t>-336140342</t>
  </si>
  <si>
    <t>733190801</t>
  </si>
  <si>
    <t>Odřezání objímky dvojité do DN 50</t>
  </si>
  <si>
    <t>1427029272</t>
  </si>
  <si>
    <t>733191111</t>
  </si>
  <si>
    <t>Manžeta prostupová pro ocelové potrubí do DN 20</t>
  </si>
  <si>
    <t>1868958885</t>
  </si>
  <si>
    <t>733191918</t>
  </si>
  <si>
    <t>Zaslepení potrubí ocelového závitového zavařením a skováním DN 50</t>
  </si>
  <si>
    <t>-978248270</t>
  </si>
  <si>
    <t>733193810</t>
  </si>
  <si>
    <t>Rozřezání konzoly, podpěry nebo výložníku pro potrubí z L profilu do 50x50x5 mm</t>
  </si>
  <si>
    <t>-1774148648</t>
  </si>
  <si>
    <t>998733103</t>
  </si>
  <si>
    <t>Přesun hmot tonážní pro rozvody potrubí v objektech v do 24 m</t>
  </si>
  <si>
    <t>848644123</t>
  </si>
  <si>
    <t>734</t>
  </si>
  <si>
    <t>Ústřední vytápění - armatury</t>
  </si>
  <si>
    <t>734100811</t>
  </si>
  <si>
    <t>Demontáž armatury přírubové se dvěma přírubami do DN 50</t>
  </si>
  <si>
    <t>-201126760</t>
  </si>
  <si>
    <t>734100812</t>
  </si>
  <si>
    <t>Demontáž armatury přírubové se dvěma přírubami do DN 100</t>
  </si>
  <si>
    <t>-1762698433</t>
  </si>
  <si>
    <t>734109117</t>
  </si>
  <si>
    <t>Montáž armatury přírubové se dvěma přírubami PN 6 DN 100</t>
  </si>
  <si>
    <t>-906748023</t>
  </si>
  <si>
    <t>42205100111</t>
  </si>
  <si>
    <t>Klapky uzavírací mezipřírubové ruční DN 100/0,6,materiál tvárná litina, disk nerez ocel,manžeta EPDM-XU,tmax=130°C</t>
  </si>
  <si>
    <t>ks</t>
  </si>
  <si>
    <t>-138218902</t>
  </si>
  <si>
    <t>734173218</t>
  </si>
  <si>
    <t>Spoj přírubový PN 6/I do 200°C DN 100</t>
  </si>
  <si>
    <t>-384049097</t>
  </si>
  <si>
    <t>734190814</t>
  </si>
  <si>
    <t>Rozpojení přírubového spoje do DN 50</t>
  </si>
  <si>
    <t>-899172665</t>
  </si>
  <si>
    <t>734190818</t>
  </si>
  <si>
    <t>Rozpojení přírubového spoje do DN 100</t>
  </si>
  <si>
    <t>-123822166</t>
  </si>
  <si>
    <t>734200811</t>
  </si>
  <si>
    <t>Demontáž armatury závitové s jedním závitem do G 1/2</t>
  </si>
  <si>
    <t>-904046139</t>
  </si>
  <si>
    <t>734200812</t>
  </si>
  <si>
    <t>Demontáž armatury závitové s jedním závitem do G 1</t>
  </si>
  <si>
    <t>-621924182</t>
  </si>
  <si>
    <t>734200813</t>
  </si>
  <si>
    <t>Demontáž armatury závitové s jedním závitem do G 6/4</t>
  </si>
  <si>
    <t>935510231</t>
  </si>
  <si>
    <t>734209105</t>
  </si>
  <si>
    <t>Montáž termostatických hlavic</t>
  </si>
  <si>
    <t>-119881529</t>
  </si>
  <si>
    <t>734209113</t>
  </si>
  <si>
    <t>Montáž armatury závitové s dvěma závity G 1/2</t>
  </si>
  <si>
    <t>-76350650</t>
  </si>
  <si>
    <t>5512121102</t>
  </si>
  <si>
    <t>Radiátorový ventil   přímý s předregulací DN 15 s koncovkou na lisování</t>
  </si>
  <si>
    <t>359481522</t>
  </si>
  <si>
    <t>5512120302</t>
  </si>
  <si>
    <t>Termostatická hlavice s vestavěným čidlem, provedení pro veřejné prostory,M30x1,5 rozsah 6-28°C,s kapalinovou náplní, barva bílá</t>
  </si>
  <si>
    <t>-1437992925</t>
  </si>
  <si>
    <t>5512151102</t>
  </si>
  <si>
    <t>Radiátorové šroubení regulační uzavírací s vypouštěním přímé  DN 15 s koncovkou na lisování</t>
  </si>
  <si>
    <t>-145317289</t>
  </si>
  <si>
    <t>5512150122</t>
  </si>
  <si>
    <t>Radiátorové šroubení rohové dvojité DN15 s uzavíráním a vypouštěním, pro tělesa se spodním připojením,rozteč 50mm</t>
  </si>
  <si>
    <t>-1076774767</t>
  </si>
  <si>
    <t>734291123</t>
  </si>
  <si>
    <t>Kohout plnící a vypouštěcí G 1/2 PN 10 do 110°C závitový</t>
  </si>
  <si>
    <t>2123783518</t>
  </si>
  <si>
    <t>734292713</t>
  </si>
  <si>
    <t>Kohout kulový přímý G 1/2 PN 42 do 185°C vnitřní závit</t>
  </si>
  <si>
    <t>-1097852481</t>
  </si>
  <si>
    <t>734292714</t>
  </si>
  <si>
    <t>Kohout kulový přímý G 3/4 PN 42 do 185°C vnitřní závit</t>
  </si>
  <si>
    <t>1102028649</t>
  </si>
  <si>
    <t>734292715</t>
  </si>
  <si>
    <t>Kohout kulový přímý G 1 PN 42 do 185°C vnitřní závit</t>
  </si>
  <si>
    <t>-1604624603</t>
  </si>
  <si>
    <t>734292716</t>
  </si>
  <si>
    <t>Kohout kulový přímý G 1 1/4 PN 42 do 185°C vnitřní závit</t>
  </si>
  <si>
    <t>-259948868</t>
  </si>
  <si>
    <t>734292717</t>
  </si>
  <si>
    <t>Kohout kulový přímý G 1 1/2 PN 42 do 185°C vnitřní závit</t>
  </si>
  <si>
    <t>1373354617</t>
  </si>
  <si>
    <t>734292718</t>
  </si>
  <si>
    <t>Kohout kulový přímý G 2 PN 42 do 185°C vnitřní závit</t>
  </si>
  <si>
    <t>-2097244715</t>
  </si>
  <si>
    <t>55130000 201</t>
  </si>
  <si>
    <t>Teploměr kruhový  0-120°C    D=100</t>
  </si>
  <si>
    <t>1429778450</t>
  </si>
  <si>
    <t>55130002001</t>
  </si>
  <si>
    <t>Teploměrná jímka L=65 mm</t>
  </si>
  <si>
    <t>-2092670624</t>
  </si>
  <si>
    <t>734419111</t>
  </si>
  <si>
    <t>Montáž teploměrů</t>
  </si>
  <si>
    <t>246022235</t>
  </si>
  <si>
    <t>734421102</t>
  </si>
  <si>
    <t>Tlakoměr s pevným stonkem a zpětnou klapkou rozsah 0-600 kPa průměr 63 mm spodní připojení</t>
  </si>
  <si>
    <t>18920813</t>
  </si>
  <si>
    <t>734421103</t>
  </si>
  <si>
    <t>Tlakoměr diferenční s pevným stonkem a zpětnou klapkou rozsah 0-600 kPa průměr 63 mm spodní připojení</t>
  </si>
  <si>
    <t>-1414433884</t>
  </si>
  <si>
    <t>998734103</t>
  </si>
  <si>
    <t>Přesun hmot tonážní pro armatury v objektech v do 24 m</t>
  </si>
  <si>
    <t>1161196972</t>
  </si>
  <si>
    <t>735</t>
  </si>
  <si>
    <t>Ústřední vytápění - otopná tělesa</t>
  </si>
  <si>
    <t>735000912</t>
  </si>
  <si>
    <t>Vyregulování ventilů+šroubení</t>
  </si>
  <si>
    <t>728152042</t>
  </si>
  <si>
    <t>735111810</t>
  </si>
  <si>
    <t>Demontáž otopného tělesa litinového článkového</t>
  </si>
  <si>
    <t>659665530</t>
  </si>
  <si>
    <t>735151276</t>
  </si>
  <si>
    <t>Otopné těleso panelové ocelové 1 přídavná přestupní plocha s bočním napojením,4xG1/2",vnit.závit,s odvzd.ventilem,vč.konzol,bar.odstín bílý RAL 9016,provedení 11,výška/délka 600/900 mm</t>
  </si>
  <si>
    <t>-808719745</t>
  </si>
  <si>
    <t>735151582</t>
  </si>
  <si>
    <t>Otopné těleso panelové ocelové 2 přídavné přestupní plochy s bočním napojením,4xG1/2",vnit.závit,s odvzd.ventilem,vč.konzol,bar.odstín bílý,RAl 9016,provedení 22 výška/délka 600/1800 mm</t>
  </si>
  <si>
    <t>1777077731</t>
  </si>
  <si>
    <t>735151597</t>
  </si>
  <si>
    <t>dtto provedení 22 výška/délka 900/1000 mm</t>
  </si>
  <si>
    <t>1875072610</t>
  </si>
  <si>
    <t>735151617</t>
  </si>
  <si>
    <t>Otopné těleso panelové ocelové 3 přídavné přestupní plochy s bočním napojením,4xG1/2",vnit.závit,s odvzd.ventilem,vč.konzol,bar.odstín bílý RAL 9016,provedení 33 výška/délka 300/1000 mm</t>
  </si>
  <si>
    <t>1346138516</t>
  </si>
  <si>
    <t>735152276</t>
  </si>
  <si>
    <t>Otopné těleso panelové ocelové VK 1 přídavná přestupní plocha spodní pravé připojení 2xG1/2",vnit.závit.s odvzd.ventilem,vč.konzol,bar.odstín bílý RAL 9016,provedení 11 výška/délka 600/900mm</t>
  </si>
  <si>
    <t>1282391523</t>
  </si>
  <si>
    <t>735152278</t>
  </si>
  <si>
    <t>dtto provedení 11 výška/délka 600/1100 mm</t>
  </si>
  <si>
    <t>1097875143</t>
  </si>
  <si>
    <t>735152279</t>
  </si>
  <si>
    <t>dtto provedení 11 výška/délka 600/1200 mm</t>
  </si>
  <si>
    <t>-361443154</t>
  </si>
  <si>
    <t>735152284</t>
  </si>
  <si>
    <t>dtto provedení 11 výška/délka 600/2300 mm</t>
  </si>
  <si>
    <t>-676021608</t>
  </si>
  <si>
    <t>735152475</t>
  </si>
  <si>
    <t>Otopné těleso panelové ocelové VK 1 přídavné plocha spodní pravé připojení 2xG1/2",vnit.závit, s odvzd.ventilem,vč.konzol,bar.odstín bílý RAL 9016, provedení 21 výška/délka 600/800mm</t>
  </si>
  <si>
    <t>1901557099</t>
  </si>
  <si>
    <t>735152578</t>
  </si>
  <si>
    <t>Otopné těleso panelové ocelové VK 2 přídavné přestupní plochy spodní pravé připojení 2xG1/2",vnit.závit, s odvzd.ventilem,vč.konzol,bar.odstín bílý RAL 9016, provedení 22 výška/délka 600/1100mm</t>
  </si>
  <si>
    <t>245197696</t>
  </si>
  <si>
    <t>735152580</t>
  </si>
  <si>
    <t>dtto provedení 22 výška/délka 600/1400mm</t>
  </si>
  <si>
    <t>-1463213950</t>
  </si>
  <si>
    <t>735152582</t>
  </si>
  <si>
    <t>dtto provedení 22 výška/délka 600/1800mm</t>
  </si>
  <si>
    <t>433176318</t>
  </si>
  <si>
    <t>735159120</t>
  </si>
  <si>
    <t>Montáž otopných těles jednořadých</t>
  </si>
  <si>
    <t>-738230612</t>
  </si>
  <si>
    <t>735159220</t>
  </si>
  <si>
    <t>Montáž otopných těles dvouřadých</t>
  </si>
  <si>
    <t>662453957</t>
  </si>
  <si>
    <t>735159320</t>
  </si>
  <si>
    <t>Montáž otopných těles třířadých</t>
  </si>
  <si>
    <t>1943929867</t>
  </si>
  <si>
    <t>735191910</t>
  </si>
  <si>
    <t>Napuštění vody do otopných těles</t>
  </si>
  <si>
    <t>-1518831740</t>
  </si>
  <si>
    <t>735291800</t>
  </si>
  <si>
    <t>Demontáž konzoly nebo držáku otopných těles, registrů nebo konvektorů do odpadu</t>
  </si>
  <si>
    <t>-398527180</t>
  </si>
  <si>
    <t>735494811</t>
  </si>
  <si>
    <t>Vypuštění vody z otopných těles</t>
  </si>
  <si>
    <t>381880744</t>
  </si>
  <si>
    <t>998735103</t>
  </si>
  <si>
    <t>Přesun hmot tonážní pro otopná tělesa v objektech v do 24 m</t>
  </si>
  <si>
    <t>1039731346</t>
  </si>
  <si>
    <t>767</t>
  </si>
  <si>
    <t>Konstrukce zámečnické</t>
  </si>
  <si>
    <t>767995111.1</t>
  </si>
  <si>
    <t>Montáž atypických zámečnických konstrukcí hmotnosti do 5 kg</t>
  </si>
  <si>
    <t>kg</t>
  </si>
  <si>
    <t>728331137</t>
  </si>
  <si>
    <t>Materiál montážní na závěsy</t>
  </si>
  <si>
    <t>-437664980</t>
  </si>
  <si>
    <t>998767103</t>
  </si>
  <si>
    <t>Přesun hmot tonážní pro zámečnické konstrukce v objektech v do 24 m</t>
  </si>
  <si>
    <t>-898907331</t>
  </si>
  <si>
    <t>Základní jednonásobný syntetický nátěr zámečnických konstrukcí</t>
  </si>
  <si>
    <t>1694199222</t>
  </si>
  <si>
    <t>Krycí jednonásobný syntetický standardní nátěr zámečnických konstrukcí</t>
  </si>
  <si>
    <t>2092912560</t>
  </si>
  <si>
    <t>783614551</t>
  </si>
  <si>
    <t>Základní jednonásobný syntetický nátěr potrubí DN do 50 mm</t>
  </si>
  <si>
    <t>944854199</t>
  </si>
  <si>
    <t>783614571</t>
  </si>
  <si>
    <t>Základní jednonásobný syntetický nátěr potrubí DN do 150 mm</t>
  </si>
  <si>
    <t>-1621694552</t>
  </si>
  <si>
    <t>Propláchnutí topného systému</t>
  </si>
  <si>
    <t>262144</t>
  </si>
  <si>
    <t>-444682311</t>
  </si>
  <si>
    <t>05</t>
  </si>
  <si>
    <t>Provedení tlakové zkoušky topného systému</t>
  </si>
  <si>
    <t>600172025</t>
  </si>
  <si>
    <t>06</t>
  </si>
  <si>
    <t>Napuštění topného systému upravenou vodou</t>
  </si>
  <si>
    <t>-220769519</t>
  </si>
  <si>
    <t>07</t>
  </si>
  <si>
    <t>Topná zkouška</t>
  </si>
  <si>
    <t>-842368012</t>
  </si>
  <si>
    <t>08</t>
  </si>
  <si>
    <t>Spolupráce s profesí stavební</t>
  </si>
  <si>
    <t>1669791974</t>
  </si>
  <si>
    <t>09</t>
  </si>
  <si>
    <t>Nepředvídatelné práce při demontáži stávajícího zařízení ÚT</t>
  </si>
  <si>
    <t>-865640827</t>
  </si>
  <si>
    <t>010</t>
  </si>
  <si>
    <t>Nepředvídatelné práce při montáži nového rozdělovače a sběrače</t>
  </si>
  <si>
    <t>-71170035</t>
  </si>
  <si>
    <t>011</t>
  </si>
  <si>
    <t>Práce při úpravě expanzního potrubí</t>
  </si>
  <si>
    <t>1059271112</t>
  </si>
  <si>
    <t>012</t>
  </si>
  <si>
    <t>Nepředvídatelné práce v prostoru stávající předávací stanice</t>
  </si>
  <si>
    <t>-1357539109</t>
  </si>
  <si>
    <t>04 - Vedlejší a ostatní náklady</t>
  </si>
  <si>
    <t>VRN - Vedlejší rozpočtové náklady</t>
  </si>
  <si>
    <t>VRN</t>
  </si>
  <si>
    <t>Vedlejší rozpočtové náklady</t>
  </si>
  <si>
    <t>011002000</t>
  </si>
  <si>
    <t>Průzkumné práce</t>
  </si>
  <si>
    <t>…</t>
  </si>
  <si>
    <t>1024</t>
  </si>
  <si>
    <t>804635036</t>
  </si>
  <si>
    <t>013254000</t>
  </si>
  <si>
    <t>Dokumentace skutečného provedení stavby</t>
  </si>
  <si>
    <t>622665925</t>
  </si>
  <si>
    <t>030001000</t>
  </si>
  <si>
    <t>Zařízení staveniště</t>
  </si>
  <si>
    <t>235935506</t>
  </si>
  <si>
    <t>042503000</t>
  </si>
  <si>
    <t>Plán BOZP na staveništi</t>
  </si>
  <si>
    <t>-952317851</t>
  </si>
  <si>
    <t>045002000</t>
  </si>
  <si>
    <t>Kompletační a koordinační činnost</t>
  </si>
  <si>
    <t>-46060271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</si>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</sst>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4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36" fillId="2" borderId="19" xfId="0" applyFont="1" applyFill="1" applyBorder="1" applyAlignment="1" applyProtection="1">
      <alignment horizontal="left" vertical="center"/>
      <protection locked="0"/>
    </xf>
    <xf numFmtId="0" fontId="36" fillId="0" borderId="20" xfId="0" applyFont="1" applyBorder="1" applyAlignment="1" applyProtection="1">
      <alignment horizontal="center"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32</v>
      </c>
      <c r="AO16" s="21"/>
      <c r="AP16" s="21"/>
      <c r="AQ16" s="21"/>
      <c r="AR16" s="19"/>
      <c r="BE16" s="30"/>
      <c r="BS16" s="16" t="s">
        <v>4</v>
      </c>
    </row>
    <row r="17" spans="2:7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34</v>
      </c>
      <c r="AO17" s="21"/>
      <c r="AP17" s="21"/>
      <c r="AQ17" s="21"/>
      <c r="AR17" s="19"/>
      <c r="BE17" s="30"/>
      <c r="BS17" s="16" t="s">
        <v>35</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37</v>
      </c>
      <c r="AO19" s="21"/>
      <c r="AP19" s="21"/>
      <c r="AQ19" s="21"/>
      <c r="AR19" s="19"/>
      <c r="BE19" s="30"/>
      <c r="BS19" s="16" t="s">
        <v>6</v>
      </c>
    </row>
    <row r="20" spans="2:71" ht="18.45"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51" customHeight="1">
      <c r="B23" s="20"/>
      <c r="C23" s="21"/>
      <c r="D23" s="21"/>
      <c r="E23" s="35" t="s">
        <v>40</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42</v>
      </c>
      <c r="M28" s="43"/>
      <c r="N28" s="43"/>
      <c r="O28" s="43"/>
      <c r="P28" s="43"/>
      <c r="Q28" s="38"/>
      <c r="R28" s="38"/>
      <c r="S28" s="38"/>
      <c r="T28" s="38"/>
      <c r="U28" s="38"/>
      <c r="V28" s="38"/>
      <c r="W28" s="43" t="s">
        <v>43</v>
      </c>
      <c r="X28" s="43"/>
      <c r="Y28" s="43"/>
      <c r="Z28" s="43"/>
      <c r="AA28" s="43"/>
      <c r="AB28" s="43"/>
      <c r="AC28" s="43"/>
      <c r="AD28" s="43"/>
      <c r="AE28" s="43"/>
      <c r="AF28" s="38"/>
      <c r="AG28" s="38"/>
      <c r="AH28" s="38"/>
      <c r="AI28" s="38"/>
      <c r="AJ28" s="38"/>
      <c r="AK28" s="43" t="s">
        <v>44</v>
      </c>
      <c r="AL28" s="43"/>
      <c r="AM28" s="43"/>
      <c r="AN28" s="43"/>
      <c r="AO28" s="43"/>
      <c r="AP28" s="38"/>
      <c r="AQ28" s="38"/>
      <c r="AR28" s="42"/>
      <c r="BE28" s="30"/>
    </row>
    <row r="29" spans="2:57" s="2" customFormat="1" ht="14.4" customHeight="1">
      <c r="B29" s="44"/>
      <c r="C29" s="45"/>
      <c r="D29" s="31" t="s">
        <v>45</v>
      </c>
      <c r="E29" s="45"/>
      <c r="F29" s="31" t="s">
        <v>46</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47</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48</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49</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50</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51</v>
      </c>
      <c r="E35" s="52"/>
      <c r="F35" s="52"/>
      <c r="G35" s="52"/>
      <c r="H35" s="52"/>
      <c r="I35" s="52"/>
      <c r="J35" s="52"/>
      <c r="K35" s="52"/>
      <c r="L35" s="52"/>
      <c r="M35" s="52"/>
      <c r="N35" s="52"/>
      <c r="O35" s="52"/>
      <c r="P35" s="52"/>
      <c r="Q35" s="52"/>
      <c r="R35" s="52"/>
      <c r="S35" s="52"/>
      <c r="T35" s="53" t="s">
        <v>52</v>
      </c>
      <c r="U35" s="52"/>
      <c r="V35" s="52"/>
      <c r="W35" s="52"/>
      <c r="X35" s="54" t="s">
        <v>53</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Be0030032019</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Rekonstrukce Pallova 52/19, Plzeň, objekt A, vestibul a sály</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9" t="str">
        <f>IF(K8="","",K8)</f>
        <v>Pallova 52/19, Plzeň</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70" t="str">
        <f>IF(AN8="","",AN8)</f>
        <v>6. 3. 2019</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27.9" customHeight="1">
      <c r="B49" s="37"/>
      <c r="C49" s="31" t="s">
        <v>25</v>
      </c>
      <c r="D49" s="38"/>
      <c r="E49" s="38"/>
      <c r="F49" s="38"/>
      <c r="G49" s="38"/>
      <c r="H49" s="38"/>
      <c r="I49" s="38"/>
      <c r="J49" s="38"/>
      <c r="K49" s="38"/>
      <c r="L49" s="62" t="str">
        <f>IF(E11="","",E11)</f>
        <v>Středisko volného času Radovánek, Pallova 52/19,Pl</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71" t="str">
        <f>IF(E17="","",E17)</f>
        <v>L.Beneda,Čižická 279, 332 09 Štěnovice</v>
      </c>
      <c r="AN49" s="62"/>
      <c r="AO49" s="62"/>
      <c r="AP49" s="62"/>
      <c r="AQ49" s="38"/>
      <c r="AR49" s="42"/>
      <c r="AS49" s="72" t="s">
        <v>55</v>
      </c>
      <c r="AT49" s="73"/>
      <c r="AU49" s="74"/>
      <c r="AV49" s="74"/>
      <c r="AW49" s="74"/>
      <c r="AX49" s="74"/>
      <c r="AY49" s="74"/>
      <c r="AZ49" s="74"/>
      <c r="BA49" s="74"/>
      <c r="BB49" s="74"/>
      <c r="BC49" s="74"/>
      <c r="BD49" s="75"/>
    </row>
    <row r="50" spans="2:56" s="1" customFormat="1" ht="27.9" customHeight="1">
      <c r="B50" s="37"/>
      <c r="C50" s="31" t="s">
        <v>29</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71" t="str">
        <f>IF(E20="","",E20)</f>
        <v>Martina Havířová, Vranovská 1348, 349 01 Stříbro</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56</v>
      </c>
      <c r="D52" s="85"/>
      <c r="E52" s="85"/>
      <c r="F52" s="85"/>
      <c r="G52" s="85"/>
      <c r="H52" s="86"/>
      <c r="I52" s="87" t="s">
        <v>57</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58</v>
      </c>
      <c r="AH52" s="85"/>
      <c r="AI52" s="85"/>
      <c r="AJ52" s="85"/>
      <c r="AK52" s="85"/>
      <c r="AL52" s="85"/>
      <c r="AM52" s="85"/>
      <c r="AN52" s="87" t="s">
        <v>59</v>
      </c>
      <c r="AO52" s="85"/>
      <c r="AP52" s="85"/>
      <c r="AQ52" s="89" t="s">
        <v>60</v>
      </c>
      <c r="AR52" s="42"/>
      <c r="AS52" s="90" t="s">
        <v>61</v>
      </c>
      <c r="AT52" s="91" t="s">
        <v>62</v>
      </c>
      <c r="AU52" s="91" t="s">
        <v>63</v>
      </c>
      <c r="AV52" s="91" t="s">
        <v>64</v>
      </c>
      <c r="AW52" s="91" t="s">
        <v>65</v>
      </c>
      <c r="AX52" s="91" t="s">
        <v>66</v>
      </c>
      <c r="AY52" s="91" t="s">
        <v>67</v>
      </c>
      <c r="AZ52" s="91" t="s">
        <v>68</v>
      </c>
      <c r="BA52" s="91" t="s">
        <v>69</v>
      </c>
      <c r="BB52" s="91" t="s">
        <v>70</v>
      </c>
      <c r="BC52" s="91" t="s">
        <v>71</v>
      </c>
      <c r="BD52" s="92" t="s">
        <v>72</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73</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ROUND(SUM(AG55:AG58),2)</f>
        <v>0</v>
      </c>
      <c r="AH54" s="99"/>
      <c r="AI54" s="99"/>
      <c r="AJ54" s="99"/>
      <c r="AK54" s="99"/>
      <c r="AL54" s="99"/>
      <c r="AM54" s="99"/>
      <c r="AN54" s="100">
        <f>SUM(AG54,AT54)</f>
        <v>0</v>
      </c>
      <c r="AO54" s="100"/>
      <c r="AP54" s="100"/>
      <c r="AQ54" s="101" t="s">
        <v>19</v>
      </c>
      <c r="AR54" s="102"/>
      <c r="AS54" s="103">
        <f>ROUND(SUM(AS55:AS58),2)</f>
        <v>0</v>
      </c>
      <c r="AT54" s="104">
        <f>ROUND(SUM(AV54:AW54),2)</f>
        <v>0</v>
      </c>
      <c r="AU54" s="105">
        <f>ROUND(SUM(AU55:AU58),5)</f>
        <v>0</v>
      </c>
      <c r="AV54" s="104">
        <f>ROUND(AZ54*L29,2)</f>
        <v>0</v>
      </c>
      <c r="AW54" s="104">
        <f>ROUND(BA54*L30,2)</f>
        <v>0</v>
      </c>
      <c r="AX54" s="104">
        <f>ROUND(BB54*L29,2)</f>
        <v>0</v>
      </c>
      <c r="AY54" s="104">
        <f>ROUND(BC54*L30,2)</f>
        <v>0</v>
      </c>
      <c r="AZ54" s="104">
        <f>ROUND(SUM(AZ55:AZ58),2)</f>
        <v>0</v>
      </c>
      <c r="BA54" s="104">
        <f>ROUND(SUM(BA55:BA58),2)</f>
        <v>0</v>
      </c>
      <c r="BB54" s="104">
        <f>ROUND(SUM(BB55:BB58),2)</f>
        <v>0</v>
      </c>
      <c r="BC54" s="104">
        <f>ROUND(SUM(BC55:BC58),2)</f>
        <v>0</v>
      </c>
      <c r="BD54" s="106">
        <f>ROUND(SUM(BD55:BD58),2)</f>
        <v>0</v>
      </c>
      <c r="BS54" s="107" t="s">
        <v>74</v>
      </c>
      <c r="BT54" s="107" t="s">
        <v>75</v>
      </c>
      <c r="BU54" s="108" t="s">
        <v>76</v>
      </c>
      <c r="BV54" s="107" t="s">
        <v>77</v>
      </c>
      <c r="BW54" s="107" t="s">
        <v>5</v>
      </c>
      <c r="BX54" s="107" t="s">
        <v>78</v>
      </c>
      <c r="CL54" s="107" t="s">
        <v>19</v>
      </c>
    </row>
    <row r="55" spans="1:91" s="6" customFormat="1" ht="16.5" customHeight="1">
      <c r="A55" s="109" t="s">
        <v>79</v>
      </c>
      <c r="B55" s="110"/>
      <c r="C55" s="111"/>
      <c r="D55" s="112" t="s">
        <v>80</v>
      </c>
      <c r="E55" s="112"/>
      <c r="F55" s="112"/>
      <c r="G55" s="112"/>
      <c r="H55" s="112"/>
      <c r="I55" s="113"/>
      <c r="J55" s="112" t="s">
        <v>81</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'01 - Stavební objekt 1.n.p.'!J30</f>
        <v>0</v>
      </c>
      <c r="AH55" s="113"/>
      <c r="AI55" s="113"/>
      <c r="AJ55" s="113"/>
      <c r="AK55" s="113"/>
      <c r="AL55" s="113"/>
      <c r="AM55" s="113"/>
      <c r="AN55" s="114">
        <f>SUM(AG55,AT55)</f>
        <v>0</v>
      </c>
      <c r="AO55" s="113"/>
      <c r="AP55" s="113"/>
      <c r="AQ55" s="115" t="s">
        <v>82</v>
      </c>
      <c r="AR55" s="116"/>
      <c r="AS55" s="117">
        <v>0</v>
      </c>
      <c r="AT55" s="118">
        <f>ROUND(SUM(AV55:AW55),2)</f>
        <v>0</v>
      </c>
      <c r="AU55" s="119">
        <f>'01 - Stavební objekt 1.n.p.'!P103</f>
        <v>0</v>
      </c>
      <c r="AV55" s="118">
        <f>'01 - Stavební objekt 1.n.p.'!J33</f>
        <v>0</v>
      </c>
      <c r="AW55" s="118">
        <f>'01 - Stavební objekt 1.n.p.'!J34</f>
        <v>0</v>
      </c>
      <c r="AX55" s="118">
        <f>'01 - Stavební objekt 1.n.p.'!J35</f>
        <v>0</v>
      </c>
      <c r="AY55" s="118">
        <f>'01 - Stavební objekt 1.n.p.'!J36</f>
        <v>0</v>
      </c>
      <c r="AZ55" s="118">
        <f>'01 - Stavební objekt 1.n.p.'!F33</f>
        <v>0</v>
      </c>
      <c r="BA55" s="118">
        <f>'01 - Stavební objekt 1.n.p.'!F34</f>
        <v>0</v>
      </c>
      <c r="BB55" s="118">
        <f>'01 - Stavební objekt 1.n.p.'!F35</f>
        <v>0</v>
      </c>
      <c r="BC55" s="118">
        <f>'01 - Stavební objekt 1.n.p.'!F36</f>
        <v>0</v>
      </c>
      <c r="BD55" s="120">
        <f>'01 - Stavební objekt 1.n.p.'!F37</f>
        <v>0</v>
      </c>
      <c r="BT55" s="121" t="s">
        <v>83</v>
      </c>
      <c r="BV55" s="121" t="s">
        <v>77</v>
      </c>
      <c r="BW55" s="121" t="s">
        <v>84</v>
      </c>
      <c r="BX55" s="121" t="s">
        <v>5</v>
      </c>
      <c r="CL55" s="121" t="s">
        <v>19</v>
      </c>
      <c r="CM55" s="121" t="s">
        <v>85</v>
      </c>
    </row>
    <row r="56" spans="1:91" s="6" customFormat="1" ht="16.5" customHeight="1">
      <c r="A56" s="109" t="s">
        <v>79</v>
      </c>
      <c r="B56" s="110"/>
      <c r="C56" s="111"/>
      <c r="D56" s="112" t="s">
        <v>86</v>
      </c>
      <c r="E56" s="112"/>
      <c r="F56" s="112"/>
      <c r="G56" s="112"/>
      <c r="H56" s="112"/>
      <c r="I56" s="113"/>
      <c r="J56" s="112" t="s">
        <v>87</v>
      </c>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4">
        <f>'02 - Stavební objekt 2.n.p.'!J30</f>
        <v>0</v>
      </c>
      <c r="AH56" s="113"/>
      <c r="AI56" s="113"/>
      <c r="AJ56" s="113"/>
      <c r="AK56" s="113"/>
      <c r="AL56" s="113"/>
      <c r="AM56" s="113"/>
      <c r="AN56" s="114">
        <f>SUM(AG56,AT56)</f>
        <v>0</v>
      </c>
      <c r="AO56" s="113"/>
      <c r="AP56" s="113"/>
      <c r="AQ56" s="115" t="s">
        <v>82</v>
      </c>
      <c r="AR56" s="116"/>
      <c r="AS56" s="117">
        <v>0</v>
      </c>
      <c r="AT56" s="118">
        <f>ROUND(SUM(AV56:AW56),2)</f>
        <v>0</v>
      </c>
      <c r="AU56" s="119">
        <f>'02 - Stavební objekt 2.n.p.'!P98</f>
        <v>0</v>
      </c>
      <c r="AV56" s="118">
        <f>'02 - Stavební objekt 2.n.p.'!J33</f>
        <v>0</v>
      </c>
      <c r="AW56" s="118">
        <f>'02 - Stavební objekt 2.n.p.'!J34</f>
        <v>0</v>
      </c>
      <c r="AX56" s="118">
        <f>'02 - Stavební objekt 2.n.p.'!J35</f>
        <v>0</v>
      </c>
      <c r="AY56" s="118">
        <f>'02 - Stavební objekt 2.n.p.'!J36</f>
        <v>0</v>
      </c>
      <c r="AZ56" s="118">
        <f>'02 - Stavební objekt 2.n.p.'!F33</f>
        <v>0</v>
      </c>
      <c r="BA56" s="118">
        <f>'02 - Stavební objekt 2.n.p.'!F34</f>
        <v>0</v>
      </c>
      <c r="BB56" s="118">
        <f>'02 - Stavební objekt 2.n.p.'!F35</f>
        <v>0</v>
      </c>
      <c r="BC56" s="118">
        <f>'02 - Stavební objekt 2.n.p.'!F36</f>
        <v>0</v>
      </c>
      <c r="BD56" s="120">
        <f>'02 - Stavební objekt 2.n.p.'!F37</f>
        <v>0</v>
      </c>
      <c r="BT56" s="121" t="s">
        <v>83</v>
      </c>
      <c r="BV56" s="121" t="s">
        <v>77</v>
      </c>
      <c r="BW56" s="121" t="s">
        <v>88</v>
      </c>
      <c r="BX56" s="121" t="s">
        <v>5</v>
      </c>
      <c r="CL56" s="121" t="s">
        <v>19</v>
      </c>
      <c r="CM56" s="121" t="s">
        <v>85</v>
      </c>
    </row>
    <row r="57" spans="1:91" s="6" customFormat="1" ht="16.5" customHeight="1">
      <c r="A57" s="109" t="s">
        <v>79</v>
      </c>
      <c r="B57" s="110"/>
      <c r="C57" s="111"/>
      <c r="D57" s="112" t="s">
        <v>89</v>
      </c>
      <c r="E57" s="112"/>
      <c r="F57" s="112"/>
      <c r="G57" s="112"/>
      <c r="H57" s="112"/>
      <c r="I57" s="113"/>
      <c r="J57" s="112" t="s">
        <v>90</v>
      </c>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4">
        <f>'03 - Ústřední vytápění ob...'!J30</f>
        <v>0</v>
      </c>
      <c r="AH57" s="113"/>
      <c r="AI57" s="113"/>
      <c r="AJ57" s="113"/>
      <c r="AK57" s="113"/>
      <c r="AL57" s="113"/>
      <c r="AM57" s="113"/>
      <c r="AN57" s="114">
        <f>SUM(AG57,AT57)</f>
        <v>0</v>
      </c>
      <c r="AO57" s="113"/>
      <c r="AP57" s="113"/>
      <c r="AQ57" s="115" t="s">
        <v>82</v>
      </c>
      <c r="AR57" s="116"/>
      <c r="AS57" s="117">
        <v>0</v>
      </c>
      <c r="AT57" s="118">
        <f>ROUND(SUM(AV57:AW57),2)</f>
        <v>0</v>
      </c>
      <c r="AU57" s="119">
        <f>'03 - Ústřední vytápění ob...'!P90</f>
        <v>0</v>
      </c>
      <c r="AV57" s="118">
        <f>'03 - Ústřední vytápění ob...'!J33</f>
        <v>0</v>
      </c>
      <c r="AW57" s="118">
        <f>'03 - Ústřední vytápění ob...'!J34</f>
        <v>0</v>
      </c>
      <c r="AX57" s="118">
        <f>'03 - Ústřední vytápění ob...'!J35</f>
        <v>0</v>
      </c>
      <c r="AY57" s="118">
        <f>'03 - Ústřední vytápění ob...'!J36</f>
        <v>0</v>
      </c>
      <c r="AZ57" s="118">
        <f>'03 - Ústřední vytápění ob...'!F33</f>
        <v>0</v>
      </c>
      <c r="BA57" s="118">
        <f>'03 - Ústřední vytápění ob...'!F34</f>
        <v>0</v>
      </c>
      <c r="BB57" s="118">
        <f>'03 - Ústřední vytápění ob...'!F35</f>
        <v>0</v>
      </c>
      <c r="BC57" s="118">
        <f>'03 - Ústřední vytápění ob...'!F36</f>
        <v>0</v>
      </c>
      <c r="BD57" s="120">
        <f>'03 - Ústřední vytápění ob...'!F37</f>
        <v>0</v>
      </c>
      <c r="BT57" s="121" t="s">
        <v>83</v>
      </c>
      <c r="BV57" s="121" t="s">
        <v>77</v>
      </c>
      <c r="BW57" s="121" t="s">
        <v>91</v>
      </c>
      <c r="BX57" s="121" t="s">
        <v>5</v>
      </c>
      <c r="CL57" s="121" t="s">
        <v>19</v>
      </c>
      <c r="CM57" s="121" t="s">
        <v>85</v>
      </c>
    </row>
    <row r="58" spans="1:91" s="6" customFormat="1" ht="16.5" customHeight="1">
      <c r="A58" s="109" t="s">
        <v>79</v>
      </c>
      <c r="B58" s="110"/>
      <c r="C58" s="111"/>
      <c r="D58" s="112" t="s">
        <v>92</v>
      </c>
      <c r="E58" s="112"/>
      <c r="F58" s="112"/>
      <c r="G58" s="112"/>
      <c r="H58" s="112"/>
      <c r="I58" s="113"/>
      <c r="J58" s="112" t="s">
        <v>93</v>
      </c>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4">
        <f>'04 - Vedlejší a ostatní n...'!J30</f>
        <v>0</v>
      </c>
      <c r="AH58" s="113"/>
      <c r="AI58" s="113"/>
      <c r="AJ58" s="113"/>
      <c r="AK58" s="113"/>
      <c r="AL58" s="113"/>
      <c r="AM58" s="113"/>
      <c r="AN58" s="114">
        <f>SUM(AG58,AT58)</f>
        <v>0</v>
      </c>
      <c r="AO58" s="113"/>
      <c r="AP58" s="113"/>
      <c r="AQ58" s="115" t="s">
        <v>94</v>
      </c>
      <c r="AR58" s="116"/>
      <c r="AS58" s="122">
        <v>0</v>
      </c>
      <c r="AT58" s="123">
        <f>ROUND(SUM(AV58:AW58),2)</f>
        <v>0</v>
      </c>
      <c r="AU58" s="124">
        <f>'04 - Vedlejší a ostatní n...'!P80</f>
        <v>0</v>
      </c>
      <c r="AV58" s="123">
        <f>'04 - Vedlejší a ostatní n...'!J33</f>
        <v>0</v>
      </c>
      <c r="AW58" s="123">
        <f>'04 - Vedlejší a ostatní n...'!J34</f>
        <v>0</v>
      </c>
      <c r="AX58" s="123">
        <f>'04 - Vedlejší a ostatní n...'!J35</f>
        <v>0</v>
      </c>
      <c r="AY58" s="123">
        <f>'04 - Vedlejší a ostatní n...'!J36</f>
        <v>0</v>
      </c>
      <c r="AZ58" s="123">
        <f>'04 - Vedlejší a ostatní n...'!F33</f>
        <v>0</v>
      </c>
      <c r="BA58" s="123">
        <f>'04 - Vedlejší a ostatní n...'!F34</f>
        <v>0</v>
      </c>
      <c r="BB58" s="123">
        <f>'04 - Vedlejší a ostatní n...'!F35</f>
        <v>0</v>
      </c>
      <c r="BC58" s="123">
        <f>'04 - Vedlejší a ostatní n...'!F36</f>
        <v>0</v>
      </c>
      <c r="BD58" s="125">
        <f>'04 - Vedlejší a ostatní n...'!F37</f>
        <v>0</v>
      </c>
      <c r="BT58" s="121" t="s">
        <v>83</v>
      </c>
      <c r="BV58" s="121" t="s">
        <v>77</v>
      </c>
      <c r="BW58" s="121" t="s">
        <v>95</v>
      </c>
      <c r="BX58" s="121" t="s">
        <v>5</v>
      </c>
      <c r="CL58" s="121" t="s">
        <v>19</v>
      </c>
      <c r="CM58" s="121" t="s">
        <v>85</v>
      </c>
    </row>
    <row r="59" spans="2:44" s="1" customFormat="1" ht="30" customHeight="1">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2"/>
    </row>
    <row r="60" spans="2:44" s="1" customFormat="1" ht="6.95" customHeight="1">
      <c r="B60" s="57"/>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42"/>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s>
  <hyperlinks>
    <hyperlink ref="A55" location="'01 - Stavební objekt 1.n.p.'!C2" display="/"/>
    <hyperlink ref="A56" location="'02 - Stavební objekt 2.n.p.'!C2" display="/"/>
    <hyperlink ref="A57" location="'03 - Ústřední vytápění ob...'!C2" display="/"/>
    <hyperlink ref="A58" location="'04 - Vedlejší a ostatní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84</v>
      </c>
    </row>
    <row r="3" spans="2:46" ht="6.95" customHeight="1">
      <c r="B3" s="127"/>
      <c r="C3" s="128"/>
      <c r="D3" s="128"/>
      <c r="E3" s="128"/>
      <c r="F3" s="128"/>
      <c r="G3" s="128"/>
      <c r="H3" s="128"/>
      <c r="I3" s="129"/>
      <c r="J3" s="128"/>
      <c r="K3" s="128"/>
      <c r="L3" s="19"/>
      <c r="AT3" s="16" t="s">
        <v>85</v>
      </c>
    </row>
    <row r="4" spans="2:46" ht="24.95" customHeight="1">
      <c r="B4" s="19"/>
      <c r="D4" s="130" t="s">
        <v>96</v>
      </c>
      <c r="L4" s="19"/>
      <c r="M4" s="131" t="s">
        <v>10</v>
      </c>
      <c r="AT4" s="16" t="s">
        <v>4</v>
      </c>
    </row>
    <row r="5" spans="2:12" ht="6.95" customHeight="1">
      <c r="B5" s="19"/>
      <c r="L5" s="19"/>
    </row>
    <row r="6" spans="2:12" ht="12" customHeight="1">
      <c r="B6" s="19"/>
      <c r="D6" s="132" t="s">
        <v>16</v>
      </c>
      <c r="L6" s="19"/>
    </row>
    <row r="7" spans="2:12" ht="16.5" customHeight="1">
      <c r="B7" s="19"/>
      <c r="E7" s="133" t="str">
        <f>'Rekapitulace stavby'!K6</f>
        <v>Rekonstrukce Pallova 52/19, Plzeň, objekt A, vestibul a sály</v>
      </c>
      <c r="F7" s="132"/>
      <c r="G7" s="132"/>
      <c r="H7" s="132"/>
      <c r="L7" s="19"/>
    </row>
    <row r="8" spans="2:12" s="1" customFormat="1" ht="12" customHeight="1">
      <c r="B8" s="42"/>
      <c r="D8" s="132" t="s">
        <v>97</v>
      </c>
      <c r="I8" s="134"/>
      <c r="L8" s="42"/>
    </row>
    <row r="9" spans="2:12" s="1" customFormat="1" ht="36.95" customHeight="1">
      <c r="B9" s="42"/>
      <c r="E9" s="135" t="s">
        <v>98</v>
      </c>
      <c r="F9" s="1"/>
      <c r="G9" s="1"/>
      <c r="H9" s="1"/>
      <c r="I9" s="134"/>
      <c r="L9" s="42"/>
    </row>
    <row r="10" spans="2:12" s="1" customFormat="1" ht="12">
      <c r="B10" s="42"/>
      <c r="I10" s="134"/>
      <c r="L10" s="42"/>
    </row>
    <row r="11" spans="2:12" s="1" customFormat="1" ht="12" customHeight="1">
      <c r="B11" s="42"/>
      <c r="D11" s="132" t="s">
        <v>18</v>
      </c>
      <c r="F11" s="136" t="s">
        <v>19</v>
      </c>
      <c r="I11" s="137" t="s">
        <v>20</v>
      </c>
      <c r="J11" s="136" t="s">
        <v>19</v>
      </c>
      <c r="L11" s="42"/>
    </row>
    <row r="12" spans="2:12" s="1" customFormat="1" ht="12" customHeight="1">
      <c r="B12" s="42"/>
      <c r="D12" s="132" t="s">
        <v>21</v>
      </c>
      <c r="F12" s="136" t="s">
        <v>22</v>
      </c>
      <c r="I12" s="137" t="s">
        <v>23</v>
      </c>
      <c r="J12" s="138" t="str">
        <f>'Rekapitulace stavby'!AN8</f>
        <v>6. 3. 2019</v>
      </c>
      <c r="L12" s="42"/>
    </row>
    <row r="13" spans="2:12" s="1" customFormat="1" ht="10.8" customHeight="1">
      <c r="B13" s="42"/>
      <c r="I13" s="134"/>
      <c r="L13" s="42"/>
    </row>
    <row r="14" spans="2:12" s="1" customFormat="1" ht="12" customHeight="1">
      <c r="B14" s="42"/>
      <c r="D14" s="132" t="s">
        <v>25</v>
      </c>
      <c r="I14" s="137" t="s">
        <v>26</v>
      </c>
      <c r="J14" s="136" t="s">
        <v>19</v>
      </c>
      <c r="L14" s="42"/>
    </row>
    <row r="15" spans="2:12" s="1" customFormat="1" ht="18" customHeight="1">
      <c r="B15" s="42"/>
      <c r="E15" s="136" t="s">
        <v>27</v>
      </c>
      <c r="I15" s="137" t="s">
        <v>28</v>
      </c>
      <c r="J15" s="136" t="s">
        <v>19</v>
      </c>
      <c r="L15" s="42"/>
    </row>
    <row r="16" spans="2:12" s="1" customFormat="1" ht="6.95" customHeight="1">
      <c r="B16" s="42"/>
      <c r="I16" s="134"/>
      <c r="L16" s="42"/>
    </row>
    <row r="17" spans="2:12" s="1" customFormat="1" ht="12" customHeight="1">
      <c r="B17" s="42"/>
      <c r="D17" s="132" t="s">
        <v>29</v>
      </c>
      <c r="I17" s="137" t="s">
        <v>26</v>
      </c>
      <c r="J17" s="32" t="str">
        <f>'Rekapitulace stavby'!AN13</f>
        <v>Vyplň údaj</v>
      </c>
      <c r="L17" s="42"/>
    </row>
    <row r="18" spans="2:12" s="1" customFormat="1" ht="18" customHeight="1">
      <c r="B18" s="42"/>
      <c r="E18" s="32" t="str">
        <f>'Rekapitulace stavby'!E14</f>
        <v>Vyplň údaj</v>
      </c>
      <c r="F18" s="136"/>
      <c r="G18" s="136"/>
      <c r="H18" s="136"/>
      <c r="I18" s="137" t="s">
        <v>28</v>
      </c>
      <c r="J18" s="32" t="str">
        <f>'Rekapitulace stavby'!AN14</f>
        <v>Vyplň údaj</v>
      </c>
      <c r="L18" s="42"/>
    </row>
    <row r="19" spans="2:12" s="1" customFormat="1" ht="6.95" customHeight="1">
      <c r="B19" s="42"/>
      <c r="I19" s="134"/>
      <c r="L19" s="42"/>
    </row>
    <row r="20" spans="2:12" s="1" customFormat="1" ht="12" customHeight="1">
      <c r="B20" s="42"/>
      <c r="D20" s="132" t="s">
        <v>31</v>
      </c>
      <c r="I20" s="137" t="s">
        <v>26</v>
      </c>
      <c r="J20" s="136" t="s">
        <v>32</v>
      </c>
      <c r="L20" s="42"/>
    </row>
    <row r="21" spans="2:12" s="1" customFormat="1" ht="18" customHeight="1">
      <c r="B21" s="42"/>
      <c r="E21" s="136" t="s">
        <v>33</v>
      </c>
      <c r="I21" s="137" t="s">
        <v>28</v>
      </c>
      <c r="J21" s="136" t="s">
        <v>34</v>
      </c>
      <c r="L21" s="42"/>
    </row>
    <row r="22" spans="2:12" s="1" customFormat="1" ht="6.95" customHeight="1">
      <c r="B22" s="42"/>
      <c r="I22" s="134"/>
      <c r="L22" s="42"/>
    </row>
    <row r="23" spans="2:12" s="1" customFormat="1" ht="12" customHeight="1">
      <c r="B23" s="42"/>
      <c r="D23" s="132" t="s">
        <v>36</v>
      </c>
      <c r="I23" s="137" t="s">
        <v>26</v>
      </c>
      <c r="J23" s="136" t="s">
        <v>37</v>
      </c>
      <c r="L23" s="42"/>
    </row>
    <row r="24" spans="2:12" s="1" customFormat="1" ht="18" customHeight="1">
      <c r="B24" s="42"/>
      <c r="E24" s="136" t="s">
        <v>38</v>
      </c>
      <c r="I24" s="137" t="s">
        <v>28</v>
      </c>
      <c r="J24" s="136" t="s">
        <v>19</v>
      </c>
      <c r="L24" s="42"/>
    </row>
    <row r="25" spans="2:12" s="1" customFormat="1" ht="6.95" customHeight="1">
      <c r="B25" s="42"/>
      <c r="I25" s="134"/>
      <c r="L25" s="42"/>
    </row>
    <row r="26" spans="2:12" s="1" customFormat="1" ht="12" customHeight="1">
      <c r="B26" s="42"/>
      <c r="D26" s="132" t="s">
        <v>39</v>
      </c>
      <c r="I26" s="134"/>
      <c r="L26" s="42"/>
    </row>
    <row r="27" spans="2:12" s="7" customFormat="1" ht="16.5" customHeight="1">
      <c r="B27" s="139"/>
      <c r="E27" s="140" t="s">
        <v>19</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41</v>
      </c>
      <c r="I30" s="134"/>
      <c r="J30" s="144">
        <f>ROUND(J103,2)</f>
        <v>0</v>
      </c>
      <c r="L30" s="42"/>
    </row>
    <row r="31" spans="2:12" s="1" customFormat="1" ht="6.95" customHeight="1">
      <c r="B31" s="42"/>
      <c r="D31" s="74"/>
      <c r="E31" s="74"/>
      <c r="F31" s="74"/>
      <c r="G31" s="74"/>
      <c r="H31" s="74"/>
      <c r="I31" s="142"/>
      <c r="J31" s="74"/>
      <c r="K31" s="74"/>
      <c r="L31" s="42"/>
    </row>
    <row r="32" spans="2:12" s="1" customFormat="1" ht="14.4" customHeight="1">
      <c r="B32" s="42"/>
      <c r="F32" s="145" t="s">
        <v>43</v>
      </c>
      <c r="I32" s="146" t="s">
        <v>42</v>
      </c>
      <c r="J32" s="145" t="s">
        <v>44</v>
      </c>
      <c r="L32" s="42"/>
    </row>
    <row r="33" spans="2:12" s="1" customFormat="1" ht="14.4" customHeight="1">
      <c r="B33" s="42"/>
      <c r="D33" s="147" t="s">
        <v>45</v>
      </c>
      <c r="E33" s="132" t="s">
        <v>46</v>
      </c>
      <c r="F33" s="148">
        <f>ROUND((SUM(BE103:BE382)),2)</f>
        <v>0</v>
      </c>
      <c r="I33" s="149">
        <v>0.21</v>
      </c>
      <c r="J33" s="148">
        <f>ROUND(((SUM(BE103:BE382))*I33),2)</f>
        <v>0</v>
      </c>
      <c r="L33" s="42"/>
    </row>
    <row r="34" spans="2:12" s="1" customFormat="1" ht="14.4" customHeight="1">
      <c r="B34" s="42"/>
      <c r="E34" s="132" t="s">
        <v>47</v>
      </c>
      <c r="F34" s="148">
        <f>ROUND((SUM(BF103:BF382)),2)</f>
        <v>0</v>
      </c>
      <c r="I34" s="149">
        <v>0.15</v>
      </c>
      <c r="J34" s="148">
        <f>ROUND(((SUM(BF103:BF382))*I34),2)</f>
        <v>0</v>
      </c>
      <c r="L34" s="42"/>
    </row>
    <row r="35" spans="2:12" s="1" customFormat="1" ht="14.4" customHeight="1" hidden="1">
      <c r="B35" s="42"/>
      <c r="E35" s="132" t="s">
        <v>48</v>
      </c>
      <c r="F35" s="148">
        <f>ROUND((SUM(BG103:BG382)),2)</f>
        <v>0</v>
      </c>
      <c r="I35" s="149">
        <v>0.21</v>
      </c>
      <c r="J35" s="148">
        <f>0</f>
        <v>0</v>
      </c>
      <c r="L35" s="42"/>
    </row>
    <row r="36" spans="2:12" s="1" customFormat="1" ht="14.4" customHeight="1" hidden="1">
      <c r="B36" s="42"/>
      <c r="E36" s="132" t="s">
        <v>49</v>
      </c>
      <c r="F36" s="148">
        <f>ROUND((SUM(BH103:BH382)),2)</f>
        <v>0</v>
      </c>
      <c r="I36" s="149">
        <v>0.15</v>
      </c>
      <c r="J36" s="148">
        <f>0</f>
        <v>0</v>
      </c>
      <c r="L36" s="42"/>
    </row>
    <row r="37" spans="2:12" s="1" customFormat="1" ht="14.4" customHeight="1" hidden="1">
      <c r="B37" s="42"/>
      <c r="E37" s="132" t="s">
        <v>50</v>
      </c>
      <c r="F37" s="148">
        <f>ROUND((SUM(BI103:BI382)),2)</f>
        <v>0</v>
      </c>
      <c r="I37" s="149">
        <v>0</v>
      </c>
      <c r="J37" s="148">
        <f>0</f>
        <v>0</v>
      </c>
      <c r="L37" s="42"/>
    </row>
    <row r="38" spans="2:12" s="1" customFormat="1" ht="6.95" customHeight="1">
      <c r="B38" s="42"/>
      <c r="I38" s="134"/>
      <c r="L38" s="42"/>
    </row>
    <row r="39" spans="2:12" s="1" customFormat="1" ht="25.4" customHeight="1">
      <c r="B39" s="42"/>
      <c r="C39" s="150"/>
      <c r="D39" s="151" t="s">
        <v>51</v>
      </c>
      <c r="E39" s="152"/>
      <c r="F39" s="152"/>
      <c r="G39" s="153" t="s">
        <v>52</v>
      </c>
      <c r="H39" s="154" t="s">
        <v>53</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99</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6.5" customHeight="1">
      <c r="B48" s="37"/>
      <c r="C48" s="38"/>
      <c r="D48" s="38"/>
      <c r="E48" s="164" t="str">
        <f>E7</f>
        <v>Rekonstrukce Pallova 52/19, Plzeň, objekt A, vestibul a sály</v>
      </c>
      <c r="F48" s="31"/>
      <c r="G48" s="31"/>
      <c r="H48" s="31"/>
      <c r="I48" s="134"/>
      <c r="J48" s="38"/>
      <c r="K48" s="38"/>
      <c r="L48" s="42"/>
    </row>
    <row r="49" spans="2:12" s="1" customFormat="1" ht="12" customHeight="1">
      <c r="B49" s="37"/>
      <c r="C49" s="31" t="s">
        <v>97</v>
      </c>
      <c r="D49" s="38"/>
      <c r="E49" s="38"/>
      <c r="F49" s="38"/>
      <c r="G49" s="38"/>
      <c r="H49" s="38"/>
      <c r="I49" s="134"/>
      <c r="J49" s="38"/>
      <c r="K49" s="38"/>
      <c r="L49" s="42"/>
    </row>
    <row r="50" spans="2:12" s="1" customFormat="1" ht="16.5" customHeight="1">
      <c r="B50" s="37"/>
      <c r="C50" s="38"/>
      <c r="D50" s="38"/>
      <c r="E50" s="67" t="str">
        <f>E9</f>
        <v>01 - Stavební objekt 1.n.p.</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21</v>
      </c>
      <c r="D52" s="38"/>
      <c r="E52" s="38"/>
      <c r="F52" s="26" t="str">
        <f>F12</f>
        <v>Pallova 52/19, Plzeň</v>
      </c>
      <c r="G52" s="38"/>
      <c r="H52" s="38"/>
      <c r="I52" s="137" t="s">
        <v>23</v>
      </c>
      <c r="J52" s="70" t="str">
        <f>IF(J12="","",J12)</f>
        <v>6. 3. 2019</v>
      </c>
      <c r="K52" s="38"/>
      <c r="L52" s="42"/>
    </row>
    <row r="53" spans="2:12" s="1" customFormat="1" ht="6.95" customHeight="1">
      <c r="B53" s="37"/>
      <c r="C53" s="38"/>
      <c r="D53" s="38"/>
      <c r="E53" s="38"/>
      <c r="F53" s="38"/>
      <c r="G53" s="38"/>
      <c r="H53" s="38"/>
      <c r="I53" s="134"/>
      <c r="J53" s="38"/>
      <c r="K53" s="38"/>
      <c r="L53" s="42"/>
    </row>
    <row r="54" spans="2:12" s="1" customFormat="1" ht="43.05" customHeight="1">
      <c r="B54" s="37"/>
      <c r="C54" s="31" t="s">
        <v>25</v>
      </c>
      <c r="D54" s="38"/>
      <c r="E54" s="38"/>
      <c r="F54" s="26" t="str">
        <f>E15</f>
        <v>Středisko volného času Radovánek, Pallova 52/19,Pl</v>
      </c>
      <c r="G54" s="38"/>
      <c r="H54" s="38"/>
      <c r="I54" s="137" t="s">
        <v>31</v>
      </c>
      <c r="J54" s="35" t="str">
        <f>E21</f>
        <v>L.Beneda,Čižická 279, 332 09 Štěnovice</v>
      </c>
      <c r="K54" s="38"/>
      <c r="L54" s="42"/>
    </row>
    <row r="55" spans="2:12" s="1" customFormat="1" ht="43.05" customHeight="1">
      <c r="B55" s="37"/>
      <c r="C55" s="31" t="s">
        <v>29</v>
      </c>
      <c r="D55" s="38"/>
      <c r="E55" s="38"/>
      <c r="F55" s="26" t="str">
        <f>IF(E18="","",E18)</f>
        <v>Vyplň údaj</v>
      </c>
      <c r="G55" s="38"/>
      <c r="H55" s="38"/>
      <c r="I55" s="137" t="s">
        <v>36</v>
      </c>
      <c r="J55" s="35" t="str">
        <f>E24</f>
        <v>Martina Havířová, Vranovská 1348, 349 01 Stříbro</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100</v>
      </c>
      <c r="D57" s="166"/>
      <c r="E57" s="166"/>
      <c r="F57" s="166"/>
      <c r="G57" s="166"/>
      <c r="H57" s="166"/>
      <c r="I57" s="167"/>
      <c r="J57" s="168" t="s">
        <v>101</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73</v>
      </c>
      <c r="D59" s="38"/>
      <c r="E59" s="38"/>
      <c r="F59" s="38"/>
      <c r="G59" s="38"/>
      <c r="H59" s="38"/>
      <c r="I59" s="134"/>
      <c r="J59" s="100">
        <f>J103</f>
        <v>0</v>
      </c>
      <c r="K59" s="38"/>
      <c r="L59" s="42"/>
      <c r="AU59" s="16" t="s">
        <v>102</v>
      </c>
    </row>
    <row r="60" spans="2:12" s="8" customFormat="1" ht="24.95" customHeight="1">
      <c r="B60" s="170"/>
      <c r="C60" s="171"/>
      <c r="D60" s="172" t="s">
        <v>103</v>
      </c>
      <c r="E60" s="173"/>
      <c r="F60" s="173"/>
      <c r="G60" s="173"/>
      <c r="H60" s="173"/>
      <c r="I60" s="174"/>
      <c r="J60" s="175">
        <f>J104</f>
        <v>0</v>
      </c>
      <c r="K60" s="171"/>
      <c r="L60" s="176"/>
    </row>
    <row r="61" spans="2:12" s="9" customFormat="1" ht="19.9" customHeight="1">
      <c r="B61" s="177"/>
      <c r="C61" s="178"/>
      <c r="D61" s="179" t="s">
        <v>104</v>
      </c>
      <c r="E61" s="180"/>
      <c r="F61" s="180"/>
      <c r="G61" s="180"/>
      <c r="H61" s="180"/>
      <c r="I61" s="181"/>
      <c r="J61" s="182">
        <f>J105</f>
        <v>0</v>
      </c>
      <c r="K61" s="178"/>
      <c r="L61" s="183"/>
    </row>
    <row r="62" spans="2:12" s="9" customFormat="1" ht="19.9" customHeight="1">
      <c r="B62" s="177"/>
      <c r="C62" s="178"/>
      <c r="D62" s="179" t="s">
        <v>105</v>
      </c>
      <c r="E62" s="180"/>
      <c r="F62" s="180"/>
      <c r="G62" s="180"/>
      <c r="H62" s="180"/>
      <c r="I62" s="181"/>
      <c r="J62" s="182">
        <f>J120</f>
        <v>0</v>
      </c>
      <c r="K62" s="178"/>
      <c r="L62" s="183"/>
    </row>
    <row r="63" spans="2:12" s="9" customFormat="1" ht="19.9" customHeight="1">
      <c r="B63" s="177"/>
      <c r="C63" s="178"/>
      <c r="D63" s="179" t="s">
        <v>106</v>
      </c>
      <c r="E63" s="180"/>
      <c r="F63" s="180"/>
      <c r="G63" s="180"/>
      <c r="H63" s="180"/>
      <c r="I63" s="181"/>
      <c r="J63" s="182">
        <f>J151</f>
        <v>0</v>
      </c>
      <c r="K63" s="178"/>
      <c r="L63" s="183"/>
    </row>
    <row r="64" spans="2:12" s="9" customFormat="1" ht="19.9" customHeight="1">
      <c r="B64" s="177"/>
      <c r="C64" s="178"/>
      <c r="D64" s="179" t="s">
        <v>107</v>
      </c>
      <c r="E64" s="180"/>
      <c r="F64" s="180"/>
      <c r="G64" s="180"/>
      <c r="H64" s="180"/>
      <c r="I64" s="181"/>
      <c r="J64" s="182">
        <f>J158</f>
        <v>0</v>
      </c>
      <c r="K64" s="178"/>
      <c r="L64" s="183"/>
    </row>
    <row r="65" spans="2:12" s="9" customFormat="1" ht="19.9" customHeight="1">
      <c r="B65" s="177"/>
      <c r="C65" s="178"/>
      <c r="D65" s="179" t="s">
        <v>108</v>
      </c>
      <c r="E65" s="180"/>
      <c r="F65" s="180"/>
      <c r="G65" s="180"/>
      <c r="H65" s="180"/>
      <c r="I65" s="181"/>
      <c r="J65" s="182">
        <f>J162</f>
        <v>0</v>
      </c>
      <c r="K65" s="178"/>
      <c r="L65" s="183"/>
    </row>
    <row r="66" spans="2:12" s="9" customFormat="1" ht="19.9" customHeight="1">
      <c r="B66" s="177"/>
      <c r="C66" s="178"/>
      <c r="D66" s="179" t="s">
        <v>109</v>
      </c>
      <c r="E66" s="180"/>
      <c r="F66" s="180"/>
      <c r="G66" s="180"/>
      <c r="H66" s="180"/>
      <c r="I66" s="181"/>
      <c r="J66" s="182">
        <f>J190</f>
        <v>0</v>
      </c>
      <c r="K66" s="178"/>
      <c r="L66" s="183"/>
    </row>
    <row r="67" spans="2:12" s="9" customFormat="1" ht="19.9" customHeight="1">
      <c r="B67" s="177"/>
      <c r="C67" s="178"/>
      <c r="D67" s="179" t="s">
        <v>110</v>
      </c>
      <c r="E67" s="180"/>
      <c r="F67" s="180"/>
      <c r="G67" s="180"/>
      <c r="H67" s="180"/>
      <c r="I67" s="181"/>
      <c r="J67" s="182">
        <f>J192</f>
        <v>0</v>
      </c>
      <c r="K67" s="178"/>
      <c r="L67" s="183"/>
    </row>
    <row r="68" spans="2:12" s="9" customFormat="1" ht="19.9" customHeight="1">
      <c r="B68" s="177"/>
      <c r="C68" s="178"/>
      <c r="D68" s="179" t="s">
        <v>111</v>
      </c>
      <c r="E68" s="180"/>
      <c r="F68" s="180"/>
      <c r="G68" s="180"/>
      <c r="H68" s="180"/>
      <c r="I68" s="181"/>
      <c r="J68" s="182">
        <f>J216</f>
        <v>0</v>
      </c>
      <c r="K68" s="178"/>
      <c r="L68" s="183"/>
    </row>
    <row r="69" spans="2:12" s="9" customFormat="1" ht="19.9" customHeight="1">
      <c r="B69" s="177"/>
      <c r="C69" s="178"/>
      <c r="D69" s="179" t="s">
        <v>112</v>
      </c>
      <c r="E69" s="180"/>
      <c r="F69" s="180"/>
      <c r="G69" s="180"/>
      <c r="H69" s="180"/>
      <c r="I69" s="181"/>
      <c r="J69" s="182">
        <f>J226</f>
        <v>0</v>
      </c>
      <c r="K69" s="178"/>
      <c r="L69" s="183"/>
    </row>
    <row r="70" spans="2:12" s="8" customFormat="1" ht="24.95" customHeight="1">
      <c r="B70" s="170"/>
      <c r="C70" s="171"/>
      <c r="D70" s="172" t="s">
        <v>113</v>
      </c>
      <c r="E70" s="173"/>
      <c r="F70" s="173"/>
      <c r="G70" s="173"/>
      <c r="H70" s="173"/>
      <c r="I70" s="174"/>
      <c r="J70" s="175">
        <f>J229</f>
        <v>0</v>
      </c>
      <c r="K70" s="171"/>
      <c r="L70" s="176"/>
    </row>
    <row r="71" spans="2:12" s="9" customFormat="1" ht="19.9" customHeight="1">
      <c r="B71" s="177"/>
      <c r="C71" s="178"/>
      <c r="D71" s="179" t="s">
        <v>114</v>
      </c>
      <c r="E71" s="180"/>
      <c r="F71" s="180"/>
      <c r="G71" s="180"/>
      <c r="H71" s="180"/>
      <c r="I71" s="181"/>
      <c r="J71" s="182">
        <f>J230</f>
        <v>0</v>
      </c>
      <c r="K71" s="178"/>
      <c r="L71" s="183"/>
    </row>
    <row r="72" spans="2:12" s="9" customFormat="1" ht="19.9" customHeight="1">
      <c r="B72" s="177"/>
      <c r="C72" s="178"/>
      <c r="D72" s="179" t="s">
        <v>115</v>
      </c>
      <c r="E72" s="180"/>
      <c r="F72" s="180"/>
      <c r="G72" s="180"/>
      <c r="H72" s="180"/>
      <c r="I72" s="181"/>
      <c r="J72" s="182">
        <f>J244</f>
        <v>0</v>
      </c>
      <c r="K72" s="178"/>
      <c r="L72" s="183"/>
    </row>
    <row r="73" spans="2:12" s="9" customFormat="1" ht="19.9" customHeight="1">
      <c r="B73" s="177"/>
      <c r="C73" s="178"/>
      <c r="D73" s="179" t="s">
        <v>116</v>
      </c>
      <c r="E73" s="180"/>
      <c r="F73" s="180"/>
      <c r="G73" s="180"/>
      <c r="H73" s="180"/>
      <c r="I73" s="181"/>
      <c r="J73" s="182">
        <f>J262</f>
        <v>0</v>
      </c>
      <c r="K73" s="178"/>
      <c r="L73" s="183"/>
    </row>
    <row r="74" spans="2:12" s="9" customFormat="1" ht="19.9" customHeight="1">
      <c r="B74" s="177"/>
      <c r="C74" s="178"/>
      <c r="D74" s="179" t="s">
        <v>117</v>
      </c>
      <c r="E74" s="180"/>
      <c r="F74" s="180"/>
      <c r="G74" s="180"/>
      <c r="H74" s="180"/>
      <c r="I74" s="181"/>
      <c r="J74" s="182">
        <f>J282</f>
        <v>0</v>
      </c>
      <c r="K74" s="178"/>
      <c r="L74" s="183"/>
    </row>
    <row r="75" spans="2:12" s="9" customFormat="1" ht="19.9" customHeight="1">
      <c r="B75" s="177"/>
      <c r="C75" s="178"/>
      <c r="D75" s="179" t="s">
        <v>118</v>
      </c>
      <c r="E75" s="180"/>
      <c r="F75" s="180"/>
      <c r="G75" s="180"/>
      <c r="H75" s="180"/>
      <c r="I75" s="181"/>
      <c r="J75" s="182">
        <f>J297</f>
        <v>0</v>
      </c>
      <c r="K75" s="178"/>
      <c r="L75" s="183"/>
    </row>
    <row r="76" spans="2:12" s="9" customFormat="1" ht="19.9" customHeight="1">
      <c r="B76" s="177"/>
      <c r="C76" s="178"/>
      <c r="D76" s="179" t="s">
        <v>119</v>
      </c>
      <c r="E76" s="180"/>
      <c r="F76" s="180"/>
      <c r="G76" s="180"/>
      <c r="H76" s="180"/>
      <c r="I76" s="181"/>
      <c r="J76" s="182">
        <f>J326</f>
        <v>0</v>
      </c>
      <c r="K76" s="178"/>
      <c r="L76" s="183"/>
    </row>
    <row r="77" spans="2:12" s="9" customFormat="1" ht="14.85" customHeight="1">
      <c r="B77" s="177"/>
      <c r="C77" s="178"/>
      <c r="D77" s="179" t="s">
        <v>120</v>
      </c>
      <c r="E77" s="180"/>
      <c r="F77" s="180"/>
      <c r="G77" s="180"/>
      <c r="H77" s="180"/>
      <c r="I77" s="181"/>
      <c r="J77" s="182">
        <f>J327</f>
        <v>0</v>
      </c>
      <c r="K77" s="178"/>
      <c r="L77" s="183"/>
    </row>
    <row r="78" spans="2:12" s="9" customFormat="1" ht="14.85" customHeight="1">
      <c r="B78" s="177"/>
      <c r="C78" s="178"/>
      <c r="D78" s="179" t="s">
        <v>121</v>
      </c>
      <c r="E78" s="180"/>
      <c r="F78" s="180"/>
      <c r="G78" s="180"/>
      <c r="H78" s="180"/>
      <c r="I78" s="181"/>
      <c r="J78" s="182">
        <f>J331</f>
        <v>0</v>
      </c>
      <c r="K78" s="178"/>
      <c r="L78" s="183"/>
    </row>
    <row r="79" spans="2:12" s="9" customFormat="1" ht="14.85" customHeight="1">
      <c r="B79" s="177"/>
      <c r="C79" s="178"/>
      <c r="D79" s="179" t="s">
        <v>122</v>
      </c>
      <c r="E79" s="180"/>
      <c r="F79" s="180"/>
      <c r="G79" s="180"/>
      <c r="H79" s="180"/>
      <c r="I79" s="181"/>
      <c r="J79" s="182">
        <f>J334</f>
        <v>0</v>
      </c>
      <c r="K79" s="178"/>
      <c r="L79" s="183"/>
    </row>
    <row r="80" spans="2:12" s="9" customFormat="1" ht="14.85" customHeight="1">
      <c r="B80" s="177"/>
      <c r="C80" s="178"/>
      <c r="D80" s="179" t="s">
        <v>123</v>
      </c>
      <c r="E80" s="180"/>
      <c r="F80" s="180"/>
      <c r="G80" s="180"/>
      <c r="H80" s="180"/>
      <c r="I80" s="181"/>
      <c r="J80" s="182">
        <f>J348</f>
        <v>0</v>
      </c>
      <c r="K80" s="178"/>
      <c r="L80" s="183"/>
    </row>
    <row r="81" spans="2:12" s="9" customFormat="1" ht="14.85" customHeight="1">
      <c r="B81" s="177"/>
      <c r="C81" s="178"/>
      <c r="D81" s="179" t="s">
        <v>124</v>
      </c>
      <c r="E81" s="180"/>
      <c r="F81" s="180"/>
      <c r="G81" s="180"/>
      <c r="H81" s="180"/>
      <c r="I81" s="181"/>
      <c r="J81" s="182">
        <f>J351</f>
        <v>0</v>
      </c>
      <c r="K81" s="178"/>
      <c r="L81" s="183"/>
    </row>
    <row r="82" spans="2:12" s="9" customFormat="1" ht="14.85" customHeight="1">
      <c r="B82" s="177"/>
      <c r="C82" s="178"/>
      <c r="D82" s="179" t="s">
        <v>125</v>
      </c>
      <c r="E82" s="180"/>
      <c r="F82" s="180"/>
      <c r="G82" s="180"/>
      <c r="H82" s="180"/>
      <c r="I82" s="181"/>
      <c r="J82" s="182">
        <f>J354</f>
        <v>0</v>
      </c>
      <c r="K82" s="178"/>
      <c r="L82" s="183"/>
    </row>
    <row r="83" spans="2:12" s="9" customFormat="1" ht="14.85" customHeight="1">
      <c r="B83" s="177"/>
      <c r="C83" s="178"/>
      <c r="D83" s="179" t="s">
        <v>126</v>
      </c>
      <c r="E83" s="180"/>
      <c r="F83" s="180"/>
      <c r="G83" s="180"/>
      <c r="H83" s="180"/>
      <c r="I83" s="181"/>
      <c r="J83" s="182">
        <f>J376</f>
        <v>0</v>
      </c>
      <c r="K83" s="178"/>
      <c r="L83" s="183"/>
    </row>
    <row r="84" spans="2:12" s="1" customFormat="1" ht="21.8" customHeight="1">
      <c r="B84" s="37"/>
      <c r="C84" s="38"/>
      <c r="D84" s="38"/>
      <c r="E84" s="38"/>
      <c r="F84" s="38"/>
      <c r="G84" s="38"/>
      <c r="H84" s="38"/>
      <c r="I84" s="134"/>
      <c r="J84" s="38"/>
      <c r="K84" s="38"/>
      <c r="L84" s="42"/>
    </row>
    <row r="85" spans="2:12" s="1" customFormat="1" ht="6.95" customHeight="1">
      <c r="B85" s="57"/>
      <c r="C85" s="58"/>
      <c r="D85" s="58"/>
      <c r="E85" s="58"/>
      <c r="F85" s="58"/>
      <c r="G85" s="58"/>
      <c r="H85" s="58"/>
      <c r="I85" s="160"/>
      <c r="J85" s="58"/>
      <c r="K85" s="58"/>
      <c r="L85" s="42"/>
    </row>
    <row r="89" spans="2:12" s="1" customFormat="1" ht="6.95" customHeight="1">
      <c r="B89" s="59"/>
      <c r="C89" s="60"/>
      <c r="D89" s="60"/>
      <c r="E89" s="60"/>
      <c r="F89" s="60"/>
      <c r="G89" s="60"/>
      <c r="H89" s="60"/>
      <c r="I89" s="163"/>
      <c r="J89" s="60"/>
      <c r="K89" s="60"/>
      <c r="L89" s="42"/>
    </row>
    <row r="90" spans="2:12" s="1" customFormat="1" ht="24.95" customHeight="1">
      <c r="B90" s="37"/>
      <c r="C90" s="22" t="s">
        <v>127</v>
      </c>
      <c r="D90" s="38"/>
      <c r="E90" s="38"/>
      <c r="F90" s="38"/>
      <c r="G90" s="38"/>
      <c r="H90" s="38"/>
      <c r="I90" s="134"/>
      <c r="J90" s="38"/>
      <c r="K90" s="38"/>
      <c r="L90" s="42"/>
    </row>
    <row r="91" spans="2:12" s="1" customFormat="1" ht="6.95" customHeight="1">
      <c r="B91" s="37"/>
      <c r="C91" s="38"/>
      <c r="D91" s="38"/>
      <c r="E91" s="38"/>
      <c r="F91" s="38"/>
      <c r="G91" s="38"/>
      <c r="H91" s="38"/>
      <c r="I91" s="134"/>
      <c r="J91" s="38"/>
      <c r="K91" s="38"/>
      <c r="L91" s="42"/>
    </row>
    <row r="92" spans="2:12" s="1" customFormat="1" ht="12" customHeight="1">
      <c r="B92" s="37"/>
      <c r="C92" s="31" t="s">
        <v>16</v>
      </c>
      <c r="D92" s="38"/>
      <c r="E92" s="38"/>
      <c r="F92" s="38"/>
      <c r="G92" s="38"/>
      <c r="H92" s="38"/>
      <c r="I92" s="134"/>
      <c r="J92" s="38"/>
      <c r="K92" s="38"/>
      <c r="L92" s="42"/>
    </row>
    <row r="93" spans="2:12" s="1" customFormat="1" ht="16.5" customHeight="1">
      <c r="B93" s="37"/>
      <c r="C93" s="38"/>
      <c r="D93" s="38"/>
      <c r="E93" s="164" t="str">
        <f>E7</f>
        <v>Rekonstrukce Pallova 52/19, Plzeň, objekt A, vestibul a sály</v>
      </c>
      <c r="F93" s="31"/>
      <c r="G93" s="31"/>
      <c r="H93" s="31"/>
      <c r="I93" s="134"/>
      <c r="J93" s="38"/>
      <c r="K93" s="38"/>
      <c r="L93" s="42"/>
    </row>
    <row r="94" spans="2:12" s="1" customFormat="1" ht="12" customHeight="1">
      <c r="B94" s="37"/>
      <c r="C94" s="31" t="s">
        <v>97</v>
      </c>
      <c r="D94" s="38"/>
      <c r="E94" s="38"/>
      <c r="F94" s="38"/>
      <c r="G94" s="38"/>
      <c r="H94" s="38"/>
      <c r="I94" s="134"/>
      <c r="J94" s="38"/>
      <c r="K94" s="38"/>
      <c r="L94" s="42"/>
    </row>
    <row r="95" spans="2:12" s="1" customFormat="1" ht="16.5" customHeight="1">
      <c r="B95" s="37"/>
      <c r="C95" s="38"/>
      <c r="D95" s="38"/>
      <c r="E95" s="67" t="str">
        <f>E9</f>
        <v>01 - Stavební objekt 1.n.p.</v>
      </c>
      <c r="F95" s="38"/>
      <c r="G95" s="38"/>
      <c r="H95" s="38"/>
      <c r="I95" s="134"/>
      <c r="J95" s="38"/>
      <c r="K95" s="38"/>
      <c r="L95" s="42"/>
    </row>
    <row r="96" spans="2:12" s="1" customFormat="1" ht="6.95" customHeight="1">
      <c r="B96" s="37"/>
      <c r="C96" s="38"/>
      <c r="D96" s="38"/>
      <c r="E96" s="38"/>
      <c r="F96" s="38"/>
      <c r="G96" s="38"/>
      <c r="H96" s="38"/>
      <c r="I96" s="134"/>
      <c r="J96" s="38"/>
      <c r="K96" s="38"/>
      <c r="L96" s="42"/>
    </row>
    <row r="97" spans="2:12" s="1" customFormat="1" ht="12" customHeight="1">
      <c r="B97" s="37"/>
      <c r="C97" s="31" t="s">
        <v>21</v>
      </c>
      <c r="D97" s="38"/>
      <c r="E97" s="38"/>
      <c r="F97" s="26" t="str">
        <f>F12</f>
        <v>Pallova 52/19, Plzeň</v>
      </c>
      <c r="G97" s="38"/>
      <c r="H97" s="38"/>
      <c r="I97" s="137" t="s">
        <v>23</v>
      </c>
      <c r="J97" s="70" t="str">
        <f>IF(J12="","",J12)</f>
        <v>6. 3. 2019</v>
      </c>
      <c r="K97" s="38"/>
      <c r="L97" s="42"/>
    </row>
    <row r="98" spans="2:12" s="1" customFormat="1" ht="6.95" customHeight="1">
      <c r="B98" s="37"/>
      <c r="C98" s="38"/>
      <c r="D98" s="38"/>
      <c r="E98" s="38"/>
      <c r="F98" s="38"/>
      <c r="G98" s="38"/>
      <c r="H98" s="38"/>
      <c r="I98" s="134"/>
      <c r="J98" s="38"/>
      <c r="K98" s="38"/>
      <c r="L98" s="42"/>
    </row>
    <row r="99" spans="2:12" s="1" customFormat="1" ht="43.05" customHeight="1">
      <c r="B99" s="37"/>
      <c r="C99" s="31" t="s">
        <v>25</v>
      </c>
      <c r="D99" s="38"/>
      <c r="E99" s="38"/>
      <c r="F99" s="26" t="str">
        <f>E15</f>
        <v>Středisko volného času Radovánek, Pallova 52/19,Pl</v>
      </c>
      <c r="G99" s="38"/>
      <c r="H99" s="38"/>
      <c r="I99" s="137" t="s">
        <v>31</v>
      </c>
      <c r="J99" s="35" t="str">
        <f>E21</f>
        <v>L.Beneda,Čižická 279, 332 09 Štěnovice</v>
      </c>
      <c r="K99" s="38"/>
      <c r="L99" s="42"/>
    </row>
    <row r="100" spans="2:12" s="1" customFormat="1" ht="43.05" customHeight="1">
      <c r="B100" s="37"/>
      <c r="C100" s="31" t="s">
        <v>29</v>
      </c>
      <c r="D100" s="38"/>
      <c r="E100" s="38"/>
      <c r="F100" s="26" t="str">
        <f>IF(E18="","",E18)</f>
        <v>Vyplň údaj</v>
      </c>
      <c r="G100" s="38"/>
      <c r="H100" s="38"/>
      <c r="I100" s="137" t="s">
        <v>36</v>
      </c>
      <c r="J100" s="35" t="str">
        <f>E24</f>
        <v>Martina Havířová, Vranovská 1348, 349 01 Stříbro</v>
      </c>
      <c r="K100" s="38"/>
      <c r="L100" s="42"/>
    </row>
    <row r="101" spans="2:12" s="1" customFormat="1" ht="10.3" customHeight="1">
      <c r="B101" s="37"/>
      <c r="C101" s="38"/>
      <c r="D101" s="38"/>
      <c r="E101" s="38"/>
      <c r="F101" s="38"/>
      <c r="G101" s="38"/>
      <c r="H101" s="38"/>
      <c r="I101" s="134"/>
      <c r="J101" s="38"/>
      <c r="K101" s="38"/>
      <c r="L101" s="42"/>
    </row>
    <row r="102" spans="2:20" s="10" customFormat="1" ht="29.25" customHeight="1">
      <c r="B102" s="184"/>
      <c r="C102" s="185" t="s">
        <v>128</v>
      </c>
      <c r="D102" s="186" t="s">
        <v>60</v>
      </c>
      <c r="E102" s="186" t="s">
        <v>56</v>
      </c>
      <c r="F102" s="186" t="s">
        <v>57</v>
      </c>
      <c r="G102" s="186" t="s">
        <v>129</v>
      </c>
      <c r="H102" s="186" t="s">
        <v>130</v>
      </c>
      <c r="I102" s="187" t="s">
        <v>131</v>
      </c>
      <c r="J102" s="186" t="s">
        <v>101</v>
      </c>
      <c r="K102" s="188" t="s">
        <v>132</v>
      </c>
      <c r="L102" s="189"/>
      <c r="M102" s="90" t="s">
        <v>19</v>
      </c>
      <c r="N102" s="91" t="s">
        <v>45</v>
      </c>
      <c r="O102" s="91" t="s">
        <v>133</v>
      </c>
      <c r="P102" s="91" t="s">
        <v>134</v>
      </c>
      <c r="Q102" s="91" t="s">
        <v>135</v>
      </c>
      <c r="R102" s="91" t="s">
        <v>136</v>
      </c>
      <c r="S102" s="91" t="s">
        <v>137</v>
      </c>
      <c r="T102" s="92" t="s">
        <v>138</v>
      </c>
    </row>
    <row r="103" spans="2:63" s="1" customFormat="1" ht="22.8" customHeight="1">
      <c r="B103" s="37"/>
      <c r="C103" s="97" t="s">
        <v>139</v>
      </c>
      <c r="D103" s="38"/>
      <c r="E103" s="38"/>
      <c r="F103" s="38"/>
      <c r="G103" s="38"/>
      <c r="H103" s="38"/>
      <c r="I103" s="134"/>
      <c r="J103" s="190">
        <f>BK103</f>
        <v>0</v>
      </c>
      <c r="K103" s="38"/>
      <c r="L103" s="42"/>
      <c r="M103" s="93"/>
      <c r="N103" s="94"/>
      <c r="O103" s="94"/>
      <c r="P103" s="191">
        <f>P104+P229</f>
        <v>0</v>
      </c>
      <c r="Q103" s="94"/>
      <c r="R103" s="191">
        <f>R104+R229</f>
        <v>16.223769622999995</v>
      </c>
      <c r="S103" s="94"/>
      <c r="T103" s="192">
        <f>T104+T229</f>
        <v>21.936482050000002</v>
      </c>
      <c r="AT103" s="16" t="s">
        <v>74</v>
      </c>
      <c r="AU103" s="16" t="s">
        <v>102</v>
      </c>
      <c r="BK103" s="193">
        <f>BK104+BK229</f>
        <v>0</v>
      </c>
    </row>
    <row r="104" spans="2:63" s="11" customFormat="1" ht="25.9" customHeight="1">
      <c r="B104" s="194"/>
      <c r="C104" s="195"/>
      <c r="D104" s="196" t="s">
        <v>74</v>
      </c>
      <c r="E104" s="197" t="s">
        <v>140</v>
      </c>
      <c r="F104" s="197" t="s">
        <v>141</v>
      </c>
      <c r="G104" s="195"/>
      <c r="H104" s="195"/>
      <c r="I104" s="198"/>
      <c r="J104" s="199">
        <f>BK104</f>
        <v>0</v>
      </c>
      <c r="K104" s="195"/>
      <c r="L104" s="200"/>
      <c r="M104" s="201"/>
      <c r="N104" s="202"/>
      <c r="O104" s="202"/>
      <c r="P104" s="203">
        <f>P105+P120+P151+P158+P162+P190+P192+P216+P226</f>
        <v>0</v>
      </c>
      <c r="Q104" s="202"/>
      <c r="R104" s="203">
        <f>R105+R120+R151+R158+R162+R190+R192+R216+R226</f>
        <v>11.892503978999997</v>
      </c>
      <c r="S104" s="202"/>
      <c r="T104" s="204">
        <f>T105+T120+T151+T158+T162+T190+T192+T216+T226</f>
        <v>20.925768750000003</v>
      </c>
      <c r="AR104" s="205" t="s">
        <v>83</v>
      </c>
      <c r="AT104" s="206" t="s">
        <v>74</v>
      </c>
      <c r="AU104" s="206" t="s">
        <v>75</v>
      </c>
      <c r="AY104" s="205" t="s">
        <v>142</v>
      </c>
      <c r="BK104" s="207">
        <f>BK105+BK120+BK151+BK158+BK162+BK190+BK192+BK216+BK226</f>
        <v>0</v>
      </c>
    </row>
    <row r="105" spans="2:63" s="11" customFormat="1" ht="22.8" customHeight="1">
      <c r="B105" s="194"/>
      <c r="C105" s="195"/>
      <c r="D105" s="196" t="s">
        <v>74</v>
      </c>
      <c r="E105" s="208" t="s">
        <v>143</v>
      </c>
      <c r="F105" s="208" t="s">
        <v>144</v>
      </c>
      <c r="G105" s="195"/>
      <c r="H105" s="195"/>
      <c r="I105" s="198"/>
      <c r="J105" s="209">
        <f>BK105</f>
        <v>0</v>
      </c>
      <c r="K105" s="195"/>
      <c r="L105" s="200"/>
      <c r="M105" s="201"/>
      <c r="N105" s="202"/>
      <c r="O105" s="202"/>
      <c r="P105" s="203">
        <f>SUM(P106:P119)</f>
        <v>0</v>
      </c>
      <c r="Q105" s="202"/>
      <c r="R105" s="203">
        <f>SUM(R106:R119)</f>
        <v>0.36163908400000006</v>
      </c>
      <c r="S105" s="202"/>
      <c r="T105" s="204">
        <f>SUM(T106:T119)</f>
        <v>0</v>
      </c>
      <c r="AR105" s="205" t="s">
        <v>83</v>
      </c>
      <c r="AT105" s="206" t="s">
        <v>74</v>
      </c>
      <c r="AU105" s="206" t="s">
        <v>83</v>
      </c>
      <c r="AY105" s="205" t="s">
        <v>142</v>
      </c>
      <c r="BK105" s="207">
        <f>SUM(BK106:BK119)</f>
        <v>0</v>
      </c>
    </row>
    <row r="106" spans="2:65" s="1" customFormat="1" ht="16.5" customHeight="1">
      <c r="B106" s="37"/>
      <c r="C106" s="210" t="s">
        <v>83</v>
      </c>
      <c r="D106" s="210" t="s">
        <v>145</v>
      </c>
      <c r="E106" s="211" t="s">
        <v>146</v>
      </c>
      <c r="F106" s="212" t="s">
        <v>147</v>
      </c>
      <c r="G106" s="213" t="s">
        <v>148</v>
      </c>
      <c r="H106" s="214">
        <v>0.059</v>
      </c>
      <c r="I106" s="215"/>
      <c r="J106" s="216">
        <f>ROUND(I106*H106,2)</f>
        <v>0</v>
      </c>
      <c r="K106" s="212" t="s">
        <v>149</v>
      </c>
      <c r="L106" s="42"/>
      <c r="M106" s="217" t="s">
        <v>19</v>
      </c>
      <c r="N106" s="218" t="s">
        <v>46</v>
      </c>
      <c r="O106" s="82"/>
      <c r="P106" s="219">
        <f>O106*H106</f>
        <v>0</v>
      </c>
      <c r="Q106" s="219">
        <v>1.94302</v>
      </c>
      <c r="R106" s="219">
        <f>Q106*H106</f>
        <v>0.11463817999999999</v>
      </c>
      <c r="S106" s="219">
        <v>0</v>
      </c>
      <c r="T106" s="220">
        <f>S106*H106</f>
        <v>0</v>
      </c>
      <c r="AR106" s="221" t="s">
        <v>150</v>
      </c>
      <c r="AT106" s="221" t="s">
        <v>145</v>
      </c>
      <c r="AU106" s="221" t="s">
        <v>85</v>
      </c>
      <c r="AY106" s="16" t="s">
        <v>142</v>
      </c>
      <c r="BE106" s="222">
        <f>IF(N106="základní",J106,0)</f>
        <v>0</v>
      </c>
      <c r="BF106" s="222">
        <f>IF(N106="snížená",J106,0)</f>
        <v>0</v>
      </c>
      <c r="BG106" s="222">
        <f>IF(N106="zákl. přenesená",J106,0)</f>
        <v>0</v>
      </c>
      <c r="BH106" s="222">
        <f>IF(N106="sníž. přenesená",J106,0)</f>
        <v>0</v>
      </c>
      <c r="BI106" s="222">
        <f>IF(N106="nulová",J106,0)</f>
        <v>0</v>
      </c>
      <c r="BJ106" s="16" t="s">
        <v>83</v>
      </c>
      <c r="BK106" s="222">
        <f>ROUND(I106*H106,2)</f>
        <v>0</v>
      </c>
      <c r="BL106" s="16" t="s">
        <v>150</v>
      </c>
      <c r="BM106" s="221" t="s">
        <v>151</v>
      </c>
    </row>
    <row r="107" spans="2:47" s="1" customFormat="1" ht="12">
      <c r="B107" s="37"/>
      <c r="C107" s="38"/>
      <c r="D107" s="223" t="s">
        <v>152</v>
      </c>
      <c r="E107" s="38"/>
      <c r="F107" s="224" t="s">
        <v>153</v>
      </c>
      <c r="G107" s="38"/>
      <c r="H107" s="38"/>
      <c r="I107" s="134"/>
      <c r="J107" s="38"/>
      <c r="K107" s="38"/>
      <c r="L107" s="42"/>
      <c r="M107" s="225"/>
      <c r="N107" s="82"/>
      <c r="O107" s="82"/>
      <c r="P107" s="82"/>
      <c r="Q107" s="82"/>
      <c r="R107" s="82"/>
      <c r="S107" s="82"/>
      <c r="T107" s="83"/>
      <c r="AT107" s="16" t="s">
        <v>152</v>
      </c>
      <c r="AU107" s="16" t="s">
        <v>85</v>
      </c>
    </row>
    <row r="108" spans="2:51" s="12" customFormat="1" ht="12">
      <c r="B108" s="226"/>
      <c r="C108" s="227"/>
      <c r="D108" s="223" t="s">
        <v>154</v>
      </c>
      <c r="E108" s="228" t="s">
        <v>19</v>
      </c>
      <c r="F108" s="229" t="s">
        <v>155</v>
      </c>
      <c r="G108" s="227"/>
      <c r="H108" s="230">
        <v>0.059</v>
      </c>
      <c r="I108" s="231"/>
      <c r="J108" s="227"/>
      <c r="K108" s="227"/>
      <c r="L108" s="232"/>
      <c r="M108" s="233"/>
      <c r="N108" s="234"/>
      <c r="O108" s="234"/>
      <c r="P108" s="234"/>
      <c r="Q108" s="234"/>
      <c r="R108" s="234"/>
      <c r="S108" s="234"/>
      <c r="T108" s="235"/>
      <c r="AT108" s="236" t="s">
        <v>154</v>
      </c>
      <c r="AU108" s="236" t="s">
        <v>85</v>
      </c>
      <c r="AV108" s="12" t="s">
        <v>85</v>
      </c>
      <c r="AW108" s="12" t="s">
        <v>35</v>
      </c>
      <c r="AX108" s="12" t="s">
        <v>75</v>
      </c>
      <c r="AY108" s="236" t="s">
        <v>142</v>
      </c>
    </row>
    <row r="109" spans="2:65" s="1" customFormat="1" ht="24" customHeight="1">
      <c r="B109" s="37"/>
      <c r="C109" s="210" t="s">
        <v>85</v>
      </c>
      <c r="D109" s="210" t="s">
        <v>145</v>
      </c>
      <c r="E109" s="211" t="s">
        <v>156</v>
      </c>
      <c r="F109" s="212" t="s">
        <v>157</v>
      </c>
      <c r="G109" s="213" t="s">
        <v>158</v>
      </c>
      <c r="H109" s="214">
        <v>0.058</v>
      </c>
      <c r="I109" s="215"/>
      <c r="J109" s="216">
        <f>ROUND(I109*H109,2)</f>
        <v>0</v>
      </c>
      <c r="K109" s="212" t="s">
        <v>149</v>
      </c>
      <c r="L109" s="42"/>
      <c r="M109" s="217" t="s">
        <v>19</v>
      </c>
      <c r="N109" s="218" t="s">
        <v>46</v>
      </c>
      <c r="O109" s="82"/>
      <c r="P109" s="219">
        <f>O109*H109</f>
        <v>0</v>
      </c>
      <c r="Q109" s="219">
        <v>0.019536</v>
      </c>
      <c r="R109" s="219">
        <f>Q109*H109</f>
        <v>0.0011330880000000002</v>
      </c>
      <c r="S109" s="219">
        <v>0</v>
      </c>
      <c r="T109" s="220">
        <f>S109*H109</f>
        <v>0</v>
      </c>
      <c r="AR109" s="221" t="s">
        <v>150</v>
      </c>
      <c r="AT109" s="221" t="s">
        <v>145</v>
      </c>
      <c r="AU109" s="221" t="s">
        <v>85</v>
      </c>
      <c r="AY109" s="16" t="s">
        <v>142</v>
      </c>
      <c r="BE109" s="222">
        <f>IF(N109="základní",J109,0)</f>
        <v>0</v>
      </c>
      <c r="BF109" s="222">
        <f>IF(N109="snížená",J109,0)</f>
        <v>0</v>
      </c>
      <c r="BG109" s="222">
        <f>IF(N109="zákl. přenesená",J109,0)</f>
        <v>0</v>
      </c>
      <c r="BH109" s="222">
        <f>IF(N109="sníž. přenesená",J109,0)</f>
        <v>0</v>
      </c>
      <c r="BI109" s="222">
        <f>IF(N109="nulová",J109,0)</f>
        <v>0</v>
      </c>
      <c r="BJ109" s="16" t="s">
        <v>83</v>
      </c>
      <c r="BK109" s="222">
        <f>ROUND(I109*H109,2)</f>
        <v>0</v>
      </c>
      <c r="BL109" s="16" t="s">
        <v>150</v>
      </c>
      <c r="BM109" s="221" t="s">
        <v>159</v>
      </c>
    </row>
    <row r="110" spans="2:47" s="1" customFormat="1" ht="12">
      <c r="B110" s="37"/>
      <c r="C110" s="38"/>
      <c r="D110" s="223" t="s">
        <v>152</v>
      </c>
      <c r="E110" s="38"/>
      <c r="F110" s="224" t="s">
        <v>160</v>
      </c>
      <c r="G110" s="38"/>
      <c r="H110" s="38"/>
      <c r="I110" s="134"/>
      <c r="J110" s="38"/>
      <c r="K110" s="38"/>
      <c r="L110" s="42"/>
      <c r="M110" s="225"/>
      <c r="N110" s="82"/>
      <c r="O110" s="82"/>
      <c r="P110" s="82"/>
      <c r="Q110" s="82"/>
      <c r="R110" s="82"/>
      <c r="S110" s="82"/>
      <c r="T110" s="83"/>
      <c r="AT110" s="16" t="s">
        <v>152</v>
      </c>
      <c r="AU110" s="16" t="s">
        <v>85</v>
      </c>
    </row>
    <row r="111" spans="2:51" s="12" customFormat="1" ht="12">
      <c r="B111" s="226"/>
      <c r="C111" s="227"/>
      <c r="D111" s="223" t="s">
        <v>154</v>
      </c>
      <c r="E111" s="228" t="s">
        <v>19</v>
      </c>
      <c r="F111" s="229" t="s">
        <v>161</v>
      </c>
      <c r="G111" s="227"/>
      <c r="H111" s="230">
        <v>0.058</v>
      </c>
      <c r="I111" s="231"/>
      <c r="J111" s="227"/>
      <c r="K111" s="227"/>
      <c r="L111" s="232"/>
      <c r="M111" s="233"/>
      <c r="N111" s="234"/>
      <c r="O111" s="234"/>
      <c r="P111" s="234"/>
      <c r="Q111" s="234"/>
      <c r="R111" s="234"/>
      <c r="S111" s="234"/>
      <c r="T111" s="235"/>
      <c r="AT111" s="236" t="s">
        <v>154</v>
      </c>
      <c r="AU111" s="236" t="s">
        <v>85</v>
      </c>
      <c r="AV111" s="12" t="s">
        <v>85</v>
      </c>
      <c r="AW111" s="12" t="s">
        <v>35</v>
      </c>
      <c r="AX111" s="12" t="s">
        <v>75</v>
      </c>
      <c r="AY111" s="236" t="s">
        <v>142</v>
      </c>
    </row>
    <row r="112" spans="2:65" s="1" customFormat="1" ht="16.5" customHeight="1">
      <c r="B112" s="37"/>
      <c r="C112" s="237" t="s">
        <v>143</v>
      </c>
      <c r="D112" s="237" t="s">
        <v>162</v>
      </c>
      <c r="E112" s="238" t="s">
        <v>163</v>
      </c>
      <c r="F112" s="239" t="s">
        <v>164</v>
      </c>
      <c r="G112" s="240" t="s">
        <v>158</v>
      </c>
      <c r="H112" s="241">
        <v>0.058</v>
      </c>
      <c r="I112" s="242"/>
      <c r="J112" s="243">
        <f>ROUND(I112*H112,2)</f>
        <v>0</v>
      </c>
      <c r="K112" s="239" t="s">
        <v>149</v>
      </c>
      <c r="L112" s="244"/>
      <c r="M112" s="245" t="s">
        <v>19</v>
      </c>
      <c r="N112" s="246" t="s">
        <v>46</v>
      </c>
      <c r="O112" s="82"/>
      <c r="P112" s="219">
        <f>O112*H112</f>
        <v>0</v>
      </c>
      <c r="Q112" s="219">
        <v>1</v>
      </c>
      <c r="R112" s="219">
        <f>Q112*H112</f>
        <v>0.058</v>
      </c>
      <c r="S112" s="219">
        <v>0</v>
      </c>
      <c r="T112" s="220">
        <f>S112*H112</f>
        <v>0</v>
      </c>
      <c r="AR112" s="221" t="s">
        <v>165</v>
      </c>
      <c r="AT112" s="221" t="s">
        <v>162</v>
      </c>
      <c r="AU112" s="221" t="s">
        <v>85</v>
      </c>
      <c r="AY112" s="16" t="s">
        <v>142</v>
      </c>
      <c r="BE112" s="222">
        <f>IF(N112="základní",J112,0)</f>
        <v>0</v>
      </c>
      <c r="BF112" s="222">
        <f>IF(N112="snížená",J112,0)</f>
        <v>0</v>
      </c>
      <c r="BG112" s="222">
        <f>IF(N112="zákl. přenesená",J112,0)</f>
        <v>0</v>
      </c>
      <c r="BH112" s="222">
        <f>IF(N112="sníž. přenesená",J112,0)</f>
        <v>0</v>
      </c>
      <c r="BI112" s="222">
        <f>IF(N112="nulová",J112,0)</f>
        <v>0</v>
      </c>
      <c r="BJ112" s="16" t="s">
        <v>83</v>
      </c>
      <c r="BK112" s="222">
        <f>ROUND(I112*H112,2)</f>
        <v>0</v>
      </c>
      <c r="BL112" s="16" t="s">
        <v>150</v>
      </c>
      <c r="BM112" s="221" t="s">
        <v>166</v>
      </c>
    </row>
    <row r="113" spans="2:65" s="1" customFormat="1" ht="24" customHeight="1">
      <c r="B113" s="37"/>
      <c r="C113" s="210" t="s">
        <v>150</v>
      </c>
      <c r="D113" s="210" t="s">
        <v>145</v>
      </c>
      <c r="E113" s="211" t="s">
        <v>167</v>
      </c>
      <c r="F113" s="212" t="s">
        <v>168</v>
      </c>
      <c r="G113" s="213" t="s">
        <v>169</v>
      </c>
      <c r="H113" s="214">
        <v>1.02</v>
      </c>
      <c r="I113" s="215"/>
      <c r="J113" s="216">
        <f>ROUND(I113*H113,2)</f>
        <v>0</v>
      </c>
      <c r="K113" s="212" t="s">
        <v>149</v>
      </c>
      <c r="L113" s="42"/>
      <c r="M113" s="217" t="s">
        <v>19</v>
      </c>
      <c r="N113" s="218" t="s">
        <v>46</v>
      </c>
      <c r="O113" s="82"/>
      <c r="P113" s="219">
        <f>O113*H113</f>
        <v>0</v>
      </c>
      <c r="Q113" s="219">
        <v>0.07427</v>
      </c>
      <c r="R113" s="219">
        <f>Q113*H113</f>
        <v>0.0757554</v>
      </c>
      <c r="S113" s="219">
        <v>0</v>
      </c>
      <c r="T113" s="220">
        <f>S113*H113</f>
        <v>0</v>
      </c>
      <c r="AR113" s="221" t="s">
        <v>150</v>
      </c>
      <c r="AT113" s="221" t="s">
        <v>145</v>
      </c>
      <c r="AU113" s="221" t="s">
        <v>85</v>
      </c>
      <c r="AY113" s="16" t="s">
        <v>142</v>
      </c>
      <c r="BE113" s="222">
        <f>IF(N113="základní",J113,0)</f>
        <v>0</v>
      </c>
      <c r="BF113" s="222">
        <f>IF(N113="snížená",J113,0)</f>
        <v>0</v>
      </c>
      <c r="BG113" s="222">
        <f>IF(N113="zákl. přenesená",J113,0)</f>
        <v>0</v>
      </c>
      <c r="BH113" s="222">
        <f>IF(N113="sníž. přenesená",J113,0)</f>
        <v>0</v>
      </c>
      <c r="BI113" s="222">
        <f>IF(N113="nulová",J113,0)</f>
        <v>0</v>
      </c>
      <c r="BJ113" s="16" t="s">
        <v>83</v>
      </c>
      <c r="BK113" s="222">
        <f>ROUND(I113*H113,2)</f>
        <v>0</v>
      </c>
      <c r="BL113" s="16" t="s">
        <v>150</v>
      </c>
      <c r="BM113" s="221" t="s">
        <v>170</v>
      </c>
    </row>
    <row r="114" spans="2:51" s="13" customFormat="1" ht="12">
      <c r="B114" s="247"/>
      <c r="C114" s="248"/>
      <c r="D114" s="223" t="s">
        <v>154</v>
      </c>
      <c r="E114" s="249" t="s">
        <v>19</v>
      </c>
      <c r="F114" s="250" t="s">
        <v>171</v>
      </c>
      <c r="G114" s="248"/>
      <c r="H114" s="249" t="s">
        <v>19</v>
      </c>
      <c r="I114" s="251"/>
      <c r="J114" s="248"/>
      <c r="K114" s="248"/>
      <c r="L114" s="252"/>
      <c r="M114" s="253"/>
      <c r="N114" s="254"/>
      <c r="O114" s="254"/>
      <c r="P114" s="254"/>
      <c r="Q114" s="254"/>
      <c r="R114" s="254"/>
      <c r="S114" s="254"/>
      <c r="T114" s="255"/>
      <c r="AT114" s="256" t="s">
        <v>154</v>
      </c>
      <c r="AU114" s="256" t="s">
        <v>85</v>
      </c>
      <c r="AV114" s="13" t="s">
        <v>83</v>
      </c>
      <c r="AW114" s="13" t="s">
        <v>35</v>
      </c>
      <c r="AX114" s="13" t="s">
        <v>75</v>
      </c>
      <c r="AY114" s="256" t="s">
        <v>142</v>
      </c>
    </row>
    <row r="115" spans="2:51" s="12" customFormat="1" ht="12">
      <c r="B115" s="226"/>
      <c r="C115" s="227"/>
      <c r="D115" s="223" t="s">
        <v>154</v>
      </c>
      <c r="E115" s="228" t="s">
        <v>19</v>
      </c>
      <c r="F115" s="229" t="s">
        <v>172</v>
      </c>
      <c r="G115" s="227"/>
      <c r="H115" s="230">
        <v>1.02</v>
      </c>
      <c r="I115" s="231"/>
      <c r="J115" s="227"/>
      <c r="K115" s="227"/>
      <c r="L115" s="232"/>
      <c r="M115" s="233"/>
      <c r="N115" s="234"/>
      <c r="O115" s="234"/>
      <c r="P115" s="234"/>
      <c r="Q115" s="234"/>
      <c r="R115" s="234"/>
      <c r="S115" s="234"/>
      <c r="T115" s="235"/>
      <c r="AT115" s="236" t="s">
        <v>154</v>
      </c>
      <c r="AU115" s="236" t="s">
        <v>85</v>
      </c>
      <c r="AV115" s="12" t="s">
        <v>85</v>
      </c>
      <c r="AW115" s="12" t="s">
        <v>35</v>
      </c>
      <c r="AX115" s="12" t="s">
        <v>75</v>
      </c>
      <c r="AY115" s="236" t="s">
        <v>142</v>
      </c>
    </row>
    <row r="116" spans="2:65" s="1" customFormat="1" ht="16.5" customHeight="1">
      <c r="B116" s="37"/>
      <c r="C116" s="210" t="s">
        <v>173</v>
      </c>
      <c r="D116" s="210" t="s">
        <v>145</v>
      </c>
      <c r="E116" s="211" t="s">
        <v>174</v>
      </c>
      <c r="F116" s="212" t="s">
        <v>175</v>
      </c>
      <c r="G116" s="213" t="s">
        <v>169</v>
      </c>
      <c r="H116" s="214">
        <v>0.624</v>
      </c>
      <c r="I116" s="215"/>
      <c r="J116" s="216">
        <f>ROUND(I116*H116,2)</f>
        <v>0</v>
      </c>
      <c r="K116" s="212" t="s">
        <v>149</v>
      </c>
      <c r="L116" s="42"/>
      <c r="M116" s="217" t="s">
        <v>19</v>
      </c>
      <c r="N116" s="218" t="s">
        <v>46</v>
      </c>
      <c r="O116" s="82"/>
      <c r="P116" s="219">
        <f>O116*H116</f>
        <v>0</v>
      </c>
      <c r="Q116" s="219">
        <v>0.178184</v>
      </c>
      <c r="R116" s="219">
        <f>Q116*H116</f>
        <v>0.11118681600000001</v>
      </c>
      <c r="S116" s="219">
        <v>0</v>
      </c>
      <c r="T116" s="220">
        <f>S116*H116</f>
        <v>0</v>
      </c>
      <c r="AR116" s="221" t="s">
        <v>150</v>
      </c>
      <c r="AT116" s="221" t="s">
        <v>145</v>
      </c>
      <c r="AU116" s="221" t="s">
        <v>85</v>
      </c>
      <c r="AY116" s="16" t="s">
        <v>142</v>
      </c>
      <c r="BE116" s="222">
        <f>IF(N116="základní",J116,0)</f>
        <v>0</v>
      </c>
      <c r="BF116" s="222">
        <f>IF(N116="snížená",J116,0)</f>
        <v>0</v>
      </c>
      <c r="BG116" s="222">
        <f>IF(N116="zákl. přenesená",J116,0)</f>
        <v>0</v>
      </c>
      <c r="BH116" s="222">
        <f>IF(N116="sníž. přenesená",J116,0)</f>
        <v>0</v>
      </c>
      <c r="BI116" s="222">
        <f>IF(N116="nulová",J116,0)</f>
        <v>0</v>
      </c>
      <c r="BJ116" s="16" t="s">
        <v>83</v>
      </c>
      <c r="BK116" s="222">
        <f>ROUND(I116*H116,2)</f>
        <v>0</v>
      </c>
      <c r="BL116" s="16" t="s">
        <v>150</v>
      </c>
      <c r="BM116" s="221" t="s">
        <v>176</v>
      </c>
    </row>
    <row r="117" spans="2:51" s="12" customFormat="1" ht="12">
      <c r="B117" s="226"/>
      <c r="C117" s="227"/>
      <c r="D117" s="223" t="s">
        <v>154</v>
      </c>
      <c r="E117" s="228" t="s">
        <v>19</v>
      </c>
      <c r="F117" s="229" t="s">
        <v>177</v>
      </c>
      <c r="G117" s="227"/>
      <c r="H117" s="230">
        <v>0.624</v>
      </c>
      <c r="I117" s="231"/>
      <c r="J117" s="227"/>
      <c r="K117" s="227"/>
      <c r="L117" s="232"/>
      <c r="M117" s="233"/>
      <c r="N117" s="234"/>
      <c r="O117" s="234"/>
      <c r="P117" s="234"/>
      <c r="Q117" s="234"/>
      <c r="R117" s="234"/>
      <c r="S117" s="234"/>
      <c r="T117" s="235"/>
      <c r="AT117" s="236" t="s">
        <v>154</v>
      </c>
      <c r="AU117" s="236" t="s">
        <v>85</v>
      </c>
      <c r="AV117" s="12" t="s">
        <v>85</v>
      </c>
      <c r="AW117" s="12" t="s">
        <v>35</v>
      </c>
      <c r="AX117" s="12" t="s">
        <v>75</v>
      </c>
      <c r="AY117" s="236" t="s">
        <v>142</v>
      </c>
    </row>
    <row r="118" spans="2:65" s="1" customFormat="1" ht="24" customHeight="1">
      <c r="B118" s="37"/>
      <c r="C118" s="210" t="s">
        <v>178</v>
      </c>
      <c r="D118" s="210" t="s">
        <v>145</v>
      </c>
      <c r="E118" s="211" t="s">
        <v>179</v>
      </c>
      <c r="F118" s="212" t="s">
        <v>180</v>
      </c>
      <c r="G118" s="213" t="s">
        <v>169</v>
      </c>
      <c r="H118" s="214">
        <v>2.6</v>
      </c>
      <c r="I118" s="215"/>
      <c r="J118" s="216">
        <f>ROUND(I118*H118,2)</f>
        <v>0</v>
      </c>
      <c r="K118" s="212" t="s">
        <v>149</v>
      </c>
      <c r="L118" s="42"/>
      <c r="M118" s="217" t="s">
        <v>19</v>
      </c>
      <c r="N118" s="218" t="s">
        <v>46</v>
      </c>
      <c r="O118" s="82"/>
      <c r="P118" s="219">
        <f>O118*H118</f>
        <v>0</v>
      </c>
      <c r="Q118" s="219">
        <v>0.000356</v>
      </c>
      <c r="R118" s="219">
        <f>Q118*H118</f>
        <v>0.0009256</v>
      </c>
      <c r="S118" s="219">
        <v>0</v>
      </c>
      <c r="T118" s="220">
        <f>S118*H118</f>
        <v>0</v>
      </c>
      <c r="AR118" s="221" t="s">
        <v>150</v>
      </c>
      <c r="AT118" s="221" t="s">
        <v>145</v>
      </c>
      <c r="AU118" s="221" t="s">
        <v>85</v>
      </c>
      <c r="AY118" s="16" t="s">
        <v>142</v>
      </c>
      <c r="BE118" s="222">
        <f>IF(N118="základní",J118,0)</f>
        <v>0</v>
      </c>
      <c r="BF118" s="222">
        <f>IF(N118="snížená",J118,0)</f>
        <v>0</v>
      </c>
      <c r="BG118" s="222">
        <f>IF(N118="zákl. přenesená",J118,0)</f>
        <v>0</v>
      </c>
      <c r="BH118" s="222">
        <f>IF(N118="sníž. přenesená",J118,0)</f>
        <v>0</v>
      </c>
      <c r="BI118" s="222">
        <f>IF(N118="nulová",J118,0)</f>
        <v>0</v>
      </c>
      <c r="BJ118" s="16" t="s">
        <v>83</v>
      </c>
      <c r="BK118" s="222">
        <f>ROUND(I118*H118,2)</f>
        <v>0</v>
      </c>
      <c r="BL118" s="16" t="s">
        <v>150</v>
      </c>
      <c r="BM118" s="221" t="s">
        <v>181</v>
      </c>
    </row>
    <row r="119" spans="2:47" s="1" customFormat="1" ht="12">
      <c r="B119" s="37"/>
      <c r="C119" s="38"/>
      <c r="D119" s="223" t="s">
        <v>152</v>
      </c>
      <c r="E119" s="38"/>
      <c r="F119" s="224" t="s">
        <v>182</v>
      </c>
      <c r="G119" s="38"/>
      <c r="H119" s="38"/>
      <c r="I119" s="134"/>
      <c r="J119" s="38"/>
      <c r="K119" s="38"/>
      <c r="L119" s="42"/>
      <c r="M119" s="225"/>
      <c r="N119" s="82"/>
      <c r="O119" s="82"/>
      <c r="P119" s="82"/>
      <c r="Q119" s="82"/>
      <c r="R119" s="82"/>
      <c r="S119" s="82"/>
      <c r="T119" s="83"/>
      <c r="AT119" s="16" t="s">
        <v>152</v>
      </c>
      <c r="AU119" s="16" t="s">
        <v>85</v>
      </c>
    </row>
    <row r="120" spans="2:63" s="11" customFormat="1" ht="22.8" customHeight="1">
      <c r="B120" s="194"/>
      <c r="C120" s="195"/>
      <c r="D120" s="196" t="s">
        <v>74</v>
      </c>
      <c r="E120" s="208" t="s">
        <v>183</v>
      </c>
      <c r="F120" s="208" t="s">
        <v>184</v>
      </c>
      <c r="G120" s="195"/>
      <c r="H120" s="195"/>
      <c r="I120" s="198"/>
      <c r="J120" s="209">
        <f>BK120</f>
        <v>0</v>
      </c>
      <c r="K120" s="195"/>
      <c r="L120" s="200"/>
      <c r="M120" s="201"/>
      <c r="N120" s="202"/>
      <c r="O120" s="202"/>
      <c r="P120" s="203">
        <f>SUM(P121:P150)</f>
        <v>0</v>
      </c>
      <c r="Q120" s="202"/>
      <c r="R120" s="203">
        <f>SUM(R121:R150)</f>
        <v>7.779270209999998</v>
      </c>
      <c r="S120" s="202"/>
      <c r="T120" s="204">
        <f>SUM(T121:T150)</f>
        <v>0</v>
      </c>
      <c r="AR120" s="205" t="s">
        <v>83</v>
      </c>
      <c r="AT120" s="206" t="s">
        <v>74</v>
      </c>
      <c r="AU120" s="206" t="s">
        <v>83</v>
      </c>
      <c r="AY120" s="205" t="s">
        <v>142</v>
      </c>
      <c r="BK120" s="207">
        <f>SUM(BK121:BK150)</f>
        <v>0</v>
      </c>
    </row>
    <row r="121" spans="2:65" s="1" customFormat="1" ht="16.5" customHeight="1">
      <c r="B121" s="37"/>
      <c r="C121" s="210" t="s">
        <v>185</v>
      </c>
      <c r="D121" s="210" t="s">
        <v>145</v>
      </c>
      <c r="E121" s="211" t="s">
        <v>186</v>
      </c>
      <c r="F121" s="212" t="s">
        <v>187</v>
      </c>
      <c r="G121" s="213" t="s">
        <v>169</v>
      </c>
      <c r="H121" s="214">
        <v>518.43</v>
      </c>
      <c r="I121" s="215"/>
      <c r="J121" s="216">
        <f>ROUND(I121*H121,2)</f>
        <v>0</v>
      </c>
      <c r="K121" s="212" t="s">
        <v>149</v>
      </c>
      <c r="L121" s="42"/>
      <c r="M121" s="217" t="s">
        <v>19</v>
      </c>
      <c r="N121" s="218" t="s">
        <v>46</v>
      </c>
      <c r="O121" s="82"/>
      <c r="P121" s="219">
        <f>O121*H121</f>
        <v>0</v>
      </c>
      <c r="Q121" s="219">
        <v>0.000263</v>
      </c>
      <c r="R121" s="219">
        <f>Q121*H121</f>
        <v>0.13634708999999998</v>
      </c>
      <c r="S121" s="219">
        <v>0</v>
      </c>
      <c r="T121" s="220">
        <f>S121*H121</f>
        <v>0</v>
      </c>
      <c r="AR121" s="221" t="s">
        <v>150</v>
      </c>
      <c r="AT121" s="221" t="s">
        <v>145</v>
      </c>
      <c r="AU121" s="221" t="s">
        <v>85</v>
      </c>
      <c r="AY121" s="16" t="s">
        <v>142</v>
      </c>
      <c r="BE121" s="222">
        <f>IF(N121="základní",J121,0)</f>
        <v>0</v>
      </c>
      <c r="BF121" s="222">
        <f>IF(N121="snížená",J121,0)</f>
        <v>0</v>
      </c>
      <c r="BG121" s="222">
        <f>IF(N121="zákl. přenesená",J121,0)</f>
        <v>0</v>
      </c>
      <c r="BH121" s="222">
        <f>IF(N121="sníž. přenesená",J121,0)</f>
        <v>0</v>
      </c>
      <c r="BI121" s="222">
        <f>IF(N121="nulová",J121,0)</f>
        <v>0</v>
      </c>
      <c r="BJ121" s="16" t="s">
        <v>83</v>
      </c>
      <c r="BK121" s="222">
        <f>ROUND(I121*H121,2)</f>
        <v>0</v>
      </c>
      <c r="BL121" s="16" t="s">
        <v>150</v>
      </c>
      <c r="BM121" s="221" t="s">
        <v>188</v>
      </c>
    </row>
    <row r="122" spans="2:51" s="13" customFormat="1" ht="12">
      <c r="B122" s="247"/>
      <c r="C122" s="248"/>
      <c r="D122" s="223" t="s">
        <v>154</v>
      </c>
      <c r="E122" s="249" t="s">
        <v>19</v>
      </c>
      <c r="F122" s="250" t="s">
        <v>189</v>
      </c>
      <c r="G122" s="248"/>
      <c r="H122" s="249" t="s">
        <v>19</v>
      </c>
      <c r="I122" s="251"/>
      <c r="J122" s="248"/>
      <c r="K122" s="248"/>
      <c r="L122" s="252"/>
      <c r="M122" s="253"/>
      <c r="N122" s="254"/>
      <c r="O122" s="254"/>
      <c r="P122" s="254"/>
      <c r="Q122" s="254"/>
      <c r="R122" s="254"/>
      <c r="S122" s="254"/>
      <c r="T122" s="255"/>
      <c r="AT122" s="256" t="s">
        <v>154</v>
      </c>
      <c r="AU122" s="256" t="s">
        <v>85</v>
      </c>
      <c r="AV122" s="13" t="s">
        <v>83</v>
      </c>
      <c r="AW122" s="13" t="s">
        <v>35</v>
      </c>
      <c r="AX122" s="13" t="s">
        <v>75</v>
      </c>
      <c r="AY122" s="256" t="s">
        <v>142</v>
      </c>
    </row>
    <row r="123" spans="2:51" s="12" customFormat="1" ht="12">
      <c r="B123" s="226"/>
      <c r="C123" s="227"/>
      <c r="D123" s="223" t="s">
        <v>154</v>
      </c>
      <c r="E123" s="228" t="s">
        <v>19</v>
      </c>
      <c r="F123" s="229" t="s">
        <v>190</v>
      </c>
      <c r="G123" s="227"/>
      <c r="H123" s="230">
        <v>64.5</v>
      </c>
      <c r="I123" s="231"/>
      <c r="J123" s="227"/>
      <c r="K123" s="227"/>
      <c r="L123" s="232"/>
      <c r="M123" s="233"/>
      <c r="N123" s="234"/>
      <c r="O123" s="234"/>
      <c r="P123" s="234"/>
      <c r="Q123" s="234"/>
      <c r="R123" s="234"/>
      <c r="S123" s="234"/>
      <c r="T123" s="235"/>
      <c r="AT123" s="236" t="s">
        <v>154</v>
      </c>
      <c r="AU123" s="236" t="s">
        <v>85</v>
      </c>
      <c r="AV123" s="12" t="s">
        <v>85</v>
      </c>
      <c r="AW123" s="12" t="s">
        <v>35</v>
      </c>
      <c r="AX123" s="12" t="s">
        <v>75</v>
      </c>
      <c r="AY123" s="236" t="s">
        <v>142</v>
      </c>
    </row>
    <row r="124" spans="2:51" s="12" customFormat="1" ht="12">
      <c r="B124" s="226"/>
      <c r="C124" s="227"/>
      <c r="D124" s="223" t="s">
        <v>154</v>
      </c>
      <c r="E124" s="228" t="s">
        <v>19</v>
      </c>
      <c r="F124" s="229" t="s">
        <v>191</v>
      </c>
      <c r="G124" s="227"/>
      <c r="H124" s="230">
        <v>42.42</v>
      </c>
      <c r="I124" s="231"/>
      <c r="J124" s="227"/>
      <c r="K124" s="227"/>
      <c r="L124" s="232"/>
      <c r="M124" s="233"/>
      <c r="N124" s="234"/>
      <c r="O124" s="234"/>
      <c r="P124" s="234"/>
      <c r="Q124" s="234"/>
      <c r="R124" s="234"/>
      <c r="S124" s="234"/>
      <c r="T124" s="235"/>
      <c r="AT124" s="236" t="s">
        <v>154</v>
      </c>
      <c r="AU124" s="236" t="s">
        <v>85</v>
      </c>
      <c r="AV124" s="12" t="s">
        <v>85</v>
      </c>
      <c r="AW124" s="12" t="s">
        <v>35</v>
      </c>
      <c r="AX124" s="12" t="s">
        <v>75</v>
      </c>
      <c r="AY124" s="236" t="s">
        <v>142</v>
      </c>
    </row>
    <row r="125" spans="2:51" s="13" customFormat="1" ht="12">
      <c r="B125" s="247"/>
      <c r="C125" s="248"/>
      <c r="D125" s="223" t="s">
        <v>154</v>
      </c>
      <c r="E125" s="249" t="s">
        <v>19</v>
      </c>
      <c r="F125" s="250" t="s">
        <v>192</v>
      </c>
      <c r="G125" s="248"/>
      <c r="H125" s="249" t="s">
        <v>19</v>
      </c>
      <c r="I125" s="251"/>
      <c r="J125" s="248"/>
      <c r="K125" s="248"/>
      <c r="L125" s="252"/>
      <c r="M125" s="253"/>
      <c r="N125" s="254"/>
      <c r="O125" s="254"/>
      <c r="P125" s="254"/>
      <c r="Q125" s="254"/>
      <c r="R125" s="254"/>
      <c r="S125" s="254"/>
      <c r="T125" s="255"/>
      <c r="AT125" s="256" t="s">
        <v>154</v>
      </c>
      <c r="AU125" s="256" t="s">
        <v>85</v>
      </c>
      <c r="AV125" s="13" t="s">
        <v>83</v>
      </c>
      <c r="AW125" s="13" t="s">
        <v>35</v>
      </c>
      <c r="AX125" s="13" t="s">
        <v>75</v>
      </c>
      <c r="AY125" s="256" t="s">
        <v>142</v>
      </c>
    </row>
    <row r="126" spans="2:51" s="12" customFormat="1" ht="12">
      <c r="B126" s="226"/>
      <c r="C126" s="227"/>
      <c r="D126" s="223" t="s">
        <v>154</v>
      </c>
      <c r="E126" s="228" t="s">
        <v>19</v>
      </c>
      <c r="F126" s="229" t="s">
        <v>193</v>
      </c>
      <c r="G126" s="227"/>
      <c r="H126" s="230">
        <v>262.73</v>
      </c>
      <c r="I126" s="231"/>
      <c r="J126" s="227"/>
      <c r="K126" s="227"/>
      <c r="L126" s="232"/>
      <c r="M126" s="233"/>
      <c r="N126" s="234"/>
      <c r="O126" s="234"/>
      <c r="P126" s="234"/>
      <c r="Q126" s="234"/>
      <c r="R126" s="234"/>
      <c r="S126" s="234"/>
      <c r="T126" s="235"/>
      <c r="AT126" s="236" t="s">
        <v>154</v>
      </c>
      <c r="AU126" s="236" t="s">
        <v>85</v>
      </c>
      <c r="AV126" s="12" t="s">
        <v>85</v>
      </c>
      <c r="AW126" s="12" t="s">
        <v>35</v>
      </c>
      <c r="AX126" s="12" t="s">
        <v>75</v>
      </c>
      <c r="AY126" s="236" t="s">
        <v>142</v>
      </c>
    </row>
    <row r="127" spans="2:51" s="12" customFormat="1" ht="12">
      <c r="B127" s="226"/>
      <c r="C127" s="227"/>
      <c r="D127" s="223" t="s">
        <v>154</v>
      </c>
      <c r="E127" s="228" t="s">
        <v>19</v>
      </c>
      <c r="F127" s="229" t="s">
        <v>194</v>
      </c>
      <c r="G127" s="227"/>
      <c r="H127" s="230">
        <v>-16.125</v>
      </c>
      <c r="I127" s="231"/>
      <c r="J127" s="227"/>
      <c r="K127" s="227"/>
      <c r="L127" s="232"/>
      <c r="M127" s="233"/>
      <c r="N127" s="234"/>
      <c r="O127" s="234"/>
      <c r="P127" s="234"/>
      <c r="Q127" s="234"/>
      <c r="R127" s="234"/>
      <c r="S127" s="234"/>
      <c r="T127" s="235"/>
      <c r="AT127" s="236" t="s">
        <v>154</v>
      </c>
      <c r="AU127" s="236" t="s">
        <v>85</v>
      </c>
      <c r="AV127" s="12" t="s">
        <v>85</v>
      </c>
      <c r="AW127" s="12" t="s">
        <v>35</v>
      </c>
      <c r="AX127" s="12" t="s">
        <v>75</v>
      </c>
      <c r="AY127" s="236" t="s">
        <v>142</v>
      </c>
    </row>
    <row r="128" spans="2:51" s="13" customFormat="1" ht="12">
      <c r="B128" s="247"/>
      <c r="C128" s="248"/>
      <c r="D128" s="223" t="s">
        <v>154</v>
      </c>
      <c r="E128" s="249" t="s">
        <v>19</v>
      </c>
      <c r="F128" s="250" t="s">
        <v>195</v>
      </c>
      <c r="G128" s="248"/>
      <c r="H128" s="249" t="s">
        <v>19</v>
      </c>
      <c r="I128" s="251"/>
      <c r="J128" s="248"/>
      <c r="K128" s="248"/>
      <c r="L128" s="252"/>
      <c r="M128" s="253"/>
      <c r="N128" s="254"/>
      <c r="O128" s="254"/>
      <c r="P128" s="254"/>
      <c r="Q128" s="254"/>
      <c r="R128" s="254"/>
      <c r="S128" s="254"/>
      <c r="T128" s="255"/>
      <c r="AT128" s="256" t="s">
        <v>154</v>
      </c>
      <c r="AU128" s="256" t="s">
        <v>85</v>
      </c>
      <c r="AV128" s="13" t="s">
        <v>83</v>
      </c>
      <c r="AW128" s="13" t="s">
        <v>35</v>
      </c>
      <c r="AX128" s="13" t="s">
        <v>75</v>
      </c>
      <c r="AY128" s="256" t="s">
        <v>142</v>
      </c>
    </row>
    <row r="129" spans="2:51" s="12" customFormat="1" ht="12">
      <c r="B129" s="226"/>
      <c r="C129" s="227"/>
      <c r="D129" s="223" t="s">
        <v>154</v>
      </c>
      <c r="E129" s="228" t="s">
        <v>19</v>
      </c>
      <c r="F129" s="229" t="s">
        <v>196</v>
      </c>
      <c r="G129" s="227"/>
      <c r="H129" s="230">
        <v>114.095</v>
      </c>
      <c r="I129" s="231"/>
      <c r="J129" s="227"/>
      <c r="K129" s="227"/>
      <c r="L129" s="232"/>
      <c r="M129" s="233"/>
      <c r="N129" s="234"/>
      <c r="O129" s="234"/>
      <c r="P129" s="234"/>
      <c r="Q129" s="234"/>
      <c r="R129" s="234"/>
      <c r="S129" s="234"/>
      <c r="T129" s="235"/>
      <c r="AT129" s="236" t="s">
        <v>154</v>
      </c>
      <c r="AU129" s="236" t="s">
        <v>85</v>
      </c>
      <c r="AV129" s="12" t="s">
        <v>85</v>
      </c>
      <c r="AW129" s="12" t="s">
        <v>35</v>
      </c>
      <c r="AX129" s="12" t="s">
        <v>75</v>
      </c>
      <c r="AY129" s="236" t="s">
        <v>142</v>
      </c>
    </row>
    <row r="130" spans="2:51" s="13" customFormat="1" ht="12">
      <c r="B130" s="247"/>
      <c r="C130" s="248"/>
      <c r="D130" s="223" t="s">
        <v>154</v>
      </c>
      <c r="E130" s="249" t="s">
        <v>19</v>
      </c>
      <c r="F130" s="250" t="s">
        <v>197</v>
      </c>
      <c r="G130" s="248"/>
      <c r="H130" s="249" t="s">
        <v>19</v>
      </c>
      <c r="I130" s="251"/>
      <c r="J130" s="248"/>
      <c r="K130" s="248"/>
      <c r="L130" s="252"/>
      <c r="M130" s="253"/>
      <c r="N130" s="254"/>
      <c r="O130" s="254"/>
      <c r="P130" s="254"/>
      <c r="Q130" s="254"/>
      <c r="R130" s="254"/>
      <c r="S130" s="254"/>
      <c r="T130" s="255"/>
      <c r="AT130" s="256" t="s">
        <v>154</v>
      </c>
      <c r="AU130" s="256" t="s">
        <v>85</v>
      </c>
      <c r="AV130" s="13" t="s">
        <v>83</v>
      </c>
      <c r="AW130" s="13" t="s">
        <v>35</v>
      </c>
      <c r="AX130" s="13" t="s">
        <v>75</v>
      </c>
      <c r="AY130" s="256" t="s">
        <v>142</v>
      </c>
    </row>
    <row r="131" spans="2:51" s="12" customFormat="1" ht="12">
      <c r="B131" s="226"/>
      <c r="C131" s="227"/>
      <c r="D131" s="223" t="s">
        <v>154</v>
      </c>
      <c r="E131" s="228" t="s">
        <v>19</v>
      </c>
      <c r="F131" s="229" t="s">
        <v>198</v>
      </c>
      <c r="G131" s="227"/>
      <c r="H131" s="230">
        <v>119.79</v>
      </c>
      <c r="I131" s="231"/>
      <c r="J131" s="227"/>
      <c r="K131" s="227"/>
      <c r="L131" s="232"/>
      <c r="M131" s="233"/>
      <c r="N131" s="234"/>
      <c r="O131" s="234"/>
      <c r="P131" s="234"/>
      <c r="Q131" s="234"/>
      <c r="R131" s="234"/>
      <c r="S131" s="234"/>
      <c r="T131" s="235"/>
      <c r="AT131" s="236" t="s">
        <v>154</v>
      </c>
      <c r="AU131" s="236" t="s">
        <v>85</v>
      </c>
      <c r="AV131" s="12" t="s">
        <v>85</v>
      </c>
      <c r="AW131" s="12" t="s">
        <v>35</v>
      </c>
      <c r="AX131" s="12" t="s">
        <v>75</v>
      </c>
      <c r="AY131" s="236" t="s">
        <v>142</v>
      </c>
    </row>
    <row r="132" spans="2:51" s="13" customFormat="1" ht="12">
      <c r="B132" s="247"/>
      <c r="C132" s="248"/>
      <c r="D132" s="223" t="s">
        <v>154</v>
      </c>
      <c r="E132" s="249" t="s">
        <v>19</v>
      </c>
      <c r="F132" s="250" t="s">
        <v>199</v>
      </c>
      <c r="G132" s="248"/>
      <c r="H132" s="249" t="s">
        <v>19</v>
      </c>
      <c r="I132" s="251"/>
      <c r="J132" s="248"/>
      <c r="K132" s="248"/>
      <c r="L132" s="252"/>
      <c r="M132" s="253"/>
      <c r="N132" s="254"/>
      <c r="O132" s="254"/>
      <c r="P132" s="254"/>
      <c r="Q132" s="254"/>
      <c r="R132" s="254"/>
      <c r="S132" s="254"/>
      <c r="T132" s="255"/>
      <c r="AT132" s="256" t="s">
        <v>154</v>
      </c>
      <c r="AU132" s="256" t="s">
        <v>85</v>
      </c>
      <c r="AV132" s="13" t="s">
        <v>83</v>
      </c>
      <c r="AW132" s="13" t="s">
        <v>35</v>
      </c>
      <c r="AX132" s="13" t="s">
        <v>75</v>
      </c>
      <c r="AY132" s="256" t="s">
        <v>142</v>
      </c>
    </row>
    <row r="133" spans="2:51" s="12" customFormat="1" ht="12">
      <c r="B133" s="226"/>
      <c r="C133" s="227"/>
      <c r="D133" s="223" t="s">
        <v>154</v>
      </c>
      <c r="E133" s="228" t="s">
        <v>19</v>
      </c>
      <c r="F133" s="229" t="s">
        <v>200</v>
      </c>
      <c r="G133" s="227"/>
      <c r="H133" s="230">
        <v>123.78</v>
      </c>
      <c r="I133" s="231"/>
      <c r="J133" s="227"/>
      <c r="K133" s="227"/>
      <c r="L133" s="232"/>
      <c r="M133" s="233"/>
      <c r="N133" s="234"/>
      <c r="O133" s="234"/>
      <c r="P133" s="234"/>
      <c r="Q133" s="234"/>
      <c r="R133" s="234"/>
      <c r="S133" s="234"/>
      <c r="T133" s="235"/>
      <c r="AT133" s="236" t="s">
        <v>154</v>
      </c>
      <c r="AU133" s="236" t="s">
        <v>85</v>
      </c>
      <c r="AV133" s="12" t="s">
        <v>85</v>
      </c>
      <c r="AW133" s="12" t="s">
        <v>35</v>
      </c>
      <c r="AX133" s="12" t="s">
        <v>75</v>
      </c>
      <c r="AY133" s="236" t="s">
        <v>142</v>
      </c>
    </row>
    <row r="134" spans="2:51" s="13" customFormat="1" ht="12">
      <c r="B134" s="247"/>
      <c r="C134" s="248"/>
      <c r="D134" s="223" t="s">
        <v>154</v>
      </c>
      <c r="E134" s="249" t="s">
        <v>19</v>
      </c>
      <c r="F134" s="250" t="s">
        <v>201</v>
      </c>
      <c r="G134" s="248"/>
      <c r="H134" s="249" t="s">
        <v>19</v>
      </c>
      <c r="I134" s="251"/>
      <c r="J134" s="248"/>
      <c r="K134" s="248"/>
      <c r="L134" s="252"/>
      <c r="M134" s="253"/>
      <c r="N134" s="254"/>
      <c r="O134" s="254"/>
      <c r="P134" s="254"/>
      <c r="Q134" s="254"/>
      <c r="R134" s="254"/>
      <c r="S134" s="254"/>
      <c r="T134" s="255"/>
      <c r="AT134" s="256" t="s">
        <v>154</v>
      </c>
      <c r="AU134" s="256" t="s">
        <v>85</v>
      </c>
      <c r="AV134" s="13" t="s">
        <v>83</v>
      </c>
      <c r="AW134" s="13" t="s">
        <v>35</v>
      </c>
      <c r="AX134" s="13" t="s">
        <v>75</v>
      </c>
      <c r="AY134" s="256" t="s">
        <v>142</v>
      </c>
    </row>
    <row r="135" spans="2:51" s="12" customFormat="1" ht="12">
      <c r="B135" s="226"/>
      <c r="C135" s="227"/>
      <c r="D135" s="223" t="s">
        <v>154</v>
      </c>
      <c r="E135" s="228" t="s">
        <v>19</v>
      </c>
      <c r="F135" s="229" t="s">
        <v>202</v>
      </c>
      <c r="G135" s="227"/>
      <c r="H135" s="230">
        <v>36.86</v>
      </c>
      <c r="I135" s="231"/>
      <c r="J135" s="227"/>
      <c r="K135" s="227"/>
      <c r="L135" s="232"/>
      <c r="M135" s="233"/>
      <c r="N135" s="234"/>
      <c r="O135" s="234"/>
      <c r="P135" s="234"/>
      <c r="Q135" s="234"/>
      <c r="R135" s="234"/>
      <c r="S135" s="234"/>
      <c r="T135" s="235"/>
      <c r="AT135" s="236" t="s">
        <v>154</v>
      </c>
      <c r="AU135" s="236" t="s">
        <v>85</v>
      </c>
      <c r="AV135" s="12" t="s">
        <v>85</v>
      </c>
      <c r="AW135" s="12" t="s">
        <v>35</v>
      </c>
      <c r="AX135" s="12" t="s">
        <v>75</v>
      </c>
      <c r="AY135" s="236" t="s">
        <v>142</v>
      </c>
    </row>
    <row r="136" spans="2:51" s="13" customFormat="1" ht="12">
      <c r="B136" s="247"/>
      <c r="C136" s="248"/>
      <c r="D136" s="223" t="s">
        <v>154</v>
      </c>
      <c r="E136" s="249" t="s">
        <v>19</v>
      </c>
      <c r="F136" s="250" t="s">
        <v>203</v>
      </c>
      <c r="G136" s="248"/>
      <c r="H136" s="249" t="s">
        <v>19</v>
      </c>
      <c r="I136" s="251"/>
      <c r="J136" s="248"/>
      <c r="K136" s="248"/>
      <c r="L136" s="252"/>
      <c r="M136" s="253"/>
      <c r="N136" s="254"/>
      <c r="O136" s="254"/>
      <c r="P136" s="254"/>
      <c r="Q136" s="254"/>
      <c r="R136" s="254"/>
      <c r="S136" s="254"/>
      <c r="T136" s="255"/>
      <c r="AT136" s="256" t="s">
        <v>154</v>
      </c>
      <c r="AU136" s="256" t="s">
        <v>85</v>
      </c>
      <c r="AV136" s="13" t="s">
        <v>83</v>
      </c>
      <c r="AW136" s="13" t="s">
        <v>35</v>
      </c>
      <c r="AX136" s="13" t="s">
        <v>75</v>
      </c>
      <c r="AY136" s="256" t="s">
        <v>142</v>
      </c>
    </row>
    <row r="137" spans="2:51" s="12" customFormat="1" ht="12">
      <c r="B137" s="226"/>
      <c r="C137" s="227"/>
      <c r="D137" s="223" t="s">
        <v>154</v>
      </c>
      <c r="E137" s="228" t="s">
        <v>19</v>
      </c>
      <c r="F137" s="229" t="s">
        <v>204</v>
      </c>
      <c r="G137" s="227"/>
      <c r="H137" s="230">
        <v>-126.945</v>
      </c>
      <c r="I137" s="231"/>
      <c r="J137" s="227"/>
      <c r="K137" s="227"/>
      <c r="L137" s="232"/>
      <c r="M137" s="233"/>
      <c r="N137" s="234"/>
      <c r="O137" s="234"/>
      <c r="P137" s="234"/>
      <c r="Q137" s="234"/>
      <c r="R137" s="234"/>
      <c r="S137" s="234"/>
      <c r="T137" s="235"/>
      <c r="AT137" s="236" t="s">
        <v>154</v>
      </c>
      <c r="AU137" s="236" t="s">
        <v>85</v>
      </c>
      <c r="AV137" s="12" t="s">
        <v>85</v>
      </c>
      <c r="AW137" s="12" t="s">
        <v>35</v>
      </c>
      <c r="AX137" s="12" t="s">
        <v>75</v>
      </c>
      <c r="AY137" s="236" t="s">
        <v>142</v>
      </c>
    </row>
    <row r="138" spans="2:51" s="13" customFormat="1" ht="12">
      <c r="B138" s="247"/>
      <c r="C138" s="248"/>
      <c r="D138" s="223" t="s">
        <v>154</v>
      </c>
      <c r="E138" s="249" t="s">
        <v>19</v>
      </c>
      <c r="F138" s="250" t="s">
        <v>205</v>
      </c>
      <c r="G138" s="248"/>
      <c r="H138" s="249" t="s">
        <v>19</v>
      </c>
      <c r="I138" s="251"/>
      <c r="J138" s="248"/>
      <c r="K138" s="248"/>
      <c r="L138" s="252"/>
      <c r="M138" s="253"/>
      <c r="N138" s="254"/>
      <c r="O138" s="254"/>
      <c r="P138" s="254"/>
      <c r="Q138" s="254"/>
      <c r="R138" s="254"/>
      <c r="S138" s="254"/>
      <c r="T138" s="255"/>
      <c r="AT138" s="256" t="s">
        <v>154</v>
      </c>
      <c r="AU138" s="256" t="s">
        <v>85</v>
      </c>
      <c r="AV138" s="13" t="s">
        <v>83</v>
      </c>
      <c r="AW138" s="13" t="s">
        <v>35</v>
      </c>
      <c r="AX138" s="13" t="s">
        <v>75</v>
      </c>
      <c r="AY138" s="256" t="s">
        <v>142</v>
      </c>
    </row>
    <row r="139" spans="2:51" s="12" customFormat="1" ht="12">
      <c r="B139" s="226"/>
      <c r="C139" s="227"/>
      <c r="D139" s="223" t="s">
        <v>154</v>
      </c>
      <c r="E139" s="228" t="s">
        <v>19</v>
      </c>
      <c r="F139" s="229" t="s">
        <v>206</v>
      </c>
      <c r="G139" s="227"/>
      <c r="H139" s="230">
        <v>-102.675</v>
      </c>
      <c r="I139" s="231"/>
      <c r="J139" s="227"/>
      <c r="K139" s="227"/>
      <c r="L139" s="232"/>
      <c r="M139" s="233"/>
      <c r="N139" s="234"/>
      <c r="O139" s="234"/>
      <c r="P139" s="234"/>
      <c r="Q139" s="234"/>
      <c r="R139" s="234"/>
      <c r="S139" s="234"/>
      <c r="T139" s="235"/>
      <c r="AT139" s="236" t="s">
        <v>154</v>
      </c>
      <c r="AU139" s="236" t="s">
        <v>85</v>
      </c>
      <c r="AV139" s="12" t="s">
        <v>85</v>
      </c>
      <c r="AW139" s="12" t="s">
        <v>35</v>
      </c>
      <c r="AX139" s="12" t="s">
        <v>75</v>
      </c>
      <c r="AY139" s="236" t="s">
        <v>142</v>
      </c>
    </row>
    <row r="140" spans="2:65" s="1" customFormat="1" ht="24" customHeight="1">
      <c r="B140" s="37"/>
      <c r="C140" s="210" t="s">
        <v>165</v>
      </c>
      <c r="D140" s="210" t="s">
        <v>145</v>
      </c>
      <c r="E140" s="211" t="s">
        <v>207</v>
      </c>
      <c r="F140" s="212" t="s">
        <v>208</v>
      </c>
      <c r="G140" s="213" t="s">
        <v>169</v>
      </c>
      <c r="H140" s="214">
        <v>518.43</v>
      </c>
      <c r="I140" s="215"/>
      <c r="J140" s="216">
        <f>ROUND(I140*H140,2)</f>
        <v>0</v>
      </c>
      <c r="K140" s="212" t="s">
        <v>149</v>
      </c>
      <c r="L140" s="42"/>
      <c r="M140" s="217" t="s">
        <v>19</v>
      </c>
      <c r="N140" s="218" t="s">
        <v>46</v>
      </c>
      <c r="O140" s="82"/>
      <c r="P140" s="219">
        <f>O140*H140</f>
        <v>0</v>
      </c>
      <c r="Q140" s="219">
        <v>0.0052</v>
      </c>
      <c r="R140" s="219">
        <f>Q140*H140</f>
        <v>2.6958359999999995</v>
      </c>
      <c r="S140" s="219">
        <v>0</v>
      </c>
      <c r="T140" s="220">
        <f>S140*H140</f>
        <v>0</v>
      </c>
      <c r="AR140" s="221" t="s">
        <v>150</v>
      </c>
      <c r="AT140" s="221" t="s">
        <v>145</v>
      </c>
      <c r="AU140" s="221" t="s">
        <v>85</v>
      </c>
      <c r="AY140" s="16" t="s">
        <v>142</v>
      </c>
      <c r="BE140" s="222">
        <f>IF(N140="základní",J140,0)</f>
        <v>0</v>
      </c>
      <c r="BF140" s="222">
        <f>IF(N140="snížená",J140,0)</f>
        <v>0</v>
      </c>
      <c r="BG140" s="222">
        <f>IF(N140="zákl. přenesená",J140,0)</f>
        <v>0</v>
      </c>
      <c r="BH140" s="222">
        <f>IF(N140="sníž. přenesená",J140,0)</f>
        <v>0</v>
      </c>
      <c r="BI140" s="222">
        <f>IF(N140="nulová",J140,0)</f>
        <v>0</v>
      </c>
      <c r="BJ140" s="16" t="s">
        <v>83</v>
      </c>
      <c r="BK140" s="222">
        <f>ROUND(I140*H140,2)</f>
        <v>0</v>
      </c>
      <c r="BL140" s="16" t="s">
        <v>150</v>
      </c>
      <c r="BM140" s="221" t="s">
        <v>209</v>
      </c>
    </row>
    <row r="141" spans="2:47" s="1" customFormat="1" ht="12">
      <c r="B141" s="37"/>
      <c r="C141" s="38"/>
      <c r="D141" s="223" t="s">
        <v>152</v>
      </c>
      <c r="E141" s="38"/>
      <c r="F141" s="224" t="s">
        <v>210</v>
      </c>
      <c r="G141" s="38"/>
      <c r="H141" s="38"/>
      <c r="I141" s="134"/>
      <c r="J141" s="38"/>
      <c r="K141" s="38"/>
      <c r="L141" s="42"/>
      <c r="M141" s="225"/>
      <c r="N141" s="82"/>
      <c r="O141" s="82"/>
      <c r="P141" s="82"/>
      <c r="Q141" s="82"/>
      <c r="R141" s="82"/>
      <c r="S141" s="82"/>
      <c r="T141" s="83"/>
      <c r="AT141" s="16" t="s">
        <v>152</v>
      </c>
      <c r="AU141" s="16" t="s">
        <v>85</v>
      </c>
    </row>
    <row r="142" spans="2:65" s="1" customFormat="1" ht="24" customHeight="1">
      <c r="B142" s="37"/>
      <c r="C142" s="210" t="s">
        <v>211</v>
      </c>
      <c r="D142" s="210" t="s">
        <v>145</v>
      </c>
      <c r="E142" s="211" t="s">
        <v>212</v>
      </c>
      <c r="F142" s="212" t="s">
        <v>213</v>
      </c>
      <c r="G142" s="213" t="s">
        <v>169</v>
      </c>
      <c r="H142" s="214">
        <v>518.43</v>
      </c>
      <c r="I142" s="215"/>
      <c r="J142" s="216">
        <f>ROUND(I142*H142,2)</f>
        <v>0</v>
      </c>
      <c r="K142" s="212" t="s">
        <v>149</v>
      </c>
      <c r="L142" s="42"/>
      <c r="M142" s="217" t="s">
        <v>19</v>
      </c>
      <c r="N142" s="218" t="s">
        <v>46</v>
      </c>
      <c r="O142" s="82"/>
      <c r="P142" s="219">
        <f>O142*H142</f>
        <v>0</v>
      </c>
      <c r="Q142" s="219">
        <v>0.004384</v>
      </c>
      <c r="R142" s="219">
        <f>Q142*H142</f>
        <v>2.27279712</v>
      </c>
      <c r="S142" s="219">
        <v>0</v>
      </c>
      <c r="T142" s="220">
        <f>S142*H142</f>
        <v>0</v>
      </c>
      <c r="AR142" s="221" t="s">
        <v>150</v>
      </c>
      <c r="AT142" s="221" t="s">
        <v>145</v>
      </c>
      <c r="AU142" s="221" t="s">
        <v>85</v>
      </c>
      <c r="AY142" s="16" t="s">
        <v>142</v>
      </c>
      <c r="BE142" s="222">
        <f>IF(N142="základní",J142,0)</f>
        <v>0</v>
      </c>
      <c r="BF142" s="222">
        <f>IF(N142="snížená",J142,0)</f>
        <v>0</v>
      </c>
      <c r="BG142" s="222">
        <f>IF(N142="zákl. přenesená",J142,0)</f>
        <v>0</v>
      </c>
      <c r="BH142" s="222">
        <f>IF(N142="sníž. přenesená",J142,0)</f>
        <v>0</v>
      </c>
      <c r="BI142" s="222">
        <f>IF(N142="nulová",J142,0)</f>
        <v>0</v>
      </c>
      <c r="BJ142" s="16" t="s">
        <v>83</v>
      </c>
      <c r="BK142" s="222">
        <f>ROUND(I142*H142,2)</f>
        <v>0</v>
      </c>
      <c r="BL142" s="16" t="s">
        <v>150</v>
      </c>
      <c r="BM142" s="221" t="s">
        <v>214</v>
      </c>
    </row>
    <row r="143" spans="2:47" s="1" customFormat="1" ht="12">
      <c r="B143" s="37"/>
      <c r="C143" s="38"/>
      <c r="D143" s="223" t="s">
        <v>152</v>
      </c>
      <c r="E143" s="38"/>
      <c r="F143" s="224" t="s">
        <v>182</v>
      </c>
      <c r="G143" s="38"/>
      <c r="H143" s="38"/>
      <c r="I143" s="134"/>
      <c r="J143" s="38"/>
      <c r="K143" s="38"/>
      <c r="L143" s="42"/>
      <c r="M143" s="225"/>
      <c r="N143" s="82"/>
      <c r="O143" s="82"/>
      <c r="P143" s="82"/>
      <c r="Q143" s="82"/>
      <c r="R143" s="82"/>
      <c r="S143" s="82"/>
      <c r="T143" s="83"/>
      <c r="AT143" s="16" t="s">
        <v>152</v>
      </c>
      <c r="AU143" s="16" t="s">
        <v>85</v>
      </c>
    </row>
    <row r="144" spans="2:65" s="1" customFormat="1" ht="16.5" customHeight="1">
      <c r="B144" s="37"/>
      <c r="C144" s="210" t="s">
        <v>215</v>
      </c>
      <c r="D144" s="210" t="s">
        <v>145</v>
      </c>
      <c r="E144" s="211" t="s">
        <v>216</v>
      </c>
      <c r="F144" s="212" t="s">
        <v>217</v>
      </c>
      <c r="G144" s="213" t="s">
        <v>169</v>
      </c>
      <c r="H144" s="214">
        <v>518.43</v>
      </c>
      <c r="I144" s="215"/>
      <c r="J144" s="216">
        <f>ROUND(I144*H144,2)</f>
        <v>0</v>
      </c>
      <c r="K144" s="212" t="s">
        <v>149</v>
      </c>
      <c r="L144" s="42"/>
      <c r="M144" s="217" t="s">
        <v>19</v>
      </c>
      <c r="N144" s="218" t="s">
        <v>46</v>
      </c>
      <c r="O144" s="82"/>
      <c r="P144" s="219">
        <f>O144*H144</f>
        <v>0</v>
      </c>
      <c r="Q144" s="219">
        <v>0.003</v>
      </c>
      <c r="R144" s="219">
        <f>Q144*H144</f>
        <v>1.5552899999999998</v>
      </c>
      <c r="S144" s="219">
        <v>0</v>
      </c>
      <c r="T144" s="220">
        <f>S144*H144</f>
        <v>0</v>
      </c>
      <c r="AR144" s="221" t="s">
        <v>150</v>
      </c>
      <c r="AT144" s="221" t="s">
        <v>145</v>
      </c>
      <c r="AU144" s="221" t="s">
        <v>85</v>
      </c>
      <c r="AY144" s="16" t="s">
        <v>142</v>
      </c>
      <c r="BE144" s="222">
        <f>IF(N144="základní",J144,0)</f>
        <v>0</v>
      </c>
      <c r="BF144" s="222">
        <f>IF(N144="snížená",J144,0)</f>
        <v>0</v>
      </c>
      <c r="BG144" s="222">
        <f>IF(N144="zákl. přenesená",J144,0)</f>
        <v>0</v>
      </c>
      <c r="BH144" s="222">
        <f>IF(N144="sníž. přenesená",J144,0)</f>
        <v>0</v>
      </c>
      <c r="BI144" s="222">
        <f>IF(N144="nulová",J144,0)</f>
        <v>0</v>
      </c>
      <c r="BJ144" s="16" t="s">
        <v>83</v>
      </c>
      <c r="BK144" s="222">
        <f>ROUND(I144*H144,2)</f>
        <v>0</v>
      </c>
      <c r="BL144" s="16" t="s">
        <v>150</v>
      </c>
      <c r="BM144" s="221" t="s">
        <v>218</v>
      </c>
    </row>
    <row r="145" spans="2:65" s="1" customFormat="1" ht="24" customHeight="1">
      <c r="B145" s="37"/>
      <c r="C145" s="210" t="s">
        <v>219</v>
      </c>
      <c r="D145" s="210" t="s">
        <v>145</v>
      </c>
      <c r="E145" s="211" t="s">
        <v>220</v>
      </c>
      <c r="F145" s="212" t="s">
        <v>221</v>
      </c>
      <c r="G145" s="213" t="s">
        <v>169</v>
      </c>
      <c r="H145" s="214">
        <v>60.453</v>
      </c>
      <c r="I145" s="215"/>
      <c r="J145" s="216">
        <f>ROUND(I145*H145,2)</f>
        <v>0</v>
      </c>
      <c r="K145" s="212" t="s">
        <v>149</v>
      </c>
      <c r="L145" s="42"/>
      <c r="M145" s="217" t="s">
        <v>19</v>
      </c>
      <c r="N145" s="218" t="s">
        <v>46</v>
      </c>
      <c r="O145" s="82"/>
      <c r="P145" s="219">
        <f>O145*H145</f>
        <v>0</v>
      </c>
      <c r="Q145" s="219">
        <v>0</v>
      </c>
      <c r="R145" s="219">
        <f>Q145*H145</f>
        <v>0</v>
      </c>
      <c r="S145" s="219">
        <v>0</v>
      </c>
      <c r="T145" s="220">
        <f>S145*H145</f>
        <v>0</v>
      </c>
      <c r="AR145" s="221" t="s">
        <v>150</v>
      </c>
      <c r="AT145" s="221" t="s">
        <v>145</v>
      </c>
      <c r="AU145" s="221" t="s">
        <v>85</v>
      </c>
      <c r="AY145" s="16" t="s">
        <v>142</v>
      </c>
      <c r="BE145" s="222">
        <f>IF(N145="základní",J145,0)</f>
        <v>0</v>
      </c>
      <c r="BF145" s="222">
        <f>IF(N145="snížená",J145,0)</f>
        <v>0</v>
      </c>
      <c r="BG145" s="222">
        <f>IF(N145="zákl. přenesená",J145,0)</f>
        <v>0</v>
      </c>
      <c r="BH145" s="222">
        <f>IF(N145="sníž. přenesená",J145,0)</f>
        <v>0</v>
      </c>
      <c r="BI145" s="222">
        <f>IF(N145="nulová",J145,0)</f>
        <v>0</v>
      </c>
      <c r="BJ145" s="16" t="s">
        <v>83</v>
      </c>
      <c r="BK145" s="222">
        <f>ROUND(I145*H145,2)</f>
        <v>0</v>
      </c>
      <c r="BL145" s="16" t="s">
        <v>150</v>
      </c>
      <c r="BM145" s="221" t="s">
        <v>222</v>
      </c>
    </row>
    <row r="146" spans="2:47" s="1" customFormat="1" ht="12">
      <c r="B146" s="37"/>
      <c r="C146" s="38"/>
      <c r="D146" s="223" t="s">
        <v>152</v>
      </c>
      <c r="E146" s="38"/>
      <c r="F146" s="224" t="s">
        <v>223</v>
      </c>
      <c r="G146" s="38"/>
      <c r="H146" s="38"/>
      <c r="I146" s="134"/>
      <c r="J146" s="38"/>
      <c r="K146" s="38"/>
      <c r="L146" s="42"/>
      <c r="M146" s="225"/>
      <c r="N146" s="82"/>
      <c r="O146" s="82"/>
      <c r="P146" s="82"/>
      <c r="Q146" s="82"/>
      <c r="R146" s="82"/>
      <c r="S146" s="82"/>
      <c r="T146" s="83"/>
      <c r="AT146" s="16" t="s">
        <v>152</v>
      </c>
      <c r="AU146" s="16" t="s">
        <v>85</v>
      </c>
    </row>
    <row r="147" spans="2:51" s="12" customFormat="1" ht="12">
      <c r="B147" s="226"/>
      <c r="C147" s="227"/>
      <c r="D147" s="223" t="s">
        <v>154</v>
      </c>
      <c r="E147" s="228" t="s">
        <v>19</v>
      </c>
      <c r="F147" s="229" t="s">
        <v>224</v>
      </c>
      <c r="G147" s="227"/>
      <c r="H147" s="230">
        <v>16.806</v>
      </c>
      <c r="I147" s="231"/>
      <c r="J147" s="227"/>
      <c r="K147" s="227"/>
      <c r="L147" s="232"/>
      <c r="M147" s="233"/>
      <c r="N147" s="234"/>
      <c r="O147" s="234"/>
      <c r="P147" s="234"/>
      <c r="Q147" s="234"/>
      <c r="R147" s="234"/>
      <c r="S147" s="234"/>
      <c r="T147" s="235"/>
      <c r="AT147" s="236" t="s">
        <v>154</v>
      </c>
      <c r="AU147" s="236" t="s">
        <v>85</v>
      </c>
      <c r="AV147" s="12" t="s">
        <v>85</v>
      </c>
      <c r="AW147" s="12" t="s">
        <v>35</v>
      </c>
      <c r="AX147" s="12" t="s">
        <v>75</v>
      </c>
      <c r="AY147" s="236" t="s">
        <v>142</v>
      </c>
    </row>
    <row r="148" spans="2:51" s="12" customFormat="1" ht="12">
      <c r="B148" s="226"/>
      <c r="C148" s="227"/>
      <c r="D148" s="223" t="s">
        <v>154</v>
      </c>
      <c r="E148" s="228" t="s">
        <v>19</v>
      </c>
      <c r="F148" s="229" t="s">
        <v>225</v>
      </c>
      <c r="G148" s="227"/>
      <c r="H148" s="230">
        <v>43.647</v>
      </c>
      <c r="I148" s="231"/>
      <c r="J148" s="227"/>
      <c r="K148" s="227"/>
      <c r="L148" s="232"/>
      <c r="M148" s="233"/>
      <c r="N148" s="234"/>
      <c r="O148" s="234"/>
      <c r="P148" s="234"/>
      <c r="Q148" s="234"/>
      <c r="R148" s="234"/>
      <c r="S148" s="234"/>
      <c r="T148" s="235"/>
      <c r="AT148" s="236" t="s">
        <v>154</v>
      </c>
      <c r="AU148" s="236" t="s">
        <v>85</v>
      </c>
      <c r="AV148" s="12" t="s">
        <v>85</v>
      </c>
      <c r="AW148" s="12" t="s">
        <v>35</v>
      </c>
      <c r="AX148" s="12" t="s">
        <v>75</v>
      </c>
      <c r="AY148" s="236" t="s">
        <v>142</v>
      </c>
    </row>
    <row r="149" spans="2:65" s="1" customFormat="1" ht="16.5" customHeight="1">
      <c r="B149" s="37"/>
      <c r="C149" s="210" t="s">
        <v>226</v>
      </c>
      <c r="D149" s="210" t="s">
        <v>145</v>
      </c>
      <c r="E149" s="211" t="s">
        <v>227</v>
      </c>
      <c r="F149" s="212" t="s">
        <v>228</v>
      </c>
      <c r="G149" s="213" t="s">
        <v>169</v>
      </c>
      <c r="H149" s="214">
        <v>30</v>
      </c>
      <c r="I149" s="215"/>
      <c r="J149" s="216">
        <f>ROUND(I149*H149,2)</f>
        <v>0</v>
      </c>
      <c r="K149" s="212" t="s">
        <v>149</v>
      </c>
      <c r="L149" s="42"/>
      <c r="M149" s="217" t="s">
        <v>19</v>
      </c>
      <c r="N149" s="218" t="s">
        <v>46</v>
      </c>
      <c r="O149" s="82"/>
      <c r="P149" s="219">
        <f>O149*H149</f>
        <v>0</v>
      </c>
      <c r="Q149" s="219">
        <v>0.0373</v>
      </c>
      <c r="R149" s="219">
        <f>Q149*H149</f>
        <v>1.119</v>
      </c>
      <c r="S149" s="219">
        <v>0</v>
      </c>
      <c r="T149" s="220">
        <f>S149*H149</f>
        <v>0</v>
      </c>
      <c r="AR149" s="221" t="s">
        <v>150</v>
      </c>
      <c r="AT149" s="221" t="s">
        <v>145</v>
      </c>
      <c r="AU149" s="221" t="s">
        <v>85</v>
      </c>
      <c r="AY149" s="16" t="s">
        <v>142</v>
      </c>
      <c r="BE149" s="222">
        <f>IF(N149="základní",J149,0)</f>
        <v>0</v>
      </c>
      <c r="BF149" s="222">
        <f>IF(N149="snížená",J149,0)</f>
        <v>0</v>
      </c>
      <c r="BG149" s="222">
        <f>IF(N149="zákl. přenesená",J149,0)</f>
        <v>0</v>
      </c>
      <c r="BH149" s="222">
        <f>IF(N149="sníž. přenesená",J149,0)</f>
        <v>0</v>
      </c>
      <c r="BI149" s="222">
        <f>IF(N149="nulová",J149,0)</f>
        <v>0</v>
      </c>
      <c r="BJ149" s="16" t="s">
        <v>83</v>
      </c>
      <c r="BK149" s="222">
        <f>ROUND(I149*H149,2)</f>
        <v>0</v>
      </c>
      <c r="BL149" s="16" t="s">
        <v>150</v>
      </c>
      <c r="BM149" s="221" t="s">
        <v>229</v>
      </c>
    </row>
    <row r="150" spans="2:51" s="12" customFormat="1" ht="12">
      <c r="B150" s="226"/>
      <c r="C150" s="227"/>
      <c r="D150" s="223" t="s">
        <v>154</v>
      </c>
      <c r="E150" s="228" t="s">
        <v>19</v>
      </c>
      <c r="F150" s="229" t="s">
        <v>230</v>
      </c>
      <c r="G150" s="227"/>
      <c r="H150" s="230">
        <v>30</v>
      </c>
      <c r="I150" s="231"/>
      <c r="J150" s="227"/>
      <c r="K150" s="227"/>
      <c r="L150" s="232"/>
      <c r="M150" s="233"/>
      <c r="N150" s="234"/>
      <c r="O150" s="234"/>
      <c r="P150" s="234"/>
      <c r="Q150" s="234"/>
      <c r="R150" s="234"/>
      <c r="S150" s="234"/>
      <c r="T150" s="235"/>
      <c r="AT150" s="236" t="s">
        <v>154</v>
      </c>
      <c r="AU150" s="236" t="s">
        <v>85</v>
      </c>
      <c r="AV150" s="12" t="s">
        <v>85</v>
      </c>
      <c r="AW150" s="12" t="s">
        <v>35</v>
      </c>
      <c r="AX150" s="12" t="s">
        <v>75</v>
      </c>
      <c r="AY150" s="236" t="s">
        <v>142</v>
      </c>
    </row>
    <row r="151" spans="2:63" s="11" customFormat="1" ht="22.8" customHeight="1">
      <c r="B151" s="194"/>
      <c r="C151" s="195"/>
      <c r="D151" s="196" t="s">
        <v>74</v>
      </c>
      <c r="E151" s="208" t="s">
        <v>231</v>
      </c>
      <c r="F151" s="208" t="s">
        <v>232</v>
      </c>
      <c r="G151" s="195"/>
      <c r="H151" s="195"/>
      <c r="I151" s="198"/>
      <c r="J151" s="209">
        <f>BK151</f>
        <v>0</v>
      </c>
      <c r="K151" s="195"/>
      <c r="L151" s="200"/>
      <c r="M151" s="201"/>
      <c r="N151" s="202"/>
      <c r="O151" s="202"/>
      <c r="P151" s="203">
        <f>SUM(P152:P157)</f>
        <v>0</v>
      </c>
      <c r="Q151" s="202"/>
      <c r="R151" s="203">
        <f>SUM(R152:R157)</f>
        <v>0.51094</v>
      </c>
      <c r="S151" s="202"/>
      <c r="T151" s="204">
        <f>SUM(T152:T157)</f>
        <v>0</v>
      </c>
      <c r="AR151" s="205" t="s">
        <v>83</v>
      </c>
      <c r="AT151" s="206" t="s">
        <v>74</v>
      </c>
      <c r="AU151" s="206" t="s">
        <v>83</v>
      </c>
      <c r="AY151" s="205" t="s">
        <v>142</v>
      </c>
      <c r="BK151" s="207">
        <f>SUM(BK152:BK157)</f>
        <v>0</v>
      </c>
    </row>
    <row r="152" spans="2:65" s="1" customFormat="1" ht="24" customHeight="1">
      <c r="B152" s="37"/>
      <c r="C152" s="210" t="s">
        <v>233</v>
      </c>
      <c r="D152" s="210" t="s">
        <v>145</v>
      </c>
      <c r="E152" s="211" t="s">
        <v>234</v>
      </c>
      <c r="F152" s="212" t="s">
        <v>235</v>
      </c>
      <c r="G152" s="213" t="s">
        <v>236</v>
      </c>
      <c r="H152" s="214">
        <v>1</v>
      </c>
      <c r="I152" s="215"/>
      <c r="J152" s="216">
        <f>ROUND(I152*H152,2)</f>
        <v>0</v>
      </c>
      <c r="K152" s="212" t="s">
        <v>149</v>
      </c>
      <c r="L152" s="42"/>
      <c r="M152" s="217" t="s">
        <v>19</v>
      </c>
      <c r="N152" s="218" t="s">
        <v>46</v>
      </c>
      <c r="O152" s="82"/>
      <c r="P152" s="219">
        <f>O152*H152</f>
        <v>0</v>
      </c>
      <c r="Q152" s="219">
        <v>0.04684</v>
      </c>
      <c r="R152" s="219">
        <f>Q152*H152</f>
        <v>0.04684</v>
      </c>
      <c r="S152" s="219">
        <v>0</v>
      </c>
      <c r="T152" s="220">
        <f>S152*H152</f>
        <v>0</v>
      </c>
      <c r="AR152" s="221" t="s">
        <v>150</v>
      </c>
      <c r="AT152" s="221" t="s">
        <v>145</v>
      </c>
      <c r="AU152" s="221" t="s">
        <v>85</v>
      </c>
      <c r="AY152" s="16" t="s">
        <v>142</v>
      </c>
      <c r="BE152" s="222">
        <f>IF(N152="základní",J152,0)</f>
        <v>0</v>
      </c>
      <c r="BF152" s="222">
        <f>IF(N152="snížená",J152,0)</f>
        <v>0</v>
      </c>
      <c r="BG152" s="222">
        <f>IF(N152="zákl. přenesená",J152,0)</f>
        <v>0</v>
      </c>
      <c r="BH152" s="222">
        <f>IF(N152="sníž. přenesená",J152,0)</f>
        <v>0</v>
      </c>
      <c r="BI152" s="222">
        <f>IF(N152="nulová",J152,0)</f>
        <v>0</v>
      </c>
      <c r="BJ152" s="16" t="s">
        <v>83</v>
      </c>
      <c r="BK152" s="222">
        <f>ROUND(I152*H152,2)</f>
        <v>0</v>
      </c>
      <c r="BL152" s="16" t="s">
        <v>150</v>
      </c>
      <c r="BM152" s="221" t="s">
        <v>237</v>
      </c>
    </row>
    <row r="153" spans="2:47" s="1" customFormat="1" ht="12">
      <c r="B153" s="37"/>
      <c r="C153" s="38"/>
      <c r="D153" s="223" t="s">
        <v>152</v>
      </c>
      <c r="E153" s="38"/>
      <c r="F153" s="224" t="s">
        <v>238</v>
      </c>
      <c r="G153" s="38"/>
      <c r="H153" s="38"/>
      <c r="I153" s="134"/>
      <c r="J153" s="38"/>
      <c r="K153" s="38"/>
      <c r="L153" s="42"/>
      <c r="M153" s="225"/>
      <c r="N153" s="82"/>
      <c r="O153" s="82"/>
      <c r="P153" s="82"/>
      <c r="Q153" s="82"/>
      <c r="R153" s="82"/>
      <c r="S153" s="82"/>
      <c r="T153" s="83"/>
      <c r="AT153" s="16" t="s">
        <v>152</v>
      </c>
      <c r="AU153" s="16" t="s">
        <v>85</v>
      </c>
    </row>
    <row r="154" spans="2:65" s="1" customFormat="1" ht="16.5" customHeight="1">
      <c r="B154" s="37"/>
      <c r="C154" s="237" t="s">
        <v>239</v>
      </c>
      <c r="D154" s="237" t="s">
        <v>162</v>
      </c>
      <c r="E154" s="238" t="s">
        <v>240</v>
      </c>
      <c r="F154" s="239" t="s">
        <v>241</v>
      </c>
      <c r="G154" s="240" t="s">
        <v>236</v>
      </c>
      <c r="H154" s="241">
        <v>1</v>
      </c>
      <c r="I154" s="242"/>
      <c r="J154" s="243">
        <f>ROUND(I154*H154,2)</f>
        <v>0</v>
      </c>
      <c r="K154" s="239" t="s">
        <v>149</v>
      </c>
      <c r="L154" s="244"/>
      <c r="M154" s="245" t="s">
        <v>19</v>
      </c>
      <c r="N154" s="246" t="s">
        <v>46</v>
      </c>
      <c r="O154" s="82"/>
      <c r="P154" s="219">
        <f>O154*H154</f>
        <v>0</v>
      </c>
      <c r="Q154" s="219">
        <v>0.0112</v>
      </c>
      <c r="R154" s="219">
        <f>Q154*H154</f>
        <v>0.0112</v>
      </c>
      <c r="S154" s="219">
        <v>0</v>
      </c>
      <c r="T154" s="220">
        <f>S154*H154</f>
        <v>0</v>
      </c>
      <c r="AR154" s="221" t="s">
        <v>165</v>
      </c>
      <c r="AT154" s="221" t="s">
        <v>162</v>
      </c>
      <c r="AU154" s="221" t="s">
        <v>85</v>
      </c>
      <c r="AY154" s="16" t="s">
        <v>142</v>
      </c>
      <c r="BE154" s="222">
        <f>IF(N154="základní",J154,0)</f>
        <v>0</v>
      </c>
      <c r="BF154" s="222">
        <f>IF(N154="snížená",J154,0)</f>
        <v>0</v>
      </c>
      <c r="BG154" s="222">
        <f>IF(N154="zákl. přenesená",J154,0)</f>
        <v>0</v>
      </c>
      <c r="BH154" s="222">
        <f>IF(N154="sníž. přenesená",J154,0)</f>
        <v>0</v>
      </c>
      <c r="BI154" s="222">
        <f>IF(N154="nulová",J154,0)</f>
        <v>0</v>
      </c>
      <c r="BJ154" s="16" t="s">
        <v>83</v>
      </c>
      <c r="BK154" s="222">
        <f>ROUND(I154*H154,2)</f>
        <v>0</v>
      </c>
      <c r="BL154" s="16" t="s">
        <v>150</v>
      </c>
      <c r="BM154" s="221" t="s">
        <v>242</v>
      </c>
    </row>
    <row r="155" spans="2:65" s="1" customFormat="1" ht="24" customHeight="1">
      <c r="B155" s="37"/>
      <c r="C155" s="210" t="s">
        <v>8</v>
      </c>
      <c r="D155" s="210" t="s">
        <v>145</v>
      </c>
      <c r="E155" s="211" t="s">
        <v>243</v>
      </c>
      <c r="F155" s="212" t="s">
        <v>244</v>
      </c>
      <c r="G155" s="213" t="s">
        <v>236</v>
      </c>
      <c r="H155" s="214">
        <v>1</v>
      </c>
      <c r="I155" s="215"/>
      <c r="J155" s="216">
        <f>ROUND(I155*H155,2)</f>
        <v>0</v>
      </c>
      <c r="K155" s="212" t="s">
        <v>149</v>
      </c>
      <c r="L155" s="42"/>
      <c r="M155" s="217" t="s">
        <v>19</v>
      </c>
      <c r="N155" s="218" t="s">
        <v>46</v>
      </c>
      <c r="O155" s="82"/>
      <c r="P155" s="219">
        <f>O155*H155</f>
        <v>0</v>
      </c>
      <c r="Q155" s="219">
        <v>0.4417</v>
      </c>
      <c r="R155" s="219">
        <f>Q155*H155</f>
        <v>0.4417</v>
      </c>
      <c r="S155" s="219">
        <v>0</v>
      </c>
      <c r="T155" s="220">
        <f>S155*H155</f>
        <v>0</v>
      </c>
      <c r="AR155" s="221" t="s">
        <v>150</v>
      </c>
      <c r="AT155" s="221" t="s">
        <v>145</v>
      </c>
      <c r="AU155" s="221" t="s">
        <v>85</v>
      </c>
      <c r="AY155" s="16" t="s">
        <v>142</v>
      </c>
      <c r="BE155" s="222">
        <f>IF(N155="základní",J155,0)</f>
        <v>0</v>
      </c>
      <c r="BF155" s="222">
        <f>IF(N155="snížená",J155,0)</f>
        <v>0</v>
      </c>
      <c r="BG155" s="222">
        <f>IF(N155="zákl. přenesená",J155,0)</f>
        <v>0</v>
      </c>
      <c r="BH155" s="222">
        <f>IF(N155="sníž. přenesená",J155,0)</f>
        <v>0</v>
      </c>
      <c r="BI155" s="222">
        <f>IF(N155="nulová",J155,0)</f>
        <v>0</v>
      </c>
      <c r="BJ155" s="16" t="s">
        <v>83</v>
      </c>
      <c r="BK155" s="222">
        <f>ROUND(I155*H155,2)</f>
        <v>0</v>
      </c>
      <c r="BL155" s="16" t="s">
        <v>150</v>
      </c>
      <c r="BM155" s="221" t="s">
        <v>245</v>
      </c>
    </row>
    <row r="156" spans="2:47" s="1" customFormat="1" ht="12">
      <c r="B156" s="37"/>
      <c r="C156" s="38"/>
      <c r="D156" s="223" t="s">
        <v>152</v>
      </c>
      <c r="E156" s="38"/>
      <c r="F156" s="224" t="s">
        <v>246</v>
      </c>
      <c r="G156" s="38"/>
      <c r="H156" s="38"/>
      <c r="I156" s="134"/>
      <c r="J156" s="38"/>
      <c r="K156" s="38"/>
      <c r="L156" s="42"/>
      <c r="M156" s="225"/>
      <c r="N156" s="82"/>
      <c r="O156" s="82"/>
      <c r="P156" s="82"/>
      <c r="Q156" s="82"/>
      <c r="R156" s="82"/>
      <c r="S156" s="82"/>
      <c r="T156" s="83"/>
      <c r="AT156" s="16" t="s">
        <v>152</v>
      </c>
      <c r="AU156" s="16" t="s">
        <v>85</v>
      </c>
    </row>
    <row r="157" spans="2:65" s="1" customFormat="1" ht="16.5" customHeight="1">
      <c r="B157" s="37"/>
      <c r="C157" s="237" t="s">
        <v>247</v>
      </c>
      <c r="D157" s="237" t="s">
        <v>162</v>
      </c>
      <c r="E157" s="238" t="s">
        <v>240</v>
      </c>
      <c r="F157" s="239" t="s">
        <v>241</v>
      </c>
      <c r="G157" s="240" t="s">
        <v>236</v>
      </c>
      <c r="H157" s="241">
        <v>1</v>
      </c>
      <c r="I157" s="242"/>
      <c r="J157" s="243">
        <f>ROUND(I157*H157,2)</f>
        <v>0</v>
      </c>
      <c r="K157" s="239" t="s">
        <v>149</v>
      </c>
      <c r="L157" s="244"/>
      <c r="M157" s="245" t="s">
        <v>19</v>
      </c>
      <c r="N157" s="246" t="s">
        <v>46</v>
      </c>
      <c r="O157" s="82"/>
      <c r="P157" s="219">
        <f>O157*H157</f>
        <v>0</v>
      </c>
      <c r="Q157" s="219">
        <v>0.0112</v>
      </c>
      <c r="R157" s="219">
        <f>Q157*H157</f>
        <v>0.0112</v>
      </c>
      <c r="S157" s="219">
        <v>0</v>
      </c>
      <c r="T157" s="220">
        <f>S157*H157</f>
        <v>0</v>
      </c>
      <c r="AR157" s="221" t="s">
        <v>165</v>
      </c>
      <c r="AT157" s="221" t="s">
        <v>162</v>
      </c>
      <c r="AU157" s="221" t="s">
        <v>85</v>
      </c>
      <c r="AY157" s="16" t="s">
        <v>142</v>
      </c>
      <c r="BE157" s="222">
        <f>IF(N157="základní",J157,0)</f>
        <v>0</v>
      </c>
      <c r="BF157" s="222">
        <f>IF(N157="snížená",J157,0)</f>
        <v>0</v>
      </c>
      <c r="BG157" s="222">
        <f>IF(N157="zákl. přenesená",J157,0)</f>
        <v>0</v>
      </c>
      <c r="BH157" s="222">
        <f>IF(N157="sníž. přenesená",J157,0)</f>
        <v>0</v>
      </c>
      <c r="BI157" s="222">
        <f>IF(N157="nulová",J157,0)</f>
        <v>0</v>
      </c>
      <c r="BJ157" s="16" t="s">
        <v>83</v>
      </c>
      <c r="BK157" s="222">
        <f>ROUND(I157*H157,2)</f>
        <v>0</v>
      </c>
      <c r="BL157" s="16" t="s">
        <v>150</v>
      </c>
      <c r="BM157" s="221" t="s">
        <v>248</v>
      </c>
    </row>
    <row r="158" spans="2:63" s="11" customFormat="1" ht="22.8" customHeight="1">
      <c r="B158" s="194"/>
      <c r="C158" s="195"/>
      <c r="D158" s="196" t="s">
        <v>74</v>
      </c>
      <c r="E158" s="208" t="s">
        <v>249</v>
      </c>
      <c r="F158" s="208" t="s">
        <v>250</v>
      </c>
      <c r="G158" s="195"/>
      <c r="H158" s="195"/>
      <c r="I158" s="198"/>
      <c r="J158" s="209">
        <f>BK158</f>
        <v>0</v>
      </c>
      <c r="K158" s="195"/>
      <c r="L158" s="200"/>
      <c r="M158" s="201"/>
      <c r="N158" s="202"/>
      <c r="O158" s="202"/>
      <c r="P158" s="203">
        <f>SUM(P159:P161)</f>
        <v>0</v>
      </c>
      <c r="Q158" s="202"/>
      <c r="R158" s="203">
        <f>SUM(R159:R161)</f>
        <v>0.06388830000000001</v>
      </c>
      <c r="S158" s="202"/>
      <c r="T158" s="204">
        <f>SUM(T159:T161)</f>
        <v>0</v>
      </c>
      <c r="AR158" s="205" t="s">
        <v>83</v>
      </c>
      <c r="AT158" s="206" t="s">
        <v>74</v>
      </c>
      <c r="AU158" s="206" t="s">
        <v>83</v>
      </c>
      <c r="AY158" s="205" t="s">
        <v>142</v>
      </c>
      <c r="BK158" s="207">
        <f>SUM(BK159:BK161)</f>
        <v>0</v>
      </c>
    </row>
    <row r="159" spans="2:65" s="1" customFormat="1" ht="24" customHeight="1">
      <c r="B159" s="37"/>
      <c r="C159" s="210" t="s">
        <v>251</v>
      </c>
      <c r="D159" s="210" t="s">
        <v>145</v>
      </c>
      <c r="E159" s="211" t="s">
        <v>252</v>
      </c>
      <c r="F159" s="212" t="s">
        <v>253</v>
      </c>
      <c r="G159" s="213" t="s">
        <v>169</v>
      </c>
      <c r="H159" s="214">
        <v>304.23</v>
      </c>
      <c r="I159" s="215"/>
      <c r="J159" s="216">
        <f>ROUND(I159*H159,2)</f>
        <v>0</v>
      </c>
      <c r="K159" s="212" t="s">
        <v>149</v>
      </c>
      <c r="L159" s="42"/>
      <c r="M159" s="217" t="s">
        <v>19</v>
      </c>
      <c r="N159" s="218" t="s">
        <v>46</v>
      </c>
      <c r="O159" s="82"/>
      <c r="P159" s="219">
        <f>O159*H159</f>
        <v>0</v>
      </c>
      <c r="Q159" s="219">
        <v>0.00021</v>
      </c>
      <c r="R159" s="219">
        <f>Q159*H159</f>
        <v>0.06388830000000001</v>
      </c>
      <c r="S159" s="219">
        <v>0</v>
      </c>
      <c r="T159" s="220">
        <f>S159*H159</f>
        <v>0</v>
      </c>
      <c r="AR159" s="221" t="s">
        <v>150</v>
      </c>
      <c r="AT159" s="221" t="s">
        <v>145</v>
      </c>
      <c r="AU159" s="221" t="s">
        <v>85</v>
      </c>
      <c r="AY159" s="16" t="s">
        <v>142</v>
      </c>
      <c r="BE159" s="222">
        <f>IF(N159="základní",J159,0)</f>
        <v>0</v>
      </c>
      <c r="BF159" s="222">
        <f>IF(N159="snížená",J159,0)</f>
        <v>0</v>
      </c>
      <c r="BG159" s="222">
        <f>IF(N159="zákl. přenesená",J159,0)</f>
        <v>0</v>
      </c>
      <c r="BH159" s="222">
        <f>IF(N159="sníž. přenesená",J159,0)</f>
        <v>0</v>
      </c>
      <c r="BI159" s="222">
        <f>IF(N159="nulová",J159,0)</f>
        <v>0</v>
      </c>
      <c r="BJ159" s="16" t="s">
        <v>83</v>
      </c>
      <c r="BK159" s="222">
        <f>ROUND(I159*H159,2)</f>
        <v>0</v>
      </c>
      <c r="BL159" s="16" t="s">
        <v>150</v>
      </c>
      <c r="BM159" s="221" t="s">
        <v>254</v>
      </c>
    </row>
    <row r="160" spans="2:47" s="1" customFormat="1" ht="12">
      <c r="B160" s="37"/>
      <c r="C160" s="38"/>
      <c r="D160" s="223" t="s">
        <v>152</v>
      </c>
      <c r="E160" s="38"/>
      <c r="F160" s="224" t="s">
        <v>255</v>
      </c>
      <c r="G160" s="38"/>
      <c r="H160" s="38"/>
      <c r="I160" s="134"/>
      <c r="J160" s="38"/>
      <c r="K160" s="38"/>
      <c r="L160" s="42"/>
      <c r="M160" s="225"/>
      <c r="N160" s="82"/>
      <c r="O160" s="82"/>
      <c r="P160" s="82"/>
      <c r="Q160" s="82"/>
      <c r="R160" s="82"/>
      <c r="S160" s="82"/>
      <c r="T160" s="83"/>
      <c r="AT160" s="16" t="s">
        <v>152</v>
      </c>
      <c r="AU160" s="16" t="s">
        <v>85</v>
      </c>
    </row>
    <row r="161" spans="2:51" s="12" customFormat="1" ht="12">
      <c r="B161" s="226"/>
      <c r="C161" s="227"/>
      <c r="D161" s="223" t="s">
        <v>154</v>
      </c>
      <c r="E161" s="228" t="s">
        <v>19</v>
      </c>
      <c r="F161" s="229" t="s">
        <v>256</v>
      </c>
      <c r="G161" s="227"/>
      <c r="H161" s="230">
        <v>304.23</v>
      </c>
      <c r="I161" s="231"/>
      <c r="J161" s="227"/>
      <c r="K161" s="227"/>
      <c r="L161" s="232"/>
      <c r="M161" s="233"/>
      <c r="N161" s="234"/>
      <c r="O161" s="234"/>
      <c r="P161" s="234"/>
      <c r="Q161" s="234"/>
      <c r="R161" s="234"/>
      <c r="S161" s="234"/>
      <c r="T161" s="235"/>
      <c r="AT161" s="236" t="s">
        <v>154</v>
      </c>
      <c r="AU161" s="236" t="s">
        <v>85</v>
      </c>
      <c r="AV161" s="12" t="s">
        <v>85</v>
      </c>
      <c r="AW161" s="12" t="s">
        <v>35</v>
      </c>
      <c r="AX161" s="12" t="s">
        <v>75</v>
      </c>
      <c r="AY161" s="236" t="s">
        <v>142</v>
      </c>
    </row>
    <row r="162" spans="2:63" s="11" customFormat="1" ht="22.8" customHeight="1">
      <c r="B162" s="194"/>
      <c r="C162" s="195"/>
      <c r="D162" s="196" t="s">
        <v>74</v>
      </c>
      <c r="E162" s="208" t="s">
        <v>257</v>
      </c>
      <c r="F162" s="208" t="s">
        <v>258</v>
      </c>
      <c r="G162" s="195"/>
      <c r="H162" s="195"/>
      <c r="I162" s="198"/>
      <c r="J162" s="209">
        <f>BK162</f>
        <v>0</v>
      </c>
      <c r="K162" s="195"/>
      <c r="L162" s="200"/>
      <c r="M162" s="201"/>
      <c r="N162" s="202"/>
      <c r="O162" s="202"/>
      <c r="P162" s="203">
        <f>SUM(P163:P189)</f>
        <v>0</v>
      </c>
      <c r="Q162" s="202"/>
      <c r="R162" s="203">
        <f>SUM(R163:R189)</f>
        <v>3.1767663849999996</v>
      </c>
      <c r="S162" s="202"/>
      <c r="T162" s="204">
        <f>SUM(T163:T189)</f>
        <v>9.370284000000002</v>
      </c>
      <c r="AR162" s="205" t="s">
        <v>83</v>
      </c>
      <c r="AT162" s="206" t="s">
        <v>74</v>
      </c>
      <c r="AU162" s="206" t="s">
        <v>83</v>
      </c>
      <c r="AY162" s="205" t="s">
        <v>142</v>
      </c>
      <c r="BK162" s="207">
        <f>SUM(BK163:BK189)</f>
        <v>0</v>
      </c>
    </row>
    <row r="163" spans="2:65" s="1" customFormat="1" ht="16.5" customHeight="1">
      <c r="B163" s="37"/>
      <c r="C163" s="210" t="s">
        <v>259</v>
      </c>
      <c r="D163" s="210" t="s">
        <v>145</v>
      </c>
      <c r="E163" s="211" t="s">
        <v>260</v>
      </c>
      <c r="F163" s="212" t="s">
        <v>261</v>
      </c>
      <c r="G163" s="213" t="s">
        <v>169</v>
      </c>
      <c r="H163" s="214">
        <v>304.23</v>
      </c>
      <c r="I163" s="215"/>
      <c r="J163" s="216">
        <f>ROUND(I163*H163,2)</f>
        <v>0</v>
      </c>
      <c r="K163" s="212" t="s">
        <v>149</v>
      </c>
      <c r="L163" s="42"/>
      <c r="M163" s="217" t="s">
        <v>19</v>
      </c>
      <c r="N163" s="218" t="s">
        <v>46</v>
      </c>
      <c r="O163" s="82"/>
      <c r="P163" s="219">
        <f>O163*H163</f>
        <v>0</v>
      </c>
      <c r="Q163" s="219">
        <v>0</v>
      </c>
      <c r="R163" s="219">
        <f>Q163*H163</f>
        <v>0</v>
      </c>
      <c r="S163" s="219">
        <v>0</v>
      </c>
      <c r="T163" s="220">
        <f>S163*H163</f>
        <v>0</v>
      </c>
      <c r="AR163" s="221" t="s">
        <v>247</v>
      </c>
      <c r="AT163" s="221" t="s">
        <v>145</v>
      </c>
      <c r="AU163" s="221" t="s">
        <v>85</v>
      </c>
      <c r="AY163" s="16" t="s">
        <v>142</v>
      </c>
      <c r="BE163" s="222">
        <f>IF(N163="základní",J163,0)</f>
        <v>0</v>
      </c>
      <c r="BF163" s="222">
        <f>IF(N163="snížená",J163,0)</f>
        <v>0</v>
      </c>
      <c r="BG163" s="222">
        <f>IF(N163="zákl. přenesená",J163,0)</f>
        <v>0</v>
      </c>
      <c r="BH163" s="222">
        <f>IF(N163="sníž. přenesená",J163,0)</f>
        <v>0</v>
      </c>
      <c r="BI163" s="222">
        <f>IF(N163="nulová",J163,0)</f>
        <v>0</v>
      </c>
      <c r="BJ163" s="16" t="s">
        <v>83</v>
      </c>
      <c r="BK163" s="222">
        <f>ROUND(I163*H163,2)</f>
        <v>0</v>
      </c>
      <c r="BL163" s="16" t="s">
        <v>247</v>
      </c>
      <c r="BM163" s="221" t="s">
        <v>262</v>
      </c>
    </row>
    <row r="164" spans="2:47" s="1" customFormat="1" ht="12">
      <c r="B164" s="37"/>
      <c r="C164" s="38"/>
      <c r="D164" s="223" t="s">
        <v>152</v>
      </c>
      <c r="E164" s="38"/>
      <c r="F164" s="224" t="s">
        <v>263</v>
      </c>
      <c r="G164" s="38"/>
      <c r="H164" s="38"/>
      <c r="I164" s="134"/>
      <c r="J164" s="38"/>
      <c r="K164" s="38"/>
      <c r="L164" s="42"/>
      <c r="M164" s="225"/>
      <c r="N164" s="82"/>
      <c r="O164" s="82"/>
      <c r="P164" s="82"/>
      <c r="Q164" s="82"/>
      <c r="R164" s="82"/>
      <c r="S164" s="82"/>
      <c r="T164" s="83"/>
      <c r="AT164" s="16" t="s">
        <v>152</v>
      </c>
      <c r="AU164" s="16" t="s">
        <v>85</v>
      </c>
    </row>
    <row r="165" spans="2:51" s="12" customFormat="1" ht="12">
      <c r="B165" s="226"/>
      <c r="C165" s="227"/>
      <c r="D165" s="223" t="s">
        <v>154</v>
      </c>
      <c r="E165" s="228" t="s">
        <v>19</v>
      </c>
      <c r="F165" s="229" t="s">
        <v>256</v>
      </c>
      <c r="G165" s="227"/>
      <c r="H165" s="230">
        <v>304.23</v>
      </c>
      <c r="I165" s="231"/>
      <c r="J165" s="227"/>
      <c r="K165" s="227"/>
      <c r="L165" s="232"/>
      <c r="M165" s="233"/>
      <c r="N165" s="234"/>
      <c r="O165" s="234"/>
      <c r="P165" s="234"/>
      <c r="Q165" s="234"/>
      <c r="R165" s="234"/>
      <c r="S165" s="234"/>
      <c r="T165" s="235"/>
      <c r="AT165" s="236" t="s">
        <v>154</v>
      </c>
      <c r="AU165" s="236" t="s">
        <v>85</v>
      </c>
      <c r="AV165" s="12" t="s">
        <v>85</v>
      </c>
      <c r="AW165" s="12" t="s">
        <v>35</v>
      </c>
      <c r="AX165" s="12" t="s">
        <v>75</v>
      </c>
      <c r="AY165" s="236" t="s">
        <v>142</v>
      </c>
    </row>
    <row r="166" spans="2:65" s="1" customFormat="1" ht="16.5" customHeight="1">
      <c r="B166" s="37"/>
      <c r="C166" s="237" t="s">
        <v>264</v>
      </c>
      <c r="D166" s="237" t="s">
        <v>162</v>
      </c>
      <c r="E166" s="238" t="s">
        <v>265</v>
      </c>
      <c r="F166" s="239" t="s">
        <v>266</v>
      </c>
      <c r="G166" s="240" t="s">
        <v>169</v>
      </c>
      <c r="H166" s="241">
        <v>319.442</v>
      </c>
      <c r="I166" s="242"/>
      <c r="J166" s="243">
        <f>ROUND(I166*H166,2)</f>
        <v>0</v>
      </c>
      <c r="K166" s="239" t="s">
        <v>149</v>
      </c>
      <c r="L166" s="244"/>
      <c r="M166" s="245" t="s">
        <v>19</v>
      </c>
      <c r="N166" s="246" t="s">
        <v>46</v>
      </c>
      <c r="O166" s="82"/>
      <c r="P166" s="219">
        <f>O166*H166</f>
        <v>0</v>
      </c>
      <c r="Q166" s="219">
        <v>0.0003</v>
      </c>
      <c r="R166" s="219">
        <f>Q166*H166</f>
        <v>0.09583259999999999</v>
      </c>
      <c r="S166" s="219">
        <v>0</v>
      </c>
      <c r="T166" s="220">
        <f>S166*H166</f>
        <v>0</v>
      </c>
      <c r="AR166" s="221" t="s">
        <v>267</v>
      </c>
      <c r="AT166" s="221" t="s">
        <v>162</v>
      </c>
      <c r="AU166" s="221" t="s">
        <v>85</v>
      </c>
      <c r="AY166" s="16" t="s">
        <v>142</v>
      </c>
      <c r="BE166" s="222">
        <f>IF(N166="základní",J166,0)</f>
        <v>0</v>
      </c>
      <c r="BF166" s="222">
        <f>IF(N166="snížená",J166,0)</f>
        <v>0</v>
      </c>
      <c r="BG166" s="222">
        <f>IF(N166="zákl. přenesená",J166,0)</f>
        <v>0</v>
      </c>
      <c r="BH166" s="222">
        <f>IF(N166="sníž. přenesená",J166,0)</f>
        <v>0</v>
      </c>
      <c r="BI166" s="222">
        <f>IF(N166="nulová",J166,0)</f>
        <v>0</v>
      </c>
      <c r="BJ166" s="16" t="s">
        <v>83</v>
      </c>
      <c r="BK166" s="222">
        <f>ROUND(I166*H166,2)</f>
        <v>0</v>
      </c>
      <c r="BL166" s="16" t="s">
        <v>247</v>
      </c>
      <c r="BM166" s="221" t="s">
        <v>268</v>
      </c>
    </row>
    <row r="167" spans="2:51" s="12" customFormat="1" ht="12">
      <c r="B167" s="226"/>
      <c r="C167" s="227"/>
      <c r="D167" s="223" t="s">
        <v>154</v>
      </c>
      <c r="E167" s="227"/>
      <c r="F167" s="229" t="s">
        <v>269</v>
      </c>
      <c r="G167" s="227"/>
      <c r="H167" s="230">
        <v>319.442</v>
      </c>
      <c r="I167" s="231"/>
      <c r="J167" s="227"/>
      <c r="K167" s="227"/>
      <c r="L167" s="232"/>
      <c r="M167" s="233"/>
      <c r="N167" s="234"/>
      <c r="O167" s="234"/>
      <c r="P167" s="234"/>
      <c r="Q167" s="234"/>
      <c r="R167" s="234"/>
      <c r="S167" s="234"/>
      <c r="T167" s="235"/>
      <c r="AT167" s="236" t="s">
        <v>154</v>
      </c>
      <c r="AU167" s="236" t="s">
        <v>85</v>
      </c>
      <c r="AV167" s="12" t="s">
        <v>85</v>
      </c>
      <c r="AW167" s="12" t="s">
        <v>4</v>
      </c>
      <c r="AX167" s="12" t="s">
        <v>83</v>
      </c>
      <c r="AY167" s="236" t="s">
        <v>142</v>
      </c>
    </row>
    <row r="168" spans="2:65" s="1" customFormat="1" ht="16.5" customHeight="1">
      <c r="B168" s="37"/>
      <c r="C168" s="210" t="s">
        <v>270</v>
      </c>
      <c r="D168" s="210" t="s">
        <v>145</v>
      </c>
      <c r="E168" s="211" t="s">
        <v>271</v>
      </c>
      <c r="F168" s="212" t="s">
        <v>272</v>
      </c>
      <c r="G168" s="213" t="s">
        <v>169</v>
      </c>
      <c r="H168" s="214">
        <v>304.23</v>
      </c>
      <c r="I168" s="215"/>
      <c r="J168" s="216">
        <f>ROUND(I168*H168,2)</f>
        <v>0</v>
      </c>
      <c r="K168" s="212" t="s">
        <v>149</v>
      </c>
      <c r="L168" s="42"/>
      <c r="M168" s="217" t="s">
        <v>19</v>
      </c>
      <c r="N168" s="218" t="s">
        <v>46</v>
      </c>
      <c r="O168" s="82"/>
      <c r="P168" s="219">
        <f>O168*H168</f>
        <v>0</v>
      </c>
      <c r="Q168" s="219">
        <v>0</v>
      </c>
      <c r="R168" s="219">
        <f>Q168*H168</f>
        <v>0</v>
      </c>
      <c r="S168" s="219">
        <v>0.0008</v>
      </c>
      <c r="T168" s="220">
        <f>S168*H168</f>
        <v>0.24338400000000002</v>
      </c>
      <c r="AR168" s="221" t="s">
        <v>247</v>
      </c>
      <c r="AT168" s="221" t="s">
        <v>145</v>
      </c>
      <c r="AU168" s="221" t="s">
        <v>85</v>
      </c>
      <c r="AY168" s="16" t="s">
        <v>142</v>
      </c>
      <c r="BE168" s="222">
        <f>IF(N168="základní",J168,0)</f>
        <v>0</v>
      </c>
      <c r="BF168" s="222">
        <f>IF(N168="snížená",J168,0)</f>
        <v>0</v>
      </c>
      <c r="BG168" s="222">
        <f>IF(N168="zákl. přenesená",J168,0)</f>
        <v>0</v>
      </c>
      <c r="BH168" s="222">
        <f>IF(N168="sníž. přenesená",J168,0)</f>
        <v>0</v>
      </c>
      <c r="BI168" s="222">
        <f>IF(N168="nulová",J168,0)</f>
        <v>0</v>
      </c>
      <c r="BJ168" s="16" t="s">
        <v>83</v>
      </c>
      <c r="BK168" s="222">
        <f>ROUND(I168*H168,2)</f>
        <v>0</v>
      </c>
      <c r="BL168" s="16" t="s">
        <v>247</v>
      </c>
      <c r="BM168" s="221" t="s">
        <v>273</v>
      </c>
    </row>
    <row r="169" spans="2:47" s="1" customFormat="1" ht="12">
      <c r="B169" s="37"/>
      <c r="C169" s="38"/>
      <c r="D169" s="223" t="s">
        <v>152</v>
      </c>
      <c r="E169" s="38"/>
      <c r="F169" s="224" t="s">
        <v>274</v>
      </c>
      <c r="G169" s="38"/>
      <c r="H169" s="38"/>
      <c r="I169" s="134"/>
      <c r="J169" s="38"/>
      <c r="K169" s="38"/>
      <c r="L169" s="42"/>
      <c r="M169" s="225"/>
      <c r="N169" s="82"/>
      <c r="O169" s="82"/>
      <c r="P169" s="82"/>
      <c r="Q169" s="82"/>
      <c r="R169" s="82"/>
      <c r="S169" s="82"/>
      <c r="T169" s="83"/>
      <c r="AT169" s="16" t="s">
        <v>152</v>
      </c>
      <c r="AU169" s="16" t="s">
        <v>85</v>
      </c>
    </row>
    <row r="170" spans="2:65" s="1" customFormat="1" ht="16.5" customHeight="1">
      <c r="B170" s="37"/>
      <c r="C170" s="210" t="s">
        <v>7</v>
      </c>
      <c r="D170" s="210" t="s">
        <v>145</v>
      </c>
      <c r="E170" s="211" t="s">
        <v>275</v>
      </c>
      <c r="F170" s="212" t="s">
        <v>276</v>
      </c>
      <c r="G170" s="213" t="s">
        <v>169</v>
      </c>
      <c r="H170" s="214">
        <v>304.23</v>
      </c>
      <c r="I170" s="215"/>
      <c r="J170" s="216">
        <f>ROUND(I170*H170,2)</f>
        <v>0</v>
      </c>
      <c r="K170" s="212" t="s">
        <v>149</v>
      </c>
      <c r="L170" s="42"/>
      <c r="M170" s="217" t="s">
        <v>19</v>
      </c>
      <c r="N170" s="218" t="s">
        <v>46</v>
      </c>
      <c r="O170" s="82"/>
      <c r="P170" s="219">
        <f>O170*H170</f>
        <v>0</v>
      </c>
      <c r="Q170" s="219">
        <v>0</v>
      </c>
      <c r="R170" s="219">
        <f>Q170*H170</f>
        <v>0</v>
      </c>
      <c r="S170" s="219">
        <v>0</v>
      </c>
      <c r="T170" s="220">
        <f>S170*H170</f>
        <v>0</v>
      </c>
      <c r="AR170" s="221" t="s">
        <v>247</v>
      </c>
      <c r="AT170" s="221" t="s">
        <v>145</v>
      </c>
      <c r="AU170" s="221" t="s">
        <v>85</v>
      </c>
      <c r="AY170" s="16" t="s">
        <v>142</v>
      </c>
      <c r="BE170" s="222">
        <f>IF(N170="základní",J170,0)</f>
        <v>0</v>
      </c>
      <c r="BF170" s="222">
        <f>IF(N170="snížená",J170,0)</f>
        <v>0</v>
      </c>
      <c r="BG170" s="222">
        <f>IF(N170="zákl. přenesená",J170,0)</f>
        <v>0</v>
      </c>
      <c r="BH170" s="222">
        <f>IF(N170="sníž. přenesená",J170,0)</f>
        <v>0</v>
      </c>
      <c r="BI170" s="222">
        <f>IF(N170="nulová",J170,0)</f>
        <v>0</v>
      </c>
      <c r="BJ170" s="16" t="s">
        <v>83</v>
      </c>
      <c r="BK170" s="222">
        <f>ROUND(I170*H170,2)</f>
        <v>0</v>
      </c>
      <c r="BL170" s="16" t="s">
        <v>247</v>
      </c>
      <c r="BM170" s="221" t="s">
        <v>277</v>
      </c>
    </row>
    <row r="171" spans="2:51" s="12" customFormat="1" ht="12">
      <c r="B171" s="226"/>
      <c r="C171" s="227"/>
      <c r="D171" s="223" t="s">
        <v>154</v>
      </c>
      <c r="E171" s="228" t="s">
        <v>19</v>
      </c>
      <c r="F171" s="229" t="s">
        <v>256</v>
      </c>
      <c r="G171" s="227"/>
      <c r="H171" s="230">
        <v>304.23</v>
      </c>
      <c r="I171" s="231"/>
      <c r="J171" s="227"/>
      <c r="K171" s="227"/>
      <c r="L171" s="232"/>
      <c r="M171" s="233"/>
      <c r="N171" s="234"/>
      <c r="O171" s="234"/>
      <c r="P171" s="234"/>
      <c r="Q171" s="234"/>
      <c r="R171" s="234"/>
      <c r="S171" s="234"/>
      <c r="T171" s="235"/>
      <c r="AT171" s="236" t="s">
        <v>154</v>
      </c>
      <c r="AU171" s="236" t="s">
        <v>85</v>
      </c>
      <c r="AV171" s="12" t="s">
        <v>85</v>
      </c>
      <c r="AW171" s="12" t="s">
        <v>35</v>
      </c>
      <c r="AX171" s="12" t="s">
        <v>75</v>
      </c>
      <c r="AY171" s="236" t="s">
        <v>142</v>
      </c>
    </row>
    <row r="172" spans="2:65" s="1" customFormat="1" ht="16.5" customHeight="1">
      <c r="B172" s="37"/>
      <c r="C172" s="237" t="s">
        <v>278</v>
      </c>
      <c r="D172" s="237" t="s">
        <v>162</v>
      </c>
      <c r="E172" s="238" t="s">
        <v>279</v>
      </c>
      <c r="F172" s="239" t="s">
        <v>280</v>
      </c>
      <c r="G172" s="240" t="s">
        <v>169</v>
      </c>
      <c r="H172" s="241">
        <v>328.568</v>
      </c>
      <c r="I172" s="242"/>
      <c r="J172" s="243">
        <f>ROUND(I172*H172,2)</f>
        <v>0</v>
      </c>
      <c r="K172" s="239" t="s">
        <v>149</v>
      </c>
      <c r="L172" s="244"/>
      <c r="M172" s="245" t="s">
        <v>19</v>
      </c>
      <c r="N172" s="246" t="s">
        <v>46</v>
      </c>
      <c r="O172" s="82"/>
      <c r="P172" s="219">
        <f>O172*H172</f>
        <v>0</v>
      </c>
      <c r="Q172" s="219">
        <v>0.009</v>
      </c>
      <c r="R172" s="219">
        <f>Q172*H172</f>
        <v>2.9571119999999995</v>
      </c>
      <c r="S172" s="219">
        <v>0</v>
      </c>
      <c r="T172" s="220">
        <f>S172*H172</f>
        <v>0</v>
      </c>
      <c r="AR172" s="221" t="s">
        <v>267</v>
      </c>
      <c r="AT172" s="221" t="s">
        <v>162</v>
      </c>
      <c r="AU172" s="221" t="s">
        <v>85</v>
      </c>
      <c r="AY172" s="16" t="s">
        <v>142</v>
      </c>
      <c r="BE172" s="222">
        <f>IF(N172="základní",J172,0)</f>
        <v>0</v>
      </c>
      <c r="BF172" s="222">
        <f>IF(N172="snížená",J172,0)</f>
        <v>0</v>
      </c>
      <c r="BG172" s="222">
        <f>IF(N172="zákl. přenesená",J172,0)</f>
        <v>0</v>
      </c>
      <c r="BH172" s="222">
        <f>IF(N172="sníž. přenesená",J172,0)</f>
        <v>0</v>
      </c>
      <c r="BI172" s="222">
        <f>IF(N172="nulová",J172,0)</f>
        <v>0</v>
      </c>
      <c r="BJ172" s="16" t="s">
        <v>83</v>
      </c>
      <c r="BK172" s="222">
        <f>ROUND(I172*H172,2)</f>
        <v>0</v>
      </c>
      <c r="BL172" s="16" t="s">
        <v>247</v>
      </c>
      <c r="BM172" s="221" t="s">
        <v>281</v>
      </c>
    </row>
    <row r="173" spans="2:51" s="12" customFormat="1" ht="12">
      <c r="B173" s="226"/>
      <c r="C173" s="227"/>
      <c r="D173" s="223" t="s">
        <v>154</v>
      </c>
      <c r="E173" s="227"/>
      <c r="F173" s="229" t="s">
        <v>282</v>
      </c>
      <c r="G173" s="227"/>
      <c r="H173" s="230">
        <v>328.568</v>
      </c>
      <c r="I173" s="231"/>
      <c r="J173" s="227"/>
      <c r="K173" s="227"/>
      <c r="L173" s="232"/>
      <c r="M173" s="233"/>
      <c r="N173" s="234"/>
      <c r="O173" s="234"/>
      <c r="P173" s="234"/>
      <c r="Q173" s="234"/>
      <c r="R173" s="234"/>
      <c r="S173" s="234"/>
      <c r="T173" s="235"/>
      <c r="AT173" s="236" t="s">
        <v>154</v>
      </c>
      <c r="AU173" s="236" t="s">
        <v>85</v>
      </c>
      <c r="AV173" s="12" t="s">
        <v>85</v>
      </c>
      <c r="AW173" s="12" t="s">
        <v>4</v>
      </c>
      <c r="AX173" s="12" t="s">
        <v>83</v>
      </c>
      <c r="AY173" s="236" t="s">
        <v>142</v>
      </c>
    </row>
    <row r="174" spans="2:65" s="1" customFormat="1" ht="16.5" customHeight="1">
      <c r="B174" s="37"/>
      <c r="C174" s="210" t="s">
        <v>283</v>
      </c>
      <c r="D174" s="210" t="s">
        <v>145</v>
      </c>
      <c r="E174" s="211" t="s">
        <v>284</v>
      </c>
      <c r="F174" s="212" t="s">
        <v>285</v>
      </c>
      <c r="G174" s="213" t="s">
        <v>169</v>
      </c>
      <c r="H174" s="214">
        <v>304.23</v>
      </c>
      <c r="I174" s="215"/>
      <c r="J174" s="216">
        <f>ROUND(I174*H174,2)</f>
        <v>0</v>
      </c>
      <c r="K174" s="212" t="s">
        <v>149</v>
      </c>
      <c r="L174" s="42"/>
      <c r="M174" s="217" t="s">
        <v>19</v>
      </c>
      <c r="N174" s="218" t="s">
        <v>46</v>
      </c>
      <c r="O174" s="82"/>
      <c r="P174" s="219">
        <f>O174*H174</f>
        <v>0</v>
      </c>
      <c r="Q174" s="219">
        <v>0</v>
      </c>
      <c r="R174" s="219">
        <f>Q174*H174</f>
        <v>0</v>
      </c>
      <c r="S174" s="219">
        <v>0.03</v>
      </c>
      <c r="T174" s="220">
        <f>S174*H174</f>
        <v>9.126900000000001</v>
      </c>
      <c r="AR174" s="221" t="s">
        <v>247</v>
      </c>
      <c r="AT174" s="221" t="s">
        <v>145</v>
      </c>
      <c r="AU174" s="221" t="s">
        <v>85</v>
      </c>
      <c r="AY174" s="16" t="s">
        <v>142</v>
      </c>
      <c r="BE174" s="222">
        <f>IF(N174="základní",J174,0)</f>
        <v>0</v>
      </c>
      <c r="BF174" s="222">
        <f>IF(N174="snížená",J174,0)</f>
        <v>0</v>
      </c>
      <c r="BG174" s="222">
        <f>IF(N174="zákl. přenesená",J174,0)</f>
        <v>0</v>
      </c>
      <c r="BH174" s="222">
        <f>IF(N174="sníž. přenesená",J174,0)</f>
        <v>0</v>
      </c>
      <c r="BI174" s="222">
        <f>IF(N174="nulová",J174,0)</f>
        <v>0</v>
      </c>
      <c r="BJ174" s="16" t="s">
        <v>83</v>
      </c>
      <c r="BK174" s="222">
        <f>ROUND(I174*H174,2)</f>
        <v>0</v>
      </c>
      <c r="BL174" s="16" t="s">
        <v>247</v>
      </c>
      <c r="BM174" s="221" t="s">
        <v>286</v>
      </c>
    </row>
    <row r="175" spans="2:65" s="1" customFormat="1" ht="16.5" customHeight="1">
      <c r="B175" s="37"/>
      <c r="C175" s="210" t="s">
        <v>287</v>
      </c>
      <c r="D175" s="210" t="s">
        <v>145</v>
      </c>
      <c r="E175" s="211" t="s">
        <v>288</v>
      </c>
      <c r="F175" s="212" t="s">
        <v>289</v>
      </c>
      <c r="G175" s="213" t="s">
        <v>169</v>
      </c>
      <c r="H175" s="214">
        <v>304.23</v>
      </c>
      <c r="I175" s="215"/>
      <c r="J175" s="216">
        <f>ROUND(I175*H175,2)</f>
        <v>0</v>
      </c>
      <c r="K175" s="212" t="s">
        <v>149</v>
      </c>
      <c r="L175" s="42"/>
      <c r="M175" s="217" t="s">
        <v>19</v>
      </c>
      <c r="N175" s="218" t="s">
        <v>46</v>
      </c>
      <c r="O175" s="82"/>
      <c r="P175" s="219">
        <f>O175*H175</f>
        <v>0</v>
      </c>
      <c r="Q175" s="219">
        <v>0</v>
      </c>
      <c r="R175" s="219">
        <f>Q175*H175</f>
        <v>0</v>
      </c>
      <c r="S175" s="219">
        <v>0</v>
      </c>
      <c r="T175" s="220">
        <f>S175*H175</f>
        <v>0</v>
      </c>
      <c r="AR175" s="221" t="s">
        <v>247</v>
      </c>
      <c r="AT175" s="221" t="s">
        <v>145</v>
      </c>
      <c r="AU175" s="221" t="s">
        <v>85</v>
      </c>
      <c r="AY175" s="16" t="s">
        <v>142</v>
      </c>
      <c r="BE175" s="222">
        <f>IF(N175="základní",J175,0)</f>
        <v>0</v>
      </c>
      <c r="BF175" s="222">
        <f>IF(N175="snížená",J175,0)</f>
        <v>0</v>
      </c>
      <c r="BG175" s="222">
        <f>IF(N175="zákl. přenesená",J175,0)</f>
        <v>0</v>
      </c>
      <c r="BH175" s="222">
        <f>IF(N175="sníž. přenesená",J175,0)</f>
        <v>0</v>
      </c>
      <c r="BI175" s="222">
        <f>IF(N175="nulová",J175,0)</f>
        <v>0</v>
      </c>
      <c r="BJ175" s="16" t="s">
        <v>83</v>
      </c>
      <c r="BK175" s="222">
        <f>ROUND(I175*H175,2)</f>
        <v>0</v>
      </c>
      <c r="BL175" s="16" t="s">
        <v>247</v>
      </c>
      <c r="BM175" s="221" t="s">
        <v>290</v>
      </c>
    </row>
    <row r="176" spans="2:47" s="1" customFormat="1" ht="12">
      <c r="B176" s="37"/>
      <c r="C176" s="38"/>
      <c r="D176" s="223" t="s">
        <v>152</v>
      </c>
      <c r="E176" s="38"/>
      <c r="F176" s="224" t="s">
        <v>263</v>
      </c>
      <c r="G176" s="38"/>
      <c r="H176" s="38"/>
      <c r="I176" s="134"/>
      <c r="J176" s="38"/>
      <c r="K176" s="38"/>
      <c r="L176" s="42"/>
      <c r="M176" s="225"/>
      <c r="N176" s="82"/>
      <c r="O176" s="82"/>
      <c r="P176" s="82"/>
      <c r="Q176" s="82"/>
      <c r="R176" s="82"/>
      <c r="S176" s="82"/>
      <c r="T176" s="83"/>
      <c r="AT176" s="16" t="s">
        <v>152</v>
      </c>
      <c r="AU176" s="16" t="s">
        <v>85</v>
      </c>
    </row>
    <row r="177" spans="2:65" s="1" customFormat="1" ht="16.5" customHeight="1">
      <c r="B177" s="37"/>
      <c r="C177" s="237" t="s">
        <v>291</v>
      </c>
      <c r="D177" s="237" t="s">
        <v>162</v>
      </c>
      <c r="E177" s="238" t="s">
        <v>292</v>
      </c>
      <c r="F177" s="239" t="s">
        <v>293</v>
      </c>
      <c r="G177" s="240" t="s">
        <v>169</v>
      </c>
      <c r="H177" s="241">
        <v>319.442</v>
      </c>
      <c r="I177" s="242"/>
      <c r="J177" s="243">
        <f>ROUND(I177*H177,2)</f>
        <v>0</v>
      </c>
      <c r="K177" s="239" t="s">
        <v>149</v>
      </c>
      <c r="L177" s="244"/>
      <c r="M177" s="245" t="s">
        <v>19</v>
      </c>
      <c r="N177" s="246" t="s">
        <v>46</v>
      </c>
      <c r="O177" s="82"/>
      <c r="P177" s="219">
        <f>O177*H177</f>
        <v>0</v>
      </c>
      <c r="Q177" s="219">
        <v>0.00035</v>
      </c>
      <c r="R177" s="219">
        <f>Q177*H177</f>
        <v>0.1118047</v>
      </c>
      <c r="S177" s="219">
        <v>0</v>
      </c>
      <c r="T177" s="220">
        <f>S177*H177</f>
        <v>0</v>
      </c>
      <c r="AR177" s="221" t="s">
        <v>267</v>
      </c>
      <c r="AT177" s="221" t="s">
        <v>162</v>
      </c>
      <c r="AU177" s="221" t="s">
        <v>85</v>
      </c>
      <c r="AY177" s="16" t="s">
        <v>142</v>
      </c>
      <c r="BE177" s="222">
        <f>IF(N177="základní",J177,0)</f>
        <v>0</v>
      </c>
      <c r="BF177" s="222">
        <f>IF(N177="snížená",J177,0)</f>
        <v>0</v>
      </c>
      <c r="BG177" s="222">
        <f>IF(N177="zákl. přenesená",J177,0)</f>
        <v>0</v>
      </c>
      <c r="BH177" s="222">
        <f>IF(N177="sníž. přenesená",J177,0)</f>
        <v>0</v>
      </c>
      <c r="BI177" s="222">
        <f>IF(N177="nulová",J177,0)</f>
        <v>0</v>
      </c>
      <c r="BJ177" s="16" t="s">
        <v>83</v>
      </c>
      <c r="BK177" s="222">
        <f>ROUND(I177*H177,2)</f>
        <v>0</v>
      </c>
      <c r="BL177" s="16" t="s">
        <v>247</v>
      </c>
      <c r="BM177" s="221" t="s">
        <v>294</v>
      </c>
    </row>
    <row r="178" spans="2:51" s="12" customFormat="1" ht="12">
      <c r="B178" s="226"/>
      <c r="C178" s="227"/>
      <c r="D178" s="223" t="s">
        <v>154</v>
      </c>
      <c r="E178" s="227"/>
      <c r="F178" s="229" t="s">
        <v>269</v>
      </c>
      <c r="G178" s="227"/>
      <c r="H178" s="230">
        <v>319.442</v>
      </c>
      <c r="I178" s="231"/>
      <c r="J178" s="227"/>
      <c r="K178" s="227"/>
      <c r="L178" s="232"/>
      <c r="M178" s="233"/>
      <c r="N178" s="234"/>
      <c r="O178" s="234"/>
      <c r="P178" s="234"/>
      <c r="Q178" s="234"/>
      <c r="R178" s="234"/>
      <c r="S178" s="234"/>
      <c r="T178" s="235"/>
      <c r="AT178" s="236" t="s">
        <v>154</v>
      </c>
      <c r="AU178" s="236" t="s">
        <v>85</v>
      </c>
      <c r="AV178" s="12" t="s">
        <v>85</v>
      </c>
      <c r="AW178" s="12" t="s">
        <v>4</v>
      </c>
      <c r="AX178" s="12" t="s">
        <v>83</v>
      </c>
      <c r="AY178" s="236" t="s">
        <v>142</v>
      </c>
    </row>
    <row r="179" spans="2:65" s="1" customFormat="1" ht="16.5" customHeight="1">
      <c r="B179" s="37"/>
      <c r="C179" s="210" t="s">
        <v>295</v>
      </c>
      <c r="D179" s="210" t="s">
        <v>145</v>
      </c>
      <c r="E179" s="211" t="s">
        <v>296</v>
      </c>
      <c r="F179" s="212" t="s">
        <v>297</v>
      </c>
      <c r="G179" s="213" t="s">
        <v>298</v>
      </c>
      <c r="H179" s="214">
        <v>640</v>
      </c>
      <c r="I179" s="215"/>
      <c r="J179" s="216">
        <f>ROUND(I179*H179,2)</f>
        <v>0</v>
      </c>
      <c r="K179" s="212" t="s">
        <v>149</v>
      </c>
      <c r="L179" s="42"/>
      <c r="M179" s="217" t="s">
        <v>19</v>
      </c>
      <c r="N179" s="218" t="s">
        <v>46</v>
      </c>
      <c r="O179" s="82"/>
      <c r="P179" s="219">
        <f>O179*H179</f>
        <v>0</v>
      </c>
      <c r="Q179" s="219">
        <v>0</v>
      </c>
      <c r="R179" s="219">
        <f>Q179*H179</f>
        <v>0</v>
      </c>
      <c r="S179" s="219">
        <v>0</v>
      </c>
      <c r="T179" s="220">
        <f>S179*H179</f>
        <v>0</v>
      </c>
      <c r="AR179" s="221" t="s">
        <v>247</v>
      </c>
      <c r="AT179" s="221" t="s">
        <v>145</v>
      </c>
      <c r="AU179" s="221" t="s">
        <v>85</v>
      </c>
      <c r="AY179" s="16" t="s">
        <v>142</v>
      </c>
      <c r="BE179" s="222">
        <f>IF(N179="základní",J179,0)</f>
        <v>0</v>
      </c>
      <c r="BF179" s="222">
        <f>IF(N179="snížená",J179,0)</f>
        <v>0</v>
      </c>
      <c r="BG179" s="222">
        <f>IF(N179="zákl. přenesená",J179,0)</f>
        <v>0</v>
      </c>
      <c r="BH179" s="222">
        <f>IF(N179="sníž. přenesená",J179,0)</f>
        <v>0</v>
      </c>
      <c r="BI179" s="222">
        <f>IF(N179="nulová",J179,0)</f>
        <v>0</v>
      </c>
      <c r="BJ179" s="16" t="s">
        <v>83</v>
      </c>
      <c r="BK179" s="222">
        <f>ROUND(I179*H179,2)</f>
        <v>0</v>
      </c>
      <c r="BL179" s="16" t="s">
        <v>247</v>
      </c>
      <c r="BM179" s="221" t="s">
        <v>299</v>
      </c>
    </row>
    <row r="180" spans="2:47" s="1" customFormat="1" ht="12">
      <c r="B180" s="37"/>
      <c r="C180" s="38"/>
      <c r="D180" s="223" t="s">
        <v>152</v>
      </c>
      <c r="E180" s="38"/>
      <c r="F180" s="224" t="s">
        <v>263</v>
      </c>
      <c r="G180" s="38"/>
      <c r="H180" s="38"/>
      <c r="I180" s="134"/>
      <c r="J180" s="38"/>
      <c r="K180" s="38"/>
      <c r="L180" s="42"/>
      <c r="M180" s="225"/>
      <c r="N180" s="82"/>
      <c r="O180" s="82"/>
      <c r="P180" s="82"/>
      <c r="Q180" s="82"/>
      <c r="R180" s="82"/>
      <c r="S180" s="82"/>
      <c r="T180" s="83"/>
      <c r="AT180" s="16" t="s">
        <v>152</v>
      </c>
      <c r="AU180" s="16" t="s">
        <v>85</v>
      </c>
    </row>
    <row r="181" spans="2:51" s="13" customFormat="1" ht="12">
      <c r="B181" s="247"/>
      <c r="C181" s="248"/>
      <c r="D181" s="223" t="s">
        <v>154</v>
      </c>
      <c r="E181" s="249" t="s">
        <v>19</v>
      </c>
      <c r="F181" s="250" t="s">
        <v>300</v>
      </c>
      <c r="G181" s="248"/>
      <c r="H181" s="249" t="s">
        <v>19</v>
      </c>
      <c r="I181" s="251"/>
      <c r="J181" s="248"/>
      <c r="K181" s="248"/>
      <c r="L181" s="252"/>
      <c r="M181" s="253"/>
      <c r="N181" s="254"/>
      <c r="O181" s="254"/>
      <c r="P181" s="254"/>
      <c r="Q181" s="254"/>
      <c r="R181" s="254"/>
      <c r="S181" s="254"/>
      <c r="T181" s="255"/>
      <c r="AT181" s="256" t="s">
        <v>154</v>
      </c>
      <c r="AU181" s="256" t="s">
        <v>85</v>
      </c>
      <c r="AV181" s="13" t="s">
        <v>83</v>
      </c>
      <c r="AW181" s="13" t="s">
        <v>35</v>
      </c>
      <c r="AX181" s="13" t="s">
        <v>75</v>
      </c>
      <c r="AY181" s="256" t="s">
        <v>142</v>
      </c>
    </row>
    <row r="182" spans="2:51" s="12" customFormat="1" ht="12">
      <c r="B182" s="226"/>
      <c r="C182" s="227"/>
      <c r="D182" s="223" t="s">
        <v>154</v>
      </c>
      <c r="E182" s="228" t="s">
        <v>19</v>
      </c>
      <c r="F182" s="229" t="s">
        <v>301</v>
      </c>
      <c r="G182" s="227"/>
      <c r="H182" s="230">
        <v>640</v>
      </c>
      <c r="I182" s="231"/>
      <c r="J182" s="227"/>
      <c r="K182" s="227"/>
      <c r="L182" s="232"/>
      <c r="M182" s="233"/>
      <c r="N182" s="234"/>
      <c r="O182" s="234"/>
      <c r="P182" s="234"/>
      <c r="Q182" s="234"/>
      <c r="R182" s="234"/>
      <c r="S182" s="234"/>
      <c r="T182" s="235"/>
      <c r="AT182" s="236" t="s">
        <v>154</v>
      </c>
      <c r="AU182" s="236" t="s">
        <v>85</v>
      </c>
      <c r="AV182" s="12" t="s">
        <v>85</v>
      </c>
      <c r="AW182" s="12" t="s">
        <v>35</v>
      </c>
      <c r="AX182" s="12" t="s">
        <v>75</v>
      </c>
      <c r="AY182" s="236" t="s">
        <v>142</v>
      </c>
    </row>
    <row r="183" spans="2:65" s="1" customFormat="1" ht="16.5" customHeight="1">
      <c r="B183" s="37"/>
      <c r="C183" s="237" t="s">
        <v>302</v>
      </c>
      <c r="D183" s="237" t="s">
        <v>162</v>
      </c>
      <c r="E183" s="238" t="s">
        <v>303</v>
      </c>
      <c r="F183" s="239" t="s">
        <v>304</v>
      </c>
      <c r="G183" s="240" t="s">
        <v>298</v>
      </c>
      <c r="H183" s="241">
        <v>672</v>
      </c>
      <c r="I183" s="242"/>
      <c r="J183" s="243">
        <f>ROUND(I183*H183,2)</f>
        <v>0</v>
      </c>
      <c r="K183" s="239" t="s">
        <v>149</v>
      </c>
      <c r="L183" s="244"/>
      <c r="M183" s="245" t="s">
        <v>19</v>
      </c>
      <c r="N183" s="246" t="s">
        <v>46</v>
      </c>
      <c r="O183" s="82"/>
      <c r="P183" s="219">
        <f>O183*H183</f>
        <v>0</v>
      </c>
      <c r="Q183" s="219">
        <v>0</v>
      </c>
      <c r="R183" s="219">
        <f>Q183*H183</f>
        <v>0</v>
      </c>
      <c r="S183" s="219">
        <v>0</v>
      </c>
      <c r="T183" s="220">
        <f>S183*H183</f>
        <v>0</v>
      </c>
      <c r="AR183" s="221" t="s">
        <v>267</v>
      </c>
      <c r="AT183" s="221" t="s">
        <v>162</v>
      </c>
      <c r="AU183" s="221" t="s">
        <v>85</v>
      </c>
      <c r="AY183" s="16" t="s">
        <v>142</v>
      </c>
      <c r="BE183" s="222">
        <f>IF(N183="základní",J183,0)</f>
        <v>0</v>
      </c>
      <c r="BF183" s="222">
        <f>IF(N183="snížená",J183,0)</f>
        <v>0</v>
      </c>
      <c r="BG183" s="222">
        <f>IF(N183="zákl. přenesená",J183,0)</f>
        <v>0</v>
      </c>
      <c r="BH183" s="222">
        <f>IF(N183="sníž. přenesená",J183,0)</f>
        <v>0</v>
      </c>
      <c r="BI183" s="222">
        <f>IF(N183="nulová",J183,0)</f>
        <v>0</v>
      </c>
      <c r="BJ183" s="16" t="s">
        <v>83</v>
      </c>
      <c r="BK183" s="222">
        <f>ROUND(I183*H183,2)</f>
        <v>0</v>
      </c>
      <c r="BL183" s="16" t="s">
        <v>247</v>
      </c>
      <c r="BM183" s="221" t="s">
        <v>305</v>
      </c>
    </row>
    <row r="184" spans="2:51" s="12" customFormat="1" ht="12">
      <c r="B184" s="226"/>
      <c r="C184" s="227"/>
      <c r="D184" s="223" t="s">
        <v>154</v>
      </c>
      <c r="E184" s="227"/>
      <c r="F184" s="229" t="s">
        <v>306</v>
      </c>
      <c r="G184" s="227"/>
      <c r="H184" s="230">
        <v>672</v>
      </c>
      <c r="I184" s="231"/>
      <c r="J184" s="227"/>
      <c r="K184" s="227"/>
      <c r="L184" s="232"/>
      <c r="M184" s="233"/>
      <c r="N184" s="234"/>
      <c r="O184" s="234"/>
      <c r="P184" s="234"/>
      <c r="Q184" s="234"/>
      <c r="R184" s="234"/>
      <c r="S184" s="234"/>
      <c r="T184" s="235"/>
      <c r="AT184" s="236" t="s">
        <v>154</v>
      </c>
      <c r="AU184" s="236" t="s">
        <v>85</v>
      </c>
      <c r="AV184" s="12" t="s">
        <v>85</v>
      </c>
      <c r="AW184" s="12" t="s">
        <v>4</v>
      </c>
      <c r="AX184" s="12" t="s">
        <v>83</v>
      </c>
      <c r="AY184" s="236" t="s">
        <v>142</v>
      </c>
    </row>
    <row r="185" spans="2:65" s="1" customFormat="1" ht="24" customHeight="1">
      <c r="B185" s="37"/>
      <c r="C185" s="210" t="s">
        <v>307</v>
      </c>
      <c r="D185" s="210" t="s">
        <v>145</v>
      </c>
      <c r="E185" s="211" t="s">
        <v>308</v>
      </c>
      <c r="F185" s="212" t="s">
        <v>309</v>
      </c>
      <c r="G185" s="213" t="s">
        <v>169</v>
      </c>
      <c r="H185" s="214">
        <v>304.23</v>
      </c>
      <c r="I185" s="215"/>
      <c r="J185" s="216">
        <f>ROUND(I185*H185,2)</f>
        <v>0</v>
      </c>
      <c r="K185" s="212" t="s">
        <v>149</v>
      </c>
      <c r="L185" s="42"/>
      <c r="M185" s="217" t="s">
        <v>19</v>
      </c>
      <c r="N185" s="218" t="s">
        <v>46</v>
      </c>
      <c r="O185" s="82"/>
      <c r="P185" s="219">
        <f>O185*H185</f>
        <v>0</v>
      </c>
      <c r="Q185" s="219">
        <v>3.95E-05</v>
      </c>
      <c r="R185" s="219">
        <f>Q185*H185</f>
        <v>0.012017085</v>
      </c>
      <c r="S185" s="219">
        <v>0</v>
      </c>
      <c r="T185" s="220">
        <f>S185*H185</f>
        <v>0</v>
      </c>
      <c r="AR185" s="221" t="s">
        <v>150</v>
      </c>
      <c r="AT185" s="221" t="s">
        <v>145</v>
      </c>
      <c r="AU185" s="221" t="s">
        <v>85</v>
      </c>
      <c r="AY185" s="16" t="s">
        <v>142</v>
      </c>
      <c r="BE185" s="222">
        <f>IF(N185="základní",J185,0)</f>
        <v>0</v>
      </c>
      <c r="BF185" s="222">
        <f>IF(N185="snížená",J185,0)</f>
        <v>0</v>
      </c>
      <c r="BG185" s="222">
        <f>IF(N185="zákl. přenesená",J185,0)</f>
        <v>0</v>
      </c>
      <c r="BH185" s="222">
        <f>IF(N185="sníž. přenesená",J185,0)</f>
        <v>0</v>
      </c>
      <c r="BI185" s="222">
        <f>IF(N185="nulová",J185,0)</f>
        <v>0</v>
      </c>
      <c r="BJ185" s="16" t="s">
        <v>83</v>
      </c>
      <c r="BK185" s="222">
        <f>ROUND(I185*H185,2)</f>
        <v>0</v>
      </c>
      <c r="BL185" s="16" t="s">
        <v>150</v>
      </c>
      <c r="BM185" s="221" t="s">
        <v>310</v>
      </c>
    </row>
    <row r="186" spans="2:47" s="1" customFormat="1" ht="12">
      <c r="B186" s="37"/>
      <c r="C186" s="38"/>
      <c r="D186" s="223" t="s">
        <v>152</v>
      </c>
      <c r="E186" s="38"/>
      <c r="F186" s="224" t="s">
        <v>311</v>
      </c>
      <c r="G186" s="38"/>
      <c r="H186" s="38"/>
      <c r="I186" s="134"/>
      <c r="J186" s="38"/>
      <c r="K186" s="38"/>
      <c r="L186" s="42"/>
      <c r="M186" s="225"/>
      <c r="N186" s="82"/>
      <c r="O186" s="82"/>
      <c r="P186" s="82"/>
      <c r="Q186" s="82"/>
      <c r="R186" s="82"/>
      <c r="S186" s="82"/>
      <c r="T186" s="83"/>
      <c r="AT186" s="16" t="s">
        <v>152</v>
      </c>
      <c r="AU186" s="16" t="s">
        <v>85</v>
      </c>
    </row>
    <row r="187" spans="2:65" s="1" customFormat="1" ht="16.5" customHeight="1">
      <c r="B187" s="37"/>
      <c r="C187" s="210" t="s">
        <v>312</v>
      </c>
      <c r="D187" s="210" t="s">
        <v>145</v>
      </c>
      <c r="E187" s="211" t="s">
        <v>313</v>
      </c>
      <c r="F187" s="212" t="s">
        <v>314</v>
      </c>
      <c r="G187" s="213" t="s">
        <v>169</v>
      </c>
      <c r="H187" s="214">
        <v>31.14</v>
      </c>
      <c r="I187" s="215"/>
      <c r="J187" s="216">
        <f>ROUND(I187*H187,2)</f>
        <v>0</v>
      </c>
      <c r="K187" s="212" t="s">
        <v>315</v>
      </c>
      <c r="L187" s="42"/>
      <c r="M187" s="217" t="s">
        <v>19</v>
      </c>
      <c r="N187" s="218" t="s">
        <v>46</v>
      </c>
      <c r="O187" s="82"/>
      <c r="P187" s="219">
        <f>O187*H187</f>
        <v>0</v>
      </c>
      <c r="Q187" s="219">
        <v>0</v>
      </c>
      <c r="R187" s="219">
        <f>Q187*H187</f>
        <v>0</v>
      </c>
      <c r="S187" s="219">
        <v>0</v>
      </c>
      <c r="T187" s="220">
        <f>S187*H187</f>
        <v>0</v>
      </c>
      <c r="AR187" s="221" t="s">
        <v>247</v>
      </c>
      <c r="AT187" s="221" t="s">
        <v>145</v>
      </c>
      <c r="AU187" s="221" t="s">
        <v>85</v>
      </c>
      <c r="AY187" s="16" t="s">
        <v>142</v>
      </c>
      <c r="BE187" s="222">
        <f>IF(N187="základní",J187,0)</f>
        <v>0</v>
      </c>
      <c r="BF187" s="222">
        <f>IF(N187="snížená",J187,0)</f>
        <v>0</v>
      </c>
      <c r="BG187" s="222">
        <f>IF(N187="zákl. přenesená",J187,0)</f>
        <v>0</v>
      </c>
      <c r="BH187" s="222">
        <f>IF(N187="sníž. přenesená",J187,0)</f>
        <v>0</v>
      </c>
      <c r="BI187" s="222">
        <f>IF(N187="nulová",J187,0)</f>
        <v>0</v>
      </c>
      <c r="BJ187" s="16" t="s">
        <v>83</v>
      </c>
      <c r="BK187" s="222">
        <f>ROUND(I187*H187,2)</f>
        <v>0</v>
      </c>
      <c r="BL187" s="16" t="s">
        <v>247</v>
      </c>
      <c r="BM187" s="221" t="s">
        <v>316</v>
      </c>
    </row>
    <row r="188" spans="2:51" s="12" customFormat="1" ht="12">
      <c r="B188" s="226"/>
      <c r="C188" s="227"/>
      <c r="D188" s="223" t="s">
        <v>154</v>
      </c>
      <c r="E188" s="228" t="s">
        <v>19</v>
      </c>
      <c r="F188" s="229" t="s">
        <v>317</v>
      </c>
      <c r="G188" s="227"/>
      <c r="H188" s="230">
        <v>23.405</v>
      </c>
      <c r="I188" s="231"/>
      <c r="J188" s="227"/>
      <c r="K188" s="227"/>
      <c r="L188" s="232"/>
      <c r="M188" s="233"/>
      <c r="N188" s="234"/>
      <c r="O188" s="234"/>
      <c r="P188" s="234"/>
      <c r="Q188" s="234"/>
      <c r="R188" s="234"/>
      <c r="S188" s="234"/>
      <c r="T188" s="235"/>
      <c r="AT188" s="236" t="s">
        <v>154</v>
      </c>
      <c r="AU188" s="236" t="s">
        <v>85</v>
      </c>
      <c r="AV188" s="12" t="s">
        <v>85</v>
      </c>
      <c r="AW188" s="12" t="s">
        <v>35</v>
      </c>
      <c r="AX188" s="12" t="s">
        <v>75</v>
      </c>
      <c r="AY188" s="236" t="s">
        <v>142</v>
      </c>
    </row>
    <row r="189" spans="2:51" s="12" customFormat="1" ht="12">
      <c r="B189" s="226"/>
      <c r="C189" s="227"/>
      <c r="D189" s="223" t="s">
        <v>154</v>
      </c>
      <c r="E189" s="228" t="s">
        <v>19</v>
      </c>
      <c r="F189" s="229" t="s">
        <v>318</v>
      </c>
      <c r="G189" s="227"/>
      <c r="H189" s="230">
        <v>7.735</v>
      </c>
      <c r="I189" s="231"/>
      <c r="J189" s="227"/>
      <c r="K189" s="227"/>
      <c r="L189" s="232"/>
      <c r="M189" s="233"/>
      <c r="N189" s="234"/>
      <c r="O189" s="234"/>
      <c r="P189" s="234"/>
      <c r="Q189" s="234"/>
      <c r="R189" s="234"/>
      <c r="S189" s="234"/>
      <c r="T189" s="235"/>
      <c r="AT189" s="236" t="s">
        <v>154</v>
      </c>
      <c r="AU189" s="236" t="s">
        <v>85</v>
      </c>
      <c r="AV189" s="12" t="s">
        <v>85</v>
      </c>
      <c r="AW189" s="12" t="s">
        <v>35</v>
      </c>
      <c r="AX189" s="12" t="s">
        <v>75</v>
      </c>
      <c r="AY189" s="236" t="s">
        <v>142</v>
      </c>
    </row>
    <row r="190" spans="2:63" s="11" customFormat="1" ht="22.8" customHeight="1">
      <c r="B190" s="194"/>
      <c r="C190" s="195"/>
      <c r="D190" s="196" t="s">
        <v>74</v>
      </c>
      <c r="E190" s="208" t="s">
        <v>319</v>
      </c>
      <c r="F190" s="208" t="s">
        <v>320</v>
      </c>
      <c r="G190" s="195"/>
      <c r="H190" s="195"/>
      <c r="I190" s="198"/>
      <c r="J190" s="209">
        <f>BK190</f>
        <v>0</v>
      </c>
      <c r="K190" s="195"/>
      <c r="L190" s="200"/>
      <c r="M190" s="201"/>
      <c r="N190" s="202"/>
      <c r="O190" s="202"/>
      <c r="P190" s="203">
        <f>P191</f>
        <v>0</v>
      </c>
      <c r="Q190" s="202"/>
      <c r="R190" s="203">
        <f>R191</f>
        <v>0</v>
      </c>
      <c r="S190" s="202"/>
      <c r="T190" s="204">
        <f>T191</f>
        <v>0</v>
      </c>
      <c r="AR190" s="205" t="s">
        <v>150</v>
      </c>
      <c r="AT190" s="206" t="s">
        <v>74</v>
      </c>
      <c r="AU190" s="206" t="s">
        <v>83</v>
      </c>
      <c r="AY190" s="205" t="s">
        <v>142</v>
      </c>
      <c r="BK190" s="207">
        <f>BK191</f>
        <v>0</v>
      </c>
    </row>
    <row r="191" spans="2:65" s="1" customFormat="1" ht="16.5" customHeight="1">
      <c r="B191" s="37"/>
      <c r="C191" s="210" t="s">
        <v>321</v>
      </c>
      <c r="D191" s="210" t="s">
        <v>145</v>
      </c>
      <c r="E191" s="211" t="s">
        <v>322</v>
      </c>
      <c r="F191" s="212" t="s">
        <v>323</v>
      </c>
      <c r="G191" s="213" t="s">
        <v>324</v>
      </c>
      <c r="H191" s="214">
        <v>30</v>
      </c>
      <c r="I191" s="215"/>
      <c r="J191" s="216">
        <f>ROUND(I191*H191,2)</f>
        <v>0</v>
      </c>
      <c r="K191" s="212" t="s">
        <v>315</v>
      </c>
      <c r="L191" s="42"/>
      <c r="M191" s="217" t="s">
        <v>19</v>
      </c>
      <c r="N191" s="218" t="s">
        <v>46</v>
      </c>
      <c r="O191" s="82"/>
      <c r="P191" s="219">
        <f>O191*H191</f>
        <v>0</v>
      </c>
      <c r="Q191" s="219">
        <v>0</v>
      </c>
      <c r="R191" s="219">
        <f>Q191*H191</f>
        <v>0</v>
      </c>
      <c r="S191" s="219">
        <v>0</v>
      </c>
      <c r="T191" s="220">
        <f>S191*H191</f>
        <v>0</v>
      </c>
      <c r="AR191" s="221" t="s">
        <v>325</v>
      </c>
      <c r="AT191" s="221" t="s">
        <v>145</v>
      </c>
      <c r="AU191" s="221" t="s">
        <v>85</v>
      </c>
      <c r="AY191" s="16" t="s">
        <v>142</v>
      </c>
      <c r="BE191" s="222">
        <f>IF(N191="základní",J191,0)</f>
        <v>0</v>
      </c>
      <c r="BF191" s="222">
        <f>IF(N191="snížená",J191,0)</f>
        <v>0</v>
      </c>
      <c r="BG191" s="222">
        <f>IF(N191="zákl. přenesená",J191,0)</f>
        <v>0</v>
      </c>
      <c r="BH191" s="222">
        <f>IF(N191="sníž. přenesená",J191,0)</f>
        <v>0</v>
      </c>
      <c r="BI191" s="222">
        <f>IF(N191="nulová",J191,0)</f>
        <v>0</v>
      </c>
      <c r="BJ191" s="16" t="s">
        <v>83</v>
      </c>
      <c r="BK191" s="222">
        <f>ROUND(I191*H191,2)</f>
        <v>0</v>
      </c>
      <c r="BL191" s="16" t="s">
        <v>325</v>
      </c>
      <c r="BM191" s="221" t="s">
        <v>326</v>
      </c>
    </row>
    <row r="192" spans="2:63" s="11" customFormat="1" ht="22.8" customHeight="1">
      <c r="B192" s="194"/>
      <c r="C192" s="195"/>
      <c r="D192" s="196" t="s">
        <v>74</v>
      </c>
      <c r="E192" s="208" t="s">
        <v>327</v>
      </c>
      <c r="F192" s="208" t="s">
        <v>328</v>
      </c>
      <c r="G192" s="195"/>
      <c r="H192" s="195"/>
      <c r="I192" s="198"/>
      <c r="J192" s="209">
        <f>BK192</f>
        <v>0</v>
      </c>
      <c r="K192" s="195"/>
      <c r="L192" s="200"/>
      <c r="M192" s="201"/>
      <c r="N192" s="202"/>
      <c r="O192" s="202"/>
      <c r="P192" s="203">
        <f>SUM(P193:P215)</f>
        <v>0</v>
      </c>
      <c r="Q192" s="202"/>
      <c r="R192" s="203">
        <f>SUM(R193:R215)</f>
        <v>0</v>
      </c>
      <c r="S192" s="202"/>
      <c r="T192" s="204">
        <f>SUM(T193:T215)</f>
        <v>11.55548475</v>
      </c>
      <c r="AR192" s="205" t="s">
        <v>83</v>
      </c>
      <c r="AT192" s="206" t="s">
        <v>74</v>
      </c>
      <c r="AU192" s="206" t="s">
        <v>83</v>
      </c>
      <c r="AY192" s="205" t="s">
        <v>142</v>
      </c>
      <c r="BK192" s="207">
        <f>SUM(BK193:BK215)</f>
        <v>0</v>
      </c>
    </row>
    <row r="193" spans="2:65" s="1" customFormat="1" ht="16.5" customHeight="1">
      <c r="B193" s="37"/>
      <c r="C193" s="210" t="s">
        <v>329</v>
      </c>
      <c r="D193" s="210" t="s">
        <v>145</v>
      </c>
      <c r="E193" s="211" t="s">
        <v>330</v>
      </c>
      <c r="F193" s="212" t="s">
        <v>331</v>
      </c>
      <c r="G193" s="213" t="s">
        <v>169</v>
      </c>
      <c r="H193" s="214">
        <v>102.675</v>
      </c>
      <c r="I193" s="215"/>
      <c r="J193" s="216">
        <f>ROUND(I193*H193,2)</f>
        <v>0</v>
      </c>
      <c r="K193" s="212" t="s">
        <v>149</v>
      </c>
      <c r="L193" s="42"/>
      <c r="M193" s="217" t="s">
        <v>19</v>
      </c>
      <c r="N193" s="218" t="s">
        <v>46</v>
      </c>
      <c r="O193" s="82"/>
      <c r="P193" s="219">
        <f>O193*H193</f>
        <v>0</v>
      </c>
      <c r="Q193" s="219">
        <v>0</v>
      </c>
      <c r="R193" s="219">
        <f>Q193*H193</f>
        <v>0</v>
      </c>
      <c r="S193" s="219">
        <v>0.02465</v>
      </c>
      <c r="T193" s="220">
        <f>S193*H193</f>
        <v>2.53093875</v>
      </c>
      <c r="AR193" s="221" t="s">
        <v>150</v>
      </c>
      <c r="AT193" s="221" t="s">
        <v>145</v>
      </c>
      <c r="AU193" s="221" t="s">
        <v>85</v>
      </c>
      <c r="AY193" s="16" t="s">
        <v>142</v>
      </c>
      <c r="BE193" s="222">
        <f>IF(N193="základní",J193,0)</f>
        <v>0</v>
      </c>
      <c r="BF193" s="222">
        <f>IF(N193="snížená",J193,0)</f>
        <v>0</v>
      </c>
      <c r="BG193" s="222">
        <f>IF(N193="zákl. přenesená",J193,0)</f>
        <v>0</v>
      </c>
      <c r="BH193" s="222">
        <f>IF(N193="sníž. přenesená",J193,0)</f>
        <v>0</v>
      </c>
      <c r="BI193" s="222">
        <f>IF(N193="nulová",J193,0)</f>
        <v>0</v>
      </c>
      <c r="BJ193" s="16" t="s">
        <v>83</v>
      </c>
      <c r="BK193" s="222">
        <f>ROUND(I193*H193,2)</f>
        <v>0</v>
      </c>
      <c r="BL193" s="16" t="s">
        <v>150</v>
      </c>
      <c r="BM193" s="221" t="s">
        <v>332</v>
      </c>
    </row>
    <row r="194" spans="2:47" s="1" customFormat="1" ht="12">
      <c r="B194" s="37"/>
      <c r="C194" s="38"/>
      <c r="D194" s="223" t="s">
        <v>152</v>
      </c>
      <c r="E194" s="38"/>
      <c r="F194" s="224" t="s">
        <v>333</v>
      </c>
      <c r="G194" s="38"/>
      <c r="H194" s="38"/>
      <c r="I194" s="134"/>
      <c r="J194" s="38"/>
      <c r="K194" s="38"/>
      <c r="L194" s="42"/>
      <c r="M194" s="225"/>
      <c r="N194" s="82"/>
      <c r="O194" s="82"/>
      <c r="P194" s="82"/>
      <c r="Q194" s="82"/>
      <c r="R194" s="82"/>
      <c r="S194" s="82"/>
      <c r="T194" s="83"/>
      <c r="AT194" s="16" t="s">
        <v>152</v>
      </c>
      <c r="AU194" s="16" t="s">
        <v>85</v>
      </c>
    </row>
    <row r="195" spans="2:51" s="13" customFormat="1" ht="12">
      <c r="B195" s="247"/>
      <c r="C195" s="248"/>
      <c r="D195" s="223" t="s">
        <v>154</v>
      </c>
      <c r="E195" s="249" t="s">
        <v>19</v>
      </c>
      <c r="F195" s="250" t="s">
        <v>189</v>
      </c>
      <c r="G195" s="248"/>
      <c r="H195" s="249" t="s">
        <v>19</v>
      </c>
      <c r="I195" s="251"/>
      <c r="J195" s="248"/>
      <c r="K195" s="248"/>
      <c r="L195" s="252"/>
      <c r="M195" s="253"/>
      <c r="N195" s="254"/>
      <c r="O195" s="254"/>
      <c r="P195" s="254"/>
      <c r="Q195" s="254"/>
      <c r="R195" s="254"/>
      <c r="S195" s="254"/>
      <c r="T195" s="255"/>
      <c r="AT195" s="256" t="s">
        <v>154</v>
      </c>
      <c r="AU195" s="256" t="s">
        <v>85</v>
      </c>
      <c r="AV195" s="13" t="s">
        <v>83</v>
      </c>
      <c r="AW195" s="13" t="s">
        <v>35</v>
      </c>
      <c r="AX195" s="13" t="s">
        <v>75</v>
      </c>
      <c r="AY195" s="256" t="s">
        <v>142</v>
      </c>
    </row>
    <row r="196" spans="2:51" s="12" customFormat="1" ht="12">
      <c r="B196" s="226"/>
      <c r="C196" s="227"/>
      <c r="D196" s="223" t="s">
        <v>154</v>
      </c>
      <c r="E196" s="228" t="s">
        <v>19</v>
      </c>
      <c r="F196" s="229" t="s">
        <v>334</v>
      </c>
      <c r="G196" s="227"/>
      <c r="H196" s="230">
        <v>19.5</v>
      </c>
      <c r="I196" s="231"/>
      <c r="J196" s="227"/>
      <c r="K196" s="227"/>
      <c r="L196" s="232"/>
      <c r="M196" s="233"/>
      <c r="N196" s="234"/>
      <c r="O196" s="234"/>
      <c r="P196" s="234"/>
      <c r="Q196" s="234"/>
      <c r="R196" s="234"/>
      <c r="S196" s="234"/>
      <c r="T196" s="235"/>
      <c r="AT196" s="236" t="s">
        <v>154</v>
      </c>
      <c r="AU196" s="236" t="s">
        <v>85</v>
      </c>
      <c r="AV196" s="12" t="s">
        <v>85</v>
      </c>
      <c r="AW196" s="12" t="s">
        <v>35</v>
      </c>
      <c r="AX196" s="12" t="s">
        <v>75</v>
      </c>
      <c r="AY196" s="236" t="s">
        <v>142</v>
      </c>
    </row>
    <row r="197" spans="2:51" s="13" customFormat="1" ht="12">
      <c r="B197" s="247"/>
      <c r="C197" s="248"/>
      <c r="D197" s="223" t="s">
        <v>154</v>
      </c>
      <c r="E197" s="249" t="s">
        <v>19</v>
      </c>
      <c r="F197" s="250" t="s">
        <v>192</v>
      </c>
      <c r="G197" s="248"/>
      <c r="H197" s="249" t="s">
        <v>19</v>
      </c>
      <c r="I197" s="251"/>
      <c r="J197" s="248"/>
      <c r="K197" s="248"/>
      <c r="L197" s="252"/>
      <c r="M197" s="253"/>
      <c r="N197" s="254"/>
      <c r="O197" s="254"/>
      <c r="P197" s="254"/>
      <c r="Q197" s="254"/>
      <c r="R197" s="254"/>
      <c r="S197" s="254"/>
      <c r="T197" s="255"/>
      <c r="AT197" s="256" t="s">
        <v>154</v>
      </c>
      <c r="AU197" s="256" t="s">
        <v>85</v>
      </c>
      <c r="AV197" s="13" t="s">
        <v>83</v>
      </c>
      <c r="AW197" s="13" t="s">
        <v>35</v>
      </c>
      <c r="AX197" s="13" t="s">
        <v>75</v>
      </c>
      <c r="AY197" s="256" t="s">
        <v>142</v>
      </c>
    </row>
    <row r="198" spans="2:51" s="12" customFormat="1" ht="12">
      <c r="B198" s="226"/>
      <c r="C198" s="227"/>
      <c r="D198" s="223" t="s">
        <v>154</v>
      </c>
      <c r="E198" s="228" t="s">
        <v>19</v>
      </c>
      <c r="F198" s="229" t="s">
        <v>335</v>
      </c>
      <c r="G198" s="227"/>
      <c r="H198" s="230">
        <v>83.85</v>
      </c>
      <c r="I198" s="231"/>
      <c r="J198" s="227"/>
      <c r="K198" s="227"/>
      <c r="L198" s="232"/>
      <c r="M198" s="233"/>
      <c r="N198" s="234"/>
      <c r="O198" s="234"/>
      <c r="P198" s="234"/>
      <c r="Q198" s="234"/>
      <c r="R198" s="234"/>
      <c r="S198" s="234"/>
      <c r="T198" s="235"/>
      <c r="AT198" s="236" t="s">
        <v>154</v>
      </c>
      <c r="AU198" s="236" t="s">
        <v>85</v>
      </c>
      <c r="AV198" s="12" t="s">
        <v>85</v>
      </c>
      <c r="AW198" s="12" t="s">
        <v>35</v>
      </c>
      <c r="AX198" s="12" t="s">
        <v>75</v>
      </c>
      <c r="AY198" s="236" t="s">
        <v>142</v>
      </c>
    </row>
    <row r="199" spans="2:51" s="12" customFormat="1" ht="12">
      <c r="B199" s="226"/>
      <c r="C199" s="227"/>
      <c r="D199" s="223" t="s">
        <v>154</v>
      </c>
      <c r="E199" s="228" t="s">
        <v>19</v>
      </c>
      <c r="F199" s="229" t="s">
        <v>194</v>
      </c>
      <c r="G199" s="227"/>
      <c r="H199" s="230">
        <v>-16.125</v>
      </c>
      <c r="I199" s="231"/>
      <c r="J199" s="227"/>
      <c r="K199" s="227"/>
      <c r="L199" s="232"/>
      <c r="M199" s="233"/>
      <c r="N199" s="234"/>
      <c r="O199" s="234"/>
      <c r="P199" s="234"/>
      <c r="Q199" s="234"/>
      <c r="R199" s="234"/>
      <c r="S199" s="234"/>
      <c r="T199" s="235"/>
      <c r="AT199" s="236" t="s">
        <v>154</v>
      </c>
      <c r="AU199" s="236" t="s">
        <v>85</v>
      </c>
      <c r="AV199" s="12" t="s">
        <v>85</v>
      </c>
      <c r="AW199" s="12" t="s">
        <v>35</v>
      </c>
      <c r="AX199" s="12" t="s">
        <v>75</v>
      </c>
      <c r="AY199" s="236" t="s">
        <v>142</v>
      </c>
    </row>
    <row r="200" spans="2:51" s="13" customFormat="1" ht="12">
      <c r="B200" s="247"/>
      <c r="C200" s="248"/>
      <c r="D200" s="223" t="s">
        <v>154</v>
      </c>
      <c r="E200" s="249" t="s">
        <v>19</v>
      </c>
      <c r="F200" s="250" t="s">
        <v>201</v>
      </c>
      <c r="G200" s="248"/>
      <c r="H200" s="249" t="s">
        <v>19</v>
      </c>
      <c r="I200" s="251"/>
      <c r="J200" s="248"/>
      <c r="K200" s="248"/>
      <c r="L200" s="252"/>
      <c r="M200" s="253"/>
      <c r="N200" s="254"/>
      <c r="O200" s="254"/>
      <c r="P200" s="254"/>
      <c r="Q200" s="254"/>
      <c r="R200" s="254"/>
      <c r="S200" s="254"/>
      <c r="T200" s="255"/>
      <c r="AT200" s="256" t="s">
        <v>154</v>
      </c>
      <c r="AU200" s="256" t="s">
        <v>85</v>
      </c>
      <c r="AV200" s="13" t="s">
        <v>83</v>
      </c>
      <c r="AW200" s="13" t="s">
        <v>35</v>
      </c>
      <c r="AX200" s="13" t="s">
        <v>75</v>
      </c>
      <c r="AY200" s="256" t="s">
        <v>142</v>
      </c>
    </row>
    <row r="201" spans="2:51" s="12" customFormat="1" ht="12">
      <c r="B201" s="226"/>
      <c r="C201" s="227"/>
      <c r="D201" s="223" t="s">
        <v>154</v>
      </c>
      <c r="E201" s="228" t="s">
        <v>19</v>
      </c>
      <c r="F201" s="229" t="s">
        <v>336</v>
      </c>
      <c r="G201" s="227"/>
      <c r="H201" s="230">
        <v>15.45</v>
      </c>
      <c r="I201" s="231"/>
      <c r="J201" s="227"/>
      <c r="K201" s="227"/>
      <c r="L201" s="232"/>
      <c r="M201" s="233"/>
      <c r="N201" s="234"/>
      <c r="O201" s="234"/>
      <c r="P201" s="234"/>
      <c r="Q201" s="234"/>
      <c r="R201" s="234"/>
      <c r="S201" s="234"/>
      <c r="T201" s="235"/>
      <c r="AT201" s="236" t="s">
        <v>154</v>
      </c>
      <c r="AU201" s="236" t="s">
        <v>85</v>
      </c>
      <c r="AV201" s="12" t="s">
        <v>85</v>
      </c>
      <c r="AW201" s="12" t="s">
        <v>35</v>
      </c>
      <c r="AX201" s="12" t="s">
        <v>75</v>
      </c>
      <c r="AY201" s="236" t="s">
        <v>142</v>
      </c>
    </row>
    <row r="202" spans="2:65" s="1" customFormat="1" ht="16.5" customHeight="1">
      <c r="B202" s="37"/>
      <c r="C202" s="210" t="s">
        <v>267</v>
      </c>
      <c r="D202" s="210" t="s">
        <v>145</v>
      </c>
      <c r="E202" s="211" t="s">
        <v>337</v>
      </c>
      <c r="F202" s="212" t="s">
        <v>338</v>
      </c>
      <c r="G202" s="213" t="s">
        <v>169</v>
      </c>
      <c r="H202" s="214">
        <v>102.675</v>
      </c>
      <c r="I202" s="215"/>
      <c r="J202" s="216">
        <f>ROUND(I202*H202,2)</f>
        <v>0</v>
      </c>
      <c r="K202" s="212" t="s">
        <v>149</v>
      </c>
      <c r="L202" s="42"/>
      <c r="M202" s="217" t="s">
        <v>19</v>
      </c>
      <c r="N202" s="218" t="s">
        <v>46</v>
      </c>
      <c r="O202" s="82"/>
      <c r="P202" s="219">
        <f>O202*H202</f>
        <v>0</v>
      </c>
      <c r="Q202" s="219">
        <v>0</v>
      </c>
      <c r="R202" s="219">
        <f>Q202*H202</f>
        <v>0</v>
      </c>
      <c r="S202" s="219">
        <v>0.008</v>
      </c>
      <c r="T202" s="220">
        <f>S202*H202</f>
        <v>0.8214</v>
      </c>
      <c r="AR202" s="221" t="s">
        <v>150</v>
      </c>
      <c r="AT202" s="221" t="s">
        <v>145</v>
      </c>
      <c r="AU202" s="221" t="s">
        <v>85</v>
      </c>
      <c r="AY202" s="16" t="s">
        <v>142</v>
      </c>
      <c r="BE202" s="222">
        <f>IF(N202="základní",J202,0)</f>
        <v>0</v>
      </c>
      <c r="BF202" s="222">
        <f>IF(N202="snížená",J202,0)</f>
        <v>0</v>
      </c>
      <c r="BG202" s="222">
        <f>IF(N202="zákl. přenesená",J202,0)</f>
        <v>0</v>
      </c>
      <c r="BH202" s="222">
        <f>IF(N202="sníž. přenesená",J202,0)</f>
        <v>0</v>
      </c>
      <c r="BI202" s="222">
        <f>IF(N202="nulová",J202,0)</f>
        <v>0</v>
      </c>
      <c r="BJ202" s="16" t="s">
        <v>83</v>
      </c>
      <c r="BK202" s="222">
        <f>ROUND(I202*H202,2)</f>
        <v>0</v>
      </c>
      <c r="BL202" s="16" t="s">
        <v>150</v>
      </c>
      <c r="BM202" s="221" t="s">
        <v>339</v>
      </c>
    </row>
    <row r="203" spans="2:47" s="1" customFormat="1" ht="12">
      <c r="B203" s="37"/>
      <c r="C203" s="38"/>
      <c r="D203" s="223" t="s">
        <v>152</v>
      </c>
      <c r="E203" s="38"/>
      <c r="F203" s="224" t="s">
        <v>333</v>
      </c>
      <c r="G203" s="38"/>
      <c r="H203" s="38"/>
      <c r="I203" s="134"/>
      <c r="J203" s="38"/>
      <c r="K203" s="38"/>
      <c r="L203" s="42"/>
      <c r="M203" s="225"/>
      <c r="N203" s="82"/>
      <c r="O203" s="82"/>
      <c r="P203" s="82"/>
      <c r="Q203" s="82"/>
      <c r="R203" s="82"/>
      <c r="S203" s="82"/>
      <c r="T203" s="83"/>
      <c r="AT203" s="16" t="s">
        <v>152</v>
      </c>
      <c r="AU203" s="16" t="s">
        <v>85</v>
      </c>
    </row>
    <row r="204" spans="2:65" s="1" customFormat="1" ht="24" customHeight="1">
      <c r="B204" s="37"/>
      <c r="C204" s="210" t="s">
        <v>340</v>
      </c>
      <c r="D204" s="210" t="s">
        <v>145</v>
      </c>
      <c r="E204" s="211" t="s">
        <v>341</v>
      </c>
      <c r="F204" s="212" t="s">
        <v>342</v>
      </c>
      <c r="G204" s="213" t="s">
        <v>169</v>
      </c>
      <c r="H204" s="214">
        <v>3.6</v>
      </c>
      <c r="I204" s="215"/>
      <c r="J204" s="216">
        <f>ROUND(I204*H204,2)</f>
        <v>0</v>
      </c>
      <c r="K204" s="212" t="s">
        <v>149</v>
      </c>
      <c r="L204" s="42"/>
      <c r="M204" s="217" t="s">
        <v>19</v>
      </c>
      <c r="N204" s="218" t="s">
        <v>46</v>
      </c>
      <c r="O204" s="82"/>
      <c r="P204" s="219">
        <f>O204*H204</f>
        <v>0</v>
      </c>
      <c r="Q204" s="219">
        <v>0</v>
      </c>
      <c r="R204" s="219">
        <f>Q204*H204</f>
        <v>0</v>
      </c>
      <c r="S204" s="219">
        <v>0.076</v>
      </c>
      <c r="T204" s="220">
        <f>S204*H204</f>
        <v>0.2736</v>
      </c>
      <c r="AR204" s="221" t="s">
        <v>150</v>
      </c>
      <c r="AT204" s="221" t="s">
        <v>145</v>
      </c>
      <c r="AU204" s="221" t="s">
        <v>85</v>
      </c>
      <c r="AY204" s="16" t="s">
        <v>142</v>
      </c>
      <c r="BE204" s="222">
        <f>IF(N204="základní",J204,0)</f>
        <v>0</v>
      </c>
      <c r="BF204" s="222">
        <f>IF(N204="snížená",J204,0)</f>
        <v>0</v>
      </c>
      <c r="BG204" s="222">
        <f>IF(N204="zákl. přenesená",J204,0)</f>
        <v>0</v>
      </c>
      <c r="BH204" s="222">
        <f>IF(N204="sníž. přenesená",J204,0)</f>
        <v>0</v>
      </c>
      <c r="BI204" s="222">
        <f>IF(N204="nulová",J204,0)</f>
        <v>0</v>
      </c>
      <c r="BJ204" s="16" t="s">
        <v>83</v>
      </c>
      <c r="BK204" s="222">
        <f>ROUND(I204*H204,2)</f>
        <v>0</v>
      </c>
      <c r="BL204" s="16" t="s">
        <v>150</v>
      </c>
      <c r="BM204" s="221" t="s">
        <v>343</v>
      </c>
    </row>
    <row r="205" spans="2:47" s="1" customFormat="1" ht="12">
      <c r="B205" s="37"/>
      <c r="C205" s="38"/>
      <c r="D205" s="223" t="s">
        <v>152</v>
      </c>
      <c r="E205" s="38"/>
      <c r="F205" s="224" t="s">
        <v>344</v>
      </c>
      <c r="G205" s="38"/>
      <c r="H205" s="38"/>
      <c r="I205" s="134"/>
      <c r="J205" s="38"/>
      <c r="K205" s="38"/>
      <c r="L205" s="42"/>
      <c r="M205" s="225"/>
      <c r="N205" s="82"/>
      <c r="O205" s="82"/>
      <c r="P205" s="82"/>
      <c r="Q205" s="82"/>
      <c r="R205" s="82"/>
      <c r="S205" s="82"/>
      <c r="T205" s="83"/>
      <c r="AT205" s="16" t="s">
        <v>152</v>
      </c>
      <c r="AU205" s="16" t="s">
        <v>85</v>
      </c>
    </row>
    <row r="206" spans="2:51" s="12" customFormat="1" ht="12">
      <c r="B206" s="226"/>
      <c r="C206" s="227"/>
      <c r="D206" s="223" t="s">
        <v>154</v>
      </c>
      <c r="E206" s="228" t="s">
        <v>19</v>
      </c>
      <c r="F206" s="229" t="s">
        <v>345</v>
      </c>
      <c r="G206" s="227"/>
      <c r="H206" s="230">
        <v>3.6</v>
      </c>
      <c r="I206" s="231"/>
      <c r="J206" s="227"/>
      <c r="K206" s="227"/>
      <c r="L206" s="232"/>
      <c r="M206" s="233"/>
      <c r="N206" s="234"/>
      <c r="O206" s="234"/>
      <c r="P206" s="234"/>
      <c r="Q206" s="234"/>
      <c r="R206" s="234"/>
      <c r="S206" s="234"/>
      <c r="T206" s="235"/>
      <c r="AT206" s="236" t="s">
        <v>154</v>
      </c>
      <c r="AU206" s="236" t="s">
        <v>85</v>
      </c>
      <c r="AV206" s="12" t="s">
        <v>85</v>
      </c>
      <c r="AW206" s="12" t="s">
        <v>35</v>
      </c>
      <c r="AX206" s="12" t="s">
        <v>75</v>
      </c>
      <c r="AY206" s="236" t="s">
        <v>142</v>
      </c>
    </row>
    <row r="207" spans="2:65" s="1" customFormat="1" ht="24" customHeight="1">
      <c r="B207" s="37"/>
      <c r="C207" s="210" t="s">
        <v>346</v>
      </c>
      <c r="D207" s="210" t="s">
        <v>145</v>
      </c>
      <c r="E207" s="211" t="s">
        <v>347</v>
      </c>
      <c r="F207" s="212" t="s">
        <v>348</v>
      </c>
      <c r="G207" s="213" t="s">
        <v>169</v>
      </c>
      <c r="H207" s="214">
        <v>5.502</v>
      </c>
      <c r="I207" s="215"/>
      <c r="J207" s="216">
        <f>ROUND(I207*H207,2)</f>
        <v>0</v>
      </c>
      <c r="K207" s="212" t="s">
        <v>149</v>
      </c>
      <c r="L207" s="42"/>
      <c r="M207" s="217" t="s">
        <v>19</v>
      </c>
      <c r="N207" s="218" t="s">
        <v>46</v>
      </c>
      <c r="O207" s="82"/>
      <c r="P207" s="219">
        <f>O207*H207</f>
        <v>0</v>
      </c>
      <c r="Q207" s="219">
        <v>0</v>
      </c>
      <c r="R207" s="219">
        <f>Q207*H207</f>
        <v>0</v>
      </c>
      <c r="S207" s="219">
        <v>0.063</v>
      </c>
      <c r="T207" s="220">
        <f>S207*H207</f>
        <v>0.346626</v>
      </c>
      <c r="AR207" s="221" t="s">
        <v>150</v>
      </c>
      <c r="AT207" s="221" t="s">
        <v>145</v>
      </c>
      <c r="AU207" s="221" t="s">
        <v>85</v>
      </c>
      <c r="AY207" s="16" t="s">
        <v>142</v>
      </c>
      <c r="BE207" s="222">
        <f>IF(N207="základní",J207,0)</f>
        <v>0</v>
      </c>
      <c r="BF207" s="222">
        <f>IF(N207="snížená",J207,0)</f>
        <v>0</v>
      </c>
      <c r="BG207" s="222">
        <f>IF(N207="zákl. přenesená",J207,0)</f>
        <v>0</v>
      </c>
      <c r="BH207" s="222">
        <f>IF(N207="sníž. přenesená",J207,0)</f>
        <v>0</v>
      </c>
      <c r="BI207" s="222">
        <f>IF(N207="nulová",J207,0)</f>
        <v>0</v>
      </c>
      <c r="BJ207" s="16" t="s">
        <v>83</v>
      </c>
      <c r="BK207" s="222">
        <f>ROUND(I207*H207,2)</f>
        <v>0</v>
      </c>
      <c r="BL207" s="16" t="s">
        <v>150</v>
      </c>
      <c r="BM207" s="221" t="s">
        <v>349</v>
      </c>
    </row>
    <row r="208" spans="2:47" s="1" customFormat="1" ht="12">
      <c r="B208" s="37"/>
      <c r="C208" s="38"/>
      <c r="D208" s="223" t="s">
        <v>152</v>
      </c>
      <c r="E208" s="38"/>
      <c r="F208" s="224" t="s">
        <v>344</v>
      </c>
      <c r="G208" s="38"/>
      <c r="H208" s="38"/>
      <c r="I208" s="134"/>
      <c r="J208" s="38"/>
      <c r="K208" s="38"/>
      <c r="L208" s="42"/>
      <c r="M208" s="225"/>
      <c r="N208" s="82"/>
      <c r="O208" s="82"/>
      <c r="P208" s="82"/>
      <c r="Q208" s="82"/>
      <c r="R208" s="82"/>
      <c r="S208" s="82"/>
      <c r="T208" s="83"/>
      <c r="AT208" s="16" t="s">
        <v>152</v>
      </c>
      <c r="AU208" s="16" t="s">
        <v>85</v>
      </c>
    </row>
    <row r="209" spans="2:51" s="12" customFormat="1" ht="12">
      <c r="B209" s="226"/>
      <c r="C209" s="227"/>
      <c r="D209" s="223" t="s">
        <v>154</v>
      </c>
      <c r="E209" s="228" t="s">
        <v>19</v>
      </c>
      <c r="F209" s="229" t="s">
        <v>350</v>
      </c>
      <c r="G209" s="227"/>
      <c r="H209" s="230">
        <v>5.502</v>
      </c>
      <c r="I209" s="231"/>
      <c r="J209" s="227"/>
      <c r="K209" s="227"/>
      <c r="L209" s="232"/>
      <c r="M209" s="233"/>
      <c r="N209" s="234"/>
      <c r="O209" s="234"/>
      <c r="P209" s="234"/>
      <c r="Q209" s="234"/>
      <c r="R209" s="234"/>
      <c r="S209" s="234"/>
      <c r="T209" s="235"/>
      <c r="AT209" s="236" t="s">
        <v>154</v>
      </c>
      <c r="AU209" s="236" t="s">
        <v>85</v>
      </c>
      <c r="AV209" s="12" t="s">
        <v>85</v>
      </c>
      <c r="AW209" s="12" t="s">
        <v>35</v>
      </c>
      <c r="AX209" s="12" t="s">
        <v>75</v>
      </c>
      <c r="AY209" s="236" t="s">
        <v>142</v>
      </c>
    </row>
    <row r="210" spans="2:65" s="1" customFormat="1" ht="24" customHeight="1">
      <c r="B210" s="37"/>
      <c r="C210" s="210" t="s">
        <v>351</v>
      </c>
      <c r="D210" s="210" t="s">
        <v>145</v>
      </c>
      <c r="E210" s="211" t="s">
        <v>352</v>
      </c>
      <c r="F210" s="212" t="s">
        <v>353</v>
      </c>
      <c r="G210" s="213" t="s">
        <v>298</v>
      </c>
      <c r="H210" s="214">
        <v>100</v>
      </c>
      <c r="I210" s="215"/>
      <c r="J210" s="216">
        <f>ROUND(I210*H210,2)</f>
        <v>0</v>
      </c>
      <c r="K210" s="212" t="s">
        <v>149</v>
      </c>
      <c r="L210" s="42"/>
      <c r="M210" s="217" t="s">
        <v>19</v>
      </c>
      <c r="N210" s="218" t="s">
        <v>46</v>
      </c>
      <c r="O210" s="82"/>
      <c r="P210" s="219">
        <f>O210*H210</f>
        <v>0</v>
      </c>
      <c r="Q210" s="219">
        <v>0</v>
      </c>
      <c r="R210" s="219">
        <f>Q210*H210</f>
        <v>0</v>
      </c>
      <c r="S210" s="219">
        <v>0.054</v>
      </c>
      <c r="T210" s="220">
        <f>S210*H210</f>
        <v>5.4</v>
      </c>
      <c r="AR210" s="221" t="s">
        <v>150</v>
      </c>
      <c r="AT210" s="221" t="s">
        <v>145</v>
      </c>
      <c r="AU210" s="221" t="s">
        <v>85</v>
      </c>
      <c r="AY210" s="16" t="s">
        <v>142</v>
      </c>
      <c r="BE210" s="222">
        <f>IF(N210="základní",J210,0)</f>
        <v>0</v>
      </c>
      <c r="BF210" s="222">
        <f>IF(N210="snížená",J210,0)</f>
        <v>0</v>
      </c>
      <c r="BG210" s="222">
        <f>IF(N210="zákl. přenesená",J210,0)</f>
        <v>0</v>
      </c>
      <c r="BH210" s="222">
        <f>IF(N210="sníž. přenesená",J210,0)</f>
        <v>0</v>
      </c>
      <c r="BI210" s="222">
        <f>IF(N210="nulová",J210,0)</f>
        <v>0</v>
      </c>
      <c r="BJ210" s="16" t="s">
        <v>83</v>
      </c>
      <c r="BK210" s="222">
        <f>ROUND(I210*H210,2)</f>
        <v>0</v>
      </c>
      <c r="BL210" s="16" t="s">
        <v>150</v>
      </c>
      <c r="BM210" s="221" t="s">
        <v>354</v>
      </c>
    </row>
    <row r="211" spans="2:51" s="13" customFormat="1" ht="12">
      <c r="B211" s="247"/>
      <c r="C211" s="248"/>
      <c r="D211" s="223" t="s">
        <v>154</v>
      </c>
      <c r="E211" s="249" t="s">
        <v>19</v>
      </c>
      <c r="F211" s="250" t="s">
        <v>355</v>
      </c>
      <c r="G211" s="248"/>
      <c r="H211" s="249" t="s">
        <v>19</v>
      </c>
      <c r="I211" s="251"/>
      <c r="J211" s="248"/>
      <c r="K211" s="248"/>
      <c r="L211" s="252"/>
      <c r="M211" s="253"/>
      <c r="N211" s="254"/>
      <c r="O211" s="254"/>
      <c r="P211" s="254"/>
      <c r="Q211" s="254"/>
      <c r="R211" s="254"/>
      <c r="S211" s="254"/>
      <c r="T211" s="255"/>
      <c r="AT211" s="256" t="s">
        <v>154</v>
      </c>
      <c r="AU211" s="256" t="s">
        <v>85</v>
      </c>
      <c r="AV211" s="13" t="s">
        <v>83</v>
      </c>
      <c r="AW211" s="13" t="s">
        <v>35</v>
      </c>
      <c r="AX211" s="13" t="s">
        <v>75</v>
      </c>
      <c r="AY211" s="256" t="s">
        <v>142</v>
      </c>
    </row>
    <row r="212" spans="2:51" s="12" customFormat="1" ht="12">
      <c r="B212" s="226"/>
      <c r="C212" s="227"/>
      <c r="D212" s="223" t="s">
        <v>154</v>
      </c>
      <c r="E212" s="228" t="s">
        <v>19</v>
      </c>
      <c r="F212" s="229" t="s">
        <v>356</v>
      </c>
      <c r="G212" s="227"/>
      <c r="H212" s="230">
        <v>100</v>
      </c>
      <c r="I212" s="231"/>
      <c r="J212" s="227"/>
      <c r="K212" s="227"/>
      <c r="L212" s="232"/>
      <c r="M212" s="233"/>
      <c r="N212" s="234"/>
      <c r="O212" s="234"/>
      <c r="P212" s="234"/>
      <c r="Q212" s="234"/>
      <c r="R212" s="234"/>
      <c r="S212" s="234"/>
      <c r="T212" s="235"/>
      <c r="AT212" s="236" t="s">
        <v>154</v>
      </c>
      <c r="AU212" s="236" t="s">
        <v>85</v>
      </c>
      <c r="AV212" s="12" t="s">
        <v>85</v>
      </c>
      <c r="AW212" s="12" t="s">
        <v>35</v>
      </c>
      <c r="AX212" s="12" t="s">
        <v>75</v>
      </c>
      <c r="AY212" s="236" t="s">
        <v>142</v>
      </c>
    </row>
    <row r="213" spans="2:65" s="1" customFormat="1" ht="24" customHeight="1">
      <c r="B213" s="37"/>
      <c r="C213" s="210" t="s">
        <v>357</v>
      </c>
      <c r="D213" s="210" t="s">
        <v>145</v>
      </c>
      <c r="E213" s="211" t="s">
        <v>358</v>
      </c>
      <c r="F213" s="212" t="s">
        <v>359</v>
      </c>
      <c r="G213" s="213" t="s">
        <v>298</v>
      </c>
      <c r="H213" s="214">
        <v>2.6</v>
      </c>
      <c r="I213" s="215"/>
      <c r="J213" s="216">
        <f>ROUND(I213*H213,2)</f>
        <v>0</v>
      </c>
      <c r="K213" s="212" t="s">
        <v>149</v>
      </c>
      <c r="L213" s="42"/>
      <c r="M213" s="217" t="s">
        <v>19</v>
      </c>
      <c r="N213" s="218" t="s">
        <v>46</v>
      </c>
      <c r="O213" s="82"/>
      <c r="P213" s="219">
        <f>O213*H213</f>
        <v>0</v>
      </c>
      <c r="Q213" s="219">
        <v>0</v>
      </c>
      <c r="R213" s="219">
        <f>Q213*H213</f>
        <v>0</v>
      </c>
      <c r="S213" s="219">
        <v>0.042</v>
      </c>
      <c r="T213" s="220">
        <f>S213*H213</f>
        <v>0.1092</v>
      </c>
      <c r="AR213" s="221" t="s">
        <v>150</v>
      </c>
      <c r="AT213" s="221" t="s">
        <v>145</v>
      </c>
      <c r="AU213" s="221" t="s">
        <v>85</v>
      </c>
      <c r="AY213" s="16" t="s">
        <v>142</v>
      </c>
      <c r="BE213" s="222">
        <f>IF(N213="základní",J213,0)</f>
        <v>0</v>
      </c>
      <c r="BF213" s="222">
        <f>IF(N213="snížená",J213,0)</f>
        <v>0</v>
      </c>
      <c r="BG213" s="222">
        <f>IF(N213="zákl. přenesená",J213,0)</f>
        <v>0</v>
      </c>
      <c r="BH213" s="222">
        <f>IF(N213="sníž. přenesená",J213,0)</f>
        <v>0</v>
      </c>
      <c r="BI213" s="222">
        <f>IF(N213="nulová",J213,0)</f>
        <v>0</v>
      </c>
      <c r="BJ213" s="16" t="s">
        <v>83</v>
      </c>
      <c r="BK213" s="222">
        <f>ROUND(I213*H213,2)</f>
        <v>0</v>
      </c>
      <c r="BL213" s="16" t="s">
        <v>150</v>
      </c>
      <c r="BM213" s="221" t="s">
        <v>360</v>
      </c>
    </row>
    <row r="214" spans="2:65" s="1" customFormat="1" ht="24" customHeight="1">
      <c r="B214" s="37"/>
      <c r="C214" s="210" t="s">
        <v>361</v>
      </c>
      <c r="D214" s="210" t="s">
        <v>145</v>
      </c>
      <c r="E214" s="211" t="s">
        <v>362</v>
      </c>
      <c r="F214" s="212" t="s">
        <v>363</v>
      </c>
      <c r="G214" s="213" t="s">
        <v>169</v>
      </c>
      <c r="H214" s="214">
        <v>518.43</v>
      </c>
      <c r="I214" s="215"/>
      <c r="J214" s="216">
        <f>ROUND(I214*H214,2)</f>
        <v>0</v>
      </c>
      <c r="K214" s="212" t="s">
        <v>149</v>
      </c>
      <c r="L214" s="42"/>
      <c r="M214" s="217" t="s">
        <v>19</v>
      </c>
      <c r="N214" s="218" t="s">
        <v>46</v>
      </c>
      <c r="O214" s="82"/>
      <c r="P214" s="219">
        <f>O214*H214</f>
        <v>0</v>
      </c>
      <c r="Q214" s="219">
        <v>0</v>
      </c>
      <c r="R214" s="219">
        <f>Q214*H214</f>
        <v>0</v>
      </c>
      <c r="S214" s="219">
        <v>0.004</v>
      </c>
      <c r="T214" s="220">
        <f>S214*H214</f>
        <v>2.07372</v>
      </c>
      <c r="AR214" s="221" t="s">
        <v>150</v>
      </c>
      <c r="AT214" s="221" t="s">
        <v>145</v>
      </c>
      <c r="AU214" s="221" t="s">
        <v>85</v>
      </c>
      <c r="AY214" s="16" t="s">
        <v>142</v>
      </c>
      <c r="BE214" s="222">
        <f>IF(N214="základní",J214,0)</f>
        <v>0</v>
      </c>
      <c r="BF214" s="222">
        <f>IF(N214="snížená",J214,0)</f>
        <v>0</v>
      </c>
      <c r="BG214" s="222">
        <f>IF(N214="zákl. přenesená",J214,0)</f>
        <v>0</v>
      </c>
      <c r="BH214" s="222">
        <f>IF(N214="sníž. přenesená",J214,0)</f>
        <v>0</v>
      </c>
      <c r="BI214" s="222">
        <f>IF(N214="nulová",J214,0)</f>
        <v>0</v>
      </c>
      <c r="BJ214" s="16" t="s">
        <v>83</v>
      </c>
      <c r="BK214" s="222">
        <f>ROUND(I214*H214,2)</f>
        <v>0</v>
      </c>
      <c r="BL214" s="16" t="s">
        <v>150</v>
      </c>
      <c r="BM214" s="221" t="s">
        <v>364</v>
      </c>
    </row>
    <row r="215" spans="2:47" s="1" customFormat="1" ht="12">
      <c r="B215" s="37"/>
      <c r="C215" s="38"/>
      <c r="D215" s="223" t="s">
        <v>152</v>
      </c>
      <c r="E215" s="38"/>
      <c r="F215" s="224" t="s">
        <v>365</v>
      </c>
      <c r="G215" s="38"/>
      <c r="H215" s="38"/>
      <c r="I215" s="134"/>
      <c r="J215" s="38"/>
      <c r="K215" s="38"/>
      <c r="L215" s="42"/>
      <c r="M215" s="225"/>
      <c r="N215" s="82"/>
      <c r="O215" s="82"/>
      <c r="P215" s="82"/>
      <c r="Q215" s="82"/>
      <c r="R215" s="82"/>
      <c r="S215" s="82"/>
      <c r="T215" s="83"/>
      <c r="AT215" s="16" t="s">
        <v>152</v>
      </c>
      <c r="AU215" s="16" t="s">
        <v>85</v>
      </c>
    </row>
    <row r="216" spans="2:63" s="11" customFormat="1" ht="22.8" customHeight="1">
      <c r="B216" s="194"/>
      <c r="C216" s="195"/>
      <c r="D216" s="196" t="s">
        <v>74</v>
      </c>
      <c r="E216" s="208" t="s">
        <v>366</v>
      </c>
      <c r="F216" s="208" t="s">
        <v>367</v>
      </c>
      <c r="G216" s="195"/>
      <c r="H216" s="195"/>
      <c r="I216" s="198"/>
      <c r="J216" s="209">
        <f>BK216</f>
        <v>0</v>
      </c>
      <c r="K216" s="195"/>
      <c r="L216" s="200"/>
      <c r="M216" s="201"/>
      <c r="N216" s="202"/>
      <c r="O216" s="202"/>
      <c r="P216" s="203">
        <f>SUM(P217:P225)</f>
        <v>0</v>
      </c>
      <c r="Q216" s="202"/>
      <c r="R216" s="203">
        <f>SUM(R217:R225)</f>
        <v>0</v>
      </c>
      <c r="S216" s="202"/>
      <c r="T216" s="204">
        <f>SUM(T217:T225)</f>
        <v>0</v>
      </c>
      <c r="AR216" s="205" t="s">
        <v>83</v>
      </c>
      <c r="AT216" s="206" t="s">
        <v>74</v>
      </c>
      <c r="AU216" s="206" t="s">
        <v>83</v>
      </c>
      <c r="AY216" s="205" t="s">
        <v>142</v>
      </c>
      <c r="BK216" s="207">
        <f>SUM(BK217:BK225)</f>
        <v>0</v>
      </c>
    </row>
    <row r="217" spans="2:65" s="1" customFormat="1" ht="24" customHeight="1">
      <c r="B217" s="37"/>
      <c r="C217" s="210" t="s">
        <v>368</v>
      </c>
      <c r="D217" s="210" t="s">
        <v>145</v>
      </c>
      <c r="E217" s="211" t="s">
        <v>369</v>
      </c>
      <c r="F217" s="212" t="s">
        <v>370</v>
      </c>
      <c r="G217" s="213" t="s">
        <v>158</v>
      </c>
      <c r="H217" s="214">
        <v>21.936</v>
      </c>
      <c r="I217" s="215"/>
      <c r="J217" s="216">
        <f>ROUND(I217*H217,2)</f>
        <v>0</v>
      </c>
      <c r="K217" s="212" t="s">
        <v>149</v>
      </c>
      <c r="L217" s="42"/>
      <c r="M217" s="217" t="s">
        <v>19</v>
      </c>
      <c r="N217" s="218" t="s">
        <v>46</v>
      </c>
      <c r="O217" s="82"/>
      <c r="P217" s="219">
        <f>O217*H217</f>
        <v>0</v>
      </c>
      <c r="Q217" s="219">
        <v>0</v>
      </c>
      <c r="R217" s="219">
        <f>Q217*H217</f>
        <v>0</v>
      </c>
      <c r="S217" s="219">
        <v>0</v>
      </c>
      <c r="T217" s="220">
        <f>S217*H217</f>
        <v>0</v>
      </c>
      <c r="AR217" s="221" t="s">
        <v>150</v>
      </c>
      <c r="AT217" s="221" t="s">
        <v>145</v>
      </c>
      <c r="AU217" s="221" t="s">
        <v>85</v>
      </c>
      <c r="AY217" s="16" t="s">
        <v>142</v>
      </c>
      <c r="BE217" s="222">
        <f>IF(N217="základní",J217,0)</f>
        <v>0</v>
      </c>
      <c r="BF217" s="222">
        <f>IF(N217="snížená",J217,0)</f>
        <v>0</v>
      </c>
      <c r="BG217" s="222">
        <f>IF(N217="zákl. přenesená",J217,0)</f>
        <v>0</v>
      </c>
      <c r="BH217" s="222">
        <f>IF(N217="sníž. přenesená",J217,0)</f>
        <v>0</v>
      </c>
      <c r="BI217" s="222">
        <f>IF(N217="nulová",J217,0)</f>
        <v>0</v>
      </c>
      <c r="BJ217" s="16" t="s">
        <v>83</v>
      </c>
      <c r="BK217" s="222">
        <f>ROUND(I217*H217,2)</f>
        <v>0</v>
      </c>
      <c r="BL217" s="16" t="s">
        <v>150</v>
      </c>
      <c r="BM217" s="221" t="s">
        <v>371</v>
      </c>
    </row>
    <row r="218" spans="2:47" s="1" customFormat="1" ht="12">
      <c r="B218" s="37"/>
      <c r="C218" s="38"/>
      <c r="D218" s="223" t="s">
        <v>152</v>
      </c>
      <c r="E218" s="38"/>
      <c r="F218" s="224" t="s">
        <v>372</v>
      </c>
      <c r="G218" s="38"/>
      <c r="H218" s="38"/>
      <c r="I218" s="134"/>
      <c r="J218" s="38"/>
      <c r="K218" s="38"/>
      <c r="L218" s="42"/>
      <c r="M218" s="225"/>
      <c r="N218" s="82"/>
      <c r="O218" s="82"/>
      <c r="P218" s="82"/>
      <c r="Q218" s="82"/>
      <c r="R218" s="82"/>
      <c r="S218" s="82"/>
      <c r="T218" s="83"/>
      <c r="AT218" s="16" t="s">
        <v>152</v>
      </c>
      <c r="AU218" s="16" t="s">
        <v>85</v>
      </c>
    </row>
    <row r="219" spans="2:65" s="1" customFormat="1" ht="16.5" customHeight="1">
      <c r="B219" s="37"/>
      <c r="C219" s="210" t="s">
        <v>373</v>
      </c>
      <c r="D219" s="210" t="s">
        <v>145</v>
      </c>
      <c r="E219" s="211" t="s">
        <v>374</v>
      </c>
      <c r="F219" s="212" t="s">
        <v>375</v>
      </c>
      <c r="G219" s="213" t="s">
        <v>158</v>
      </c>
      <c r="H219" s="214">
        <v>21.936</v>
      </c>
      <c r="I219" s="215"/>
      <c r="J219" s="216">
        <f>ROUND(I219*H219,2)</f>
        <v>0</v>
      </c>
      <c r="K219" s="212" t="s">
        <v>149</v>
      </c>
      <c r="L219" s="42"/>
      <c r="M219" s="217" t="s">
        <v>19</v>
      </c>
      <c r="N219" s="218" t="s">
        <v>46</v>
      </c>
      <c r="O219" s="82"/>
      <c r="P219" s="219">
        <f>O219*H219</f>
        <v>0</v>
      </c>
      <c r="Q219" s="219">
        <v>0</v>
      </c>
      <c r="R219" s="219">
        <f>Q219*H219</f>
        <v>0</v>
      </c>
      <c r="S219" s="219">
        <v>0</v>
      </c>
      <c r="T219" s="220">
        <f>S219*H219</f>
        <v>0</v>
      </c>
      <c r="AR219" s="221" t="s">
        <v>150</v>
      </c>
      <c r="AT219" s="221" t="s">
        <v>145</v>
      </c>
      <c r="AU219" s="221" t="s">
        <v>85</v>
      </c>
      <c r="AY219" s="16" t="s">
        <v>142</v>
      </c>
      <c r="BE219" s="222">
        <f>IF(N219="základní",J219,0)</f>
        <v>0</v>
      </c>
      <c r="BF219" s="222">
        <f>IF(N219="snížená",J219,0)</f>
        <v>0</v>
      </c>
      <c r="BG219" s="222">
        <f>IF(N219="zákl. přenesená",J219,0)</f>
        <v>0</v>
      </c>
      <c r="BH219" s="222">
        <f>IF(N219="sníž. přenesená",J219,0)</f>
        <v>0</v>
      </c>
      <c r="BI219" s="222">
        <f>IF(N219="nulová",J219,0)</f>
        <v>0</v>
      </c>
      <c r="BJ219" s="16" t="s">
        <v>83</v>
      </c>
      <c r="BK219" s="222">
        <f>ROUND(I219*H219,2)</f>
        <v>0</v>
      </c>
      <c r="BL219" s="16" t="s">
        <v>150</v>
      </c>
      <c r="BM219" s="221" t="s">
        <v>376</v>
      </c>
    </row>
    <row r="220" spans="2:47" s="1" customFormat="1" ht="12">
      <c r="B220" s="37"/>
      <c r="C220" s="38"/>
      <c r="D220" s="223" t="s">
        <v>152</v>
      </c>
      <c r="E220" s="38"/>
      <c r="F220" s="224" t="s">
        <v>377</v>
      </c>
      <c r="G220" s="38"/>
      <c r="H220" s="38"/>
      <c r="I220" s="134"/>
      <c r="J220" s="38"/>
      <c r="K220" s="38"/>
      <c r="L220" s="42"/>
      <c r="M220" s="225"/>
      <c r="N220" s="82"/>
      <c r="O220" s="82"/>
      <c r="P220" s="82"/>
      <c r="Q220" s="82"/>
      <c r="R220" s="82"/>
      <c r="S220" s="82"/>
      <c r="T220" s="83"/>
      <c r="AT220" s="16" t="s">
        <v>152</v>
      </c>
      <c r="AU220" s="16" t="s">
        <v>85</v>
      </c>
    </row>
    <row r="221" spans="2:65" s="1" customFormat="1" ht="24" customHeight="1">
      <c r="B221" s="37"/>
      <c r="C221" s="210" t="s">
        <v>378</v>
      </c>
      <c r="D221" s="210" t="s">
        <v>145</v>
      </c>
      <c r="E221" s="211" t="s">
        <v>379</v>
      </c>
      <c r="F221" s="212" t="s">
        <v>380</v>
      </c>
      <c r="G221" s="213" t="s">
        <v>158</v>
      </c>
      <c r="H221" s="214">
        <v>307.104</v>
      </c>
      <c r="I221" s="215"/>
      <c r="J221" s="216">
        <f>ROUND(I221*H221,2)</f>
        <v>0</v>
      </c>
      <c r="K221" s="212" t="s">
        <v>149</v>
      </c>
      <c r="L221" s="42"/>
      <c r="M221" s="217" t="s">
        <v>19</v>
      </c>
      <c r="N221" s="218" t="s">
        <v>46</v>
      </c>
      <c r="O221" s="82"/>
      <c r="P221" s="219">
        <f>O221*H221</f>
        <v>0</v>
      </c>
      <c r="Q221" s="219">
        <v>0</v>
      </c>
      <c r="R221" s="219">
        <f>Q221*H221</f>
        <v>0</v>
      </c>
      <c r="S221" s="219">
        <v>0</v>
      </c>
      <c r="T221" s="220">
        <f>S221*H221</f>
        <v>0</v>
      </c>
      <c r="AR221" s="221" t="s">
        <v>150</v>
      </c>
      <c r="AT221" s="221" t="s">
        <v>145</v>
      </c>
      <c r="AU221" s="221" t="s">
        <v>85</v>
      </c>
      <c r="AY221" s="16" t="s">
        <v>142</v>
      </c>
      <c r="BE221" s="222">
        <f>IF(N221="základní",J221,0)</f>
        <v>0</v>
      </c>
      <c r="BF221" s="222">
        <f>IF(N221="snížená",J221,0)</f>
        <v>0</v>
      </c>
      <c r="BG221" s="222">
        <f>IF(N221="zákl. přenesená",J221,0)</f>
        <v>0</v>
      </c>
      <c r="BH221" s="222">
        <f>IF(N221="sníž. přenesená",J221,0)</f>
        <v>0</v>
      </c>
      <c r="BI221" s="222">
        <f>IF(N221="nulová",J221,0)</f>
        <v>0</v>
      </c>
      <c r="BJ221" s="16" t="s">
        <v>83</v>
      </c>
      <c r="BK221" s="222">
        <f>ROUND(I221*H221,2)</f>
        <v>0</v>
      </c>
      <c r="BL221" s="16" t="s">
        <v>150</v>
      </c>
      <c r="BM221" s="221" t="s">
        <v>381</v>
      </c>
    </row>
    <row r="222" spans="2:47" s="1" customFormat="1" ht="12">
      <c r="B222" s="37"/>
      <c r="C222" s="38"/>
      <c r="D222" s="223" t="s">
        <v>152</v>
      </c>
      <c r="E222" s="38"/>
      <c r="F222" s="224" t="s">
        <v>377</v>
      </c>
      <c r="G222" s="38"/>
      <c r="H222" s="38"/>
      <c r="I222" s="134"/>
      <c r="J222" s="38"/>
      <c r="K222" s="38"/>
      <c r="L222" s="42"/>
      <c r="M222" s="225"/>
      <c r="N222" s="82"/>
      <c r="O222" s="82"/>
      <c r="P222" s="82"/>
      <c r="Q222" s="82"/>
      <c r="R222" s="82"/>
      <c r="S222" s="82"/>
      <c r="T222" s="83"/>
      <c r="AT222" s="16" t="s">
        <v>152</v>
      </c>
      <c r="AU222" s="16" t="s">
        <v>85</v>
      </c>
    </row>
    <row r="223" spans="2:51" s="12" customFormat="1" ht="12">
      <c r="B223" s="226"/>
      <c r="C223" s="227"/>
      <c r="D223" s="223" t="s">
        <v>154</v>
      </c>
      <c r="E223" s="227"/>
      <c r="F223" s="229" t="s">
        <v>382</v>
      </c>
      <c r="G223" s="227"/>
      <c r="H223" s="230">
        <v>307.104</v>
      </c>
      <c r="I223" s="231"/>
      <c r="J223" s="227"/>
      <c r="K223" s="227"/>
      <c r="L223" s="232"/>
      <c r="M223" s="233"/>
      <c r="N223" s="234"/>
      <c r="O223" s="234"/>
      <c r="P223" s="234"/>
      <c r="Q223" s="234"/>
      <c r="R223" s="234"/>
      <c r="S223" s="234"/>
      <c r="T223" s="235"/>
      <c r="AT223" s="236" t="s">
        <v>154</v>
      </c>
      <c r="AU223" s="236" t="s">
        <v>85</v>
      </c>
      <c r="AV223" s="12" t="s">
        <v>85</v>
      </c>
      <c r="AW223" s="12" t="s">
        <v>4</v>
      </c>
      <c r="AX223" s="12" t="s">
        <v>83</v>
      </c>
      <c r="AY223" s="236" t="s">
        <v>142</v>
      </c>
    </row>
    <row r="224" spans="2:65" s="1" customFormat="1" ht="24" customHeight="1">
      <c r="B224" s="37"/>
      <c r="C224" s="210" t="s">
        <v>383</v>
      </c>
      <c r="D224" s="210" t="s">
        <v>145</v>
      </c>
      <c r="E224" s="211" t="s">
        <v>384</v>
      </c>
      <c r="F224" s="212" t="s">
        <v>385</v>
      </c>
      <c r="G224" s="213" t="s">
        <v>158</v>
      </c>
      <c r="H224" s="214">
        <v>21.936</v>
      </c>
      <c r="I224" s="215"/>
      <c r="J224" s="216">
        <f>ROUND(I224*H224,2)</f>
        <v>0</v>
      </c>
      <c r="K224" s="212" t="s">
        <v>149</v>
      </c>
      <c r="L224" s="42"/>
      <c r="M224" s="217" t="s">
        <v>19</v>
      </c>
      <c r="N224" s="218" t="s">
        <v>46</v>
      </c>
      <c r="O224" s="82"/>
      <c r="P224" s="219">
        <f>O224*H224</f>
        <v>0</v>
      </c>
      <c r="Q224" s="219">
        <v>0</v>
      </c>
      <c r="R224" s="219">
        <f>Q224*H224</f>
        <v>0</v>
      </c>
      <c r="S224" s="219">
        <v>0</v>
      </c>
      <c r="T224" s="220">
        <f>S224*H224</f>
        <v>0</v>
      </c>
      <c r="AR224" s="221" t="s">
        <v>150</v>
      </c>
      <c r="AT224" s="221" t="s">
        <v>145</v>
      </c>
      <c r="AU224" s="221" t="s">
        <v>85</v>
      </c>
      <c r="AY224" s="16" t="s">
        <v>142</v>
      </c>
      <c r="BE224" s="222">
        <f>IF(N224="základní",J224,0)</f>
        <v>0</v>
      </c>
      <c r="BF224" s="222">
        <f>IF(N224="snížená",J224,0)</f>
        <v>0</v>
      </c>
      <c r="BG224" s="222">
        <f>IF(N224="zákl. přenesená",J224,0)</f>
        <v>0</v>
      </c>
      <c r="BH224" s="222">
        <f>IF(N224="sníž. přenesená",J224,0)</f>
        <v>0</v>
      </c>
      <c r="BI224" s="222">
        <f>IF(N224="nulová",J224,0)</f>
        <v>0</v>
      </c>
      <c r="BJ224" s="16" t="s">
        <v>83</v>
      </c>
      <c r="BK224" s="222">
        <f>ROUND(I224*H224,2)</f>
        <v>0</v>
      </c>
      <c r="BL224" s="16" t="s">
        <v>150</v>
      </c>
      <c r="BM224" s="221" t="s">
        <v>386</v>
      </c>
    </row>
    <row r="225" spans="2:47" s="1" customFormat="1" ht="12">
      <c r="B225" s="37"/>
      <c r="C225" s="38"/>
      <c r="D225" s="223" t="s">
        <v>152</v>
      </c>
      <c r="E225" s="38"/>
      <c r="F225" s="224" t="s">
        <v>387</v>
      </c>
      <c r="G225" s="38"/>
      <c r="H225" s="38"/>
      <c r="I225" s="134"/>
      <c r="J225" s="38"/>
      <c r="K225" s="38"/>
      <c r="L225" s="42"/>
      <c r="M225" s="225"/>
      <c r="N225" s="82"/>
      <c r="O225" s="82"/>
      <c r="P225" s="82"/>
      <c r="Q225" s="82"/>
      <c r="R225" s="82"/>
      <c r="S225" s="82"/>
      <c r="T225" s="83"/>
      <c r="AT225" s="16" t="s">
        <v>152</v>
      </c>
      <c r="AU225" s="16" t="s">
        <v>85</v>
      </c>
    </row>
    <row r="226" spans="2:63" s="11" customFormat="1" ht="22.8" customHeight="1">
      <c r="B226" s="194"/>
      <c r="C226" s="195"/>
      <c r="D226" s="196" t="s">
        <v>74</v>
      </c>
      <c r="E226" s="208" t="s">
        <v>388</v>
      </c>
      <c r="F226" s="208" t="s">
        <v>389</v>
      </c>
      <c r="G226" s="195"/>
      <c r="H226" s="195"/>
      <c r="I226" s="198"/>
      <c r="J226" s="209">
        <f>BK226</f>
        <v>0</v>
      </c>
      <c r="K226" s="195"/>
      <c r="L226" s="200"/>
      <c r="M226" s="201"/>
      <c r="N226" s="202"/>
      <c r="O226" s="202"/>
      <c r="P226" s="203">
        <f>SUM(P227:P228)</f>
        <v>0</v>
      </c>
      <c r="Q226" s="202"/>
      <c r="R226" s="203">
        <f>SUM(R227:R228)</f>
        <v>0</v>
      </c>
      <c r="S226" s="202"/>
      <c r="T226" s="204">
        <f>SUM(T227:T228)</f>
        <v>0</v>
      </c>
      <c r="AR226" s="205" t="s">
        <v>83</v>
      </c>
      <c r="AT226" s="206" t="s">
        <v>74</v>
      </c>
      <c r="AU226" s="206" t="s">
        <v>83</v>
      </c>
      <c r="AY226" s="205" t="s">
        <v>142</v>
      </c>
      <c r="BK226" s="207">
        <f>SUM(BK227:BK228)</f>
        <v>0</v>
      </c>
    </row>
    <row r="227" spans="2:65" s="1" customFormat="1" ht="24" customHeight="1">
      <c r="B227" s="37"/>
      <c r="C227" s="210" t="s">
        <v>390</v>
      </c>
      <c r="D227" s="210" t="s">
        <v>145</v>
      </c>
      <c r="E227" s="211" t="s">
        <v>391</v>
      </c>
      <c r="F227" s="212" t="s">
        <v>392</v>
      </c>
      <c r="G227" s="213" t="s">
        <v>158</v>
      </c>
      <c r="H227" s="214">
        <v>8.728</v>
      </c>
      <c r="I227" s="215"/>
      <c r="J227" s="216">
        <f>ROUND(I227*H227,2)</f>
        <v>0</v>
      </c>
      <c r="K227" s="212" t="s">
        <v>149</v>
      </c>
      <c r="L227" s="42"/>
      <c r="M227" s="217" t="s">
        <v>19</v>
      </c>
      <c r="N227" s="218" t="s">
        <v>46</v>
      </c>
      <c r="O227" s="82"/>
      <c r="P227" s="219">
        <f>O227*H227</f>
        <v>0</v>
      </c>
      <c r="Q227" s="219">
        <v>0</v>
      </c>
      <c r="R227" s="219">
        <f>Q227*H227</f>
        <v>0</v>
      </c>
      <c r="S227" s="219">
        <v>0</v>
      </c>
      <c r="T227" s="220">
        <f>S227*H227</f>
        <v>0</v>
      </c>
      <c r="AR227" s="221" t="s">
        <v>150</v>
      </c>
      <c r="AT227" s="221" t="s">
        <v>145</v>
      </c>
      <c r="AU227" s="221" t="s">
        <v>85</v>
      </c>
      <c r="AY227" s="16" t="s">
        <v>142</v>
      </c>
      <c r="BE227" s="222">
        <f>IF(N227="základní",J227,0)</f>
        <v>0</v>
      </c>
      <c r="BF227" s="222">
        <f>IF(N227="snížená",J227,0)</f>
        <v>0</v>
      </c>
      <c r="BG227" s="222">
        <f>IF(N227="zákl. přenesená",J227,0)</f>
        <v>0</v>
      </c>
      <c r="BH227" s="222">
        <f>IF(N227="sníž. přenesená",J227,0)</f>
        <v>0</v>
      </c>
      <c r="BI227" s="222">
        <f>IF(N227="nulová",J227,0)</f>
        <v>0</v>
      </c>
      <c r="BJ227" s="16" t="s">
        <v>83</v>
      </c>
      <c r="BK227" s="222">
        <f>ROUND(I227*H227,2)</f>
        <v>0</v>
      </c>
      <c r="BL227" s="16" t="s">
        <v>150</v>
      </c>
      <c r="BM227" s="221" t="s">
        <v>393</v>
      </c>
    </row>
    <row r="228" spans="2:47" s="1" customFormat="1" ht="12">
      <c r="B228" s="37"/>
      <c r="C228" s="38"/>
      <c r="D228" s="223" t="s">
        <v>152</v>
      </c>
      <c r="E228" s="38"/>
      <c r="F228" s="224" t="s">
        <v>394</v>
      </c>
      <c r="G228" s="38"/>
      <c r="H228" s="38"/>
      <c r="I228" s="134"/>
      <c r="J228" s="38"/>
      <c r="K228" s="38"/>
      <c r="L228" s="42"/>
      <c r="M228" s="225"/>
      <c r="N228" s="82"/>
      <c r="O228" s="82"/>
      <c r="P228" s="82"/>
      <c r="Q228" s="82"/>
      <c r="R228" s="82"/>
      <c r="S228" s="82"/>
      <c r="T228" s="83"/>
      <c r="AT228" s="16" t="s">
        <v>152</v>
      </c>
      <c r="AU228" s="16" t="s">
        <v>85</v>
      </c>
    </row>
    <row r="229" spans="2:63" s="11" customFormat="1" ht="25.9" customHeight="1">
      <c r="B229" s="194"/>
      <c r="C229" s="195"/>
      <c r="D229" s="196" t="s">
        <v>74</v>
      </c>
      <c r="E229" s="197" t="s">
        <v>395</v>
      </c>
      <c r="F229" s="197" t="s">
        <v>396</v>
      </c>
      <c r="G229" s="195"/>
      <c r="H229" s="195"/>
      <c r="I229" s="198"/>
      <c r="J229" s="199">
        <f>BK229</f>
        <v>0</v>
      </c>
      <c r="K229" s="195"/>
      <c r="L229" s="200"/>
      <c r="M229" s="201"/>
      <c r="N229" s="202"/>
      <c r="O229" s="202"/>
      <c r="P229" s="203">
        <f>P230+P244+P262+P282+P297+P326</f>
        <v>0</v>
      </c>
      <c r="Q229" s="202"/>
      <c r="R229" s="203">
        <f>R230+R244+R262+R282+R297+R326</f>
        <v>4.331265644</v>
      </c>
      <c r="S229" s="202"/>
      <c r="T229" s="204">
        <f>T230+T244+T262+T282+T297+T326</f>
        <v>1.0107133000000001</v>
      </c>
      <c r="AR229" s="205" t="s">
        <v>85</v>
      </c>
      <c r="AT229" s="206" t="s">
        <v>74</v>
      </c>
      <c r="AU229" s="206" t="s">
        <v>75</v>
      </c>
      <c r="AY229" s="205" t="s">
        <v>142</v>
      </c>
      <c r="BK229" s="207">
        <f>BK230+BK244+BK262+BK282+BK297+BK326</f>
        <v>0</v>
      </c>
    </row>
    <row r="230" spans="2:63" s="11" customFormat="1" ht="22.8" customHeight="1">
      <c r="B230" s="194"/>
      <c r="C230" s="195"/>
      <c r="D230" s="196" t="s">
        <v>74</v>
      </c>
      <c r="E230" s="208" t="s">
        <v>397</v>
      </c>
      <c r="F230" s="208" t="s">
        <v>398</v>
      </c>
      <c r="G230" s="195"/>
      <c r="H230" s="195"/>
      <c r="I230" s="198"/>
      <c r="J230" s="209">
        <f>BK230</f>
        <v>0</v>
      </c>
      <c r="K230" s="195"/>
      <c r="L230" s="200"/>
      <c r="M230" s="201"/>
      <c r="N230" s="202"/>
      <c r="O230" s="202"/>
      <c r="P230" s="203">
        <f>SUM(P231:P243)</f>
        <v>0</v>
      </c>
      <c r="Q230" s="202"/>
      <c r="R230" s="203">
        <f>SUM(R231:R243)</f>
        <v>2.0097476</v>
      </c>
      <c r="S230" s="202"/>
      <c r="T230" s="204">
        <f>SUM(T231:T243)</f>
        <v>0</v>
      </c>
      <c r="AR230" s="205" t="s">
        <v>85</v>
      </c>
      <c r="AT230" s="206" t="s">
        <v>74</v>
      </c>
      <c r="AU230" s="206" t="s">
        <v>83</v>
      </c>
      <c r="AY230" s="205" t="s">
        <v>142</v>
      </c>
      <c r="BK230" s="207">
        <f>SUM(BK231:BK243)</f>
        <v>0</v>
      </c>
    </row>
    <row r="231" spans="2:65" s="1" customFormat="1" ht="24" customHeight="1">
      <c r="B231" s="37"/>
      <c r="C231" s="210" t="s">
        <v>399</v>
      </c>
      <c r="D231" s="210" t="s">
        <v>145</v>
      </c>
      <c r="E231" s="211" t="s">
        <v>400</v>
      </c>
      <c r="F231" s="212" t="s">
        <v>401</v>
      </c>
      <c r="G231" s="213" t="s">
        <v>169</v>
      </c>
      <c r="H231" s="214">
        <v>152.2</v>
      </c>
      <c r="I231" s="215"/>
      <c r="J231" s="216">
        <f>ROUND(I231*H231,2)</f>
        <v>0</v>
      </c>
      <c r="K231" s="212" t="s">
        <v>149</v>
      </c>
      <c r="L231" s="42"/>
      <c r="M231" s="217" t="s">
        <v>19</v>
      </c>
      <c r="N231" s="218" t="s">
        <v>46</v>
      </c>
      <c r="O231" s="82"/>
      <c r="P231" s="219">
        <f>O231*H231</f>
        <v>0</v>
      </c>
      <c r="Q231" s="219">
        <v>0.01261</v>
      </c>
      <c r="R231" s="219">
        <f>Q231*H231</f>
        <v>1.919242</v>
      </c>
      <c r="S231" s="219">
        <v>0</v>
      </c>
      <c r="T231" s="220">
        <f>S231*H231</f>
        <v>0</v>
      </c>
      <c r="AR231" s="221" t="s">
        <v>247</v>
      </c>
      <c r="AT231" s="221" t="s">
        <v>145</v>
      </c>
      <c r="AU231" s="221" t="s">
        <v>85</v>
      </c>
      <c r="AY231" s="16" t="s">
        <v>142</v>
      </c>
      <c r="BE231" s="222">
        <f>IF(N231="základní",J231,0)</f>
        <v>0</v>
      </c>
      <c r="BF231" s="222">
        <f>IF(N231="snížená",J231,0)</f>
        <v>0</v>
      </c>
      <c r="BG231" s="222">
        <f>IF(N231="zákl. přenesená",J231,0)</f>
        <v>0</v>
      </c>
      <c r="BH231" s="222">
        <f>IF(N231="sníž. přenesená",J231,0)</f>
        <v>0</v>
      </c>
      <c r="BI231" s="222">
        <f>IF(N231="nulová",J231,0)</f>
        <v>0</v>
      </c>
      <c r="BJ231" s="16" t="s">
        <v>83</v>
      </c>
      <c r="BK231" s="222">
        <f>ROUND(I231*H231,2)</f>
        <v>0</v>
      </c>
      <c r="BL231" s="16" t="s">
        <v>247</v>
      </c>
      <c r="BM231" s="221" t="s">
        <v>402</v>
      </c>
    </row>
    <row r="232" spans="2:47" s="1" customFormat="1" ht="12">
      <c r="B232" s="37"/>
      <c r="C232" s="38"/>
      <c r="D232" s="223" t="s">
        <v>152</v>
      </c>
      <c r="E232" s="38"/>
      <c r="F232" s="224" t="s">
        <v>403</v>
      </c>
      <c r="G232" s="38"/>
      <c r="H232" s="38"/>
      <c r="I232" s="134"/>
      <c r="J232" s="38"/>
      <c r="K232" s="38"/>
      <c r="L232" s="42"/>
      <c r="M232" s="225"/>
      <c r="N232" s="82"/>
      <c r="O232" s="82"/>
      <c r="P232" s="82"/>
      <c r="Q232" s="82"/>
      <c r="R232" s="82"/>
      <c r="S232" s="82"/>
      <c r="T232" s="83"/>
      <c r="AT232" s="16" t="s">
        <v>152</v>
      </c>
      <c r="AU232" s="16" t="s">
        <v>85</v>
      </c>
    </row>
    <row r="233" spans="2:51" s="12" customFormat="1" ht="12">
      <c r="B233" s="226"/>
      <c r="C233" s="227"/>
      <c r="D233" s="223" t="s">
        <v>154</v>
      </c>
      <c r="E233" s="228" t="s">
        <v>19</v>
      </c>
      <c r="F233" s="229" t="s">
        <v>404</v>
      </c>
      <c r="G233" s="227"/>
      <c r="H233" s="230">
        <v>152.2</v>
      </c>
      <c r="I233" s="231"/>
      <c r="J233" s="227"/>
      <c r="K233" s="227"/>
      <c r="L233" s="232"/>
      <c r="M233" s="233"/>
      <c r="N233" s="234"/>
      <c r="O233" s="234"/>
      <c r="P233" s="234"/>
      <c r="Q233" s="234"/>
      <c r="R233" s="234"/>
      <c r="S233" s="234"/>
      <c r="T233" s="235"/>
      <c r="AT233" s="236" t="s">
        <v>154</v>
      </c>
      <c r="AU233" s="236" t="s">
        <v>85</v>
      </c>
      <c r="AV233" s="12" t="s">
        <v>85</v>
      </c>
      <c r="AW233" s="12" t="s">
        <v>35</v>
      </c>
      <c r="AX233" s="12" t="s">
        <v>75</v>
      </c>
      <c r="AY233" s="236" t="s">
        <v>142</v>
      </c>
    </row>
    <row r="234" spans="2:65" s="1" customFormat="1" ht="24" customHeight="1">
      <c r="B234" s="37"/>
      <c r="C234" s="210" t="s">
        <v>405</v>
      </c>
      <c r="D234" s="210" t="s">
        <v>145</v>
      </c>
      <c r="E234" s="211" t="s">
        <v>406</v>
      </c>
      <c r="F234" s="212" t="s">
        <v>407</v>
      </c>
      <c r="G234" s="213" t="s">
        <v>298</v>
      </c>
      <c r="H234" s="214">
        <v>172</v>
      </c>
      <c r="I234" s="215"/>
      <c r="J234" s="216">
        <f>ROUND(I234*H234,2)</f>
        <v>0</v>
      </c>
      <c r="K234" s="212" t="s">
        <v>149</v>
      </c>
      <c r="L234" s="42"/>
      <c r="M234" s="217" t="s">
        <v>19</v>
      </c>
      <c r="N234" s="218" t="s">
        <v>46</v>
      </c>
      <c r="O234" s="82"/>
      <c r="P234" s="219">
        <f>O234*H234</f>
        <v>0</v>
      </c>
      <c r="Q234" s="219">
        <v>0.0002625</v>
      </c>
      <c r="R234" s="219">
        <f>Q234*H234</f>
        <v>0.045149999999999996</v>
      </c>
      <c r="S234" s="219">
        <v>0</v>
      </c>
      <c r="T234" s="220">
        <f>S234*H234</f>
        <v>0</v>
      </c>
      <c r="AR234" s="221" t="s">
        <v>247</v>
      </c>
      <c r="AT234" s="221" t="s">
        <v>145</v>
      </c>
      <c r="AU234" s="221" t="s">
        <v>85</v>
      </c>
      <c r="AY234" s="16" t="s">
        <v>142</v>
      </c>
      <c r="BE234" s="222">
        <f>IF(N234="základní",J234,0)</f>
        <v>0</v>
      </c>
      <c r="BF234" s="222">
        <f>IF(N234="snížená",J234,0)</f>
        <v>0</v>
      </c>
      <c r="BG234" s="222">
        <f>IF(N234="zákl. přenesená",J234,0)</f>
        <v>0</v>
      </c>
      <c r="BH234" s="222">
        <f>IF(N234="sníž. přenesená",J234,0)</f>
        <v>0</v>
      </c>
      <c r="BI234" s="222">
        <f>IF(N234="nulová",J234,0)</f>
        <v>0</v>
      </c>
      <c r="BJ234" s="16" t="s">
        <v>83</v>
      </c>
      <c r="BK234" s="222">
        <f>ROUND(I234*H234,2)</f>
        <v>0</v>
      </c>
      <c r="BL234" s="16" t="s">
        <v>247</v>
      </c>
      <c r="BM234" s="221" t="s">
        <v>408</v>
      </c>
    </row>
    <row r="235" spans="2:47" s="1" customFormat="1" ht="12">
      <c r="B235" s="37"/>
      <c r="C235" s="38"/>
      <c r="D235" s="223" t="s">
        <v>152</v>
      </c>
      <c r="E235" s="38"/>
      <c r="F235" s="224" t="s">
        <v>403</v>
      </c>
      <c r="G235" s="38"/>
      <c r="H235" s="38"/>
      <c r="I235" s="134"/>
      <c r="J235" s="38"/>
      <c r="K235" s="38"/>
      <c r="L235" s="42"/>
      <c r="M235" s="225"/>
      <c r="N235" s="82"/>
      <c r="O235" s="82"/>
      <c r="P235" s="82"/>
      <c r="Q235" s="82"/>
      <c r="R235" s="82"/>
      <c r="S235" s="82"/>
      <c r="T235" s="83"/>
      <c r="AT235" s="16" t="s">
        <v>152</v>
      </c>
      <c r="AU235" s="16" t="s">
        <v>85</v>
      </c>
    </row>
    <row r="236" spans="2:65" s="1" customFormat="1" ht="24" customHeight="1">
      <c r="B236" s="37"/>
      <c r="C236" s="210" t="s">
        <v>409</v>
      </c>
      <c r="D236" s="210" t="s">
        <v>145</v>
      </c>
      <c r="E236" s="211" t="s">
        <v>410</v>
      </c>
      <c r="F236" s="212" t="s">
        <v>411</v>
      </c>
      <c r="G236" s="213" t="s">
        <v>169</v>
      </c>
      <c r="H236" s="214">
        <v>152.2</v>
      </c>
      <c r="I236" s="215"/>
      <c r="J236" s="216">
        <f>ROUND(I236*H236,2)</f>
        <v>0</v>
      </c>
      <c r="K236" s="212" t="s">
        <v>149</v>
      </c>
      <c r="L236" s="42"/>
      <c r="M236" s="217" t="s">
        <v>19</v>
      </c>
      <c r="N236" s="218" t="s">
        <v>46</v>
      </c>
      <c r="O236" s="82"/>
      <c r="P236" s="219">
        <f>O236*H236</f>
        <v>0</v>
      </c>
      <c r="Q236" s="219">
        <v>0.0001</v>
      </c>
      <c r="R236" s="219">
        <f>Q236*H236</f>
        <v>0.01522</v>
      </c>
      <c r="S236" s="219">
        <v>0</v>
      </c>
      <c r="T236" s="220">
        <f>S236*H236</f>
        <v>0</v>
      </c>
      <c r="AR236" s="221" t="s">
        <v>247</v>
      </c>
      <c r="AT236" s="221" t="s">
        <v>145</v>
      </c>
      <c r="AU236" s="221" t="s">
        <v>85</v>
      </c>
      <c r="AY236" s="16" t="s">
        <v>142</v>
      </c>
      <c r="BE236" s="222">
        <f>IF(N236="základní",J236,0)</f>
        <v>0</v>
      </c>
      <c r="BF236" s="222">
        <f>IF(N236="snížená",J236,0)</f>
        <v>0</v>
      </c>
      <c r="BG236" s="222">
        <f>IF(N236="zákl. přenesená",J236,0)</f>
        <v>0</v>
      </c>
      <c r="BH236" s="222">
        <f>IF(N236="sníž. přenesená",J236,0)</f>
        <v>0</v>
      </c>
      <c r="BI236" s="222">
        <f>IF(N236="nulová",J236,0)</f>
        <v>0</v>
      </c>
      <c r="BJ236" s="16" t="s">
        <v>83</v>
      </c>
      <c r="BK236" s="222">
        <f>ROUND(I236*H236,2)</f>
        <v>0</v>
      </c>
      <c r="BL236" s="16" t="s">
        <v>247</v>
      </c>
      <c r="BM236" s="221" t="s">
        <v>412</v>
      </c>
    </row>
    <row r="237" spans="2:47" s="1" customFormat="1" ht="12">
      <c r="B237" s="37"/>
      <c r="C237" s="38"/>
      <c r="D237" s="223" t="s">
        <v>152</v>
      </c>
      <c r="E237" s="38"/>
      <c r="F237" s="224" t="s">
        <v>403</v>
      </c>
      <c r="G237" s="38"/>
      <c r="H237" s="38"/>
      <c r="I237" s="134"/>
      <c r="J237" s="38"/>
      <c r="K237" s="38"/>
      <c r="L237" s="42"/>
      <c r="M237" s="225"/>
      <c r="N237" s="82"/>
      <c r="O237" s="82"/>
      <c r="P237" s="82"/>
      <c r="Q237" s="82"/>
      <c r="R237" s="82"/>
      <c r="S237" s="82"/>
      <c r="T237" s="83"/>
      <c r="AT237" s="16" t="s">
        <v>152</v>
      </c>
      <c r="AU237" s="16" t="s">
        <v>85</v>
      </c>
    </row>
    <row r="238" spans="2:65" s="1" customFormat="1" ht="24" customHeight="1">
      <c r="B238" s="37"/>
      <c r="C238" s="210" t="s">
        <v>413</v>
      </c>
      <c r="D238" s="210" t="s">
        <v>145</v>
      </c>
      <c r="E238" s="211" t="s">
        <v>414</v>
      </c>
      <c r="F238" s="212" t="s">
        <v>415</v>
      </c>
      <c r="G238" s="213" t="s">
        <v>169</v>
      </c>
      <c r="H238" s="214">
        <v>152.2</v>
      </c>
      <c r="I238" s="215"/>
      <c r="J238" s="216">
        <f>ROUND(I238*H238,2)</f>
        <v>0</v>
      </c>
      <c r="K238" s="212" t="s">
        <v>149</v>
      </c>
      <c r="L238" s="42"/>
      <c r="M238" s="217" t="s">
        <v>19</v>
      </c>
      <c r="N238" s="218" t="s">
        <v>46</v>
      </c>
      <c r="O238" s="82"/>
      <c r="P238" s="219">
        <f>O238*H238</f>
        <v>0</v>
      </c>
      <c r="Q238" s="219">
        <v>0</v>
      </c>
      <c r="R238" s="219">
        <f>Q238*H238</f>
        <v>0</v>
      </c>
      <c r="S238" s="219">
        <v>0</v>
      </c>
      <c r="T238" s="220">
        <f>S238*H238</f>
        <v>0</v>
      </c>
      <c r="AR238" s="221" t="s">
        <v>247</v>
      </c>
      <c r="AT238" s="221" t="s">
        <v>145</v>
      </c>
      <c r="AU238" s="221" t="s">
        <v>85</v>
      </c>
      <c r="AY238" s="16" t="s">
        <v>142</v>
      </c>
      <c r="BE238" s="222">
        <f>IF(N238="základní",J238,0)</f>
        <v>0</v>
      </c>
      <c r="BF238" s="222">
        <f>IF(N238="snížená",J238,0)</f>
        <v>0</v>
      </c>
      <c r="BG238" s="222">
        <f>IF(N238="zákl. přenesená",J238,0)</f>
        <v>0</v>
      </c>
      <c r="BH238" s="222">
        <f>IF(N238="sníž. přenesená",J238,0)</f>
        <v>0</v>
      </c>
      <c r="BI238" s="222">
        <f>IF(N238="nulová",J238,0)</f>
        <v>0</v>
      </c>
      <c r="BJ238" s="16" t="s">
        <v>83</v>
      </c>
      <c r="BK238" s="222">
        <f>ROUND(I238*H238,2)</f>
        <v>0</v>
      </c>
      <c r="BL238" s="16" t="s">
        <v>247</v>
      </c>
      <c r="BM238" s="221" t="s">
        <v>416</v>
      </c>
    </row>
    <row r="239" spans="2:47" s="1" customFormat="1" ht="12">
      <c r="B239" s="37"/>
      <c r="C239" s="38"/>
      <c r="D239" s="223" t="s">
        <v>152</v>
      </c>
      <c r="E239" s="38"/>
      <c r="F239" s="224" t="s">
        <v>403</v>
      </c>
      <c r="G239" s="38"/>
      <c r="H239" s="38"/>
      <c r="I239" s="134"/>
      <c r="J239" s="38"/>
      <c r="K239" s="38"/>
      <c r="L239" s="42"/>
      <c r="M239" s="225"/>
      <c r="N239" s="82"/>
      <c r="O239" s="82"/>
      <c r="P239" s="82"/>
      <c r="Q239" s="82"/>
      <c r="R239" s="82"/>
      <c r="S239" s="82"/>
      <c r="T239" s="83"/>
      <c r="AT239" s="16" t="s">
        <v>152</v>
      </c>
      <c r="AU239" s="16" t="s">
        <v>85</v>
      </c>
    </row>
    <row r="240" spans="2:65" s="1" customFormat="1" ht="16.5" customHeight="1">
      <c r="B240" s="37"/>
      <c r="C240" s="237" t="s">
        <v>417</v>
      </c>
      <c r="D240" s="237" t="s">
        <v>162</v>
      </c>
      <c r="E240" s="238" t="s">
        <v>418</v>
      </c>
      <c r="F240" s="239" t="s">
        <v>419</v>
      </c>
      <c r="G240" s="240" t="s">
        <v>169</v>
      </c>
      <c r="H240" s="241">
        <v>167.42</v>
      </c>
      <c r="I240" s="242"/>
      <c r="J240" s="243">
        <f>ROUND(I240*H240,2)</f>
        <v>0</v>
      </c>
      <c r="K240" s="239" t="s">
        <v>149</v>
      </c>
      <c r="L240" s="244"/>
      <c r="M240" s="245" t="s">
        <v>19</v>
      </c>
      <c r="N240" s="246" t="s">
        <v>46</v>
      </c>
      <c r="O240" s="82"/>
      <c r="P240" s="219">
        <f>O240*H240</f>
        <v>0</v>
      </c>
      <c r="Q240" s="219">
        <v>0.00018</v>
      </c>
      <c r="R240" s="219">
        <f>Q240*H240</f>
        <v>0.0301356</v>
      </c>
      <c r="S240" s="219">
        <v>0</v>
      </c>
      <c r="T240" s="220">
        <f>S240*H240</f>
        <v>0</v>
      </c>
      <c r="AR240" s="221" t="s">
        <v>267</v>
      </c>
      <c r="AT240" s="221" t="s">
        <v>162</v>
      </c>
      <c r="AU240" s="221" t="s">
        <v>85</v>
      </c>
      <c r="AY240" s="16" t="s">
        <v>142</v>
      </c>
      <c r="BE240" s="222">
        <f>IF(N240="základní",J240,0)</f>
        <v>0</v>
      </c>
      <c r="BF240" s="222">
        <f>IF(N240="snížená",J240,0)</f>
        <v>0</v>
      </c>
      <c r="BG240" s="222">
        <f>IF(N240="zákl. přenesená",J240,0)</f>
        <v>0</v>
      </c>
      <c r="BH240" s="222">
        <f>IF(N240="sníž. přenesená",J240,0)</f>
        <v>0</v>
      </c>
      <c r="BI240" s="222">
        <f>IF(N240="nulová",J240,0)</f>
        <v>0</v>
      </c>
      <c r="BJ240" s="16" t="s">
        <v>83</v>
      </c>
      <c r="BK240" s="222">
        <f>ROUND(I240*H240,2)</f>
        <v>0</v>
      </c>
      <c r="BL240" s="16" t="s">
        <v>247</v>
      </c>
      <c r="BM240" s="221" t="s">
        <v>420</v>
      </c>
    </row>
    <row r="241" spans="2:51" s="12" customFormat="1" ht="12">
      <c r="B241" s="226"/>
      <c r="C241" s="227"/>
      <c r="D241" s="223" t="s">
        <v>154</v>
      </c>
      <c r="E241" s="227"/>
      <c r="F241" s="229" t="s">
        <v>421</v>
      </c>
      <c r="G241" s="227"/>
      <c r="H241" s="230">
        <v>167.42</v>
      </c>
      <c r="I241" s="231"/>
      <c r="J241" s="227"/>
      <c r="K241" s="227"/>
      <c r="L241" s="232"/>
      <c r="M241" s="233"/>
      <c r="N241" s="234"/>
      <c r="O241" s="234"/>
      <c r="P241" s="234"/>
      <c r="Q241" s="234"/>
      <c r="R241" s="234"/>
      <c r="S241" s="234"/>
      <c r="T241" s="235"/>
      <c r="AT241" s="236" t="s">
        <v>154</v>
      </c>
      <c r="AU241" s="236" t="s">
        <v>85</v>
      </c>
      <c r="AV241" s="12" t="s">
        <v>85</v>
      </c>
      <c r="AW241" s="12" t="s">
        <v>4</v>
      </c>
      <c r="AX241" s="12" t="s">
        <v>83</v>
      </c>
      <c r="AY241" s="236" t="s">
        <v>142</v>
      </c>
    </row>
    <row r="242" spans="2:65" s="1" customFormat="1" ht="24" customHeight="1">
      <c r="B242" s="37"/>
      <c r="C242" s="210" t="s">
        <v>422</v>
      </c>
      <c r="D242" s="210" t="s">
        <v>145</v>
      </c>
      <c r="E242" s="211" t="s">
        <v>423</v>
      </c>
      <c r="F242" s="212" t="s">
        <v>424</v>
      </c>
      <c r="G242" s="213" t="s">
        <v>158</v>
      </c>
      <c r="H242" s="214">
        <v>2.01</v>
      </c>
      <c r="I242" s="215"/>
      <c r="J242" s="216">
        <f>ROUND(I242*H242,2)</f>
        <v>0</v>
      </c>
      <c r="K242" s="212" t="s">
        <v>149</v>
      </c>
      <c r="L242" s="42"/>
      <c r="M242" s="217" t="s">
        <v>19</v>
      </c>
      <c r="N242" s="218" t="s">
        <v>46</v>
      </c>
      <c r="O242" s="82"/>
      <c r="P242" s="219">
        <f>O242*H242</f>
        <v>0</v>
      </c>
      <c r="Q242" s="219">
        <v>0</v>
      </c>
      <c r="R242" s="219">
        <f>Q242*H242</f>
        <v>0</v>
      </c>
      <c r="S242" s="219">
        <v>0</v>
      </c>
      <c r="T242" s="220">
        <f>S242*H242</f>
        <v>0</v>
      </c>
      <c r="AR242" s="221" t="s">
        <v>247</v>
      </c>
      <c r="AT242" s="221" t="s">
        <v>145</v>
      </c>
      <c r="AU242" s="221" t="s">
        <v>85</v>
      </c>
      <c r="AY242" s="16" t="s">
        <v>142</v>
      </c>
      <c r="BE242" s="222">
        <f>IF(N242="základní",J242,0)</f>
        <v>0</v>
      </c>
      <c r="BF242" s="222">
        <f>IF(N242="snížená",J242,0)</f>
        <v>0</v>
      </c>
      <c r="BG242" s="222">
        <f>IF(N242="zákl. přenesená",J242,0)</f>
        <v>0</v>
      </c>
      <c r="BH242" s="222">
        <f>IF(N242="sníž. přenesená",J242,0)</f>
        <v>0</v>
      </c>
      <c r="BI242" s="222">
        <f>IF(N242="nulová",J242,0)</f>
        <v>0</v>
      </c>
      <c r="BJ242" s="16" t="s">
        <v>83</v>
      </c>
      <c r="BK242" s="222">
        <f>ROUND(I242*H242,2)</f>
        <v>0</v>
      </c>
      <c r="BL242" s="16" t="s">
        <v>247</v>
      </c>
      <c r="BM242" s="221" t="s">
        <v>425</v>
      </c>
    </row>
    <row r="243" spans="2:47" s="1" customFormat="1" ht="12">
      <c r="B243" s="37"/>
      <c r="C243" s="38"/>
      <c r="D243" s="223" t="s">
        <v>152</v>
      </c>
      <c r="E243" s="38"/>
      <c r="F243" s="224" t="s">
        <v>426</v>
      </c>
      <c r="G243" s="38"/>
      <c r="H243" s="38"/>
      <c r="I243" s="134"/>
      <c r="J243" s="38"/>
      <c r="K243" s="38"/>
      <c r="L243" s="42"/>
      <c r="M243" s="225"/>
      <c r="N243" s="82"/>
      <c r="O243" s="82"/>
      <c r="P243" s="82"/>
      <c r="Q243" s="82"/>
      <c r="R243" s="82"/>
      <c r="S243" s="82"/>
      <c r="T243" s="83"/>
      <c r="AT243" s="16" t="s">
        <v>152</v>
      </c>
      <c r="AU243" s="16" t="s">
        <v>85</v>
      </c>
    </row>
    <row r="244" spans="2:63" s="11" customFormat="1" ht="22.8" customHeight="1">
      <c r="B244" s="194"/>
      <c r="C244" s="195"/>
      <c r="D244" s="196" t="s">
        <v>74</v>
      </c>
      <c r="E244" s="208" t="s">
        <v>427</v>
      </c>
      <c r="F244" s="208" t="s">
        <v>428</v>
      </c>
      <c r="G244" s="195"/>
      <c r="H244" s="195"/>
      <c r="I244" s="198"/>
      <c r="J244" s="209">
        <f>BK244</f>
        <v>0</v>
      </c>
      <c r="K244" s="195"/>
      <c r="L244" s="200"/>
      <c r="M244" s="201"/>
      <c r="N244" s="202"/>
      <c r="O244" s="202"/>
      <c r="P244" s="203">
        <f>SUM(P245:P261)</f>
        <v>0</v>
      </c>
      <c r="Q244" s="202"/>
      <c r="R244" s="203">
        <f>SUM(R245:R261)</f>
        <v>0.09271</v>
      </c>
      <c r="S244" s="202"/>
      <c r="T244" s="204">
        <f>SUM(T245:T261)</f>
        <v>0</v>
      </c>
      <c r="AR244" s="205" t="s">
        <v>85</v>
      </c>
      <c r="AT244" s="206" t="s">
        <v>74</v>
      </c>
      <c r="AU244" s="206" t="s">
        <v>83</v>
      </c>
      <c r="AY244" s="205" t="s">
        <v>142</v>
      </c>
      <c r="BK244" s="207">
        <f>SUM(BK245:BK261)</f>
        <v>0</v>
      </c>
    </row>
    <row r="245" spans="2:65" s="1" customFormat="1" ht="24" customHeight="1">
      <c r="B245" s="37"/>
      <c r="C245" s="210" t="s">
        <v>429</v>
      </c>
      <c r="D245" s="210" t="s">
        <v>145</v>
      </c>
      <c r="E245" s="211" t="s">
        <v>430</v>
      </c>
      <c r="F245" s="212" t="s">
        <v>431</v>
      </c>
      <c r="G245" s="213" t="s">
        <v>236</v>
      </c>
      <c r="H245" s="214">
        <v>1</v>
      </c>
      <c r="I245" s="215"/>
      <c r="J245" s="216">
        <f>ROUND(I245*H245,2)</f>
        <v>0</v>
      </c>
      <c r="K245" s="212" t="s">
        <v>149</v>
      </c>
      <c r="L245" s="42"/>
      <c r="M245" s="217" t="s">
        <v>19</v>
      </c>
      <c r="N245" s="218" t="s">
        <v>46</v>
      </c>
      <c r="O245" s="82"/>
      <c r="P245" s="219">
        <f>O245*H245</f>
        <v>0</v>
      </c>
      <c r="Q245" s="219">
        <v>0</v>
      </c>
      <c r="R245" s="219">
        <f>Q245*H245</f>
        <v>0</v>
      </c>
      <c r="S245" s="219">
        <v>0</v>
      </c>
      <c r="T245" s="220">
        <f>S245*H245</f>
        <v>0</v>
      </c>
      <c r="AR245" s="221" t="s">
        <v>247</v>
      </c>
      <c r="AT245" s="221" t="s">
        <v>145</v>
      </c>
      <c r="AU245" s="221" t="s">
        <v>85</v>
      </c>
      <c r="AY245" s="16" t="s">
        <v>142</v>
      </c>
      <c r="BE245" s="222">
        <f>IF(N245="základní",J245,0)</f>
        <v>0</v>
      </c>
      <c r="BF245" s="222">
        <f>IF(N245="snížená",J245,0)</f>
        <v>0</v>
      </c>
      <c r="BG245" s="222">
        <f>IF(N245="zákl. přenesená",J245,0)</f>
        <v>0</v>
      </c>
      <c r="BH245" s="222">
        <f>IF(N245="sníž. přenesená",J245,0)</f>
        <v>0</v>
      </c>
      <c r="BI245" s="222">
        <f>IF(N245="nulová",J245,0)</f>
        <v>0</v>
      </c>
      <c r="BJ245" s="16" t="s">
        <v>83</v>
      </c>
      <c r="BK245" s="222">
        <f>ROUND(I245*H245,2)</f>
        <v>0</v>
      </c>
      <c r="BL245" s="16" t="s">
        <v>247</v>
      </c>
      <c r="BM245" s="221" t="s">
        <v>432</v>
      </c>
    </row>
    <row r="246" spans="2:47" s="1" customFormat="1" ht="12">
      <c r="B246" s="37"/>
      <c r="C246" s="38"/>
      <c r="D246" s="223" t="s">
        <v>152</v>
      </c>
      <c r="E246" s="38"/>
      <c r="F246" s="224" t="s">
        <v>433</v>
      </c>
      <c r="G246" s="38"/>
      <c r="H246" s="38"/>
      <c r="I246" s="134"/>
      <c r="J246" s="38"/>
      <c r="K246" s="38"/>
      <c r="L246" s="42"/>
      <c r="M246" s="225"/>
      <c r="N246" s="82"/>
      <c r="O246" s="82"/>
      <c r="P246" s="82"/>
      <c r="Q246" s="82"/>
      <c r="R246" s="82"/>
      <c r="S246" s="82"/>
      <c r="T246" s="83"/>
      <c r="AT246" s="16" t="s">
        <v>152</v>
      </c>
      <c r="AU246" s="16" t="s">
        <v>85</v>
      </c>
    </row>
    <row r="247" spans="2:65" s="1" customFormat="1" ht="16.5" customHeight="1">
      <c r="B247" s="37"/>
      <c r="C247" s="237" t="s">
        <v>434</v>
      </c>
      <c r="D247" s="237" t="s">
        <v>162</v>
      </c>
      <c r="E247" s="238" t="s">
        <v>435</v>
      </c>
      <c r="F247" s="239" t="s">
        <v>436</v>
      </c>
      <c r="G247" s="240" t="s">
        <v>236</v>
      </c>
      <c r="H247" s="241">
        <v>1</v>
      </c>
      <c r="I247" s="242"/>
      <c r="J247" s="243">
        <f>ROUND(I247*H247,2)</f>
        <v>0</v>
      </c>
      <c r="K247" s="239" t="s">
        <v>149</v>
      </c>
      <c r="L247" s="244"/>
      <c r="M247" s="245" t="s">
        <v>19</v>
      </c>
      <c r="N247" s="246" t="s">
        <v>46</v>
      </c>
      <c r="O247" s="82"/>
      <c r="P247" s="219">
        <f>O247*H247</f>
        <v>0</v>
      </c>
      <c r="Q247" s="219">
        <v>0.0185</v>
      </c>
      <c r="R247" s="219">
        <f>Q247*H247</f>
        <v>0.0185</v>
      </c>
      <c r="S247" s="219">
        <v>0</v>
      </c>
      <c r="T247" s="220">
        <f>S247*H247</f>
        <v>0</v>
      </c>
      <c r="AR247" s="221" t="s">
        <v>267</v>
      </c>
      <c r="AT247" s="221" t="s">
        <v>162</v>
      </c>
      <c r="AU247" s="221" t="s">
        <v>85</v>
      </c>
      <c r="AY247" s="16" t="s">
        <v>142</v>
      </c>
      <c r="BE247" s="222">
        <f>IF(N247="základní",J247,0)</f>
        <v>0</v>
      </c>
      <c r="BF247" s="222">
        <f>IF(N247="snížená",J247,0)</f>
        <v>0</v>
      </c>
      <c r="BG247" s="222">
        <f>IF(N247="zákl. přenesená",J247,0)</f>
        <v>0</v>
      </c>
      <c r="BH247" s="222">
        <f>IF(N247="sníž. přenesená",J247,0)</f>
        <v>0</v>
      </c>
      <c r="BI247" s="222">
        <f>IF(N247="nulová",J247,0)</f>
        <v>0</v>
      </c>
      <c r="BJ247" s="16" t="s">
        <v>83</v>
      </c>
      <c r="BK247" s="222">
        <f>ROUND(I247*H247,2)</f>
        <v>0</v>
      </c>
      <c r="BL247" s="16" t="s">
        <v>247</v>
      </c>
      <c r="BM247" s="221" t="s">
        <v>437</v>
      </c>
    </row>
    <row r="248" spans="2:65" s="1" customFormat="1" ht="24" customHeight="1">
      <c r="B248" s="37"/>
      <c r="C248" s="210" t="s">
        <v>438</v>
      </c>
      <c r="D248" s="210" t="s">
        <v>145</v>
      </c>
      <c r="E248" s="211" t="s">
        <v>439</v>
      </c>
      <c r="F248" s="212" t="s">
        <v>440</v>
      </c>
      <c r="G248" s="213" t="s">
        <v>236</v>
      </c>
      <c r="H248" s="214">
        <v>1</v>
      </c>
      <c r="I248" s="215"/>
      <c r="J248" s="216">
        <f>ROUND(I248*H248,2)</f>
        <v>0</v>
      </c>
      <c r="K248" s="212" t="s">
        <v>149</v>
      </c>
      <c r="L248" s="42"/>
      <c r="M248" s="217" t="s">
        <v>19</v>
      </c>
      <c r="N248" s="218" t="s">
        <v>46</v>
      </c>
      <c r="O248" s="82"/>
      <c r="P248" s="219">
        <f>O248*H248</f>
        <v>0</v>
      </c>
      <c r="Q248" s="219">
        <v>0</v>
      </c>
      <c r="R248" s="219">
        <f>Q248*H248</f>
        <v>0</v>
      </c>
      <c r="S248" s="219">
        <v>0</v>
      </c>
      <c r="T248" s="220">
        <f>S248*H248</f>
        <v>0</v>
      </c>
      <c r="AR248" s="221" t="s">
        <v>247</v>
      </c>
      <c r="AT248" s="221" t="s">
        <v>145</v>
      </c>
      <c r="AU248" s="221" t="s">
        <v>85</v>
      </c>
      <c r="AY248" s="16" t="s">
        <v>142</v>
      </c>
      <c r="BE248" s="222">
        <f>IF(N248="základní",J248,0)</f>
        <v>0</v>
      </c>
      <c r="BF248" s="222">
        <f>IF(N248="snížená",J248,0)</f>
        <v>0</v>
      </c>
      <c r="BG248" s="222">
        <f>IF(N248="zákl. přenesená",J248,0)</f>
        <v>0</v>
      </c>
      <c r="BH248" s="222">
        <f>IF(N248="sníž. přenesená",J248,0)</f>
        <v>0</v>
      </c>
      <c r="BI248" s="222">
        <f>IF(N248="nulová",J248,0)</f>
        <v>0</v>
      </c>
      <c r="BJ248" s="16" t="s">
        <v>83</v>
      </c>
      <c r="BK248" s="222">
        <f>ROUND(I248*H248,2)</f>
        <v>0</v>
      </c>
      <c r="BL248" s="16" t="s">
        <v>247</v>
      </c>
      <c r="BM248" s="221" t="s">
        <v>441</v>
      </c>
    </row>
    <row r="249" spans="2:47" s="1" customFormat="1" ht="12">
      <c r="B249" s="37"/>
      <c r="C249" s="38"/>
      <c r="D249" s="223" t="s">
        <v>152</v>
      </c>
      <c r="E249" s="38"/>
      <c r="F249" s="224" t="s">
        <v>433</v>
      </c>
      <c r="G249" s="38"/>
      <c r="H249" s="38"/>
      <c r="I249" s="134"/>
      <c r="J249" s="38"/>
      <c r="K249" s="38"/>
      <c r="L249" s="42"/>
      <c r="M249" s="225"/>
      <c r="N249" s="82"/>
      <c r="O249" s="82"/>
      <c r="P249" s="82"/>
      <c r="Q249" s="82"/>
      <c r="R249" s="82"/>
      <c r="S249" s="82"/>
      <c r="T249" s="83"/>
      <c r="AT249" s="16" t="s">
        <v>152</v>
      </c>
      <c r="AU249" s="16" t="s">
        <v>85</v>
      </c>
    </row>
    <row r="250" spans="2:65" s="1" customFormat="1" ht="84" customHeight="1">
      <c r="B250" s="37"/>
      <c r="C250" s="237" t="s">
        <v>442</v>
      </c>
      <c r="D250" s="237" t="s">
        <v>162</v>
      </c>
      <c r="E250" s="238" t="s">
        <v>443</v>
      </c>
      <c r="F250" s="239" t="s">
        <v>444</v>
      </c>
      <c r="G250" s="240" t="s">
        <v>236</v>
      </c>
      <c r="H250" s="241">
        <v>1</v>
      </c>
      <c r="I250" s="242"/>
      <c r="J250" s="243">
        <f>ROUND(I250*H250,2)</f>
        <v>0</v>
      </c>
      <c r="K250" s="239" t="s">
        <v>315</v>
      </c>
      <c r="L250" s="244"/>
      <c r="M250" s="245" t="s">
        <v>19</v>
      </c>
      <c r="N250" s="246" t="s">
        <v>46</v>
      </c>
      <c r="O250" s="82"/>
      <c r="P250" s="219">
        <f>O250*H250</f>
        <v>0</v>
      </c>
      <c r="Q250" s="219">
        <v>0.043</v>
      </c>
      <c r="R250" s="219">
        <f>Q250*H250</f>
        <v>0.043</v>
      </c>
      <c r="S250" s="219">
        <v>0</v>
      </c>
      <c r="T250" s="220">
        <f>S250*H250</f>
        <v>0</v>
      </c>
      <c r="AR250" s="221" t="s">
        <v>267</v>
      </c>
      <c r="AT250" s="221" t="s">
        <v>162</v>
      </c>
      <c r="AU250" s="221" t="s">
        <v>85</v>
      </c>
      <c r="AY250" s="16" t="s">
        <v>142</v>
      </c>
      <c r="BE250" s="222">
        <f>IF(N250="základní",J250,0)</f>
        <v>0</v>
      </c>
      <c r="BF250" s="222">
        <f>IF(N250="snížená",J250,0)</f>
        <v>0</v>
      </c>
      <c r="BG250" s="222">
        <f>IF(N250="zákl. přenesená",J250,0)</f>
        <v>0</v>
      </c>
      <c r="BH250" s="222">
        <f>IF(N250="sníž. přenesená",J250,0)</f>
        <v>0</v>
      </c>
      <c r="BI250" s="222">
        <f>IF(N250="nulová",J250,0)</f>
        <v>0</v>
      </c>
      <c r="BJ250" s="16" t="s">
        <v>83</v>
      </c>
      <c r="BK250" s="222">
        <f>ROUND(I250*H250,2)</f>
        <v>0</v>
      </c>
      <c r="BL250" s="16" t="s">
        <v>247</v>
      </c>
      <c r="BM250" s="221" t="s">
        <v>445</v>
      </c>
    </row>
    <row r="251" spans="2:65" s="1" customFormat="1" ht="24" customHeight="1">
      <c r="B251" s="37"/>
      <c r="C251" s="210" t="s">
        <v>446</v>
      </c>
      <c r="D251" s="210" t="s">
        <v>145</v>
      </c>
      <c r="E251" s="211" t="s">
        <v>447</v>
      </c>
      <c r="F251" s="212" t="s">
        <v>448</v>
      </c>
      <c r="G251" s="213" t="s">
        <v>236</v>
      </c>
      <c r="H251" s="214">
        <v>1</v>
      </c>
      <c r="I251" s="215"/>
      <c r="J251" s="216">
        <f>ROUND(I251*H251,2)</f>
        <v>0</v>
      </c>
      <c r="K251" s="212" t="s">
        <v>149</v>
      </c>
      <c r="L251" s="42"/>
      <c r="M251" s="217" t="s">
        <v>19</v>
      </c>
      <c r="N251" s="218" t="s">
        <v>46</v>
      </c>
      <c r="O251" s="82"/>
      <c r="P251" s="219">
        <f>O251*H251</f>
        <v>0</v>
      </c>
      <c r="Q251" s="219">
        <v>0</v>
      </c>
      <c r="R251" s="219">
        <f>Q251*H251</f>
        <v>0</v>
      </c>
      <c r="S251" s="219">
        <v>0</v>
      </c>
      <c r="T251" s="220">
        <f>S251*H251</f>
        <v>0</v>
      </c>
      <c r="AR251" s="221" t="s">
        <v>247</v>
      </c>
      <c r="AT251" s="221" t="s">
        <v>145</v>
      </c>
      <c r="AU251" s="221" t="s">
        <v>85</v>
      </c>
      <c r="AY251" s="16" t="s">
        <v>142</v>
      </c>
      <c r="BE251" s="222">
        <f>IF(N251="základní",J251,0)</f>
        <v>0</v>
      </c>
      <c r="BF251" s="222">
        <f>IF(N251="snížená",J251,0)</f>
        <v>0</v>
      </c>
      <c r="BG251" s="222">
        <f>IF(N251="zákl. přenesená",J251,0)</f>
        <v>0</v>
      </c>
      <c r="BH251" s="222">
        <f>IF(N251="sníž. přenesená",J251,0)</f>
        <v>0</v>
      </c>
      <c r="BI251" s="222">
        <f>IF(N251="nulová",J251,0)</f>
        <v>0</v>
      </c>
      <c r="BJ251" s="16" t="s">
        <v>83</v>
      </c>
      <c r="BK251" s="222">
        <f>ROUND(I251*H251,2)</f>
        <v>0</v>
      </c>
      <c r="BL251" s="16" t="s">
        <v>247</v>
      </c>
      <c r="BM251" s="221" t="s">
        <v>449</v>
      </c>
    </row>
    <row r="252" spans="2:47" s="1" customFormat="1" ht="12">
      <c r="B252" s="37"/>
      <c r="C252" s="38"/>
      <c r="D252" s="223" t="s">
        <v>152</v>
      </c>
      <c r="E252" s="38"/>
      <c r="F252" s="224" t="s">
        <v>433</v>
      </c>
      <c r="G252" s="38"/>
      <c r="H252" s="38"/>
      <c r="I252" s="134"/>
      <c r="J252" s="38"/>
      <c r="K252" s="38"/>
      <c r="L252" s="42"/>
      <c r="M252" s="225"/>
      <c r="N252" s="82"/>
      <c r="O252" s="82"/>
      <c r="P252" s="82"/>
      <c r="Q252" s="82"/>
      <c r="R252" s="82"/>
      <c r="S252" s="82"/>
      <c r="T252" s="83"/>
      <c r="AT252" s="16" t="s">
        <v>152</v>
      </c>
      <c r="AU252" s="16" t="s">
        <v>85</v>
      </c>
    </row>
    <row r="253" spans="2:65" s="1" customFormat="1" ht="16.5" customHeight="1">
      <c r="B253" s="37"/>
      <c r="C253" s="237" t="s">
        <v>450</v>
      </c>
      <c r="D253" s="237" t="s">
        <v>162</v>
      </c>
      <c r="E253" s="238" t="s">
        <v>451</v>
      </c>
      <c r="F253" s="239" t="s">
        <v>452</v>
      </c>
      <c r="G253" s="240" t="s">
        <v>236</v>
      </c>
      <c r="H253" s="241">
        <v>1</v>
      </c>
      <c r="I253" s="242"/>
      <c r="J253" s="243">
        <f>ROUND(I253*H253,2)</f>
        <v>0</v>
      </c>
      <c r="K253" s="239" t="s">
        <v>149</v>
      </c>
      <c r="L253" s="244"/>
      <c r="M253" s="245" t="s">
        <v>19</v>
      </c>
      <c r="N253" s="246" t="s">
        <v>46</v>
      </c>
      <c r="O253" s="82"/>
      <c r="P253" s="219">
        <f>O253*H253</f>
        <v>0</v>
      </c>
      <c r="Q253" s="219">
        <v>0.025</v>
      </c>
      <c r="R253" s="219">
        <f>Q253*H253</f>
        <v>0.025</v>
      </c>
      <c r="S253" s="219">
        <v>0</v>
      </c>
      <c r="T253" s="220">
        <f>S253*H253</f>
        <v>0</v>
      </c>
      <c r="AR253" s="221" t="s">
        <v>267</v>
      </c>
      <c r="AT253" s="221" t="s">
        <v>162</v>
      </c>
      <c r="AU253" s="221" t="s">
        <v>85</v>
      </c>
      <c r="AY253" s="16" t="s">
        <v>142</v>
      </c>
      <c r="BE253" s="222">
        <f>IF(N253="základní",J253,0)</f>
        <v>0</v>
      </c>
      <c r="BF253" s="222">
        <f>IF(N253="snížená",J253,0)</f>
        <v>0</v>
      </c>
      <c r="BG253" s="222">
        <f>IF(N253="zákl. přenesená",J253,0)</f>
        <v>0</v>
      </c>
      <c r="BH253" s="222">
        <f>IF(N253="sníž. přenesená",J253,0)</f>
        <v>0</v>
      </c>
      <c r="BI253" s="222">
        <f>IF(N253="nulová",J253,0)</f>
        <v>0</v>
      </c>
      <c r="BJ253" s="16" t="s">
        <v>83</v>
      </c>
      <c r="BK253" s="222">
        <f>ROUND(I253*H253,2)</f>
        <v>0</v>
      </c>
      <c r="BL253" s="16" t="s">
        <v>247</v>
      </c>
      <c r="BM253" s="221" t="s">
        <v>453</v>
      </c>
    </row>
    <row r="254" spans="2:65" s="1" customFormat="1" ht="16.5" customHeight="1">
      <c r="B254" s="37"/>
      <c r="C254" s="210" t="s">
        <v>454</v>
      </c>
      <c r="D254" s="210" t="s">
        <v>145</v>
      </c>
      <c r="E254" s="211" t="s">
        <v>455</v>
      </c>
      <c r="F254" s="212" t="s">
        <v>456</v>
      </c>
      <c r="G254" s="213" t="s">
        <v>236</v>
      </c>
      <c r="H254" s="214">
        <v>1</v>
      </c>
      <c r="I254" s="215"/>
      <c r="J254" s="216">
        <f>ROUND(I254*H254,2)</f>
        <v>0</v>
      </c>
      <c r="K254" s="212" t="s">
        <v>149</v>
      </c>
      <c r="L254" s="42"/>
      <c r="M254" s="217" t="s">
        <v>19</v>
      </c>
      <c r="N254" s="218" t="s">
        <v>46</v>
      </c>
      <c r="O254" s="82"/>
      <c r="P254" s="219">
        <f>O254*H254</f>
        <v>0</v>
      </c>
      <c r="Q254" s="219">
        <v>0</v>
      </c>
      <c r="R254" s="219">
        <f>Q254*H254</f>
        <v>0</v>
      </c>
      <c r="S254" s="219">
        <v>0</v>
      </c>
      <c r="T254" s="220">
        <f>S254*H254</f>
        <v>0</v>
      </c>
      <c r="AR254" s="221" t="s">
        <v>247</v>
      </c>
      <c r="AT254" s="221" t="s">
        <v>145</v>
      </c>
      <c r="AU254" s="221" t="s">
        <v>85</v>
      </c>
      <c r="AY254" s="16" t="s">
        <v>142</v>
      </c>
      <c r="BE254" s="222">
        <f>IF(N254="základní",J254,0)</f>
        <v>0</v>
      </c>
      <c r="BF254" s="222">
        <f>IF(N254="snížená",J254,0)</f>
        <v>0</v>
      </c>
      <c r="BG254" s="222">
        <f>IF(N254="zákl. přenesená",J254,0)</f>
        <v>0</v>
      </c>
      <c r="BH254" s="222">
        <f>IF(N254="sníž. přenesená",J254,0)</f>
        <v>0</v>
      </c>
      <c r="BI254" s="222">
        <f>IF(N254="nulová",J254,0)</f>
        <v>0</v>
      </c>
      <c r="BJ254" s="16" t="s">
        <v>83</v>
      </c>
      <c r="BK254" s="222">
        <f>ROUND(I254*H254,2)</f>
        <v>0</v>
      </c>
      <c r="BL254" s="16" t="s">
        <v>247</v>
      </c>
      <c r="BM254" s="221" t="s">
        <v>457</v>
      </c>
    </row>
    <row r="255" spans="2:65" s="1" customFormat="1" ht="16.5" customHeight="1">
      <c r="B255" s="37"/>
      <c r="C255" s="237" t="s">
        <v>458</v>
      </c>
      <c r="D255" s="237" t="s">
        <v>162</v>
      </c>
      <c r="E255" s="238" t="s">
        <v>459</v>
      </c>
      <c r="F255" s="239" t="s">
        <v>460</v>
      </c>
      <c r="G255" s="240" t="s">
        <v>236</v>
      </c>
      <c r="H255" s="241">
        <v>1</v>
      </c>
      <c r="I255" s="242"/>
      <c r="J255" s="243">
        <f>ROUND(I255*H255,2)</f>
        <v>0</v>
      </c>
      <c r="K255" s="239" t="s">
        <v>149</v>
      </c>
      <c r="L255" s="244"/>
      <c r="M255" s="245" t="s">
        <v>19</v>
      </c>
      <c r="N255" s="246" t="s">
        <v>46</v>
      </c>
      <c r="O255" s="82"/>
      <c r="P255" s="219">
        <f>O255*H255</f>
        <v>0</v>
      </c>
      <c r="Q255" s="219">
        <v>0.0024</v>
      </c>
      <c r="R255" s="219">
        <f>Q255*H255</f>
        <v>0.0024</v>
      </c>
      <c r="S255" s="219">
        <v>0</v>
      </c>
      <c r="T255" s="220">
        <f>S255*H255</f>
        <v>0</v>
      </c>
      <c r="AR255" s="221" t="s">
        <v>267</v>
      </c>
      <c r="AT255" s="221" t="s">
        <v>162</v>
      </c>
      <c r="AU255" s="221" t="s">
        <v>85</v>
      </c>
      <c r="AY255" s="16" t="s">
        <v>142</v>
      </c>
      <c r="BE255" s="222">
        <f>IF(N255="základní",J255,0)</f>
        <v>0</v>
      </c>
      <c r="BF255" s="222">
        <f>IF(N255="snížená",J255,0)</f>
        <v>0</v>
      </c>
      <c r="BG255" s="222">
        <f>IF(N255="zákl. přenesená",J255,0)</f>
        <v>0</v>
      </c>
      <c r="BH255" s="222">
        <f>IF(N255="sníž. přenesená",J255,0)</f>
        <v>0</v>
      </c>
      <c r="BI255" s="222">
        <f>IF(N255="nulová",J255,0)</f>
        <v>0</v>
      </c>
      <c r="BJ255" s="16" t="s">
        <v>83</v>
      </c>
      <c r="BK255" s="222">
        <f>ROUND(I255*H255,2)</f>
        <v>0</v>
      </c>
      <c r="BL255" s="16" t="s">
        <v>247</v>
      </c>
      <c r="BM255" s="221" t="s">
        <v>461</v>
      </c>
    </row>
    <row r="256" spans="2:65" s="1" customFormat="1" ht="16.5" customHeight="1">
      <c r="B256" s="37"/>
      <c r="C256" s="210" t="s">
        <v>462</v>
      </c>
      <c r="D256" s="210" t="s">
        <v>145</v>
      </c>
      <c r="E256" s="211" t="s">
        <v>463</v>
      </c>
      <c r="F256" s="212" t="s">
        <v>464</v>
      </c>
      <c r="G256" s="213" t="s">
        <v>236</v>
      </c>
      <c r="H256" s="214">
        <v>1</v>
      </c>
      <c r="I256" s="215"/>
      <c r="J256" s="216">
        <f>ROUND(I256*H256,2)</f>
        <v>0</v>
      </c>
      <c r="K256" s="212" t="s">
        <v>149</v>
      </c>
      <c r="L256" s="42"/>
      <c r="M256" s="217" t="s">
        <v>19</v>
      </c>
      <c r="N256" s="218" t="s">
        <v>46</v>
      </c>
      <c r="O256" s="82"/>
      <c r="P256" s="219">
        <f>O256*H256</f>
        <v>0</v>
      </c>
      <c r="Q256" s="219">
        <v>0</v>
      </c>
      <c r="R256" s="219">
        <f>Q256*H256</f>
        <v>0</v>
      </c>
      <c r="S256" s="219">
        <v>0</v>
      </c>
      <c r="T256" s="220">
        <f>S256*H256</f>
        <v>0</v>
      </c>
      <c r="AR256" s="221" t="s">
        <v>247</v>
      </c>
      <c r="AT256" s="221" t="s">
        <v>145</v>
      </c>
      <c r="AU256" s="221" t="s">
        <v>85</v>
      </c>
      <c r="AY256" s="16" t="s">
        <v>142</v>
      </c>
      <c r="BE256" s="222">
        <f>IF(N256="základní",J256,0)</f>
        <v>0</v>
      </c>
      <c r="BF256" s="222">
        <f>IF(N256="snížená",J256,0)</f>
        <v>0</v>
      </c>
      <c r="BG256" s="222">
        <f>IF(N256="zákl. přenesená",J256,0)</f>
        <v>0</v>
      </c>
      <c r="BH256" s="222">
        <f>IF(N256="sníž. přenesená",J256,0)</f>
        <v>0</v>
      </c>
      <c r="BI256" s="222">
        <f>IF(N256="nulová",J256,0)</f>
        <v>0</v>
      </c>
      <c r="BJ256" s="16" t="s">
        <v>83</v>
      </c>
      <c r="BK256" s="222">
        <f>ROUND(I256*H256,2)</f>
        <v>0</v>
      </c>
      <c r="BL256" s="16" t="s">
        <v>247</v>
      </c>
      <c r="BM256" s="221" t="s">
        <v>465</v>
      </c>
    </row>
    <row r="257" spans="2:65" s="1" customFormat="1" ht="16.5" customHeight="1">
      <c r="B257" s="37"/>
      <c r="C257" s="237" t="s">
        <v>466</v>
      </c>
      <c r="D257" s="237" t="s">
        <v>162</v>
      </c>
      <c r="E257" s="238" t="s">
        <v>467</v>
      </c>
      <c r="F257" s="239" t="s">
        <v>468</v>
      </c>
      <c r="G257" s="240" t="s">
        <v>236</v>
      </c>
      <c r="H257" s="241">
        <v>1</v>
      </c>
      <c r="I257" s="242"/>
      <c r="J257" s="243">
        <f>ROUND(I257*H257,2)</f>
        <v>0</v>
      </c>
      <c r="K257" s="239" t="s">
        <v>149</v>
      </c>
      <c r="L257" s="244"/>
      <c r="M257" s="245" t="s">
        <v>19</v>
      </c>
      <c r="N257" s="246" t="s">
        <v>46</v>
      </c>
      <c r="O257" s="82"/>
      <c r="P257" s="219">
        <f>O257*H257</f>
        <v>0</v>
      </c>
      <c r="Q257" s="219">
        <v>0.00021</v>
      </c>
      <c r="R257" s="219">
        <f>Q257*H257</f>
        <v>0.00021</v>
      </c>
      <c r="S257" s="219">
        <v>0</v>
      </c>
      <c r="T257" s="220">
        <f>S257*H257</f>
        <v>0</v>
      </c>
      <c r="AR257" s="221" t="s">
        <v>267</v>
      </c>
      <c r="AT257" s="221" t="s">
        <v>162</v>
      </c>
      <c r="AU257" s="221" t="s">
        <v>85</v>
      </c>
      <c r="AY257" s="16" t="s">
        <v>142</v>
      </c>
      <c r="BE257" s="222">
        <f>IF(N257="základní",J257,0)</f>
        <v>0</v>
      </c>
      <c r="BF257" s="222">
        <f>IF(N257="snížená",J257,0)</f>
        <v>0</v>
      </c>
      <c r="BG257" s="222">
        <f>IF(N257="zákl. přenesená",J257,0)</f>
        <v>0</v>
      </c>
      <c r="BH257" s="222">
        <f>IF(N257="sníž. přenesená",J257,0)</f>
        <v>0</v>
      </c>
      <c r="BI257" s="222">
        <f>IF(N257="nulová",J257,0)</f>
        <v>0</v>
      </c>
      <c r="BJ257" s="16" t="s">
        <v>83</v>
      </c>
      <c r="BK257" s="222">
        <f>ROUND(I257*H257,2)</f>
        <v>0</v>
      </c>
      <c r="BL257" s="16" t="s">
        <v>247</v>
      </c>
      <c r="BM257" s="221" t="s">
        <v>469</v>
      </c>
    </row>
    <row r="258" spans="2:65" s="1" customFormat="1" ht="16.5" customHeight="1">
      <c r="B258" s="37"/>
      <c r="C258" s="210" t="s">
        <v>470</v>
      </c>
      <c r="D258" s="210" t="s">
        <v>145</v>
      </c>
      <c r="E258" s="211" t="s">
        <v>471</v>
      </c>
      <c r="F258" s="212" t="s">
        <v>472</v>
      </c>
      <c r="G258" s="213" t="s">
        <v>236</v>
      </c>
      <c r="H258" s="214">
        <v>3</v>
      </c>
      <c r="I258" s="215"/>
      <c r="J258" s="216">
        <f>ROUND(I258*H258,2)</f>
        <v>0</v>
      </c>
      <c r="K258" s="212" t="s">
        <v>149</v>
      </c>
      <c r="L258" s="42"/>
      <c r="M258" s="217" t="s">
        <v>19</v>
      </c>
      <c r="N258" s="218" t="s">
        <v>46</v>
      </c>
      <c r="O258" s="82"/>
      <c r="P258" s="219">
        <f>O258*H258</f>
        <v>0</v>
      </c>
      <c r="Q258" s="219">
        <v>0</v>
      </c>
      <c r="R258" s="219">
        <f>Q258*H258</f>
        <v>0</v>
      </c>
      <c r="S258" s="219">
        <v>0</v>
      </c>
      <c r="T258" s="220">
        <f>S258*H258</f>
        <v>0</v>
      </c>
      <c r="AR258" s="221" t="s">
        <v>247</v>
      </c>
      <c r="AT258" s="221" t="s">
        <v>145</v>
      </c>
      <c r="AU258" s="221" t="s">
        <v>85</v>
      </c>
      <c r="AY258" s="16" t="s">
        <v>142</v>
      </c>
      <c r="BE258" s="222">
        <f>IF(N258="základní",J258,0)</f>
        <v>0</v>
      </c>
      <c r="BF258" s="222">
        <f>IF(N258="snížená",J258,0)</f>
        <v>0</v>
      </c>
      <c r="BG258" s="222">
        <f>IF(N258="zákl. přenesená",J258,0)</f>
        <v>0</v>
      </c>
      <c r="BH258" s="222">
        <f>IF(N258="sníž. přenesená",J258,0)</f>
        <v>0</v>
      </c>
      <c r="BI258" s="222">
        <f>IF(N258="nulová",J258,0)</f>
        <v>0</v>
      </c>
      <c r="BJ258" s="16" t="s">
        <v>83</v>
      </c>
      <c r="BK258" s="222">
        <f>ROUND(I258*H258,2)</f>
        <v>0</v>
      </c>
      <c r="BL258" s="16" t="s">
        <v>247</v>
      </c>
      <c r="BM258" s="221" t="s">
        <v>473</v>
      </c>
    </row>
    <row r="259" spans="2:65" s="1" customFormat="1" ht="16.5" customHeight="1">
      <c r="B259" s="37"/>
      <c r="C259" s="237" t="s">
        <v>474</v>
      </c>
      <c r="D259" s="237" t="s">
        <v>162</v>
      </c>
      <c r="E259" s="238" t="s">
        <v>475</v>
      </c>
      <c r="F259" s="239" t="s">
        <v>476</v>
      </c>
      <c r="G259" s="240" t="s">
        <v>236</v>
      </c>
      <c r="H259" s="241">
        <v>3</v>
      </c>
      <c r="I259" s="242"/>
      <c r="J259" s="243">
        <f>ROUND(I259*H259,2)</f>
        <v>0</v>
      </c>
      <c r="K259" s="239" t="s">
        <v>149</v>
      </c>
      <c r="L259" s="244"/>
      <c r="M259" s="245" t="s">
        <v>19</v>
      </c>
      <c r="N259" s="246" t="s">
        <v>46</v>
      </c>
      <c r="O259" s="82"/>
      <c r="P259" s="219">
        <f>O259*H259</f>
        <v>0</v>
      </c>
      <c r="Q259" s="219">
        <v>0.0012</v>
      </c>
      <c r="R259" s="219">
        <f>Q259*H259</f>
        <v>0.0036</v>
      </c>
      <c r="S259" s="219">
        <v>0</v>
      </c>
      <c r="T259" s="220">
        <f>S259*H259</f>
        <v>0</v>
      </c>
      <c r="AR259" s="221" t="s">
        <v>267</v>
      </c>
      <c r="AT259" s="221" t="s">
        <v>162</v>
      </c>
      <c r="AU259" s="221" t="s">
        <v>85</v>
      </c>
      <c r="AY259" s="16" t="s">
        <v>142</v>
      </c>
      <c r="BE259" s="222">
        <f>IF(N259="základní",J259,0)</f>
        <v>0</v>
      </c>
      <c r="BF259" s="222">
        <f>IF(N259="snížená",J259,0)</f>
        <v>0</v>
      </c>
      <c r="BG259" s="222">
        <f>IF(N259="zákl. přenesená",J259,0)</f>
        <v>0</v>
      </c>
      <c r="BH259" s="222">
        <f>IF(N259="sníž. přenesená",J259,0)</f>
        <v>0</v>
      </c>
      <c r="BI259" s="222">
        <f>IF(N259="nulová",J259,0)</f>
        <v>0</v>
      </c>
      <c r="BJ259" s="16" t="s">
        <v>83</v>
      </c>
      <c r="BK259" s="222">
        <f>ROUND(I259*H259,2)</f>
        <v>0</v>
      </c>
      <c r="BL259" s="16" t="s">
        <v>247</v>
      </c>
      <c r="BM259" s="221" t="s">
        <v>477</v>
      </c>
    </row>
    <row r="260" spans="2:65" s="1" customFormat="1" ht="24" customHeight="1">
      <c r="B260" s="37"/>
      <c r="C260" s="210" t="s">
        <v>183</v>
      </c>
      <c r="D260" s="210" t="s">
        <v>145</v>
      </c>
      <c r="E260" s="211" t="s">
        <v>478</v>
      </c>
      <c r="F260" s="212" t="s">
        <v>479</v>
      </c>
      <c r="G260" s="213" t="s">
        <v>158</v>
      </c>
      <c r="H260" s="214">
        <v>0.093</v>
      </c>
      <c r="I260" s="215"/>
      <c r="J260" s="216">
        <f>ROUND(I260*H260,2)</f>
        <v>0</v>
      </c>
      <c r="K260" s="212" t="s">
        <v>149</v>
      </c>
      <c r="L260" s="42"/>
      <c r="M260" s="217" t="s">
        <v>19</v>
      </c>
      <c r="N260" s="218" t="s">
        <v>46</v>
      </c>
      <c r="O260" s="82"/>
      <c r="P260" s="219">
        <f>O260*H260</f>
        <v>0</v>
      </c>
      <c r="Q260" s="219">
        <v>0</v>
      </c>
      <c r="R260" s="219">
        <f>Q260*H260</f>
        <v>0</v>
      </c>
      <c r="S260" s="219">
        <v>0</v>
      </c>
      <c r="T260" s="220">
        <f>S260*H260</f>
        <v>0</v>
      </c>
      <c r="AR260" s="221" t="s">
        <v>247</v>
      </c>
      <c r="AT260" s="221" t="s">
        <v>145</v>
      </c>
      <c r="AU260" s="221" t="s">
        <v>85</v>
      </c>
      <c r="AY260" s="16" t="s">
        <v>142</v>
      </c>
      <c r="BE260" s="222">
        <f>IF(N260="základní",J260,0)</f>
        <v>0</v>
      </c>
      <c r="BF260" s="222">
        <f>IF(N260="snížená",J260,0)</f>
        <v>0</v>
      </c>
      <c r="BG260" s="222">
        <f>IF(N260="zákl. přenesená",J260,0)</f>
        <v>0</v>
      </c>
      <c r="BH260" s="222">
        <f>IF(N260="sníž. přenesená",J260,0)</f>
        <v>0</v>
      </c>
      <c r="BI260" s="222">
        <f>IF(N260="nulová",J260,0)</f>
        <v>0</v>
      </c>
      <c r="BJ260" s="16" t="s">
        <v>83</v>
      </c>
      <c r="BK260" s="222">
        <f>ROUND(I260*H260,2)</f>
        <v>0</v>
      </c>
      <c r="BL260" s="16" t="s">
        <v>247</v>
      </c>
      <c r="BM260" s="221" t="s">
        <v>480</v>
      </c>
    </row>
    <row r="261" spans="2:47" s="1" customFormat="1" ht="12">
      <c r="B261" s="37"/>
      <c r="C261" s="38"/>
      <c r="D261" s="223" t="s">
        <v>152</v>
      </c>
      <c r="E261" s="38"/>
      <c r="F261" s="224" t="s">
        <v>481</v>
      </c>
      <c r="G261" s="38"/>
      <c r="H261" s="38"/>
      <c r="I261" s="134"/>
      <c r="J261" s="38"/>
      <c r="K261" s="38"/>
      <c r="L261" s="42"/>
      <c r="M261" s="225"/>
      <c r="N261" s="82"/>
      <c r="O261" s="82"/>
      <c r="P261" s="82"/>
      <c r="Q261" s="82"/>
      <c r="R261" s="82"/>
      <c r="S261" s="82"/>
      <c r="T261" s="83"/>
      <c r="AT261" s="16" t="s">
        <v>152</v>
      </c>
      <c r="AU261" s="16" t="s">
        <v>85</v>
      </c>
    </row>
    <row r="262" spans="2:63" s="11" customFormat="1" ht="22.8" customHeight="1">
      <c r="B262" s="194"/>
      <c r="C262" s="195"/>
      <c r="D262" s="196" t="s">
        <v>74</v>
      </c>
      <c r="E262" s="208" t="s">
        <v>482</v>
      </c>
      <c r="F262" s="208" t="s">
        <v>483</v>
      </c>
      <c r="G262" s="195"/>
      <c r="H262" s="195"/>
      <c r="I262" s="198"/>
      <c r="J262" s="209">
        <f>BK262</f>
        <v>0</v>
      </c>
      <c r="K262" s="195"/>
      <c r="L262" s="200"/>
      <c r="M262" s="201"/>
      <c r="N262" s="202"/>
      <c r="O262" s="202"/>
      <c r="P262" s="203">
        <f>SUM(P263:P281)</f>
        <v>0</v>
      </c>
      <c r="Q262" s="202"/>
      <c r="R262" s="203">
        <f>SUM(R263:R281)</f>
        <v>1.0640220249999999</v>
      </c>
      <c r="S262" s="202"/>
      <c r="T262" s="204">
        <f>SUM(T263:T281)</f>
        <v>0</v>
      </c>
      <c r="AR262" s="205" t="s">
        <v>85</v>
      </c>
      <c r="AT262" s="206" t="s">
        <v>74</v>
      </c>
      <c r="AU262" s="206" t="s">
        <v>83</v>
      </c>
      <c r="AY262" s="205" t="s">
        <v>142</v>
      </c>
      <c r="BK262" s="207">
        <f>SUM(BK263:BK281)</f>
        <v>0</v>
      </c>
    </row>
    <row r="263" spans="2:65" s="1" customFormat="1" ht="16.5" customHeight="1">
      <c r="B263" s="37"/>
      <c r="C263" s="210" t="s">
        <v>484</v>
      </c>
      <c r="D263" s="210" t="s">
        <v>145</v>
      </c>
      <c r="E263" s="211" t="s">
        <v>485</v>
      </c>
      <c r="F263" s="212" t="s">
        <v>486</v>
      </c>
      <c r="G263" s="213" t="s">
        <v>169</v>
      </c>
      <c r="H263" s="214">
        <v>102.675</v>
      </c>
      <c r="I263" s="215"/>
      <c r="J263" s="216">
        <f>ROUND(I263*H263,2)</f>
        <v>0</v>
      </c>
      <c r="K263" s="212" t="s">
        <v>149</v>
      </c>
      <c r="L263" s="42"/>
      <c r="M263" s="217" t="s">
        <v>19</v>
      </c>
      <c r="N263" s="218" t="s">
        <v>46</v>
      </c>
      <c r="O263" s="82"/>
      <c r="P263" s="219">
        <f>O263*H263</f>
        <v>0</v>
      </c>
      <c r="Q263" s="219">
        <v>3.3E-05</v>
      </c>
      <c r="R263" s="219">
        <f>Q263*H263</f>
        <v>0.003388275</v>
      </c>
      <c r="S263" s="219">
        <v>0</v>
      </c>
      <c r="T263" s="220">
        <f>S263*H263</f>
        <v>0</v>
      </c>
      <c r="AR263" s="221" t="s">
        <v>247</v>
      </c>
      <c r="AT263" s="221" t="s">
        <v>145</v>
      </c>
      <c r="AU263" s="221" t="s">
        <v>85</v>
      </c>
      <c r="AY263" s="16" t="s">
        <v>142</v>
      </c>
      <c r="BE263" s="222">
        <f>IF(N263="základní",J263,0)</f>
        <v>0</v>
      </c>
      <c r="BF263" s="222">
        <f>IF(N263="snížená",J263,0)</f>
        <v>0</v>
      </c>
      <c r="BG263" s="222">
        <f>IF(N263="zákl. přenesená",J263,0)</f>
        <v>0</v>
      </c>
      <c r="BH263" s="222">
        <f>IF(N263="sníž. přenesená",J263,0)</f>
        <v>0</v>
      </c>
      <c r="BI263" s="222">
        <f>IF(N263="nulová",J263,0)</f>
        <v>0</v>
      </c>
      <c r="BJ263" s="16" t="s">
        <v>83</v>
      </c>
      <c r="BK263" s="222">
        <f>ROUND(I263*H263,2)</f>
        <v>0</v>
      </c>
      <c r="BL263" s="16" t="s">
        <v>247</v>
      </c>
      <c r="BM263" s="221" t="s">
        <v>487</v>
      </c>
    </row>
    <row r="264" spans="2:47" s="1" customFormat="1" ht="12">
      <c r="B264" s="37"/>
      <c r="C264" s="38"/>
      <c r="D264" s="223" t="s">
        <v>152</v>
      </c>
      <c r="E264" s="38"/>
      <c r="F264" s="224" t="s">
        <v>488</v>
      </c>
      <c r="G264" s="38"/>
      <c r="H264" s="38"/>
      <c r="I264" s="134"/>
      <c r="J264" s="38"/>
      <c r="K264" s="38"/>
      <c r="L264" s="42"/>
      <c r="M264" s="225"/>
      <c r="N264" s="82"/>
      <c r="O264" s="82"/>
      <c r="P264" s="82"/>
      <c r="Q264" s="82"/>
      <c r="R264" s="82"/>
      <c r="S264" s="82"/>
      <c r="T264" s="83"/>
      <c r="AT264" s="16" t="s">
        <v>152</v>
      </c>
      <c r="AU264" s="16" t="s">
        <v>85</v>
      </c>
    </row>
    <row r="265" spans="2:65" s="1" customFormat="1" ht="16.5" customHeight="1">
      <c r="B265" s="37"/>
      <c r="C265" s="210" t="s">
        <v>489</v>
      </c>
      <c r="D265" s="210" t="s">
        <v>145</v>
      </c>
      <c r="E265" s="211" t="s">
        <v>490</v>
      </c>
      <c r="F265" s="212" t="s">
        <v>491</v>
      </c>
      <c r="G265" s="213" t="s">
        <v>169</v>
      </c>
      <c r="H265" s="214">
        <v>102.675</v>
      </c>
      <c r="I265" s="215"/>
      <c r="J265" s="216">
        <f>ROUND(I265*H265,2)</f>
        <v>0</v>
      </c>
      <c r="K265" s="212" t="s">
        <v>315</v>
      </c>
      <c r="L265" s="42"/>
      <c r="M265" s="217" t="s">
        <v>19</v>
      </c>
      <c r="N265" s="218" t="s">
        <v>46</v>
      </c>
      <c r="O265" s="82"/>
      <c r="P265" s="219">
        <f>O265*H265</f>
        <v>0</v>
      </c>
      <c r="Q265" s="219">
        <v>0.00758</v>
      </c>
      <c r="R265" s="219">
        <f>Q265*H265</f>
        <v>0.7782764999999999</v>
      </c>
      <c r="S265" s="219">
        <v>0</v>
      </c>
      <c r="T265" s="220">
        <f>S265*H265</f>
        <v>0</v>
      </c>
      <c r="AR265" s="221" t="s">
        <v>247</v>
      </c>
      <c r="AT265" s="221" t="s">
        <v>145</v>
      </c>
      <c r="AU265" s="221" t="s">
        <v>85</v>
      </c>
      <c r="AY265" s="16" t="s">
        <v>142</v>
      </c>
      <c r="BE265" s="222">
        <f>IF(N265="základní",J265,0)</f>
        <v>0</v>
      </c>
      <c r="BF265" s="222">
        <f>IF(N265="snížená",J265,0)</f>
        <v>0</v>
      </c>
      <c r="BG265" s="222">
        <f>IF(N265="zákl. přenesená",J265,0)</f>
        <v>0</v>
      </c>
      <c r="BH265" s="222">
        <f>IF(N265="sníž. přenesená",J265,0)</f>
        <v>0</v>
      </c>
      <c r="BI265" s="222">
        <f>IF(N265="nulová",J265,0)</f>
        <v>0</v>
      </c>
      <c r="BJ265" s="16" t="s">
        <v>83</v>
      </c>
      <c r="BK265" s="222">
        <f>ROUND(I265*H265,2)</f>
        <v>0</v>
      </c>
      <c r="BL265" s="16" t="s">
        <v>247</v>
      </c>
      <c r="BM265" s="221" t="s">
        <v>492</v>
      </c>
    </row>
    <row r="266" spans="2:65" s="1" customFormat="1" ht="16.5" customHeight="1">
      <c r="B266" s="37"/>
      <c r="C266" s="210" t="s">
        <v>231</v>
      </c>
      <c r="D266" s="210" t="s">
        <v>145</v>
      </c>
      <c r="E266" s="211" t="s">
        <v>493</v>
      </c>
      <c r="F266" s="212" t="s">
        <v>494</v>
      </c>
      <c r="G266" s="213" t="s">
        <v>169</v>
      </c>
      <c r="H266" s="214">
        <v>102.675</v>
      </c>
      <c r="I266" s="215"/>
      <c r="J266" s="216">
        <f>ROUND(I266*H266,2)</f>
        <v>0</v>
      </c>
      <c r="K266" s="212" t="s">
        <v>149</v>
      </c>
      <c r="L266" s="42"/>
      <c r="M266" s="217" t="s">
        <v>19</v>
      </c>
      <c r="N266" s="218" t="s">
        <v>46</v>
      </c>
      <c r="O266" s="82"/>
      <c r="P266" s="219">
        <f>O266*H266</f>
        <v>0</v>
      </c>
      <c r="Q266" s="219">
        <v>0.0005</v>
      </c>
      <c r="R266" s="219">
        <f>Q266*H266</f>
        <v>0.0513375</v>
      </c>
      <c r="S266" s="219">
        <v>0</v>
      </c>
      <c r="T266" s="220">
        <f>S266*H266</f>
        <v>0</v>
      </c>
      <c r="AR266" s="221" t="s">
        <v>247</v>
      </c>
      <c r="AT266" s="221" t="s">
        <v>145</v>
      </c>
      <c r="AU266" s="221" t="s">
        <v>85</v>
      </c>
      <c r="AY266" s="16" t="s">
        <v>142</v>
      </c>
      <c r="BE266" s="222">
        <f>IF(N266="základní",J266,0)</f>
        <v>0</v>
      </c>
      <c r="BF266" s="222">
        <f>IF(N266="snížená",J266,0)</f>
        <v>0</v>
      </c>
      <c r="BG266" s="222">
        <f>IF(N266="zákl. přenesená",J266,0)</f>
        <v>0</v>
      </c>
      <c r="BH266" s="222">
        <f>IF(N266="sníž. přenesená",J266,0)</f>
        <v>0</v>
      </c>
      <c r="BI266" s="222">
        <f>IF(N266="nulová",J266,0)</f>
        <v>0</v>
      </c>
      <c r="BJ266" s="16" t="s">
        <v>83</v>
      </c>
      <c r="BK266" s="222">
        <f>ROUND(I266*H266,2)</f>
        <v>0</v>
      </c>
      <c r="BL266" s="16" t="s">
        <v>247</v>
      </c>
      <c r="BM266" s="221" t="s">
        <v>495</v>
      </c>
    </row>
    <row r="267" spans="2:51" s="13" customFormat="1" ht="12">
      <c r="B267" s="247"/>
      <c r="C267" s="248"/>
      <c r="D267" s="223" t="s">
        <v>154</v>
      </c>
      <c r="E267" s="249" t="s">
        <v>19</v>
      </c>
      <c r="F267" s="250" t="s">
        <v>189</v>
      </c>
      <c r="G267" s="248"/>
      <c r="H267" s="249" t="s">
        <v>19</v>
      </c>
      <c r="I267" s="251"/>
      <c r="J267" s="248"/>
      <c r="K267" s="248"/>
      <c r="L267" s="252"/>
      <c r="M267" s="253"/>
      <c r="N267" s="254"/>
      <c r="O267" s="254"/>
      <c r="P267" s="254"/>
      <c r="Q267" s="254"/>
      <c r="R267" s="254"/>
      <c r="S267" s="254"/>
      <c r="T267" s="255"/>
      <c r="AT267" s="256" t="s">
        <v>154</v>
      </c>
      <c r="AU267" s="256" t="s">
        <v>85</v>
      </c>
      <c r="AV267" s="13" t="s">
        <v>83</v>
      </c>
      <c r="AW267" s="13" t="s">
        <v>35</v>
      </c>
      <c r="AX267" s="13" t="s">
        <v>75</v>
      </c>
      <c r="AY267" s="256" t="s">
        <v>142</v>
      </c>
    </row>
    <row r="268" spans="2:51" s="12" customFormat="1" ht="12">
      <c r="B268" s="226"/>
      <c r="C268" s="227"/>
      <c r="D268" s="223" t="s">
        <v>154</v>
      </c>
      <c r="E268" s="228" t="s">
        <v>19</v>
      </c>
      <c r="F268" s="229" t="s">
        <v>334</v>
      </c>
      <c r="G268" s="227"/>
      <c r="H268" s="230">
        <v>19.5</v>
      </c>
      <c r="I268" s="231"/>
      <c r="J268" s="227"/>
      <c r="K268" s="227"/>
      <c r="L268" s="232"/>
      <c r="M268" s="233"/>
      <c r="N268" s="234"/>
      <c r="O268" s="234"/>
      <c r="P268" s="234"/>
      <c r="Q268" s="234"/>
      <c r="R268" s="234"/>
      <c r="S268" s="234"/>
      <c r="T268" s="235"/>
      <c r="AT268" s="236" t="s">
        <v>154</v>
      </c>
      <c r="AU268" s="236" t="s">
        <v>85</v>
      </c>
      <c r="AV268" s="12" t="s">
        <v>85</v>
      </c>
      <c r="AW268" s="12" t="s">
        <v>35</v>
      </c>
      <c r="AX268" s="12" t="s">
        <v>75</v>
      </c>
      <c r="AY268" s="236" t="s">
        <v>142</v>
      </c>
    </row>
    <row r="269" spans="2:51" s="13" customFormat="1" ht="12">
      <c r="B269" s="247"/>
      <c r="C269" s="248"/>
      <c r="D269" s="223" t="s">
        <v>154</v>
      </c>
      <c r="E269" s="249" t="s">
        <v>19</v>
      </c>
      <c r="F269" s="250" t="s">
        <v>192</v>
      </c>
      <c r="G269" s="248"/>
      <c r="H269" s="249" t="s">
        <v>19</v>
      </c>
      <c r="I269" s="251"/>
      <c r="J269" s="248"/>
      <c r="K269" s="248"/>
      <c r="L269" s="252"/>
      <c r="M269" s="253"/>
      <c r="N269" s="254"/>
      <c r="O269" s="254"/>
      <c r="P269" s="254"/>
      <c r="Q269" s="254"/>
      <c r="R269" s="254"/>
      <c r="S269" s="254"/>
      <c r="T269" s="255"/>
      <c r="AT269" s="256" t="s">
        <v>154</v>
      </c>
      <c r="AU269" s="256" t="s">
        <v>85</v>
      </c>
      <c r="AV269" s="13" t="s">
        <v>83</v>
      </c>
      <c r="AW269" s="13" t="s">
        <v>35</v>
      </c>
      <c r="AX269" s="13" t="s">
        <v>75</v>
      </c>
      <c r="AY269" s="256" t="s">
        <v>142</v>
      </c>
    </row>
    <row r="270" spans="2:51" s="12" customFormat="1" ht="12">
      <c r="B270" s="226"/>
      <c r="C270" s="227"/>
      <c r="D270" s="223" t="s">
        <v>154</v>
      </c>
      <c r="E270" s="228" t="s">
        <v>19</v>
      </c>
      <c r="F270" s="229" t="s">
        <v>335</v>
      </c>
      <c r="G270" s="227"/>
      <c r="H270" s="230">
        <v>83.85</v>
      </c>
      <c r="I270" s="231"/>
      <c r="J270" s="227"/>
      <c r="K270" s="227"/>
      <c r="L270" s="232"/>
      <c r="M270" s="233"/>
      <c r="N270" s="234"/>
      <c r="O270" s="234"/>
      <c r="P270" s="234"/>
      <c r="Q270" s="234"/>
      <c r="R270" s="234"/>
      <c r="S270" s="234"/>
      <c r="T270" s="235"/>
      <c r="AT270" s="236" t="s">
        <v>154</v>
      </c>
      <c r="AU270" s="236" t="s">
        <v>85</v>
      </c>
      <c r="AV270" s="12" t="s">
        <v>85</v>
      </c>
      <c r="AW270" s="12" t="s">
        <v>35</v>
      </c>
      <c r="AX270" s="12" t="s">
        <v>75</v>
      </c>
      <c r="AY270" s="236" t="s">
        <v>142</v>
      </c>
    </row>
    <row r="271" spans="2:51" s="12" customFormat="1" ht="12">
      <c r="B271" s="226"/>
      <c r="C271" s="227"/>
      <c r="D271" s="223" t="s">
        <v>154</v>
      </c>
      <c r="E271" s="228" t="s">
        <v>19</v>
      </c>
      <c r="F271" s="229" t="s">
        <v>194</v>
      </c>
      <c r="G271" s="227"/>
      <c r="H271" s="230">
        <v>-16.125</v>
      </c>
      <c r="I271" s="231"/>
      <c r="J271" s="227"/>
      <c r="K271" s="227"/>
      <c r="L271" s="232"/>
      <c r="M271" s="233"/>
      <c r="N271" s="234"/>
      <c r="O271" s="234"/>
      <c r="P271" s="234"/>
      <c r="Q271" s="234"/>
      <c r="R271" s="234"/>
      <c r="S271" s="234"/>
      <c r="T271" s="235"/>
      <c r="AT271" s="236" t="s">
        <v>154</v>
      </c>
      <c r="AU271" s="236" t="s">
        <v>85</v>
      </c>
      <c r="AV271" s="12" t="s">
        <v>85</v>
      </c>
      <c r="AW271" s="12" t="s">
        <v>35</v>
      </c>
      <c r="AX271" s="12" t="s">
        <v>75</v>
      </c>
      <c r="AY271" s="236" t="s">
        <v>142</v>
      </c>
    </row>
    <row r="272" spans="2:51" s="13" customFormat="1" ht="12">
      <c r="B272" s="247"/>
      <c r="C272" s="248"/>
      <c r="D272" s="223" t="s">
        <v>154</v>
      </c>
      <c r="E272" s="249" t="s">
        <v>19</v>
      </c>
      <c r="F272" s="250" t="s">
        <v>201</v>
      </c>
      <c r="G272" s="248"/>
      <c r="H272" s="249" t="s">
        <v>19</v>
      </c>
      <c r="I272" s="251"/>
      <c r="J272" s="248"/>
      <c r="K272" s="248"/>
      <c r="L272" s="252"/>
      <c r="M272" s="253"/>
      <c r="N272" s="254"/>
      <c r="O272" s="254"/>
      <c r="P272" s="254"/>
      <c r="Q272" s="254"/>
      <c r="R272" s="254"/>
      <c r="S272" s="254"/>
      <c r="T272" s="255"/>
      <c r="AT272" s="256" t="s">
        <v>154</v>
      </c>
      <c r="AU272" s="256" t="s">
        <v>85</v>
      </c>
      <c r="AV272" s="13" t="s">
        <v>83</v>
      </c>
      <c r="AW272" s="13" t="s">
        <v>35</v>
      </c>
      <c r="AX272" s="13" t="s">
        <v>75</v>
      </c>
      <c r="AY272" s="256" t="s">
        <v>142</v>
      </c>
    </row>
    <row r="273" spans="2:51" s="12" customFormat="1" ht="12">
      <c r="B273" s="226"/>
      <c r="C273" s="227"/>
      <c r="D273" s="223" t="s">
        <v>154</v>
      </c>
      <c r="E273" s="228" t="s">
        <v>19</v>
      </c>
      <c r="F273" s="229" t="s">
        <v>336</v>
      </c>
      <c r="G273" s="227"/>
      <c r="H273" s="230">
        <v>15.45</v>
      </c>
      <c r="I273" s="231"/>
      <c r="J273" s="227"/>
      <c r="K273" s="227"/>
      <c r="L273" s="232"/>
      <c r="M273" s="233"/>
      <c r="N273" s="234"/>
      <c r="O273" s="234"/>
      <c r="P273" s="234"/>
      <c r="Q273" s="234"/>
      <c r="R273" s="234"/>
      <c r="S273" s="234"/>
      <c r="T273" s="235"/>
      <c r="AT273" s="236" t="s">
        <v>154</v>
      </c>
      <c r="AU273" s="236" t="s">
        <v>85</v>
      </c>
      <c r="AV273" s="12" t="s">
        <v>85</v>
      </c>
      <c r="AW273" s="12" t="s">
        <v>35</v>
      </c>
      <c r="AX273" s="12" t="s">
        <v>75</v>
      </c>
      <c r="AY273" s="236" t="s">
        <v>142</v>
      </c>
    </row>
    <row r="274" spans="2:65" s="1" customFormat="1" ht="16.5" customHeight="1">
      <c r="B274" s="37"/>
      <c r="C274" s="237" t="s">
        <v>496</v>
      </c>
      <c r="D274" s="237" t="s">
        <v>162</v>
      </c>
      <c r="E274" s="238" t="s">
        <v>497</v>
      </c>
      <c r="F274" s="239" t="s">
        <v>498</v>
      </c>
      <c r="G274" s="240" t="s">
        <v>169</v>
      </c>
      <c r="H274" s="241">
        <v>112.943</v>
      </c>
      <c r="I274" s="242"/>
      <c r="J274" s="243">
        <f>ROUND(I274*H274,2)</f>
        <v>0</v>
      </c>
      <c r="K274" s="239" t="s">
        <v>149</v>
      </c>
      <c r="L274" s="244"/>
      <c r="M274" s="245" t="s">
        <v>19</v>
      </c>
      <c r="N274" s="246" t="s">
        <v>46</v>
      </c>
      <c r="O274" s="82"/>
      <c r="P274" s="219">
        <f>O274*H274</f>
        <v>0</v>
      </c>
      <c r="Q274" s="219">
        <v>0.002</v>
      </c>
      <c r="R274" s="219">
        <f>Q274*H274</f>
        <v>0.225886</v>
      </c>
      <c r="S274" s="219">
        <v>0</v>
      </c>
      <c r="T274" s="220">
        <f>S274*H274</f>
        <v>0</v>
      </c>
      <c r="AR274" s="221" t="s">
        <v>267</v>
      </c>
      <c r="AT274" s="221" t="s">
        <v>162</v>
      </c>
      <c r="AU274" s="221" t="s">
        <v>85</v>
      </c>
      <c r="AY274" s="16" t="s">
        <v>142</v>
      </c>
      <c r="BE274" s="222">
        <f>IF(N274="základní",J274,0)</f>
        <v>0</v>
      </c>
      <c r="BF274" s="222">
        <f>IF(N274="snížená",J274,0)</f>
        <v>0</v>
      </c>
      <c r="BG274" s="222">
        <f>IF(N274="zákl. přenesená",J274,0)</f>
        <v>0</v>
      </c>
      <c r="BH274" s="222">
        <f>IF(N274="sníž. přenesená",J274,0)</f>
        <v>0</v>
      </c>
      <c r="BI274" s="222">
        <f>IF(N274="nulová",J274,0)</f>
        <v>0</v>
      </c>
      <c r="BJ274" s="16" t="s">
        <v>83</v>
      </c>
      <c r="BK274" s="222">
        <f>ROUND(I274*H274,2)</f>
        <v>0</v>
      </c>
      <c r="BL274" s="16" t="s">
        <v>247</v>
      </c>
      <c r="BM274" s="221" t="s">
        <v>499</v>
      </c>
    </row>
    <row r="275" spans="2:51" s="12" customFormat="1" ht="12">
      <c r="B275" s="226"/>
      <c r="C275" s="227"/>
      <c r="D275" s="223" t="s">
        <v>154</v>
      </c>
      <c r="E275" s="227"/>
      <c r="F275" s="229" t="s">
        <v>500</v>
      </c>
      <c r="G275" s="227"/>
      <c r="H275" s="230">
        <v>112.943</v>
      </c>
      <c r="I275" s="231"/>
      <c r="J275" s="227"/>
      <c r="K275" s="227"/>
      <c r="L275" s="232"/>
      <c r="M275" s="233"/>
      <c r="N275" s="234"/>
      <c r="O275" s="234"/>
      <c r="P275" s="234"/>
      <c r="Q275" s="234"/>
      <c r="R275" s="234"/>
      <c r="S275" s="234"/>
      <c r="T275" s="235"/>
      <c r="AT275" s="236" t="s">
        <v>154</v>
      </c>
      <c r="AU275" s="236" t="s">
        <v>85</v>
      </c>
      <c r="AV275" s="12" t="s">
        <v>85</v>
      </c>
      <c r="AW275" s="12" t="s">
        <v>4</v>
      </c>
      <c r="AX275" s="12" t="s">
        <v>83</v>
      </c>
      <c r="AY275" s="236" t="s">
        <v>142</v>
      </c>
    </row>
    <row r="276" spans="2:65" s="1" customFormat="1" ht="16.5" customHeight="1">
      <c r="B276" s="37"/>
      <c r="C276" s="210" t="s">
        <v>501</v>
      </c>
      <c r="D276" s="210" t="s">
        <v>145</v>
      </c>
      <c r="E276" s="211" t="s">
        <v>502</v>
      </c>
      <c r="F276" s="212" t="s">
        <v>503</v>
      </c>
      <c r="G276" s="213" t="s">
        <v>169</v>
      </c>
      <c r="H276" s="214">
        <v>102.675</v>
      </c>
      <c r="I276" s="215"/>
      <c r="J276" s="216">
        <f>ROUND(I276*H276,2)</f>
        <v>0</v>
      </c>
      <c r="K276" s="212" t="s">
        <v>149</v>
      </c>
      <c r="L276" s="42"/>
      <c r="M276" s="217" t="s">
        <v>19</v>
      </c>
      <c r="N276" s="218" t="s">
        <v>46</v>
      </c>
      <c r="O276" s="82"/>
      <c r="P276" s="219">
        <f>O276*H276</f>
        <v>0</v>
      </c>
      <c r="Q276" s="219">
        <v>0</v>
      </c>
      <c r="R276" s="219">
        <f>Q276*H276</f>
        <v>0</v>
      </c>
      <c r="S276" s="219">
        <v>0</v>
      </c>
      <c r="T276" s="220">
        <f>S276*H276</f>
        <v>0</v>
      </c>
      <c r="AR276" s="221" t="s">
        <v>247</v>
      </c>
      <c r="AT276" s="221" t="s">
        <v>145</v>
      </c>
      <c r="AU276" s="221" t="s">
        <v>85</v>
      </c>
      <c r="AY276" s="16" t="s">
        <v>142</v>
      </c>
      <c r="BE276" s="222">
        <f>IF(N276="základní",J276,0)</f>
        <v>0</v>
      </c>
      <c r="BF276" s="222">
        <f>IF(N276="snížená",J276,0)</f>
        <v>0</v>
      </c>
      <c r="BG276" s="222">
        <f>IF(N276="zákl. přenesená",J276,0)</f>
        <v>0</v>
      </c>
      <c r="BH276" s="222">
        <f>IF(N276="sníž. přenesená",J276,0)</f>
        <v>0</v>
      </c>
      <c r="BI276" s="222">
        <f>IF(N276="nulová",J276,0)</f>
        <v>0</v>
      </c>
      <c r="BJ276" s="16" t="s">
        <v>83</v>
      </c>
      <c r="BK276" s="222">
        <f>ROUND(I276*H276,2)</f>
        <v>0</v>
      </c>
      <c r="BL276" s="16" t="s">
        <v>247</v>
      </c>
      <c r="BM276" s="221" t="s">
        <v>504</v>
      </c>
    </row>
    <row r="277" spans="2:47" s="1" customFormat="1" ht="12">
      <c r="B277" s="37"/>
      <c r="C277" s="38"/>
      <c r="D277" s="223" t="s">
        <v>152</v>
      </c>
      <c r="E277" s="38"/>
      <c r="F277" s="224" t="s">
        <v>505</v>
      </c>
      <c r="G277" s="38"/>
      <c r="H277" s="38"/>
      <c r="I277" s="134"/>
      <c r="J277" s="38"/>
      <c r="K277" s="38"/>
      <c r="L277" s="42"/>
      <c r="M277" s="225"/>
      <c r="N277" s="82"/>
      <c r="O277" s="82"/>
      <c r="P277" s="82"/>
      <c r="Q277" s="82"/>
      <c r="R277" s="82"/>
      <c r="S277" s="82"/>
      <c r="T277" s="83"/>
      <c r="AT277" s="16" t="s">
        <v>152</v>
      </c>
      <c r="AU277" s="16" t="s">
        <v>85</v>
      </c>
    </row>
    <row r="278" spans="2:65" s="1" customFormat="1" ht="24" customHeight="1">
      <c r="B278" s="37"/>
      <c r="C278" s="210" t="s">
        <v>506</v>
      </c>
      <c r="D278" s="210" t="s">
        <v>145</v>
      </c>
      <c r="E278" s="211" t="s">
        <v>507</v>
      </c>
      <c r="F278" s="212" t="s">
        <v>508</v>
      </c>
      <c r="G278" s="213" t="s">
        <v>169</v>
      </c>
      <c r="H278" s="214">
        <v>102.675</v>
      </c>
      <c r="I278" s="215"/>
      <c r="J278" s="216">
        <f>ROUND(I278*H278,2)</f>
        <v>0</v>
      </c>
      <c r="K278" s="212" t="s">
        <v>149</v>
      </c>
      <c r="L278" s="42"/>
      <c r="M278" s="217" t="s">
        <v>19</v>
      </c>
      <c r="N278" s="218" t="s">
        <v>46</v>
      </c>
      <c r="O278" s="82"/>
      <c r="P278" s="219">
        <f>O278*H278</f>
        <v>0</v>
      </c>
      <c r="Q278" s="219">
        <v>5E-05</v>
      </c>
      <c r="R278" s="219">
        <f>Q278*H278</f>
        <v>0.00513375</v>
      </c>
      <c r="S278" s="219">
        <v>0</v>
      </c>
      <c r="T278" s="220">
        <f>S278*H278</f>
        <v>0</v>
      </c>
      <c r="AR278" s="221" t="s">
        <v>247</v>
      </c>
      <c r="AT278" s="221" t="s">
        <v>145</v>
      </c>
      <c r="AU278" s="221" t="s">
        <v>85</v>
      </c>
      <c r="AY278" s="16" t="s">
        <v>142</v>
      </c>
      <c r="BE278" s="222">
        <f>IF(N278="základní",J278,0)</f>
        <v>0</v>
      </c>
      <c r="BF278" s="222">
        <f>IF(N278="snížená",J278,0)</f>
        <v>0</v>
      </c>
      <c r="BG278" s="222">
        <f>IF(N278="zákl. přenesená",J278,0)</f>
        <v>0</v>
      </c>
      <c r="BH278" s="222">
        <f>IF(N278="sníž. přenesená",J278,0)</f>
        <v>0</v>
      </c>
      <c r="BI278" s="222">
        <f>IF(N278="nulová",J278,0)</f>
        <v>0</v>
      </c>
      <c r="BJ278" s="16" t="s">
        <v>83</v>
      </c>
      <c r="BK278" s="222">
        <f>ROUND(I278*H278,2)</f>
        <v>0</v>
      </c>
      <c r="BL278" s="16" t="s">
        <v>247</v>
      </c>
      <c r="BM278" s="221" t="s">
        <v>509</v>
      </c>
    </row>
    <row r="279" spans="2:47" s="1" customFormat="1" ht="12">
      <c r="B279" s="37"/>
      <c r="C279" s="38"/>
      <c r="D279" s="223" t="s">
        <v>152</v>
      </c>
      <c r="E279" s="38"/>
      <c r="F279" s="224" t="s">
        <v>505</v>
      </c>
      <c r="G279" s="38"/>
      <c r="H279" s="38"/>
      <c r="I279" s="134"/>
      <c r="J279" s="38"/>
      <c r="K279" s="38"/>
      <c r="L279" s="42"/>
      <c r="M279" s="225"/>
      <c r="N279" s="82"/>
      <c r="O279" s="82"/>
      <c r="P279" s="82"/>
      <c r="Q279" s="82"/>
      <c r="R279" s="82"/>
      <c r="S279" s="82"/>
      <c r="T279" s="83"/>
      <c r="AT279" s="16" t="s">
        <v>152</v>
      </c>
      <c r="AU279" s="16" t="s">
        <v>85</v>
      </c>
    </row>
    <row r="280" spans="2:65" s="1" customFormat="1" ht="24" customHeight="1">
      <c r="B280" s="37"/>
      <c r="C280" s="210" t="s">
        <v>510</v>
      </c>
      <c r="D280" s="210" t="s">
        <v>145</v>
      </c>
      <c r="E280" s="211" t="s">
        <v>511</v>
      </c>
      <c r="F280" s="212" t="s">
        <v>512</v>
      </c>
      <c r="G280" s="213" t="s">
        <v>158</v>
      </c>
      <c r="H280" s="214">
        <v>1.064</v>
      </c>
      <c r="I280" s="215"/>
      <c r="J280" s="216">
        <f>ROUND(I280*H280,2)</f>
        <v>0</v>
      </c>
      <c r="K280" s="212" t="s">
        <v>149</v>
      </c>
      <c r="L280" s="42"/>
      <c r="M280" s="217" t="s">
        <v>19</v>
      </c>
      <c r="N280" s="218" t="s">
        <v>46</v>
      </c>
      <c r="O280" s="82"/>
      <c r="P280" s="219">
        <f>O280*H280</f>
        <v>0</v>
      </c>
      <c r="Q280" s="219">
        <v>0</v>
      </c>
      <c r="R280" s="219">
        <f>Q280*H280</f>
        <v>0</v>
      </c>
      <c r="S280" s="219">
        <v>0</v>
      </c>
      <c r="T280" s="220">
        <f>S280*H280</f>
        <v>0</v>
      </c>
      <c r="AR280" s="221" t="s">
        <v>247</v>
      </c>
      <c r="AT280" s="221" t="s">
        <v>145</v>
      </c>
      <c r="AU280" s="221" t="s">
        <v>85</v>
      </c>
      <c r="AY280" s="16" t="s">
        <v>142</v>
      </c>
      <c r="BE280" s="222">
        <f>IF(N280="základní",J280,0)</f>
        <v>0</v>
      </c>
      <c r="BF280" s="222">
        <f>IF(N280="snížená",J280,0)</f>
        <v>0</v>
      </c>
      <c r="BG280" s="222">
        <f>IF(N280="zákl. přenesená",J280,0)</f>
        <v>0</v>
      </c>
      <c r="BH280" s="222">
        <f>IF(N280="sníž. přenesená",J280,0)</f>
        <v>0</v>
      </c>
      <c r="BI280" s="222">
        <f>IF(N280="nulová",J280,0)</f>
        <v>0</v>
      </c>
      <c r="BJ280" s="16" t="s">
        <v>83</v>
      </c>
      <c r="BK280" s="222">
        <f>ROUND(I280*H280,2)</f>
        <v>0</v>
      </c>
      <c r="BL280" s="16" t="s">
        <v>247</v>
      </c>
      <c r="BM280" s="221" t="s">
        <v>513</v>
      </c>
    </row>
    <row r="281" spans="2:47" s="1" customFormat="1" ht="12">
      <c r="B281" s="37"/>
      <c r="C281" s="38"/>
      <c r="D281" s="223" t="s">
        <v>152</v>
      </c>
      <c r="E281" s="38"/>
      <c r="F281" s="224" t="s">
        <v>481</v>
      </c>
      <c r="G281" s="38"/>
      <c r="H281" s="38"/>
      <c r="I281" s="134"/>
      <c r="J281" s="38"/>
      <c r="K281" s="38"/>
      <c r="L281" s="42"/>
      <c r="M281" s="225"/>
      <c r="N281" s="82"/>
      <c r="O281" s="82"/>
      <c r="P281" s="82"/>
      <c r="Q281" s="82"/>
      <c r="R281" s="82"/>
      <c r="S281" s="82"/>
      <c r="T281" s="83"/>
      <c r="AT281" s="16" t="s">
        <v>152</v>
      </c>
      <c r="AU281" s="16" t="s">
        <v>85</v>
      </c>
    </row>
    <row r="282" spans="2:63" s="11" customFormat="1" ht="22.8" customHeight="1">
      <c r="B282" s="194"/>
      <c r="C282" s="195"/>
      <c r="D282" s="196" t="s">
        <v>74</v>
      </c>
      <c r="E282" s="208" t="s">
        <v>514</v>
      </c>
      <c r="F282" s="208" t="s">
        <v>515</v>
      </c>
      <c r="G282" s="195"/>
      <c r="H282" s="195"/>
      <c r="I282" s="198"/>
      <c r="J282" s="209">
        <f>BK282</f>
        <v>0</v>
      </c>
      <c r="K282" s="195"/>
      <c r="L282" s="200"/>
      <c r="M282" s="201"/>
      <c r="N282" s="202"/>
      <c r="O282" s="202"/>
      <c r="P282" s="203">
        <f>SUM(P283:P296)</f>
        <v>0</v>
      </c>
      <c r="Q282" s="202"/>
      <c r="R282" s="203">
        <f>SUM(R283:R296)</f>
        <v>0.0006935999999999999</v>
      </c>
      <c r="S282" s="202"/>
      <c r="T282" s="204">
        <f>SUM(T283:T296)</f>
        <v>0</v>
      </c>
      <c r="AR282" s="205" t="s">
        <v>85</v>
      </c>
      <c r="AT282" s="206" t="s">
        <v>74</v>
      </c>
      <c r="AU282" s="206" t="s">
        <v>83</v>
      </c>
      <c r="AY282" s="205" t="s">
        <v>142</v>
      </c>
      <c r="BK282" s="207">
        <f>SUM(BK283:BK296)</f>
        <v>0</v>
      </c>
    </row>
    <row r="283" spans="2:65" s="1" customFormat="1" ht="24" customHeight="1">
      <c r="B283" s="37"/>
      <c r="C283" s="210" t="s">
        <v>516</v>
      </c>
      <c r="D283" s="210" t="s">
        <v>145</v>
      </c>
      <c r="E283" s="211" t="s">
        <v>517</v>
      </c>
      <c r="F283" s="212" t="s">
        <v>518</v>
      </c>
      <c r="G283" s="213" t="s">
        <v>169</v>
      </c>
      <c r="H283" s="214">
        <v>2</v>
      </c>
      <c r="I283" s="215"/>
      <c r="J283" s="216">
        <f>ROUND(I283*H283,2)</f>
        <v>0</v>
      </c>
      <c r="K283" s="212" t="s">
        <v>149</v>
      </c>
      <c r="L283" s="42"/>
      <c r="M283" s="217" t="s">
        <v>19</v>
      </c>
      <c r="N283" s="218" t="s">
        <v>46</v>
      </c>
      <c r="O283" s="82"/>
      <c r="P283" s="219">
        <f>O283*H283</f>
        <v>0</v>
      </c>
      <c r="Q283" s="219">
        <v>8E-05</v>
      </c>
      <c r="R283" s="219">
        <f>Q283*H283</f>
        <v>0.00016</v>
      </c>
      <c r="S283" s="219">
        <v>0</v>
      </c>
      <c r="T283" s="220">
        <f>S283*H283</f>
        <v>0</v>
      </c>
      <c r="AR283" s="221" t="s">
        <v>247</v>
      </c>
      <c r="AT283" s="221" t="s">
        <v>145</v>
      </c>
      <c r="AU283" s="221" t="s">
        <v>85</v>
      </c>
      <c r="AY283" s="16" t="s">
        <v>142</v>
      </c>
      <c r="BE283" s="222">
        <f>IF(N283="základní",J283,0)</f>
        <v>0</v>
      </c>
      <c r="BF283" s="222">
        <f>IF(N283="snížená",J283,0)</f>
        <v>0</v>
      </c>
      <c r="BG283" s="222">
        <f>IF(N283="zákl. přenesená",J283,0)</f>
        <v>0</v>
      </c>
      <c r="BH283" s="222">
        <f>IF(N283="sníž. přenesená",J283,0)</f>
        <v>0</v>
      </c>
      <c r="BI283" s="222">
        <f>IF(N283="nulová",J283,0)</f>
        <v>0</v>
      </c>
      <c r="BJ283" s="16" t="s">
        <v>83</v>
      </c>
      <c r="BK283" s="222">
        <f>ROUND(I283*H283,2)</f>
        <v>0</v>
      </c>
      <c r="BL283" s="16" t="s">
        <v>247</v>
      </c>
      <c r="BM283" s="221" t="s">
        <v>519</v>
      </c>
    </row>
    <row r="284" spans="2:51" s="13" customFormat="1" ht="12">
      <c r="B284" s="247"/>
      <c r="C284" s="248"/>
      <c r="D284" s="223" t="s">
        <v>154</v>
      </c>
      <c r="E284" s="249" t="s">
        <v>19</v>
      </c>
      <c r="F284" s="250" t="s">
        <v>520</v>
      </c>
      <c r="G284" s="248"/>
      <c r="H284" s="249" t="s">
        <v>19</v>
      </c>
      <c r="I284" s="251"/>
      <c r="J284" s="248"/>
      <c r="K284" s="248"/>
      <c r="L284" s="252"/>
      <c r="M284" s="253"/>
      <c r="N284" s="254"/>
      <c r="O284" s="254"/>
      <c r="P284" s="254"/>
      <c r="Q284" s="254"/>
      <c r="R284" s="254"/>
      <c r="S284" s="254"/>
      <c r="T284" s="255"/>
      <c r="AT284" s="256" t="s">
        <v>154</v>
      </c>
      <c r="AU284" s="256" t="s">
        <v>85</v>
      </c>
      <c r="AV284" s="13" t="s">
        <v>83</v>
      </c>
      <c r="AW284" s="13" t="s">
        <v>35</v>
      </c>
      <c r="AX284" s="13" t="s">
        <v>75</v>
      </c>
      <c r="AY284" s="256" t="s">
        <v>142</v>
      </c>
    </row>
    <row r="285" spans="2:51" s="12" customFormat="1" ht="12">
      <c r="B285" s="226"/>
      <c r="C285" s="227"/>
      <c r="D285" s="223" t="s">
        <v>154</v>
      </c>
      <c r="E285" s="228" t="s">
        <v>19</v>
      </c>
      <c r="F285" s="229" t="s">
        <v>85</v>
      </c>
      <c r="G285" s="227"/>
      <c r="H285" s="230">
        <v>2</v>
      </c>
      <c r="I285" s="231"/>
      <c r="J285" s="227"/>
      <c r="K285" s="227"/>
      <c r="L285" s="232"/>
      <c r="M285" s="233"/>
      <c r="N285" s="234"/>
      <c r="O285" s="234"/>
      <c r="P285" s="234"/>
      <c r="Q285" s="234"/>
      <c r="R285" s="234"/>
      <c r="S285" s="234"/>
      <c r="T285" s="235"/>
      <c r="AT285" s="236" t="s">
        <v>154</v>
      </c>
      <c r="AU285" s="236" t="s">
        <v>85</v>
      </c>
      <c r="AV285" s="12" t="s">
        <v>85</v>
      </c>
      <c r="AW285" s="12" t="s">
        <v>35</v>
      </c>
      <c r="AX285" s="12" t="s">
        <v>75</v>
      </c>
      <c r="AY285" s="236" t="s">
        <v>142</v>
      </c>
    </row>
    <row r="286" spans="2:65" s="1" customFormat="1" ht="16.5" customHeight="1">
      <c r="B286" s="37"/>
      <c r="C286" s="210" t="s">
        <v>521</v>
      </c>
      <c r="D286" s="210" t="s">
        <v>145</v>
      </c>
      <c r="E286" s="211" t="s">
        <v>522</v>
      </c>
      <c r="F286" s="212" t="s">
        <v>523</v>
      </c>
      <c r="G286" s="213" t="s">
        <v>169</v>
      </c>
      <c r="H286" s="214">
        <v>2</v>
      </c>
      <c r="I286" s="215"/>
      <c r="J286" s="216">
        <f>ROUND(I286*H286,2)</f>
        <v>0</v>
      </c>
      <c r="K286" s="212" t="s">
        <v>149</v>
      </c>
      <c r="L286" s="42"/>
      <c r="M286" s="217" t="s">
        <v>19</v>
      </c>
      <c r="N286" s="218" t="s">
        <v>46</v>
      </c>
      <c r="O286" s="82"/>
      <c r="P286" s="219">
        <f>O286*H286</f>
        <v>0</v>
      </c>
      <c r="Q286" s="219">
        <v>0.00014375</v>
      </c>
      <c r="R286" s="219">
        <f>Q286*H286</f>
        <v>0.0002875</v>
      </c>
      <c r="S286" s="219">
        <v>0</v>
      </c>
      <c r="T286" s="220">
        <f>S286*H286</f>
        <v>0</v>
      </c>
      <c r="AR286" s="221" t="s">
        <v>247</v>
      </c>
      <c r="AT286" s="221" t="s">
        <v>145</v>
      </c>
      <c r="AU286" s="221" t="s">
        <v>85</v>
      </c>
      <c r="AY286" s="16" t="s">
        <v>142</v>
      </c>
      <c r="BE286" s="222">
        <f>IF(N286="základní",J286,0)</f>
        <v>0</v>
      </c>
      <c r="BF286" s="222">
        <f>IF(N286="snížená",J286,0)</f>
        <v>0</v>
      </c>
      <c r="BG286" s="222">
        <f>IF(N286="zákl. přenesená",J286,0)</f>
        <v>0</v>
      </c>
      <c r="BH286" s="222">
        <f>IF(N286="sníž. přenesená",J286,0)</f>
        <v>0</v>
      </c>
      <c r="BI286" s="222">
        <f>IF(N286="nulová",J286,0)</f>
        <v>0</v>
      </c>
      <c r="BJ286" s="16" t="s">
        <v>83</v>
      </c>
      <c r="BK286" s="222">
        <f>ROUND(I286*H286,2)</f>
        <v>0</v>
      </c>
      <c r="BL286" s="16" t="s">
        <v>247</v>
      </c>
      <c r="BM286" s="221" t="s">
        <v>524</v>
      </c>
    </row>
    <row r="287" spans="2:65" s="1" customFormat="1" ht="16.5" customHeight="1">
      <c r="B287" s="37"/>
      <c r="C287" s="210" t="s">
        <v>525</v>
      </c>
      <c r="D287" s="210" t="s">
        <v>145</v>
      </c>
      <c r="E287" s="211" t="s">
        <v>526</v>
      </c>
      <c r="F287" s="212" t="s">
        <v>527</v>
      </c>
      <c r="G287" s="213" t="s">
        <v>169</v>
      </c>
      <c r="H287" s="214">
        <v>2</v>
      </c>
      <c r="I287" s="215"/>
      <c r="J287" s="216">
        <f>ROUND(I287*H287,2)</f>
        <v>0</v>
      </c>
      <c r="K287" s="212" t="s">
        <v>149</v>
      </c>
      <c r="L287" s="42"/>
      <c r="M287" s="217" t="s">
        <v>19</v>
      </c>
      <c r="N287" s="218" t="s">
        <v>46</v>
      </c>
      <c r="O287" s="82"/>
      <c r="P287" s="219">
        <f>O287*H287</f>
        <v>0</v>
      </c>
      <c r="Q287" s="219">
        <v>0.00012305</v>
      </c>
      <c r="R287" s="219">
        <f>Q287*H287</f>
        <v>0.0002461</v>
      </c>
      <c r="S287" s="219">
        <v>0</v>
      </c>
      <c r="T287" s="220">
        <f>S287*H287</f>
        <v>0</v>
      </c>
      <c r="AR287" s="221" t="s">
        <v>247</v>
      </c>
      <c r="AT287" s="221" t="s">
        <v>145</v>
      </c>
      <c r="AU287" s="221" t="s">
        <v>85</v>
      </c>
      <c r="AY287" s="16" t="s">
        <v>142</v>
      </c>
      <c r="BE287" s="222">
        <f>IF(N287="základní",J287,0)</f>
        <v>0</v>
      </c>
      <c r="BF287" s="222">
        <f>IF(N287="snížená",J287,0)</f>
        <v>0</v>
      </c>
      <c r="BG287" s="222">
        <f>IF(N287="zákl. přenesená",J287,0)</f>
        <v>0</v>
      </c>
      <c r="BH287" s="222">
        <f>IF(N287="sníž. přenesená",J287,0)</f>
        <v>0</v>
      </c>
      <c r="BI287" s="222">
        <f>IF(N287="nulová",J287,0)</f>
        <v>0</v>
      </c>
      <c r="BJ287" s="16" t="s">
        <v>83</v>
      </c>
      <c r="BK287" s="222">
        <f>ROUND(I287*H287,2)</f>
        <v>0</v>
      </c>
      <c r="BL287" s="16" t="s">
        <v>247</v>
      </c>
      <c r="BM287" s="221" t="s">
        <v>528</v>
      </c>
    </row>
    <row r="288" spans="2:65" s="1" customFormat="1" ht="16.5" customHeight="1">
      <c r="B288" s="37"/>
      <c r="C288" s="210" t="s">
        <v>529</v>
      </c>
      <c r="D288" s="210" t="s">
        <v>145</v>
      </c>
      <c r="E288" s="211" t="s">
        <v>530</v>
      </c>
      <c r="F288" s="212" t="s">
        <v>531</v>
      </c>
      <c r="G288" s="213" t="s">
        <v>169</v>
      </c>
      <c r="H288" s="214">
        <v>126.945</v>
      </c>
      <c r="I288" s="215"/>
      <c r="J288" s="216">
        <f>ROUND(I288*H288,2)</f>
        <v>0</v>
      </c>
      <c r="K288" s="212" t="s">
        <v>149</v>
      </c>
      <c r="L288" s="42"/>
      <c r="M288" s="217" t="s">
        <v>19</v>
      </c>
      <c r="N288" s="218" t="s">
        <v>46</v>
      </c>
      <c r="O288" s="82"/>
      <c r="P288" s="219">
        <f>O288*H288</f>
        <v>0</v>
      </c>
      <c r="Q288" s="219">
        <v>0</v>
      </c>
      <c r="R288" s="219">
        <f>Q288*H288</f>
        <v>0</v>
      </c>
      <c r="S288" s="219">
        <v>0</v>
      </c>
      <c r="T288" s="220">
        <f>S288*H288</f>
        <v>0</v>
      </c>
      <c r="AR288" s="221" t="s">
        <v>247</v>
      </c>
      <c r="AT288" s="221" t="s">
        <v>145</v>
      </c>
      <c r="AU288" s="221" t="s">
        <v>85</v>
      </c>
      <c r="AY288" s="16" t="s">
        <v>142</v>
      </c>
      <c r="BE288" s="222">
        <f>IF(N288="základní",J288,0)</f>
        <v>0</v>
      </c>
      <c r="BF288" s="222">
        <f>IF(N288="snížená",J288,0)</f>
        <v>0</v>
      </c>
      <c r="BG288" s="222">
        <f>IF(N288="zákl. přenesená",J288,0)</f>
        <v>0</v>
      </c>
      <c r="BH288" s="222">
        <f>IF(N288="sníž. přenesená",J288,0)</f>
        <v>0</v>
      </c>
      <c r="BI288" s="222">
        <f>IF(N288="nulová",J288,0)</f>
        <v>0</v>
      </c>
      <c r="BJ288" s="16" t="s">
        <v>83</v>
      </c>
      <c r="BK288" s="222">
        <f>ROUND(I288*H288,2)</f>
        <v>0</v>
      </c>
      <c r="BL288" s="16" t="s">
        <v>247</v>
      </c>
      <c r="BM288" s="221" t="s">
        <v>532</v>
      </c>
    </row>
    <row r="289" spans="2:51" s="13" customFormat="1" ht="12">
      <c r="B289" s="247"/>
      <c r="C289" s="248"/>
      <c r="D289" s="223" t="s">
        <v>154</v>
      </c>
      <c r="E289" s="249" t="s">
        <v>19</v>
      </c>
      <c r="F289" s="250" t="s">
        <v>189</v>
      </c>
      <c r="G289" s="248"/>
      <c r="H289" s="249" t="s">
        <v>19</v>
      </c>
      <c r="I289" s="251"/>
      <c r="J289" s="248"/>
      <c r="K289" s="248"/>
      <c r="L289" s="252"/>
      <c r="M289" s="253"/>
      <c r="N289" s="254"/>
      <c r="O289" s="254"/>
      <c r="P289" s="254"/>
      <c r="Q289" s="254"/>
      <c r="R289" s="254"/>
      <c r="S289" s="254"/>
      <c r="T289" s="255"/>
      <c r="AT289" s="256" t="s">
        <v>154</v>
      </c>
      <c r="AU289" s="256" t="s">
        <v>85</v>
      </c>
      <c r="AV289" s="13" t="s">
        <v>83</v>
      </c>
      <c r="AW289" s="13" t="s">
        <v>35</v>
      </c>
      <c r="AX289" s="13" t="s">
        <v>75</v>
      </c>
      <c r="AY289" s="256" t="s">
        <v>142</v>
      </c>
    </row>
    <row r="290" spans="2:51" s="12" customFormat="1" ht="12">
      <c r="B290" s="226"/>
      <c r="C290" s="227"/>
      <c r="D290" s="223" t="s">
        <v>154</v>
      </c>
      <c r="E290" s="228" t="s">
        <v>19</v>
      </c>
      <c r="F290" s="229" t="s">
        <v>533</v>
      </c>
      <c r="G290" s="227"/>
      <c r="H290" s="230">
        <v>8.7</v>
      </c>
      <c r="I290" s="231"/>
      <c r="J290" s="227"/>
      <c r="K290" s="227"/>
      <c r="L290" s="232"/>
      <c r="M290" s="233"/>
      <c r="N290" s="234"/>
      <c r="O290" s="234"/>
      <c r="P290" s="234"/>
      <c r="Q290" s="234"/>
      <c r="R290" s="234"/>
      <c r="S290" s="234"/>
      <c r="T290" s="235"/>
      <c r="AT290" s="236" t="s">
        <v>154</v>
      </c>
      <c r="AU290" s="236" t="s">
        <v>85</v>
      </c>
      <c r="AV290" s="12" t="s">
        <v>85</v>
      </c>
      <c r="AW290" s="12" t="s">
        <v>35</v>
      </c>
      <c r="AX290" s="12" t="s">
        <v>75</v>
      </c>
      <c r="AY290" s="236" t="s">
        <v>142</v>
      </c>
    </row>
    <row r="291" spans="2:51" s="13" customFormat="1" ht="12">
      <c r="B291" s="247"/>
      <c r="C291" s="248"/>
      <c r="D291" s="223" t="s">
        <v>154</v>
      </c>
      <c r="E291" s="249" t="s">
        <v>19</v>
      </c>
      <c r="F291" s="250" t="s">
        <v>195</v>
      </c>
      <c r="G291" s="248"/>
      <c r="H291" s="249" t="s">
        <v>19</v>
      </c>
      <c r="I291" s="251"/>
      <c r="J291" s="248"/>
      <c r="K291" s="248"/>
      <c r="L291" s="252"/>
      <c r="M291" s="253"/>
      <c r="N291" s="254"/>
      <c r="O291" s="254"/>
      <c r="P291" s="254"/>
      <c r="Q291" s="254"/>
      <c r="R291" s="254"/>
      <c r="S291" s="254"/>
      <c r="T291" s="255"/>
      <c r="AT291" s="256" t="s">
        <v>154</v>
      </c>
      <c r="AU291" s="256" t="s">
        <v>85</v>
      </c>
      <c r="AV291" s="13" t="s">
        <v>83</v>
      </c>
      <c r="AW291" s="13" t="s">
        <v>35</v>
      </c>
      <c r="AX291" s="13" t="s">
        <v>75</v>
      </c>
      <c r="AY291" s="256" t="s">
        <v>142</v>
      </c>
    </row>
    <row r="292" spans="2:51" s="12" customFormat="1" ht="12">
      <c r="B292" s="226"/>
      <c r="C292" s="227"/>
      <c r="D292" s="223" t="s">
        <v>154</v>
      </c>
      <c r="E292" s="228" t="s">
        <v>19</v>
      </c>
      <c r="F292" s="229" t="s">
        <v>534</v>
      </c>
      <c r="G292" s="227"/>
      <c r="H292" s="230">
        <v>37.365</v>
      </c>
      <c r="I292" s="231"/>
      <c r="J292" s="227"/>
      <c r="K292" s="227"/>
      <c r="L292" s="232"/>
      <c r="M292" s="233"/>
      <c r="N292" s="234"/>
      <c r="O292" s="234"/>
      <c r="P292" s="234"/>
      <c r="Q292" s="234"/>
      <c r="R292" s="234"/>
      <c r="S292" s="234"/>
      <c r="T292" s="235"/>
      <c r="AT292" s="236" t="s">
        <v>154</v>
      </c>
      <c r="AU292" s="236" t="s">
        <v>85</v>
      </c>
      <c r="AV292" s="12" t="s">
        <v>85</v>
      </c>
      <c r="AW292" s="12" t="s">
        <v>35</v>
      </c>
      <c r="AX292" s="12" t="s">
        <v>75</v>
      </c>
      <c r="AY292" s="236" t="s">
        <v>142</v>
      </c>
    </row>
    <row r="293" spans="2:51" s="13" customFormat="1" ht="12">
      <c r="B293" s="247"/>
      <c r="C293" s="248"/>
      <c r="D293" s="223" t="s">
        <v>154</v>
      </c>
      <c r="E293" s="249" t="s">
        <v>19</v>
      </c>
      <c r="F293" s="250" t="s">
        <v>197</v>
      </c>
      <c r="G293" s="248"/>
      <c r="H293" s="249" t="s">
        <v>19</v>
      </c>
      <c r="I293" s="251"/>
      <c r="J293" s="248"/>
      <c r="K293" s="248"/>
      <c r="L293" s="252"/>
      <c r="M293" s="253"/>
      <c r="N293" s="254"/>
      <c r="O293" s="254"/>
      <c r="P293" s="254"/>
      <c r="Q293" s="254"/>
      <c r="R293" s="254"/>
      <c r="S293" s="254"/>
      <c r="T293" s="255"/>
      <c r="AT293" s="256" t="s">
        <v>154</v>
      </c>
      <c r="AU293" s="256" t="s">
        <v>85</v>
      </c>
      <c r="AV293" s="13" t="s">
        <v>83</v>
      </c>
      <c r="AW293" s="13" t="s">
        <v>35</v>
      </c>
      <c r="AX293" s="13" t="s">
        <v>75</v>
      </c>
      <c r="AY293" s="256" t="s">
        <v>142</v>
      </c>
    </row>
    <row r="294" spans="2:51" s="12" customFormat="1" ht="12">
      <c r="B294" s="226"/>
      <c r="C294" s="227"/>
      <c r="D294" s="223" t="s">
        <v>154</v>
      </c>
      <c r="E294" s="228" t="s">
        <v>19</v>
      </c>
      <c r="F294" s="229" t="s">
        <v>535</v>
      </c>
      <c r="G294" s="227"/>
      <c r="H294" s="230">
        <v>39.93</v>
      </c>
      <c r="I294" s="231"/>
      <c r="J294" s="227"/>
      <c r="K294" s="227"/>
      <c r="L294" s="232"/>
      <c r="M294" s="233"/>
      <c r="N294" s="234"/>
      <c r="O294" s="234"/>
      <c r="P294" s="234"/>
      <c r="Q294" s="234"/>
      <c r="R294" s="234"/>
      <c r="S294" s="234"/>
      <c r="T294" s="235"/>
      <c r="AT294" s="236" t="s">
        <v>154</v>
      </c>
      <c r="AU294" s="236" t="s">
        <v>85</v>
      </c>
      <c r="AV294" s="12" t="s">
        <v>85</v>
      </c>
      <c r="AW294" s="12" t="s">
        <v>35</v>
      </c>
      <c r="AX294" s="12" t="s">
        <v>75</v>
      </c>
      <c r="AY294" s="236" t="s">
        <v>142</v>
      </c>
    </row>
    <row r="295" spans="2:51" s="13" customFormat="1" ht="12">
      <c r="B295" s="247"/>
      <c r="C295" s="248"/>
      <c r="D295" s="223" t="s">
        <v>154</v>
      </c>
      <c r="E295" s="249" t="s">
        <v>19</v>
      </c>
      <c r="F295" s="250" t="s">
        <v>199</v>
      </c>
      <c r="G295" s="248"/>
      <c r="H295" s="249" t="s">
        <v>19</v>
      </c>
      <c r="I295" s="251"/>
      <c r="J295" s="248"/>
      <c r="K295" s="248"/>
      <c r="L295" s="252"/>
      <c r="M295" s="253"/>
      <c r="N295" s="254"/>
      <c r="O295" s="254"/>
      <c r="P295" s="254"/>
      <c r="Q295" s="254"/>
      <c r="R295" s="254"/>
      <c r="S295" s="254"/>
      <c r="T295" s="255"/>
      <c r="AT295" s="256" t="s">
        <v>154</v>
      </c>
      <c r="AU295" s="256" t="s">
        <v>85</v>
      </c>
      <c r="AV295" s="13" t="s">
        <v>83</v>
      </c>
      <c r="AW295" s="13" t="s">
        <v>35</v>
      </c>
      <c r="AX295" s="13" t="s">
        <v>75</v>
      </c>
      <c r="AY295" s="256" t="s">
        <v>142</v>
      </c>
    </row>
    <row r="296" spans="2:51" s="12" customFormat="1" ht="12">
      <c r="B296" s="226"/>
      <c r="C296" s="227"/>
      <c r="D296" s="223" t="s">
        <v>154</v>
      </c>
      <c r="E296" s="228" t="s">
        <v>19</v>
      </c>
      <c r="F296" s="229" t="s">
        <v>536</v>
      </c>
      <c r="G296" s="227"/>
      <c r="H296" s="230">
        <v>40.95</v>
      </c>
      <c r="I296" s="231"/>
      <c r="J296" s="227"/>
      <c r="K296" s="227"/>
      <c r="L296" s="232"/>
      <c r="M296" s="233"/>
      <c r="N296" s="234"/>
      <c r="O296" s="234"/>
      <c r="P296" s="234"/>
      <c r="Q296" s="234"/>
      <c r="R296" s="234"/>
      <c r="S296" s="234"/>
      <c r="T296" s="235"/>
      <c r="AT296" s="236" t="s">
        <v>154</v>
      </c>
      <c r="AU296" s="236" t="s">
        <v>85</v>
      </c>
      <c r="AV296" s="12" t="s">
        <v>85</v>
      </c>
      <c r="AW296" s="12" t="s">
        <v>35</v>
      </c>
      <c r="AX296" s="12" t="s">
        <v>75</v>
      </c>
      <c r="AY296" s="236" t="s">
        <v>142</v>
      </c>
    </row>
    <row r="297" spans="2:63" s="11" customFormat="1" ht="22.8" customHeight="1">
      <c r="B297" s="194"/>
      <c r="C297" s="195"/>
      <c r="D297" s="196" t="s">
        <v>74</v>
      </c>
      <c r="E297" s="208" t="s">
        <v>537</v>
      </c>
      <c r="F297" s="208" t="s">
        <v>538</v>
      </c>
      <c r="G297" s="195"/>
      <c r="H297" s="195"/>
      <c r="I297" s="198"/>
      <c r="J297" s="209">
        <f>BK297</f>
        <v>0</v>
      </c>
      <c r="K297" s="195"/>
      <c r="L297" s="200"/>
      <c r="M297" s="201"/>
      <c r="N297" s="202"/>
      <c r="O297" s="202"/>
      <c r="P297" s="203">
        <f>SUM(P298:P325)</f>
        <v>0</v>
      </c>
      <c r="Q297" s="202"/>
      <c r="R297" s="203">
        <f>SUM(R298:R325)</f>
        <v>0.868029419</v>
      </c>
      <c r="S297" s="202"/>
      <c r="T297" s="204">
        <f>SUM(T298:T325)</f>
        <v>0.16071329999999998</v>
      </c>
      <c r="AR297" s="205" t="s">
        <v>85</v>
      </c>
      <c r="AT297" s="206" t="s">
        <v>74</v>
      </c>
      <c r="AU297" s="206" t="s">
        <v>83</v>
      </c>
      <c r="AY297" s="205" t="s">
        <v>142</v>
      </c>
      <c r="BK297" s="207">
        <f>SUM(BK298:BK325)</f>
        <v>0</v>
      </c>
    </row>
    <row r="298" spans="2:65" s="1" customFormat="1" ht="16.5" customHeight="1">
      <c r="B298" s="37"/>
      <c r="C298" s="210" t="s">
        <v>539</v>
      </c>
      <c r="D298" s="210" t="s">
        <v>145</v>
      </c>
      <c r="E298" s="211" t="s">
        <v>540</v>
      </c>
      <c r="F298" s="212" t="s">
        <v>541</v>
      </c>
      <c r="G298" s="213" t="s">
        <v>169</v>
      </c>
      <c r="H298" s="214">
        <v>670.63</v>
      </c>
      <c r="I298" s="215"/>
      <c r="J298" s="216">
        <f>ROUND(I298*H298,2)</f>
        <v>0</v>
      </c>
      <c r="K298" s="212" t="s">
        <v>149</v>
      </c>
      <c r="L298" s="42"/>
      <c r="M298" s="217" t="s">
        <v>19</v>
      </c>
      <c r="N298" s="218" t="s">
        <v>46</v>
      </c>
      <c r="O298" s="82"/>
      <c r="P298" s="219">
        <f>O298*H298</f>
        <v>0</v>
      </c>
      <c r="Q298" s="219">
        <v>0</v>
      </c>
      <c r="R298" s="219">
        <f>Q298*H298</f>
        <v>0</v>
      </c>
      <c r="S298" s="219">
        <v>0</v>
      </c>
      <c r="T298" s="220">
        <f>S298*H298</f>
        <v>0</v>
      </c>
      <c r="AR298" s="221" t="s">
        <v>247</v>
      </c>
      <c r="AT298" s="221" t="s">
        <v>145</v>
      </c>
      <c r="AU298" s="221" t="s">
        <v>85</v>
      </c>
      <c r="AY298" s="16" t="s">
        <v>142</v>
      </c>
      <c r="BE298" s="222">
        <f>IF(N298="základní",J298,0)</f>
        <v>0</v>
      </c>
      <c r="BF298" s="222">
        <f>IF(N298="snížená",J298,0)</f>
        <v>0</v>
      </c>
      <c r="BG298" s="222">
        <f>IF(N298="zákl. přenesená",J298,0)</f>
        <v>0</v>
      </c>
      <c r="BH298" s="222">
        <f>IF(N298="sníž. přenesená",J298,0)</f>
        <v>0</v>
      </c>
      <c r="BI298" s="222">
        <f>IF(N298="nulová",J298,0)</f>
        <v>0</v>
      </c>
      <c r="BJ298" s="16" t="s">
        <v>83</v>
      </c>
      <c r="BK298" s="222">
        <f>ROUND(I298*H298,2)</f>
        <v>0</v>
      </c>
      <c r="BL298" s="16" t="s">
        <v>247</v>
      </c>
      <c r="BM298" s="221" t="s">
        <v>542</v>
      </c>
    </row>
    <row r="299" spans="2:65" s="1" customFormat="1" ht="16.5" customHeight="1">
      <c r="B299" s="37"/>
      <c r="C299" s="210" t="s">
        <v>543</v>
      </c>
      <c r="D299" s="210" t="s">
        <v>145</v>
      </c>
      <c r="E299" s="211" t="s">
        <v>544</v>
      </c>
      <c r="F299" s="212" t="s">
        <v>545</v>
      </c>
      <c r="G299" s="213" t="s">
        <v>169</v>
      </c>
      <c r="H299" s="214">
        <v>518.43</v>
      </c>
      <c r="I299" s="215"/>
      <c r="J299" s="216">
        <f>ROUND(I299*H299,2)</f>
        <v>0</v>
      </c>
      <c r="K299" s="212" t="s">
        <v>149</v>
      </c>
      <c r="L299" s="42"/>
      <c r="M299" s="217" t="s">
        <v>19</v>
      </c>
      <c r="N299" s="218" t="s">
        <v>46</v>
      </c>
      <c r="O299" s="82"/>
      <c r="P299" s="219">
        <f>O299*H299</f>
        <v>0</v>
      </c>
      <c r="Q299" s="219">
        <v>0.001</v>
      </c>
      <c r="R299" s="219">
        <f>Q299*H299</f>
        <v>0.51843</v>
      </c>
      <c r="S299" s="219">
        <v>0.00031</v>
      </c>
      <c r="T299" s="220">
        <f>S299*H299</f>
        <v>0.16071329999999998</v>
      </c>
      <c r="AR299" s="221" t="s">
        <v>247</v>
      </c>
      <c r="AT299" s="221" t="s">
        <v>145</v>
      </c>
      <c r="AU299" s="221" t="s">
        <v>85</v>
      </c>
      <c r="AY299" s="16" t="s">
        <v>142</v>
      </c>
      <c r="BE299" s="222">
        <f>IF(N299="základní",J299,0)</f>
        <v>0</v>
      </c>
      <c r="BF299" s="222">
        <f>IF(N299="snížená",J299,0)</f>
        <v>0</v>
      </c>
      <c r="BG299" s="222">
        <f>IF(N299="zákl. přenesená",J299,0)</f>
        <v>0</v>
      </c>
      <c r="BH299" s="222">
        <f>IF(N299="sníž. přenesená",J299,0)</f>
        <v>0</v>
      </c>
      <c r="BI299" s="222">
        <f>IF(N299="nulová",J299,0)</f>
        <v>0</v>
      </c>
      <c r="BJ299" s="16" t="s">
        <v>83</v>
      </c>
      <c r="BK299" s="222">
        <f>ROUND(I299*H299,2)</f>
        <v>0</v>
      </c>
      <c r="BL299" s="16" t="s">
        <v>247</v>
      </c>
      <c r="BM299" s="221" t="s">
        <v>546</v>
      </c>
    </row>
    <row r="300" spans="2:47" s="1" customFormat="1" ht="12">
      <c r="B300" s="37"/>
      <c r="C300" s="38"/>
      <c r="D300" s="223" t="s">
        <v>152</v>
      </c>
      <c r="E300" s="38"/>
      <c r="F300" s="224" t="s">
        <v>547</v>
      </c>
      <c r="G300" s="38"/>
      <c r="H300" s="38"/>
      <c r="I300" s="134"/>
      <c r="J300" s="38"/>
      <c r="K300" s="38"/>
      <c r="L300" s="42"/>
      <c r="M300" s="225"/>
      <c r="N300" s="82"/>
      <c r="O300" s="82"/>
      <c r="P300" s="82"/>
      <c r="Q300" s="82"/>
      <c r="R300" s="82"/>
      <c r="S300" s="82"/>
      <c r="T300" s="83"/>
      <c r="AT300" s="16" t="s">
        <v>152</v>
      </c>
      <c r="AU300" s="16" t="s">
        <v>85</v>
      </c>
    </row>
    <row r="301" spans="2:51" s="13" customFormat="1" ht="12">
      <c r="B301" s="247"/>
      <c r="C301" s="248"/>
      <c r="D301" s="223" t="s">
        <v>154</v>
      </c>
      <c r="E301" s="249" t="s">
        <v>19</v>
      </c>
      <c r="F301" s="250" t="s">
        <v>189</v>
      </c>
      <c r="G301" s="248"/>
      <c r="H301" s="249" t="s">
        <v>19</v>
      </c>
      <c r="I301" s="251"/>
      <c r="J301" s="248"/>
      <c r="K301" s="248"/>
      <c r="L301" s="252"/>
      <c r="M301" s="253"/>
      <c r="N301" s="254"/>
      <c r="O301" s="254"/>
      <c r="P301" s="254"/>
      <c r="Q301" s="254"/>
      <c r="R301" s="254"/>
      <c r="S301" s="254"/>
      <c r="T301" s="255"/>
      <c r="AT301" s="256" t="s">
        <v>154</v>
      </c>
      <c r="AU301" s="256" t="s">
        <v>85</v>
      </c>
      <c r="AV301" s="13" t="s">
        <v>83</v>
      </c>
      <c r="AW301" s="13" t="s">
        <v>35</v>
      </c>
      <c r="AX301" s="13" t="s">
        <v>75</v>
      </c>
      <c r="AY301" s="256" t="s">
        <v>142</v>
      </c>
    </row>
    <row r="302" spans="2:51" s="12" customFormat="1" ht="12">
      <c r="B302" s="226"/>
      <c r="C302" s="227"/>
      <c r="D302" s="223" t="s">
        <v>154</v>
      </c>
      <c r="E302" s="228" t="s">
        <v>19</v>
      </c>
      <c r="F302" s="229" t="s">
        <v>190</v>
      </c>
      <c r="G302" s="227"/>
      <c r="H302" s="230">
        <v>64.5</v>
      </c>
      <c r="I302" s="231"/>
      <c r="J302" s="227"/>
      <c r="K302" s="227"/>
      <c r="L302" s="232"/>
      <c r="M302" s="233"/>
      <c r="N302" s="234"/>
      <c r="O302" s="234"/>
      <c r="P302" s="234"/>
      <c r="Q302" s="234"/>
      <c r="R302" s="234"/>
      <c r="S302" s="234"/>
      <c r="T302" s="235"/>
      <c r="AT302" s="236" t="s">
        <v>154</v>
      </c>
      <c r="AU302" s="236" t="s">
        <v>85</v>
      </c>
      <c r="AV302" s="12" t="s">
        <v>85</v>
      </c>
      <c r="AW302" s="12" t="s">
        <v>35</v>
      </c>
      <c r="AX302" s="12" t="s">
        <v>75</v>
      </c>
      <c r="AY302" s="236" t="s">
        <v>142</v>
      </c>
    </row>
    <row r="303" spans="2:51" s="12" customFormat="1" ht="12">
      <c r="B303" s="226"/>
      <c r="C303" s="227"/>
      <c r="D303" s="223" t="s">
        <v>154</v>
      </c>
      <c r="E303" s="228" t="s">
        <v>19</v>
      </c>
      <c r="F303" s="229" t="s">
        <v>191</v>
      </c>
      <c r="G303" s="227"/>
      <c r="H303" s="230">
        <v>42.42</v>
      </c>
      <c r="I303" s="231"/>
      <c r="J303" s="227"/>
      <c r="K303" s="227"/>
      <c r="L303" s="232"/>
      <c r="M303" s="233"/>
      <c r="N303" s="234"/>
      <c r="O303" s="234"/>
      <c r="P303" s="234"/>
      <c r="Q303" s="234"/>
      <c r="R303" s="234"/>
      <c r="S303" s="234"/>
      <c r="T303" s="235"/>
      <c r="AT303" s="236" t="s">
        <v>154</v>
      </c>
      <c r="AU303" s="236" t="s">
        <v>85</v>
      </c>
      <c r="AV303" s="12" t="s">
        <v>85</v>
      </c>
      <c r="AW303" s="12" t="s">
        <v>35</v>
      </c>
      <c r="AX303" s="12" t="s">
        <v>75</v>
      </c>
      <c r="AY303" s="236" t="s">
        <v>142</v>
      </c>
    </row>
    <row r="304" spans="2:51" s="13" customFormat="1" ht="12">
      <c r="B304" s="247"/>
      <c r="C304" s="248"/>
      <c r="D304" s="223" t="s">
        <v>154</v>
      </c>
      <c r="E304" s="249" t="s">
        <v>19</v>
      </c>
      <c r="F304" s="250" t="s">
        <v>192</v>
      </c>
      <c r="G304" s="248"/>
      <c r="H304" s="249" t="s">
        <v>19</v>
      </c>
      <c r="I304" s="251"/>
      <c r="J304" s="248"/>
      <c r="K304" s="248"/>
      <c r="L304" s="252"/>
      <c r="M304" s="253"/>
      <c r="N304" s="254"/>
      <c r="O304" s="254"/>
      <c r="P304" s="254"/>
      <c r="Q304" s="254"/>
      <c r="R304" s="254"/>
      <c r="S304" s="254"/>
      <c r="T304" s="255"/>
      <c r="AT304" s="256" t="s">
        <v>154</v>
      </c>
      <c r="AU304" s="256" t="s">
        <v>85</v>
      </c>
      <c r="AV304" s="13" t="s">
        <v>83</v>
      </c>
      <c r="AW304" s="13" t="s">
        <v>35</v>
      </c>
      <c r="AX304" s="13" t="s">
        <v>75</v>
      </c>
      <c r="AY304" s="256" t="s">
        <v>142</v>
      </c>
    </row>
    <row r="305" spans="2:51" s="12" customFormat="1" ht="12">
      <c r="B305" s="226"/>
      <c r="C305" s="227"/>
      <c r="D305" s="223" t="s">
        <v>154</v>
      </c>
      <c r="E305" s="228" t="s">
        <v>19</v>
      </c>
      <c r="F305" s="229" t="s">
        <v>193</v>
      </c>
      <c r="G305" s="227"/>
      <c r="H305" s="230">
        <v>262.73</v>
      </c>
      <c r="I305" s="231"/>
      <c r="J305" s="227"/>
      <c r="K305" s="227"/>
      <c r="L305" s="232"/>
      <c r="M305" s="233"/>
      <c r="N305" s="234"/>
      <c r="O305" s="234"/>
      <c r="P305" s="234"/>
      <c r="Q305" s="234"/>
      <c r="R305" s="234"/>
      <c r="S305" s="234"/>
      <c r="T305" s="235"/>
      <c r="AT305" s="236" t="s">
        <v>154</v>
      </c>
      <c r="AU305" s="236" t="s">
        <v>85</v>
      </c>
      <c r="AV305" s="12" t="s">
        <v>85</v>
      </c>
      <c r="AW305" s="12" t="s">
        <v>35</v>
      </c>
      <c r="AX305" s="12" t="s">
        <v>75</v>
      </c>
      <c r="AY305" s="236" t="s">
        <v>142</v>
      </c>
    </row>
    <row r="306" spans="2:51" s="12" customFormat="1" ht="12">
      <c r="B306" s="226"/>
      <c r="C306" s="227"/>
      <c r="D306" s="223" t="s">
        <v>154</v>
      </c>
      <c r="E306" s="228" t="s">
        <v>19</v>
      </c>
      <c r="F306" s="229" t="s">
        <v>194</v>
      </c>
      <c r="G306" s="227"/>
      <c r="H306" s="230">
        <v>-16.125</v>
      </c>
      <c r="I306" s="231"/>
      <c r="J306" s="227"/>
      <c r="K306" s="227"/>
      <c r="L306" s="232"/>
      <c r="M306" s="233"/>
      <c r="N306" s="234"/>
      <c r="O306" s="234"/>
      <c r="P306" s="234"/>
      <c r="Q306" s="234"/>
      <c r="R306" s="234"/>
      <c r="S306" s="234"/>
      <c r="T306" s="235"/>
      <c r="AT306" s="236" t="s">
        <v>154</v>
      </c>
      <c r="AU306" s="236" t="s">
        <v>85</v>
      </c>
      <c r="AV306" s="12" t="s">
        <v>85</v>
      </c>
      <c r="AW306" s="12" t="s">
        <v>35</v>
      </c>
      <c r="AX306" s="12" t="s">
        <v>75</v>
      </c>
      <c r="AY306" s="236" t="s">
        <v>142</v>
      </c>
    </row>
    <row r="307" spans="2:51" s="13" customFormat="1" ht="12">
      <c r="B307" s="247"/>
      <c r="C307" s="248"/>
      <c r="D307" s="223" t="s">
        <v>154</v>
      </c>
      <c r="E307" s="249" t="s">
        <v>19</v>
      </c>
      <c r="F307" s="250" t="s">
        <v>195</v>
      </c>
      <c r="G307" s="248"/>
      <c r="H307" s="249" t="s">
        <v>19</v>
      </c>
      <c r="I307" s="251"/>
      <c r="J307" s="248"/>
      <c r="K307" s="248"/>
      <c r="L307" s="252"/>
      <c r="M307" s="253"/>
      <c r="N307" s="254"/>
      <c r="O307" s="254"/>
      <c r="P307" s="254"/>
      <c r="Q307" s="254"/>
      <c r="R307" s="254"/>
      <c r="S307" s="254"/>
      <c r="T307" s="255"/>
      <c r="AT307" s="256" t="s">
        <v>154</v>
      </c>
      <c r="AU307" s="256" t="s">
        <v>85</v>
      </c>
      <c r="AV307" s="13" t="s">
        <v>83</v>
      </c>
      <c r="AW307" s="13" t="s">
        <v>35</v>
      </c>
      <c r="AX307" s="13" t="s">
        <v>75</v>
      </c>
      <c r="AY307" s="256" t="s">
        <v>142</v>
      </c>
    </row>
    <row r="308" spans="2:51" s="12" customFormat="1" ht="12">
      <c r="B308" s="226"/>
      <c r="C308" s="227"/>
      <c r="D308" s="223" t="s">
        <v>154</v>
      </c>
      <c r="E308" s="228" t="s">
        <v>19</v>
      </c>
      <c r="F308" s="229" t="s">
        <v>196</v>
      </c>
      <c r="G308" s="227"/>
      <c r="H308" s="230">
        <v>114.095</v>
      </c>
      <c r="I308" s="231"/>
      <c r="J308" s="227"/>
      <c r="K308" s="227"/>
      <c r="L308" s="232"/>
      <c r="M308" s="233"/>
      <c r="N308" s="234"/>
      <c r="O308" s="234"/>
      <c r="P308" s="234"/>
      <c r="Q308" s="234"/>
      <c r="R308" s="234"/>
      <c r="S308" s="234"/>
      <c r="T308" s="235"/>
      <c r="AT308" s="236" t="s">
        <v>154</v>
      </c>
      <c r="AU308" s="236" t="s">
        <v>85</v>
      </c>
      <c r="AV308" s="12" t="s">
        <v>85</v>
      </c>
      <c r="AW308" s="12" t="s">
        <v>35</v>
      </c>
      <c r="AX308" s="12" t="s">
        <v>75</v>
      </c>
      <c r="AY308" s="236" t="s">
        <v>142</v>
      </c>
    </row>
    <row r="309" spans="2:51" s="13" customFormat="1" ht="12">
      <c r="B309" s="247"/>
      <c r="C309" s="248"/>
      <c r="D309" s="223" t="s">
        <v>154</v>
      </c>
      <c r="E309" s="249" t="s">
        <v>19</v>
      </c>
      <c r="F309" s="250" t="s">
        <v>197</v>
      </c>
      <c r="G309" s="248"/>
      <c r="H309" s="249" t="s">
        <v>19</v>
      </c>
      <c r="I309" s="251"/>
      <c r="J309" s="248"/>
      <c r="K309" s="248"/>
      <c r="L309" s="252"/>
      <c r="M309" s="253"/>
      <c r="N309" s="254"/>
      <c r="O309" s="254"/>
      <c r="P309" s="254"/>
      <c r="Q309" s="254"/>
      <c r="R309" s="254"/>
      <c r="S309" s="254"/>
      <c r="T309" s="255"/>
      <c r="AT309" s="256" t="s">
        <v>154</v>
      </c>
      <c r="AU309" s="256" t="s">
        <v>85</v>
      </c>
      <c r="AV309" s="13" t="s">
        <v>83</v>
      </c>
      <c r="AW309" s="13" t="s">
        <v>35</v>
      </c>
      <c r="AX309" s="13" t="s">
        <v>75</v>
      </c>
      <c r="AY309" s="256" t="s">
        <v>142</v>
      </c>
    </row>
    <row r="310" spans="2:51" s="12" customFormat="1" ht="12">
      <c r="B310" s="226"/>
      <c r="C310" s="227"/>
      <c r="D310" s="223" t="s">
        <v>154</v>
      </c>
      <c r="E310" s="228" t="s">
        <v>19</v>
      </c>
      <c r="F310" s="229" t="s">
        <v>198</v>
      </c>
      <c r="G310" s="227"/>
      <c r="H310" s="230">
        <v>119.79</v>
      </c>
      <c r="I310" s="231"/>
      <c r="J310" s="227"/>
      <c r="K310" s="227"/>
      <c r="L310" s="232"/>
      <c r="M310" s="233"/>
      <c r="N310" s="234"/>
      <c r="O310" s="234"/>
      <c r="P310" s="234"/>
      <c r="Q310" s="234"/>
      <c r="R310" s="234"/>
      <c r="S310" s="234"/>
      <c r="T310" s="235"/>
      <c r="AT310" s="236" t="s">
        <v>154</v>
      </c>
      <c r="AU310" s="236" t="s">
        <v>85</v>
      </c>
      <c r="AV310" s="12" t="s">
        <v>85</v>
      </c>
      <c r="AW310" s="12" t="s">
        <v>35</v>
      </c>
      <c r="AX310" s="12" t="s">
        <v>75</v>
      </c>
      <c r="AY310" s="236" t="s">
        <v>142</v>
      </c>
    </row>
    <row r="311" spans="2:51" s="13" customFormat="1" ht="12">
      <c r="B311" s="247"/>
      <c r="C311" s="248"/>
      <c r="D311" s="223" t="s">
        <v>154</v>
      </c>
      <c r="E311" s="249" t="s">
        <v>19</v>
      </c>
      <c r="F311" s="250" t="s">
        <v>199</v>
      </c>
      <c r="G311" s="248"/>
      <c r="H311" s="249" t="s">
        <v>19</v>
      </c>
      <c r="I311" s="251"/>
      <c r="J311" s="248"/>
      <c r="K311" s="248"/>
      <c r="L311" s="252"/>
      <c r="M311" s="253"/>
      <c r="N311" s="254"/>
      <c r="O311" s="254"/>
      <c r="P311" s="254"/>
      <c r="Q311" s="254"/>
      <c r="R311" s="254"/>
      <c r="S311" s="254"/>
      <c r="T311" s="255"/>
      <c r="AT311" s="256" t="s">
        <v>154</v>
      </c>
      <c r="AU311" s="256" t="s">
        <v>85</v>
      </c>
      <c r="AV311" s="13" t="s">
        <v>83</v>
      </c>
      <c r="AW311" s="13" t="s">
        <v>35</v>
      </c>
      <c r="AX311" s="13" t="s">
        <v>75</v>
      </c>
      <c r="AY311" s="256" t="s">
        <v>142</v>
      </c>
    </row>
    <row r="312" spans="2:51" s="12" customFormat="1" ht="12">
      <c r="B312" s="226"/>
      <c r="C312" s="227"/>
      <c r="D312" s="223" t="s">
        <v>154</v>
      </c>
      <c r="E312" s="228" t="s">
        <v>19</v>
      </c>
      <c r="F312" s="229" t="s">
        <v>200</v>
      </c>
      <c r="G312" s="227"/>
      <c r="H312" s="230">
        <v>123.78</v>
      </c>
      <c r="I312" s="231"/>
      <c r="J312" s="227"/>
      <c r="K312" s="227"/>
      <c r="L312" s="232"/>
      <c r="M312" s="233"/>
      <c r="N312" s="234"/>
      <c r="O312" s="234"/>
      <c r="P312" s="234"/>
      <c r="Q312" s="234"/>
      <c r="R312" s="234"/>
      <c r="S312" s="234"/>
      <c r="T312" s="235"/>
      <c r="AT312" s="236" t="s">
        <v>154</v>
      </c>
      <c r="AU312" s="236" t="s">
        <v>85</v>
      </c>
      <c r="AV312" s="12" t="s">
        <v>85</v>
      </c>
      <c r="AW312" s="12" t="s">
        <v>35</v>
      </c>
      <c r="AX312" s="12" t="s">
        <v>75</v>
      </c>
      <c r="AY312" s="236" t="s">
        <v>142</v>
      </c>
    </row>
    <row r="313" spans="2:51" s="13" customFormat="1" ht="12">
      <c r="B313" s="247"/>
      <c r="C313" s="248"/>
      <c r="D313" s="223" t="s">
        <v>154</v>
      </c>
      <c r="E313" s="249" t="s">
        <v>19</v>
      </c>
      <c r="F313" s="250" t="s">
        <v>201</v>
      </c>
      <c r="G313" s="248"/>
      <c r="H313" s="249" t="s">
        <v>19</v>
      </c>
      <c r="I313" s="251"/>
      <c r="J313" s="248"/>
      <c r="K313" s="248"/>
      <c r="L313" s="252"/>
      <c r="M313" s="253"/>
      <c r="N313" s="254"/>
      <c r="O313" s="254"/>
      <c r="P313" s="254"/>
      <c r="Q313" s="254"/>
      <c r="R313" s="254"/>
      <c r="S313" s="254"/>
      <c r="T313" s="255"/>
      <c r="AT313" s="256" t="s">
        <v>154</v>
      </c>
      <c r="AU313" s="256" t="s">
        <v>85</v>
      </c>
      <c r="AV313" s="13" t="s">
        <v>83</v>
      </c>
      <c r="AW313" s="13" t="s">
        <v>35</v>
      </c>
      <c r="AX313" s="13" t="s">
        <v>75</v>
      </c>
      <c r="AY313" s="256" t="s">
        <v>142</v>
      </c>
    </row>
    <row r="314" spans="2:51" s="12" customFormat="1" ht="12">
      <c r="B314" s="226"/>
      <c r="C314" s="227"/>
      <c r="D314" s="223" t="s">
        <v>154</v>
      </c>
      <c r="E314" s="228" t="s">
        <v>19</v>
      </c>
      <c r="F314" s="229" t="s">
        <v>202</v>
      </c>
      <c r="G314" s="227"/>
      <c r="H314" s="230">
        <v>36.86</v>
      </c>
      <c r="I314" s="231"/>
      <c r="J314" s="227"/>
      <c r="K314" s="227"/>
      <c r="L314" s="232"/>
      <c r="M314" s="233"/>
      <c r="N314" s="234"/>
      <c r="O314" s="234"/>
      <c r="P314" s="234"/>
      <c r="Q314" s="234"/>
      <c r="R314" s="234"/>
      <c r="S314" s="234"/>
      <c r="T314" s="235"/>
      <c r="AT314" s="236" t="s">
        <v>154</v>
      </c>
      <c r="AU314" s="236" t="s">
        <v>85</v>
      </c>
      <c r="AV314" s="12" t="s">
        <v>85</v>
      </c>
      <c r="AW314" s="12" t="s">
        <v>35</v>
      </c>
      <c r="AX314" s="12" t="s">
        <v>75</v>
      </c>
      <c r="AY314" s="236" t="s">
        <v>142</v>
      </c>
    </row>
    <row r="315" spans="2:51" s="13" customFormat="1" ht="12">
      <c r="B315" s="247"/>
      <c r="C315" s="248"/>
      <c r="D315" s="223" t="s">
        <v>154</v>
      </c>
      <c r="E315" s="249" t="s">
        <v>19</v>
      </c>
      <c r="F315" s="250" t="s">
        <v>203</v>
      </c>
      <c r="G315" s="248"/>
      <c r="H315" s="249" t="s">
        <v>19</v>
      </c>
      <c r="I315" s="251"/>
      <c r="J315" s="248"/>
      <c r="K315" s="248"/>
      <c r="L315" s="252"/>
      <c r="M315" s="253"/>
      <c r="N315" s="254"/>
      <c r="O315" s="254"/>
      <c r="P315" s="254"/>
      <c r="Q315" s="254"/>
      <c r="R315" s="254"/>
      <c r="S315" s="254"/>
      <c r="T315" s="255"/>
      <c r="AT315" s="256" t="s">
        <v>154</v>
      </c>
      <c r="AU315" s="256" t="s">
        <v>85</v>
      </c>
      <c r="AV315" s="13" t="s">
        <v>83</v>
      </c>
      <c r="AW315" s="13" t="s">
        <v>35</v>
      </c>
      <c r="AX315" s="13" t="s">
        <v>75</v>
      </c>
      <c r="AY315" s="256" t="s">
        <v>142</v>
      </c>
    </row>
    <row r="316" spans="2:51" s="12" customFormat="1" ht="12">
      <c r="B316" s="226"/>
      <c r="C316" s="227"/>
      <c r="D316" s="223" t="s">
        <v>154</v>
      </c>
      <c r="E316" s="228" t="s">
        <v>19</v>
      </c>
      <c r="F316" s="229" t="s">
        <v>204</v>
      </c>
      <c r="G316" s="227"/>
      <c r="H316" s="230">
        <v>-126.945</v>
      </c>
      <c r="I316" s="231"/>
      <c r="J316" s="227"/>
      <c r="K316" s="227"/>
      <c r="L316" s="232"/>
      <c r="M316" s="233"/>
      <c r="N316" s="234"/>
      <c r="O316" s="234"/>
      <c r="P316" s="234"/>
      <c r="Q316" s="234"/>
      <c r="R316" s="234"/>
      <c r="S316" s="234"/>
      <c r="T316" s="235"/>
      <c r="AT316" s="236" t="s">
        <v>154</v>
      </c>
      <c r="AU316" s="236" t="s">
        <v>85</v>
      </c>
      <c r="AV316" s="12" t="s">
        <v>85</v>
      </c>
      <c r="AW316" s="12" t="s">
        <v>35</v>
      </c>
      <c r="AX316" s="12" t="s">
        <v>75</v>
      </c>
      <c r="AY316" s="236" t="s">
        <v>142</v>
      </c>
    </row>
    <row r="317" spans="2:51" s="13" customFormat="1" ht="12">
      <c r="B317" s="247"/>
      <c r="C317" s="248"/>
      <c r="D317" s="223" t="s">
        <v>154</v>
      </c>
      <c r="E317" s="249" t="s">
        <v>19</v>
      </c>
      <c r="F317" s="250" t="s">
        <v>205</v>
      </c>
      <c r="G317" s="248"/>
      <c r="H317" s="249" t="s">
        <v>19</v>
      </c>
      <c r="I317" s="251"/>
      <c r="J317" s="248"/>
      <c r="K317" s="248"/>
      <c r="L317" s="252"/>
      <c r="M317" s="253"/>
      <c r="N317" s="254"/>
      <c r="O317" s="254"/>
      <c r="P317" s="254"/>
      <c r="Q317" s="254"/>
      <c r="R317" s="254"/>
      <c r="S317" s="254"/>
      <c r="T317" s="255"/>
      <c r="AT317" s="256" t="s">
        <v>154</v>
      </c>
      <c r="AU317" s="256" t="s">
        <v>85</v>
      </c>
      <c r="AV317" s="13" t="s">
        <v>83</v>
      </c>
      <c r="AW317" s="13" t="s">
        <v>35</v>
      </c>
      <c r="AX317" s="13" t="s">
        <v>75</v>
      </c>
      <c r="AY317" s="256" t="s">
        <v>142</v>
      </c>
    </row>
    <row r="318" spans="2:51" s="12" customFormat="1" ht="12">
      <c r="B318" s="226"/>
      <c r="C318" s="227"/>
      <c r="D318" s="223" t="s">
        <v>154</v>
      </c>
      <c r="E318" s="228" t="s">
        <v>19</v>
      </c>
      <c r="F318" s="229" t="s">
        <v>206</v>
      </c>
      <c r="G318" s="227"/>
      <c r="H318" s="230">
        <v>-102.675</v>
      </c>
      <c r="I318" s="231"/>
      <c r="J318" s="227"/>
      <c r="K318" s="227"/>
      <c r="L318" s="232"/>
      <c r="M318" s="233"/>
      <c r="N318" s="234"/>
      <c r="O318" s="234"/>
      <c r="P318" s="234"/>
      <c r="Q318" s="234"/>
      <c r="R318" s="234"/>
      <c r="S318" s="234"/>
      <c r="T318" s="235"/>
      <c r="AT318" s="236" t="s">
        <v>154</v>
      </c>
      <c r="AU318" s="236" t="s">
        <v>85</v>
      </c>
      <c r="AV318" s="12" t="s">
        <v>85</v>
      </c>
      <c r="AW318" s="12" t="s">
        <v>35</v>
      </c>
      <c r="AX318" s="12" t="s">
        <v>75</v>
      </c>
      <c r="AY318" s="236" t="s">
        <v>142</v>
      </c>
    </row>
    <row r="319" spans="2:65" s="1" customFormat="1" ht="16.5" customHeight="1">
      <c r="B319" s="37"/>
      <c r="C319" s="210" t="s">
        <v>548</v>
      </c>
      <c r="D319" s="210" t="s">
        <v>145</v>
      </c>
      <c r="E319" s="211" t="s">
        <v>549</v>
      </c>
      <c r="F319" s="212" t="s">
        <v>550</v>
      </c>
      <c r="G319" s="213" t="s">
        <v>169</v>
      </c>
      <c r="H319" s="214">
        <v>518.43</v>
      </c>
      <c r="I319" s="215"/>
      <c r="J319" s="216">
        <f>ROUND(I319*H319,2)</f>
        <v>0</v>
      </c>
      <c r="K319" s="212" t="s">
        <v>149</v>
      </c>
      <c r="L319" s="42"/>
      <c r="M319" s="217" t="s">
        <v>19</v>
      </c>
      <c r="N319" s="218" t="s">
        <v>46</v>
      </c>
      <c r="O319" s="82"/>
      <c r="P319" s="219">
        <f>O319*H319</f>
        <v>0</v>
      </c>
      <c r="Q319" s="219">
        <v>0</v>
      </c>
      <c r="R319" s="219">
        <f>Q319*H319</f>
        <v>0</v>
      </c>
      <c r="S319" s="219">
        <v>0</v>
      </c>
      <c r="T319" s="220">
        <f>S319*H319</f>
        <v>0</v>
      </c>
      <c r="AR319" s="221" t="s">
        <v>247</v>
      </c>
      <c r="AT319" s="221" t="s">
        <v>145</v>
      </c>
      <c r="AU319" s="221" t="s">
        <v>85</v>
      </c>
      <c r="AY319" s="16" t="s">
        <v>142</v>
      </c>
      <c r="BE319" s="222">
        <f>IF(N319="základní",J319,0)</f>
        <v>0</v>
      </c>
      <c r="BF319" s="222">
        <f>IF(N319="snížená",J319,0)</f>
        <v>0</v>
      </c>
      <c r="BG319" s="222">
        <f>IF(N319="zákl. přenesená",J319,0)</f>
        <v>0</v>
      </c>
      <c r="BH319" s="222">
        <f>IF(N319="sníž. přenesená",J319,0)</f>
        <v>0</v>
      </c>
      <c r="BI319" s="222">
        <f>IF(N319="nulová",J319,0)</f>
        <v>0</v>
      </c>
      <c r="BJ319" s="16" t="s">
        <v>83</v>
      </c>
      <c r="BK319" s="222">
        <f>ROUND(I319*H319,2)</f>
        <v>0</v>
      </c>
      <c r="BL319" s="16" t="s">
        <v>247</v>
      </c>
      <c r="BM319" s="221" t="s">
        <v>551</v>
      </c>
    </row>
    <row r="320" spans="2:65" s="1" customFormat="1" ht="16.5" customHeight="1">
      <c r="B320" s="37"/>
      <c r="C320" s="210" t="s">
        <v>552</v>
      </c>
      <c r="D320" s="210" t="s">
        <v>145</v>
      </c>
      <c r="E320" s="211" t="s">
        <v>553</v>
      </c>
      <c r="F320" s="212" t="s">
        <v>554</v>
      </c>
      <c r="G320" s="213" t="s">
        <v>169</v>
      </c>
      <c r="H320" s="214">
        <v>670.63</v>
      </c>
      <c r="I320" s="215"/>
      <c r="J320" s="216">
        <f>ROUND(I320*H320,2)</f>
        <v>0</v>
      </c>
      <c r="K320" s="212" t="s">
        <v>149</v>
      </c>
      <c r="L320" s="42"/>
      <c r="M320" s="217" t="s">
        <v>19</v>
      </c>
      <c r="N320" s="218" t="s">
        <v>46</v>
      </c>
      <c r="O320" s="82"/>
      <c r="P320" s="219">
        <f>O320*H320</f>
        <v>0</v>
      </c>
      <c r="Q320" s="219">
        <v>0.0002</v>
      </c>
      <c r="R320" s="219">
        <f>Q320*H320</f>
        <v>0.134126</v>
      </c>
      <c r="S320" s="219">
        <v>0</v>
      </c>
      <c r="T320" s="220">
        <f>S320*H320</f>
        <v>0</v>
      </c>
      <c r="AR320" s="221" t="s">
        <v>247</v>
      </c>
      <c r="AT320" s="221" t="s">
        <v>145</v>
      </c>
      <c r="AU320" s="221" t="s">
        <v>85</v>
      </c>
      <c r="AY320" s="16" t="s">
        <v>142</v>
      </c>
      <c r="BE320" s="222">
        <f>IF(N320="základní",J320,0)</f>
        <v>0</v>
      </c>
      <c r="BF320" s="222">
        <f>IF(N320="snížená",J320,0)</f>
        <v>0</v>
      </c>
      <c r="BG320" s="222">
        <f>IF(N320="zákl. přenesená",J320,0)</f>
        <v>0</v>
      </c>
      <c r="BH320" s="222">
        <f>IF(N320="sníž. přenesená",J320,0)</f>
        <v>0</v>
      </c>
      <c r="BI320" s="222">
        <f>IF(N320="nulová",J320,0)</f>
        <v>0</v>
      </c>
      <c r="BJ320" s="16" t="s">
        <v>83</v>
      </c>
      <c r="BK320" s="222">
        <f>ROUND(I320*H320,2)</f>
        <v>0</v>
      </c>
      <c r="BL320" s="16" t="s">
        <v>247</v>
      </c>
      <c r="BM320" s="221" t="s">
        <v>555</v>
      </c>
    </row>
    <row r="321" spans="2:51" s="13" customFormat="1" ht="12">
      <c r="B321" s="247"/>
      <c r="C321" s="248"/>
      <c r="D321" s="223" t="s">
        <v>154</v>
      </c>
      <c r="E321" s="249" t="s">
        <v>19</v>
      </c>
      <c r="F321" s="250" t="s">
        <v>556</v>
      </c>
      <c r="G321" s="248"/>
      <c r="H321" s="249" t="s">
        <v>19</v>
      </c>
      <c r="I321" s="251"/>
      <c r="J321" s="248"/>
      <c r="K321" s="248"/>
      <c r="L321" s="252"/>
      <c r="M321" s="253"/>
      <c r="N321" s="254"/>
      <c r="O321" s="254"/>
      <c r="P321" s="254"/>
      <c r="Q321" s="254"/>
      <c r="R321" s="254"/>
      <c r="S321" s="254"/>
      <c r="T321" s="255"/>
      <c r="AT321" s="256" t="s">
        <v>154</v>
      </c>
      <c r="AU321" s="256" t="s">
        <v>85</v>
      </c>
      <c r="AV321" s="13" t="s">
        <v>83</v>
      </c>
      <c r="AW321" s="13" t="s">
        <v>35</v>
      </c>
      <c r="AX321" s="13" t="s">
        <v>75</v>
      </c>
      <c r="AY321" s="256" t="s">
        <v>142</v>
      </c>
    </row>
    <row r="322" spans="2:51" s="12" customFormat="1" ht="12">
      <c r="B322" s="226"/>
      <c r="C322" s="227"/>
      <c r="D322" s="223" t="s">
        <v>154</v>
      </c>
      <c r="E322" s="228" t="s">
        <v>19</v>
      </c>
      <c r="F322" s="229" t="s">
        <v>557</v>
      </c>
      <c r="G322" s="227"/>
      <c r="H322" s="230">
        <v>518.43</v>
      </c>
      <c r="I322" s="231"/>
      <c r="J322" s="227"/>
      <c r="K322" s="227"/>
      <c r="L322" s="232"/>
      <c r="M322" s="233"/>
      <c r="N322" s="234"/>
      <c r="O322" s="234"/>
      <c r="P322" s="234"/>
      <c r="Q322" s="234"/>
      <c r="R322" s="234"/>
      <c r="S322" s="234"/>
      <c r="T322" s="235"/>
      <c r="AT322" s="236" t="s">
        <v>154</v>
      </c>
      <c r="AU322" s="236" t="s">
        <v>85</v>
      </c>
      <c r="AV322" s="12" t="s">
        <v>85</v>
      </c>
      <c r="AW322" s="12" t="s">
        <v>35</v>
      </c>
      <c r="AX322" s="12" t="s">
        <v>75</v>
      </c>
      <c r="AY322" s="236" t="s">
        <v>142</v>
      </c>
    </row>
    <row r="323" spans="2:51" s="13" customFormat="1" ht="12">
      <c r="B323" s="247"/>
      <c r="C323" s="248"/>
      <c r="D323" s="223" t="s">
        <v>154</v>
      </c>
      <c r="E323" s="249" t="s">
        <v>19</v>
      </c>
      <c r="F323" s="250" t="s">
        <v>558</v>
      </c>
      <c r="G323" s="248"/>
      <c r="H323" s="249" t="s">
        <v>19</v>
      </c>
      <c r="I323" s="251"/>
      <c r="J323" s="248"/>
      <c r="K323" s="248"/>
      <c r="L323" s="252"/>
      <c r="M323" s="253"/>
      <c r="N323" s="254"/>
      <c r="O323" s="254"/>
      <c r="P323" s="254"/>
      <c r="Q323" s="254"/>
      <c r="R323" s="254"/>
      <c r="S323" s="254"/>
      <c r="T323" s="255"/>
      <c r="AT323" s="256" t="s">
        <v>154</v>
      </c>
      <c r="AU323" s="256" t="s">
        <v>85</v>
      </c>
      <c r="AV323" s="13" t="s">
        <v>83</v>
      </c>
      <c r="AW323" s="13" t="s">
        <v>35</v>
      </c>
      <c r="AX323" s="13" t="s">
        <v>75</v>
      </c>
      <c r="AY323" s="256" t="s">
        <v>142</v>
      </c>
    </row>
    <row r="324" spans="2:51" s="12" customFormat="1" ht="12">
      <c r="B324" s="226"/>
      <c r="C324" s="227"/>
      <c r="D324" s="223" t="s">
        <v>154</v>
      </c>
      <c r="E324" s="228" t="s">
        <v>19</v>
      </c>
      <c r="F324" s="229" t="s">
        <v>559</v>
      </c>
      <c r="G324" s="227"/>
      <c r="H324" s="230">
        <v>152.2</v>
      </c>
      <c r="I324" s="231"/>
      <c r="J324" s="227"/>
      <c r="K324" s="227"/>
      <c r="L324" s="232"/>
      <c r="M324" s="233"/>
      <c r="N324" s="234"/>
      <c r="O324" s="234"/>
      <c r="P324" s="234"/>
      <c r="Q324" s="234"/>
      <c r="R324" s="234"/>
      <c r="S324" s="234"/>
      <c r="T324" s="235"/>
      <c r="AT324" s="236" t="s">
        <v>154</v>
      </c>
      <c r="AU324" s="236" t="s">
        <v>85</v>
      </c>
      <c r="AV324" s="12" t="s">
        <v>85</v>
      </c>
      <c r="AW324" s="12" t="s">
        <v>35</v>
      </c>
      <c r="AX324" s="12" t="s">
        <v>75</v>
      </c>
      <c r="AY324" s="236" t="s">
        <v>142</v>
      </c>
    </row>
    <row r="325" spans="2:65" s="1" customFormat="1" ht="24" customHeight="1">
      <c r="B325" s="37"/>
      <c r="C325" s="210" t="s">
        <v>560</v>
      </c>
      <c r="D325" s="210" t="s">
        <v>145</v>
      </c>
      <c r="E325" s="211" t="s">
        <v>561</v>
      </c>
      <c r="F325" s="212" t="s">
        <v>562</v>
      </c>
      <c r="G325" s="213" t="s">
        <v>169</v>
      </c>
      <c r="H325" s="214">
        <v>670.63</v>
      </c>
      <c r="I325" s="215"/>
      <c r="J325" s="216">
        <f>ROUND(I325*H325,2)</f>
        <v>0</v>
      </c>
      <c r="K325" s="212" t="s">
        <v>149</v>
      </c>
      <c r="L325" s="42"/>
      <c r="M325" s="217" t="s">
        <v>19</v>
      </c>
      <c r="N325" s="218" t="s">
        <v>46</v>
      </c>
      <c r="O325" s="82"/>
      <c r="P325" s="219">
        <f>O325*H325</f>
        <v>0</v>
      </c>
      <c r="Q325" s="219">
        <v>0.0003213</v>
      </c>
      <c r="R325" s="219">
        <f>Q325*H325</f>
        <v>0.215473419</v>
      </c>
      <c r="S325" s="219">
        <v>0</v>
      </c>
      <c r="T325" s="220">
        <f>S325*H325</f>
        <v>0</v>
      </c>
      <c r="AR325" s="221" t="s">
        <v>247</v>
      </c>
      <c r="AT325" s="221" t="s">
        <v>145</v>
      </c>
      <c r="AU325" s="221" t="s">
        <v>85</v>
      </c>
      <c r="AY325" s="16" t="s">
        <v>142</v>
      </c>
      <c r="BE325" s="222">
        <f>IF(N325="základní",J325,0)</f>
        <v>0</v>
      </c>
      <c r="BF325" s="222">
        <f>IF(N325="snížená",J325,0)</f>
        <v>0</v>
      </c>
      <c r="BG325" s="222">
        <f>IF(N325="zákl. přenesená",J325,0)</f>
        <v>0</v>
      </c>
      <c r="BH325" s="222">
        <f>IF(N325="sníž. přenesená",J325,0)</f>
        <v>0</v>
      </c>
      <c r="BI325" s="222">
        <f>IF(N325="nulová",J325,0)</f>
        <v>0</v>
      </c>
      <c r="BJ325" s="16" t="s">
        <v>83</v>
      </c>
      <c r="BK325" s="222">
        <f>ROUND(I325*H325,2)</f>
        <v>0</v>
      </c>
      <c r="BL325" s="16" t="s">
        <v>247</v>
      </c>
      <c r="BM325" s="221" t="s">
        <v>563</v>
      </c>
    </row>
    <row r="326" spans="2:63" s="11" customFormat="1" ht="22.8" customHeight="1">
      <c r="B326" s="194"/>
      <c r="C326" s="195"/>
      <c r="D326" s="196" t="s">
        <v>74</v>
      </c>
      <c r="E326" s="208" t="s">
        <v>564</v>
      </c>
      <c r="F326" s="208" t="s">
        <v>565</v>
      </c>
      <c r="G326" s="195"/>
      <c r="H326" s="195"/>
      <c r="I326" s="198"/>
      <c r="J326" s="209">
        <f>BK326</f>
        <v>0</v>
      </c>
      <c r="K326" s="195"/>
      <c r="L326" s="200"/>
      <c r="M326" s="201"/>
      <c r="N326" s="202"/>
      <c r="O326" s="202"/>
      <c r="P326" s="203">
        <f>P327+P331+P334+P348+P351+P354+P376</f>
        <v>0</v>
      </c>
      <c r="Q326" s="202"/>
      <c r="R326" s="203">
        <f>R327+R331+R334+R348+R351+R354+R376</f>
        <v>0.29606299999999997</v>
      </c>
      <c r="S326" s="202"/>
      <c r="T326" s="204">
        <f>T327+T331+T334+T348+T351+T354+T376</f>
        <v>0.8500000000000001</v>
      </c>
      <c r="AR326" s="205" t="s">
        <v>85</v>
      </c>
      <c r="AT326" s="206" t="s">
        <v>74</v>
      </c>
      <c r="AU326" s="206" t="s">
        <v>83</v>
      </c>
      <c r="AY326" s="205" t="s">
        <v>142</v>
      </c>
      <c r="BK326" s="207">
        <f>BK327+BK331+BK334+BK348+BK351+BK354+BK376</f>
        <v>0</v>
      </c>
    </row>
    <row r="327" spans="2:63" s="11" customFormat="1" ht="20.85" customHeight="1">
      <c r="B327" s="194"/>
      <c r="C327" s="195"/>
      <c r="D327" s="196" t="s">
        <v>74</v>
      </c>
      <c r="E327" s="208" t="s">
        <v>566</v>
      </c>
      <c r="F327" s="208" t="s">
        <v>567</v>
      </c>
      <c r="G327" s="195"/>
      <c r="H327" s="195"/>
      <c r="I327" s="198"/>
      <c r="J327" s="209">
        <f>BK327</f>
        <v>0</v>
      </c>
      <c r="K327" s="195"/>
      <c r="L327" s="200"/>
      <c r="M327" s="201"/>
      <c r="N327" s="202"/>
      <c r="O327" s="202"/>
      <c r="P327" s="203">
        <f>SUM(P328:P330)</f>
        <v>0</v>
      </c>
      <c r="Q327" s="202"/>
      <c r="R327" s="203">
        <f>SUM(R328:R330)</f>
        <v>0</v>
      </c>
      <c r="S327" s="202"/>
      <c r="T327" s="204">
        <f>SUM(T328:T330)</f>
        <v>0.8500000000000001</v>
      </c>
      <c r="AR327" s="205" t="s">
        <v>150</v>
      </c>
      <c r="AT327" s="206" t="s">
        <v>74</v>
      </c>
      <c r="AU327" s="206" t="s">
        <v>85</v>
      </c>
      <c r="AY327" s="205" t="s">
        <v>142</v>
      </c>
      <c r="BK327" s="207">
        <f>SUM(BK328:BK330)</f>
        <v>0</v>
      </c>
    </row>
    <row r="328" spans="2:65" s="1" customFormat="1" ht="16.5" customHeight="1">
      <c r="B328" s="37"/>
      <c r="C328" s="210" t="s">
        <v>568</v>
      </c>
      <c r="D328" s="210" t="s">
        <v>145</v>
      </c>
      <c r="E328" s="211" t="s">
        <v>569</v>
      </c>
      <c r="F328" s="212" t="s">
        <v>570</v>
      </c>
      <c r="G328" s="213" t="s">
        <v>324</v>
      </c>
      <c r="H328" s="214">
        <v>140</v>
      </c>
      <c r="I328" s="215"/>
      <c r="J328" s="216">
        <f>ROUND(I328*H328,2)</f>
        <v>0</v>
      </c>
      <c r="K328" s="212" t="s">
        <v>315</v>
      </c>
      <c r="L328" s="42"/>
      <c r="M328" s="217" t="s">
        <v>19</v>
      </c>
      <c r="N328" s="218" t="s">
        <v>46</v>
      </c>
      <c r="O328" s="82"/>
      <c r="P328" s="219">
        <f>O328*H328</f>
        <v>0</v>
      </c>
      <c r="Q328" s="219">
        <v>0</v>
      </c>
      <c r="R328" s="219">
        <f>Q328*H328</f>
        <v>0</v>
      </c>
      <c r="S328" s="219">
        <v>0.005</v>
      </c>
      <c r="T328" s="220">
        <f>S328*H328</f>
        <v>0.7000000000000001</v>
      </c>
      <c r="AR328" s="221" t="s">
        <v>150</v>
      </c>
      <c r="AT328" s="221" t="s">
        <v>145</v>
      </c>
      <c r="AU328" s="221" t="s">
        <v>143</v>
      </c>
      <c r="AY328" s="16" t="s">
        <v>142</v>
      </c>
      <c r="BE328" s="222">
        <f>IF(N328="základní",J328,0)</f>
        <v>0</v>
      </c>
      <c r="BF328" s="222">
        <f>IF(N328="snížená",J328,0)</f>
        <v>0</v>
      </c>
      <c r="BG328" s="222">
        <f>IF(N328="zákl. přenesená",J328,0)</f>
        <v>0</v>
      </c>
      <c r="BH328" s="222">
        <f>IF(N328="sníž. přenesená",J328,0)</f>
        <v>0</v>
      </c>
      <c r="BI328" s="222">
        <f>IF(N328="nulová",J328,0)</f>
        <v>0</v>
      </c>
      <c r="BJ328" s="16" t="s">
        <v>83</v>
      </c>
      <c r="BK328" s="222">
        <f>ROUND(I328*H328,2)</f>
        <v>0</v>
      </c>
      <c r="BL328" s="16" t="s">
        <v>150</v>
      </c>
      <c r="BM328" s="221" t="s">
        <v>571</v>
      </c>
    </row>
    <row r="329" spans="2:65" s="1" customFormat="1" ht="16.5" customHeight="1">
      <c r="B329" s="37"/>
      <c r="C329" s="210" t="s">
        <v>572</v>
      </c>
      <c r="D329" s="210" t="s">
        <v>145</v>
      </c>
      <c r="E329" s="211" t="s">
        <v>573</v>
      </c>
      <c r="F329" s="212" t="s">
        <v>574</v>
      </c>
      <c r="G329" s="213" t="s">
        <v>324</v>
      </c>
      <c r="H329" s="214">
        <v>20</v>
      </c>
      <c r="I329" s="215"/>
      <c r="J329" s="216">
        <f>ROUND(I329*H329,2)</f>
        <v>0</v>
      </c>
      <c r="K329" s="212" t="s">
        <v>315</v>
      </c>
      <c r="L329" s="42"/>
      <c r="M329" s="217" t="s">
        <v>19</v>
      </c>
      <c r="N329" s="218" t="s">
        <v>46</v>
      </c>
      <c r="O329" s="82"/>
      <c r="P329" s="219">
        <f>O329*H329</f>
        <v>0</v>
      </c>
      <c r="Q329" s="219">
        <v>0</v>
      </c>
      <c r="R329" s="219">
        <f>Q329*H329</f>
        <v>0</v>
      </c>
      <c r="S329" s="219">
        <v>0.005</v>
      </c>
      <c r="T329" s="220">
        <f>S329*H329</f>
        <v>0.1</v>
      </c>
      <c r="AR329" s="221" t="s">
        <v>150</v>
      </c>
      <c r="AT329" s="221" t="s">
        <v>145</v>
      </c>
      <c r="AU329" s="221" t="s">
        <v>143</v>
      </c>
      <c r="AY329" s="16" t="s">
        <v>142</v>
      </c>
      <c r="BE329" s="222">
        <f>IF(N329="základní",J329,0)</f>
        <v>0</v>
      </c>
      <c r="BF329" s="222">
        <f>IF(N329="snížená",J329,0)</f>
        <v>0</v>
      </c>
      <c r="BG329" s="222">
        <f>IF(N329="zákl. přenesená",J329,0)</f>
        <v>0</v>
      </c>
      <c r="BH329" s="222">
        <f>IF(N329="sníž. přenesená",J329,0)</f>
        <v>0</v>
      </c>
      <c r="BI329" s="222">
        <f>IF(N329="nulová",J329,0)</f>
        <v>0</v>
      </c>
      <c r="BJ329" s="16" t="s">
        <v>83</v>
      </c>
      <c r="BK329" s="222">
        <f>ROUND(I329*H329,2)</f>
        <v>0</v>
      </c>
      <c r="BL329" s="16" t="s">
        <v>150</v>
      </c>
      <c r="BM329" s="221" t="s">
        <v>575</v>
      </c>
    </row>
    <row r="330" spans="2:65" s="1" customFormat="1" ht="16.5" customHeight="1">
      <c r="B330" s="37"/>
      <c r="C330" s="210" t="s">
        <v>576</v>
      </c>
      <c r="D330" s="210" t="s">
        <v>145</v>
      </c>
      <c r="E330" s="211" t="s">
        <v>577</v>
      </c>
      <c r="F330" s="212" t="s">
        <v>578</v>
      </c>
      <c r="G330" s="213" t="s">
        <v>324</v>
      </c>
      <c r="H330" s="214">
        <v>10</v>
      </c>
      <c r="I330" s="215"/>
      <c r="J330" s="216">
        <f>ROUND(I330*H330,2)</f>
        <v>0</v>
      </c>
      <c r="K330" s="212" t="s">
        <v>315</v>
      </c>
      <c r="L330" s="42"/>
      <c r="M330" s="217" t="s">
        <v>19</v>
      </c>
      <c r="N330" s="218" t="s">
        <v>46</v>
      </c>
      <c r="O330" s="82"/>
      <c r="P330" s="219">
        <f>O330*H330</f>
        <v>0</v>
      </c>
      <c r="Q330" s="219">
        <v>0</v>
      </c>
      <c r="R330" s="219">
        <f>Q330*H330</f>
        <v>0</v>
      </c>
      <c r="S330" s="219">
        <v>0.005</v>
      </c>
      <c r="T330" s="220">
        <f>S330*H330</f>
        <v>0.05</v>
      </c>
      <c r="AR330" s="221" t="s">
        <v>150</v>
      </c>
      <c r="AT330" s="221" t="s">
        <v>145</v>
      </c>
      <c r="AU330" s="221" t="s">
        <v>143</v>
      </c>
      <c r="AY330" s="16" t="s">
        <v>142</v>
      </c>
      <c r="BE330" s="222">
        <f>IF(N330="základní",J330,0)</f>
        <v>0</v>
      </c>
      <c r="BF330" s="222">
        <f>IF(N330="snížená",J330,0)</f>
        <v>0</v>
      </c>
      <c r="BG330" s="222">
        <f>IF(N330="zákl. přenesená",J330,0)</f>
        <v>0</v>
      </c>
      <c r="BH330" s="222">
        <f>IF(N330="sníž. přenesená",J330,0)</f>
        <v>0</v>
      </c>
      <c r="BI330" s="222">
        <f>IF(N330="nulová",J330,0)</f>
        <v>0</v>
      </c>
      <c r="BJ330" s="16" t="s">
        <v>83</v>
      </c>
      <c r="BK330" s="222">
        <f>ROUND(I330*H330,2)</f>
        <v>0</v>
      </c>
      <c r="BL330" s="16" t="s">
        <v>150</v>
      </c>
      <c r="BM330" s="221" t="s">
        <v>579</v>
      </c>
    </row>
    <row r="331" spans="2:63" s="11" customFormat="1" ht="20.85" customHeight="1">
      <c r="B331" s="194"/>
      <c r="C331" s="195"/>
      <c r="D331" s="196" t="s">
        <v>74</v>
      </c>
      <c r="E331" s="208" t="s">
        <v>580</v>
      </c>
      <c r="F331" s="208" t="s">
        <v>581</v>
      </c>
      <c r="G331" s="195"/>
      <c r="H331" s="195"/>
      <c r="I331" s="198"/>
      <c r="J331" s="209">
        <f>BK331</f>
        <v>0</v>
      </c>
      <c r="K331" s="195"/>
      <c r="L331" s="200"/>
      <c r="M331" s="201"/>
      <c r="N331" s="202"/>
      <c r="O331" s="202"/>
      <c r="P331" s="203">
        <f>SUM(P332:P333)</f>
        <v>0</v>
      </c>
      <c r="Q331" s="202"/>
      <c r="R331" s="203">
        <f>SUM(R332:R333)</f>
        <v>0</v>
      </c>
      <c r="S331" s="202"/>
      <c r="T331" s="204">
        <f>SUM(T332:T333)</f>
        <v>0</v>
      </c>
      <c r="AR331" s="205" t="s">
        <v>85</v>
      </c>
      <c r="AT331" s="206" t="s">
        <v>74</v>
      </c>
      <c r="AU331" s="206" t="s">
        <v>85</v>
      </c>
      <c r="AY331" s="205" t="s">
        <v>142</v>
      </c>
      <c r="BK331" s="207">
        <f>SUM(BK332:BK333)</f>
        <v>0</v>
      </c>
    </row>
    <row r="332" spans="2:65" s="1" customFormat="1" ht="16.5" customHeight="1">
      <c r="B332" s="37"/>
      <c r="C332" s="210" t="s">
        <v>582</v>
      </c>
      <c r="D332" s="210" t="s">
        <v>145</v>
      </c>
      <c r="E332" s="211" t="s">
        <v>583</v>
      </c>
      <c r="F332" s="212" t="s">
        <v>584</v>
      </c>
      <c r="G332" s="213" t="s">
        <v>236</v>
      </c>
      <c r="H332" s="214">
        <v>1</v>
      </c>
      <c r="I332" s="215"/>
      <c r="J332" s="216">
        <f>ROUND(I332*H332,2)</f>
        <v>0</v>
      </c>
      <c r="K332" s="212" t="s">
        <v>315</v>
      </c>
      <c r="L332" s="42"/>
      <c r="M332" s="217" t="s">
        <v>19</v>
      </c>
      <c r="N332" s="218" t="s">
        <v>46</v>
      </c>
      <c r="O332" s="82"/>
      <c r="P332" s="219">
        <f>O332*H332</f>
        <v>0</v>
      </c>
      <c r="Q332" s="219">
        <v>0</v>
      </c>
      <c r="R332" s="219">
        <f>Q332*H332</f>
        <v>0</v>
      </c>
      <c r="S332" s="219">
        <v>0</v>
      </c>
      <c r="T332" s="220">
        <f>S332*H332</f>
        <v>0</v>
      </c>
      <c r="AR332" s="221" t="s">
        <v>247</v>
      </c>
      <c r="AT332" s="221" t="s">
        <v>145</v>
      </c>
      <c r="AU332" s="221" t="s">
        <v>143</v>
      </c>
      <c r="AY332" s="16" t="s">
        <v>142</v>
      </c>
      <c r="BE332" s="222">
        <f>IF(N332="základní",J332,0)</f>
        <v>0</v>
      </c>
      <c r="BF332" s="222">
        <f>IF(N332="snížená",J332,0)</f>
        <v>0</v>
      </c>
      <c r="BG332" s="222">
        <f>IF(N332="zákl. přenesená",J332,0)</f>
        <v>0</v>
      </c>
      <c r="BH332" s="222">
        <f>IF(N332="sníž. přenesená",J332,0)</f>
        <v>0</v>
      </c>
      <c r="BI332" s="222">
        <f>IF(N332="nulová",J332,0)</f>
        <v>0</v>
      </c>
      <c r="BJ332" s="16" t="s">
        <v>83</v>
      </c>
      <c r="BK332" s="222">
        <f>ROUND(I332*H332,2)</f>
        <v>0</v>
      </c>
      <c r="BL332" s="16" t="s">
        <v>247</v>
      </c>
      <c r="BM332" s="221" t="s">
        <v>585</v>
      </c>
    </row>
    <row r="333" spans="2:65" s="1" customFormat="1" ht="16.5" customHeight="1">
      <c r="B333" s="37"/>
      <c r="C333" s="210" t="s">
        <v>586</v>
      </c>
      <c r="D333" s="210" t="s">
        <v>145</v>
      </c>
      <c r="E333" s="211" t="s">
        <v>587</v>
      </c>
      <c r="F333" s="212" t="s">
        <v>588</v>
      </c>
      <c r="G333" s="213" t="s">
        <v>236</v>
      </c>
      <c r="H333" s="214">
        <v>3</v>
      </c>
      <c r="I333" s="215"/>
      <c r="J333" s="216">
        <f>ROUND(I333*H333,2)</f>
        <v>0</v>
      </c>
      <c r="K333" s="212" t="s">
        <v>315</v>
      </c>
      <c r="L333" s="42"/>
      <c r="M333" s="217" t="s">
        <v>19</v>
      </c>
      <c r="N333" s="218" t="s">
        <v>46</v>
      </c>
      <c r="O333" s="82"/>
      <c r="P333" s="219">
        <f>O333*H333</f>
        <v>0</v>
      </c>
      <c r="Q333" s="219">
        <v>0</v>
      </c>
      <c r="R333" s="219">
        <f>Q333*H333</f>
        <v>0</v>
      </c>
      <c r="S333" s="219">
        <v>0</v>
      </c>
      <c r="T333" s="220">
        <f>S333*H333</f>
        <v>0</v>
      </c>
      <c r="AR333" s="221" t="s">
        <v>247</v>
      </c>
      <c r="AT333" s="221" t="s">
        <v>145</v>
      </c>
      <c r="AU333" s="221" t="s">
        <v>143</v>
      </c>
      <c r="AY333" s="16" t="s">
        <v>142</v>
      </c>
      <c r="BE333" s="222">
        <f>IF(N333="základní",J333,0)</f>
        <v>0</v>
      </c>
      <c r="BF333" s="222">
        <f>IF(N333="snížená",J333,0)</f>
        <v>0</v>
      </c>
      <c r="BG333" s="222">
        <f>IF(N333="zákl. přenesená",J333,0)</f>
        <v>0</v>
      </c>
      <c r="BH333" s="222">
        <f>IF(N333="sníž. přenesená",J333,0)</f>
        <v>0</v>
      </c>
      <c r="BI333" s="222">
        <f>IF(N333="nulová",J333,0)</f>
        <v>0</v>
      </c>
      <c r="BJ333" s="16" t="s">
        <v>83</v>
      </c>
      <c r="BK333" s="222">
        <f>ROUND(I333*H333,2)</f>
        <v>0</v>
      </c>
      <c r="BL333" s="16" t="s">
        <v>247</v>
      </c>
      <c r="BM333" s="221" t="s">
        <v>589</v>
      </c>
    </row>
    <row r="334" spans="2:63" s="11" customFormat="1" ht="20.85" customHeight="1">
      <c r="B334" s="194"/>
      <c r="C334" s="195"/>
      <c r="D334" s="196" t="s">
        <v>74</v>
      </c>
      <c r="E334" s="208" t="s">
        <v>590</v>
      </c>
      <c r="F334" s="208" t="s">
        <v>591</v>
      </c>
      <c r="G334" s="195"/>
      <c r="H334" s="195"/>
      <c r="I334" s="198"/>
      <c r="J334" s="209">
        <f>BK334</f>
        <v>0</v>
      </c>
      <c r="K334" s="195"/>
      <c r="L334" s="200"/>
      <c r="M334" s="201"/>
      <c r="N334" s="202"/>
      <c r="O334" s="202"/>
      <c r="P334" s="203">
        <f>SUM(P335:P347)</f>
        <v>0</v>
      </c>
      <c r="Q334" s="202"/>
      <c r="R334" s="203">
        <f>SUM(R335:R347)</f>
        <v>0.006867999999999999</v>
      </c>
      <c r="S334" s="202"/>
      <c r="T334" s="204">
        <f>SUM(T335:T347)</f>
        <v>0</v>
      </c>
      <c r="AR334" s="205" t="s">
        <v>85</v>
      </c>
      <c r="AT334" s="206" t="s">
        <v>74</v>
      </c>
      <c r="AU334" s="206" t="s">
        <v>85</v>
      </c>
      <c r="AY334" s="205" t="s">
        <v>142</v>
      </c>
      <c r="BK334" s="207">
        <f>SUM(BK335:BK347)</f>
        <v>0</v>
      </c>
    </row>
    <row r="335" spans="2:65" s="1" customFormat="1" ht="16.5" customHeight="1">
      <c r="B335" s="37"/>
      <c r="C335" s="210" t="s">
        <v>592</v>
      </c>
      <c r="D335" s="210" t="s">
        <v>145</v>
      </c>
      <c r="E335" s="211" t="s">
        <v>593</v>
      </c>
      <c r="F335" s="212" t="s">
        <v>594</v>
      </c>
      <c r="G335" s="213" t="s">
        <v>236</v>
      </c>
      <c r="H335" s="214">
        <v>2</v>
      </c>
      <c r="I335" s="215"/>
      <c r="J335" s="216">
        <f>ROUND(I335*H335,2)</f>
        <v>0</v>
      </c>
      <c r="K335" s="212" t="s">
        <v>315</v>
      </c>
      <c r="L335" s="42"/>
      <c r="M335" s="217" t="s">
        <v>19</v>
      </c>
      <c r="N335" s="218" t="s">
        <v>46</v>
      </c>
      <c r="O335" s="82"/>
      <c r="P335" s="219">
        <f>O335*H335</f>
        <v>0</v>
      </c>
      <c r="Q335" s="219">
        <v>0</v>
      </c>
      <c r="R335" s="219">
        <f>Q335*H335</f>
        <v>0</v>
      </c>
      <c r="S335" s="219">
        <v>0</v>
      </c>
      <c r="T335" s="220">
        <f>S335*H335</f>
        <v>0</v>
      </c>
      <c r="AR335" s="221" t="s">
        <v>247</v>
      </c>
      <c r="AT335" s="221" t="s">
        <v>145</v>
      </c>
      <c r="AU335" s="221" t="s">
        <v>143</v>
      </c>
      <c r="AY335" s="16" t="s">
        <v>142</v>
      </c>
      <c r="BE335" s="222">
        <f>IF(N335="základní",J335,0)</f>
        <v>0</v>
      </c>
      <c r="BF335" s="222">
        <f>IF(N335="snížená",J335,0)</f>
        <v>0</v>
      </c>
      <c r="BG335" s="222">
        <f>IF(N335="zákl. přenesená",J335,0)</f>
        <v>0</v>
      </c>
      <c r="BH335" s="222">
        <f>IF(N335="sníž. přenesená",J335,0)</f>
        <v>0</v>
      </c>
      <c r="BI335" s="222">
        <f>IF(N335="nulová",J335,0)</f>
        <v>0</v>
      </c>
      <c r="BJ335" s="16" t="s">
        <v>83</v>
      </c>
      <c r="BK335" s="222">
        <f>ROUND(I335*H335,2)</f>
        <v>0</v>
      </c>
      <c r="BL335" s="16" t="s">
        <v>247</v>
      </c>
      <c r="BM335" s="221" t="s">
        <v>595</v>
      </c>
    </row>
    <row r="336" spans="2:65" s="1" customFormat="1" ht="24" customHeight="1">
      <c r="B336" s="37"/>
      <c r="C336" s="237" t="s">
        <v>596</v>
      </c>
      <c r="D336" s="237" t="s">
        <v>162</v>
      </c>
      <c r="E336" s="238" t="s">
        <v>597</v>
      </c>
      <c r="F336" s="239" t="s">
        <v>598</v>
      </c>
      <c r="G336" s="240" t="s">
        <v>236</v>
      </c>
      <c r="H336" s="241">
        <v>2</v>
      </c>
      <c r="I336" s="242"/>
      <c r="J336" s="243">
        <f>ROUND(I336*H336,2)</f>
        <v>0</v>
      </c>
      <c r="K336" s="239" t="s">
        <v>315</v>
      </c>
      <c r="L336" s="244"/>
      <c r="M336" s="245" t="s">
        <v>19</v>
      </c>
      <c r="N336" s="246" t="s">
        <v>46</v>
      </c>
      <c r="O336" s="82"/>
      <c r="P336" s="219">
        <f>O336*H336</f>
        <v>0</v>
      </c>
      <c r="Q336" s="219">
        <v>9E-05</v>
      </c>
      <c r="R336" s="219">
        <f>Q336*H336</f>
        <v>0.00018</v>
      </c>
      <c r="S336" s="219">
        <v>0</v>
      </c>
      <c r="T336" s="220">
        <f>S336*H336</f>
        <v>0</v>
      </c>
      <c r="AR336" s="221" t="s">
        <v>267</v>
      </c>
      <c r="AT336" s="221" t="s">
        <v>162</v>
      </c>
      <c r="AU336" s="221" t="s">
        <v>143</v>
      </c>
      <c r="AY336" s="16" t="s">
        <v>142</v>
      </c>
      <c r="BE336" s="222">
        <f>IF(N336="základní",J336,0)</f>
        <v>0</v>
      </c>
      <c r="BF336" s="222">
        <f>IF(N336="snížená",J336,0)</f>
        <v>0</v>
      </c>
      <c r="BG336" s="222">
        <f>IF(N336="zákl. přenesená",J336,0)</f>
        <v>0</v>
      </c>
      <c r="BH336" s="222">
        <f>IF(N336="sníž. přenesená",J336,0)</f>
        <v>0</v>
      </c>
      <c r="BI336" s="222">
        <f>IF(N336="nulová",J336,0)</f>
        <v>0</v>
      </c>
      <c r="BJ336" s="16" t="s">
        <v>83</v>
      </c>
      <c r="BK336" s="222">
        <f>ROUND(I336*H336,2)</f>
        <v>0</v>
      </c>
      <c r="BL336" s="16" t="s">
        <v>247</v>
      </c>
      <c r="BM336" s="221" t="s">
        <v>599</v>
      </c>
    </row>
    <row r="337" spans="2:65" s="1" customFormat="1" ht="16.5" customHeight="1">
      <c r="B337" s="37"/>
      <c r="C337" s="210" t="s">
        <v>600</v>
      </c>
      <c r="D337" s="210" t="s">
        <v>145</v>
      </c>
      <c r="E337" s="211" t="s">
        <v>601</v>
      </c>
      <c r="F337" s="212" t="s">
        <v>602</v>
      </c>
      <c r="G337" s="213" t="s">
        <v>236</v>
      </c>
      <c r="H337" s="214">
        <v>100</v>
      </c>
      <c r="I337" s="215"/>
      <c r="J337" s="216">
        <f>ROUND(I337*H337,2)</f>
        <v>0</v>
      </c>
      <c r="K337" s="212" t="s">
        <v>315</v>
      </c>
      <c r="L337" s="42"/>
      <c r="M337" s="217" t="s">
        <v>19</v>
      </c>
      <c r="N337" s="218" t="s">
        <v>46</v>
      </c>
      <c r="O337" s="82"/>
      <c r="P337" s="219">
        <f>O337*H337</f>
        <v>0</v>
      </c>
      <c r="Q337" s="219">
        <v>0</v>
      </c>
      <c r="R337" s="219">
        <f>Q337*H337</f>
        <v>0</v>
      </c>
      <c r="S337" s="219">
        <v>0</v>
      </c>
      <c r="T337" s="220">
        <f>S337*H337</f>
        <v>0</v>
      </c>
      <c r="AR337" s="221" t="s">
        <v>231</v>
      </c>
      <c r="AT337" s="221" t="s">
        <v>145</v>
      </c>
      <c r="AU337" s="221" t="s">
        <v>143</v>
      </c>
      <c r="AY337" s="16" t="s">
        <v>142</v>
      </c>
      <c r="BE337" s="222">
        <f>IF(N337="základní",J337,0)</f>
        <v>0</v>
      </c>
      <c r="BF337" s="222">
        <f>IF(N337="snížená",J337,0)</f>
        <v>0</v>
      </c>
      <c r="BG337" s="222">
        <f>IF(N337="zákl. přenesená",J337,0)</f>
        <v>0</v>
      </c>
      <c r="BH337" s="222">
        <f>IF(N337="sníž. přenesená",J337,0)</f>
        <v>0</v>
      </c>
      <c r="BI337" s="222">
        <f>IF(N337="nulová",J337,0)</f>
        <v>0</v>
      </c>
      <c r="BJ337" s="16" t="s">
        <v>83</v>
      </c>
      <c r="BK337" s="222">
        <f>ROUND(I337*H337,2)</f>
        <v>0</v>
      </c>
      <c r="BL337" s="16" t="s">
        <v>231</v>
      </c>
      <c r="BM337" s="221" t="s">
        <v>603</v>
      </c>
    </row>
    <row r="338" spans="2:65" s="1" customFormat="1" ht="16.5" customHeight="1">
      <c r="B338" s="37"/>
      <c r="C338" s="210" t="s">
        <v>604</v>
      </c>
      <c r="D338" s="210" t="s">
        <v>145</v>
      </c>
      <c r="E338" s="211" t="s">
        <v>605</v>
      </c>
      <c r="F338" s="212" t="s">
        <v>606</v>
      </c>
      <c r="G338" s="213" t="s">
        <v>236</v>
      </c>
      <c r="H338" s="214">
        <v>30</v>
      </c>
      <c r="I338" s="215"/>
      <c r="J338" s="216">
        <f>ROUND(I338*H338,2)</f>
        <v>0</v>
      </c>
      <c r="K338" s="212" t="s">
        <v>315</v>
      </c>
      <c r="L338" s="42"/>
      <c r="M338" s="217" t="s">
        <v>19</v>
      </c>
      <c r="N338" s="218" t="s">
        <v>46</v>
      </c>
      <c r="O338" s="82"/>
      <c r="P338" s="219">
        <f>O338*H338</f>
        <v>0</v>
      </c>
      <c r="Q338" s="219">
        <v>0</v>
      </c>
      <c r="R338" s="219">
        <f>Q338*H338</f>
        <v>0</v>
      </c>
      <c r="S338" s="219">
        <v>0</v>
      </c>
      <c r="T338" s="220">
        <f>S338*H338</f>
        <v>0</v>
      </c>
      <c r="AR338" s="221" t="s">
        <v>231</v>
      </c>
      <c r="AT338" s="221" t="s">
        <v>145</v>
      </c>
      <c r="AU338" s="221" t="s">
        <v>143</v>
      </c>
      <c r="AY338" s="16" t="s">
        <v>142</v>
      </c>
      <c r="BE338" s="222">
        <f>IF(N338="základní",J338,0)</f>
        <v>0</v>
      </c>
      <c r="BF338" s="222">
        <f>IF(N338="snížená",J338,0)</f>
        <v>0</v>
      </c>
      <c r="BG338" s="222">
        <f>IF(N338="zákl. přenesená",J338,0)</f>
        <v>0</v>
      </c>
      <c r="BH338" s="222">
        <f>IF(N338="sníž. přenesená",J338,0)</f>
        <v>0</v>
      </c>
      <c r="BI338" s="222">
        <f>IF(N338="nulová",J338,0)</f>
        <v>0</v>
      </c>
      <c r="BJ338" s="16" t="s">
        <v>83</v>
      </c>
      <c r="BK338" s="222">
        <f>ROUND(I338*H338,2)</f>
        <v>0</v>
      </c>
      <c r="BL338" s="16" t="s">
        <v>231</v>
      </c>
      <c r="BM338" s="221" t="s">
        <v>607</v>
      </c>
    </row>
    <row r="339" spans="2:65" s="1" customFormat="1" ht="16.5" customHeight="1">
      <c r="B339" s="37"/>
      <c r="C339" s="237" t="s">
        <v>608</v>
      </c>
      <c r="D339" s="237" t="s">
        <v>162</v>
      </c>
      <c r="E339" s="238" t="s">
        <v>609</v>
      </c>
      <c r="F339" s="239" t="s">
        <v>610</v>
      </c>
      <c r="G339" s="240" t="s">
        <v>236</v>
      </c>
      <c r="H339" s="241">
        <v>70</v>
      </c>
      <c r="I339" s="242"/>
      <c r="J339" s="243">
        <f>ROUND(I339*H339,2)</f>
        <v>0</v>
      </c>
      <c r="K339" s="239" t="s">
        <v>315</v>
      </c>
      <c r="L339" s="244"/>
      <c r="M339" s="245" t="s">
        <v>19</v>
      </c>
      <c r="N339" s="246" t="s">
        <v>46</v>
      </c>
      <c r="O339" s="82"/>
      <c r="P339" s="219">
        <f>O339*H339</f>
        <v>0</v>
      </c>
      <c r="Q339" s="219">
        <v>5E-05</v>
      </c>
      <c r="R339" s="219">
        <f>Q339*H339</f>
        <v>0.0035</v>
      </c>
      <c r="S339" s="219">
        <v>0</v>
      </c>
      <c r="T339" s="220">
        <f>S339*H339</f>
        <v>0</v>
      </c>
      <c r="AR339" s="221" t="s">
        <v>611</v>
      </c>
      <c r="AT339" s="221" t="s">
        <v>162</v>
      </c>
      <c r="AU339" s="221" t="s">
        <v>143</v>
      </c>
      <c r="AY339" s="16" t="s">
        <v>142</v>
      </c>
      <c r="BE339" s="222">
        <f>IF(N339="základní",J339,0)</f>
        <v>0</v>
      </c>
      <c r="BF339" s="222">
        <f>IF(N339="snížená",J339,0)</f>
        <v>0</v>
      </c>
      <c r="BG339" s="222">
        <f>IF(N339="zákl. přenesená",J339,0)</f>
        <v>0</v>
      </c>
      <c r="BH339" s="222">
        <f>IF(N339="sníž. přenesená",J339,0)</f>
        <v>0</v>
      </c>
      <c r="BI339" s="222">
        <f>IF(N339="nulová",J339,0)</f>
        <v>0</v>
      </c>
      <c r="BJ339" s="16" t="s">
        <v>83</v>
      </c>
      <c r="BK339" s="222">
        <f>ROUND(I339*H339,2)</f>
        <v>0</v>
      </c>
      <c r="BL339" s="16" t="s">
        <v>611</v>
      </c>
      <c r="BM339" s="221" t="s">
        <v>612</v>
      </c>
    </row>
    <row r="340" spans="2:65" s="1" customFormat="1" ht="16.5" customHeight="1">
      <c r="B340" s="37"/>
      <c r="C340" s="237" t="s">
        <v>613</v>
      </c>
      <c r="D340" s="237" t="s">
        <v>162</v>
      </c>
      <c r="E340" s="238" t="s">
        <v>614</v>
      </c>
      <c r="F340" s="239" t="s">
        <v>615</v>
      </c>
      <c r="G340" s="240" t="s">
        <v>236</v>
      </c>
      <c r="H340" s="241">
        <v>30</v>
      </c>
      <c r="I340" s="242"/>
      <c r="J340" s="243">
        <f>ROUND(I340*H340,2)</f>
        <v>0</v>
      </c>
      <c r="K340" s="239" t="s">
        <v>315</v>
      </c>
      <c r="L340" s="244"/>
      <c r="M340" s="245" t="s">
        <v>19</v>
      </c>
      <c r="N340" s="246" t="s">
        <v>46</v>
      </c>
      <c r="O340" s="82"/>
      <c r="P340" s="219">
        <f>O340*H340</f>
        <v>0</v>
      </c>
      <c r="Q340" s="219">
        <v>2.8E-05</v>
      </c>
      <c r="R340" s="219">
        <f>Q340*H340</f>
        <v>0.00084</v>
      </c>
      <c r="S340" s="219">
        <v>0</v>
      </c>
      <c r="T340" s="220">
        <f>S340*H340</f>
        <v>0</v>
      </c>
      <c r="AR340" s="221" t="s">
        <v>611</v>
      </c>
      <c r="AT340" s="221" t="s">
        <v>162</v>
      </c>
      <c r="AU340" s="221" t="s">
        <v>143</v>
      </c>
      <c r="AY340" s="16" t="s">
        <v>142</v>
      </c>
      <c r="BE340" s="222">
        <f>IF(N340="základní",J340,0)</f>
        <v>0</v>
      </c>
      <c r="BF340" s="222">
        <f>IF(N340="snížená",J340,0)</f>
        <v>0</v>
      </c>
      <c r="BG340" s="222">
        <f>IF(N340="zákl. přenesená",J340,0)</f>
        <v>0</v>
      </c>
      <c r="BH340" s="222">
        <f>IF(N340="sníž. přenesená",J340,0)</f>
        <v>0</v>
      </c>
      <c r="BI340" s="222">
        <f>IF(N340="nulová",J340,0)</f>
        <v>0</v>
      </c>
      <c r="BJ340" s="16" t="s">
        <v>83</v>
      </c>
      <c r="BK340" s="222">
        <f>ROUND(I340*H340,2)</f>
        <v>0</v>
      </c>
      <c r="BL340" s="16" t="s">
        <v>611</v>
      </c>
      <c r="BM340" s="221" t="s">
        <v>616</v>
      </c>
    </row>
    <row r="341" spans="2:65" s="1" customFormat="1" ht="16.5" customHeight="1">
      <c r="B341" s="37"/>
      <c r="C341" s="210" t="s">
        <v>617</v>
      </c>
      <c r="D341" s="210" t="s">
        <v>145</v>
      </c>
      <c r="E341" s="211" t="s">
        <v>618</v>
      </c>
      <c r="F341" s="212" t="s">
        <v>619</v>
      </c>
      <c r="G341" s="213" t="s">
        <v>236</v>
      </c>
      <c r="H341" s="214">
        <v>2</v>
      </c>
      <c r="I341" s="215"/>
      <c r="J341" s="216">
        <f>ROUND(I341*H341,2)</f>
        <v>0</v>
      </c>
      <c r="K341" s="212" t="s">
        <v>315</v>
      </c>
      <c r="L341" s="42"/>
      <c r="M341" s="217" t="s">
        <v>19</v>
      </c>
      <c r="N341" s="218" t="s">
        <v>46</v>
      </c>
      <c r="O341" s="82"/>
      <c r="P341" s="219">
        <f>O341*H341</f>
        <v>0</v>
      </c>
      <c r="Q341" s="219">
        <v>0</v>
      </c>
      <c r="R341" s="219">
        <f>Q341*H341</f>
        <v>0</v>
      </c>
      <c r="S341" s="219">
        <v>0</v>
      </c>
      <c r="T341" s="220">
        <f>S341*H341</f>
        <v>0</v>
      </c>
      <c r="AR341" s="221" t="s">
        <v>247</v>
      </c>
      <c r="AT341" s="221" t="s">
        <v>145</v>
      </c>
      <c r="AU341" s="221" t="s">
        <v>143</v>
      </c>
      <c r="AY341" s="16" t="s">
        <v>142</v>
      </c>
      <c r="BE341" s="222">
        <f>IF(N341="základní",J341,0)</f>
        <v>0</v>
      </c>
      <c r="BF341" s="222">
        <f>IF(N341="snížená",J341,0)</f>
        <v>0</v>
      </c>
      <c r="BG341" s="222">
        <f>IF(N341="zákl. přenesená",J341,0)</f>
        <v>0</v>
      </c>
      <c r="BH341" s="222">
        <f>IF(N341="sníž. přenesená",J341,0)</f>
        <v>0</v>
      </c>
      <c r="BI341" s="222">
        <f>IF(N341="nulová",J341,0)</f>
        <v>0</v>
      </c>
      <c r="BJ341" s="16" t="s">
        <v>83</v>
      </c>
      <c r="BK341" s="222">
        <f>ROUND(I341*H341,2)</f>
        <v>0</v>
      </c>
      <c r="BL341" s="16" t="s">
        <v>247</v>
      </c>
      <c r="BM341" s="221" t="s">
        <v>620</v>
      </c>
    </row>
    <row r="342" spans="2:65" s="1" customFormat="1" ht="16.5" customHeight="1">
      <c r="B342" s="37"/>
      <c r="C342" s="237" t="s">
        <v>621</v>
      </c>
      <c r="D342" s="237" t="s">
        <v>162</v>
      </c>
      <c r="E342" s="238" t="s">
        <v>622</v>
      </c>
      <c r="F342" s="239" t="s">
        <v>623</v>
      </c>
      <c r="G342" s="240" t="s">
        <v>236</v>
      </c>
      <c r="H342" s="241">
        <v>2</v>
      </c>
      <c r="I342" s="242"/>
      <c r="J342" s="243">
        <f>ROUND(I342*H342,2)</f>
        <v>0</v>
      </c>
      <c r="K342" s="239" t="s">
        <v>315</v>
      </c>
      <c r="L342" s="244"/>
      <c r="M342" s="245" t="s">
        <v>19</v>
      </c>
      <c r="N342" s="246" t="s">
        <v>46</v>
      </c>
      <c r="O342" s="82"/>
      <c r="P342" s="219">
        <f>O342*H342</f>
        <v>0</v>
      </c>
      <c r="Q342" s="219">
        <v>0.0001</v>
      </c>
      <c r="R342" s="219">
        <f>Q342*H342</f>
        <v>0.0002</v>
      </c>
      <c r="S342" s="219">
        <v>0</v>
      </c>
      <c r="T342" s="220">
        <f>S342*H342</f>
        <v>0</v>
      </c>
      <c r="AR342" s="221" t="s">
        <v>267</v>
      </c>
      <c r="AT342" s="221" t="s">
        <v>162</v>
      </c>
      <c r="AU342" s="221" t="s">
        <v>143</v>
      </c>
      <c r="AY342" s="16" t="s">
        <v>142</v>
      </c>
      <c r="BE342" s="222">
        <f>IF(N342="základní",J342,0)</f>
        <v>0</v>
      </c>
      <c r="BF342" s="222">
        <f>IF(N342="snížená",J342,0)</f>
        <v>0</v>
      </c>
      <c r="BG342" s="222">
        <f>IF(N342="zákl. přenesená",J342,0)</f>
        <v>0</v>
      </c>
      <c r="BH342" s="222">
        <f>IF(N342="sníž. přenesená",J342,0)</f>
        <v>0</v>
      </c>
      <c r="BI342" s="222">
        <f>IF(N342="nulová",J342,0)</f>
        <v>0</v>
      </c>
      <c r="BJ342" s="16" t="s">
        <v>83</v>
      </c>
      <c r="BK342" s="222">
        <f>ROUND(I342*H342,2)</f>
        <v>0</v>
      </c>
      <c r="BL342" s="16" t="s">
        <v>247</v>
      </c>
      <c r="BM342" s="221" t="s">
        <v>624</v>
      </c>
    </row>
    <row r="343" spans="2:65" s="1" customFormat="1" ht="16.5" customHeight="1">
      <c r="B343" s="37"/>
      <c r="C343" s="210" t="s">
        <v>625</v>
      </c>
      <c r="D343" s="210" t="s">
        <v>145</v>
      </c>
      <c r="E343" s="211" t="s">
        <v>626</v>
      </c>
      <c r="F343" s="212" t="s">
        <v>627</v>
      </c>
      <c r="G343" s="213" t="s">
        <v>236</v>
      </c>
      <c r="H343" s="214">
        <v>3</v>
      </c>
      <c r="I343" s="215"/>
      <c r="J343" s="216">
        <f>ROUND(I343*H343,2)</f>
        <v>0</v>
      </c>
      <c r="K343" s="212" t="s">
        <v>315</v>
      </c>
      <c r="L343" s="42"/>
      <c r="M343" s="217" t="s">
        <v>19</v>
      </c>
      <c r="N343" s="218" t="s">
        <v>46</v>
      </c>
      <c r="O343" s="82"/>
      <c r="P343" s="219">
        <f>O343*H343</f>
        <v>0</v>
      </c>
      <c r="Q343" s="219">
        <v>0</v>
      </c>
      <c r="R343" s="219">
        <f>Q343*H343</f>
        <v>0</v>
      </c>
      <c r="S343" s="219">
        <v>0</v>
      </c>
      <c r="T343" s="220">
        <f>S343*H343</f>
        <v>0</v>
      </c>
      <c r="AR343" s="221" t="s">
        <v>231</v>
      </c>
      <c r="AT343" s="221" t="s">
        <v>145</v>
      </c>
      <c r="AU343" s="221" t="s">
        <v>143</v>
      </c>
      <c r="AY343" s="16" t="s">
        <v>142</v>
      </c>
      <c r="BE343" s="222">
        <f>IF(N343="základní",J343,0)</f>
        <v>0</v>
      </c>
      <c r="BF343" s="222">
        <f>IF(N343="snížená",J343,0)</f>
        <v>0</v>
      </c>
      <c r="BG343" s="222">
        <f>IF(N343="zákl. přenesená",J343,0)</f>
        <v>0</v>
      </c>
      <c r="BH343" s="222">
        <f>IF(N343="sníž. přenesená",J343,0)</f>
        <v>0</v>
      </c>
      <c r="BI343" s="222">
        <f>IF(N343="nulová",J343,0)</f>
        <v>0</v>
      </c>
      <c r="BJ343" s="16" t="s">
        <v>83</v>
      </c>
      <c r="BK343" s="222">
        <f>ROUND(I343*H343,2)</f>
        <v>0</v>
      </c>
      <c r="BL343" s="16" t="s">
        <v>231</v>
      </c>
      <c r="BM343" s="221" t="s">
        <v>628</v>
      </c>
    </row>
    <row r="344" spans="2:65" s="1" customFormat="1" ht="16.5" customHeight="1">
      <c r="B344" s="37"/>
      <c r="C344" s="237" t="s">
        <v>629</v>
      </c>
      <c r="D344" s="237" t="s">
        <v>162</v>
      </c>
      <c r="E344" s="238" t="s">
        <v>630</v>
      </c>
      <c r="F344" s="239" t="s">
        <v>631</v>
      </c>
      <c r="G344" s="240" t="s">
        <v>236</v>
      </c>
      <c r="H344" s="241">
        <v>3</v>
      </c>
      <c r="I344" s="242"/>
      <c r="J344" s="243">
        <f>ROUND(I344*H344,2)</f>
        <v>0</v>
      </c>
      <c r="K344" s="239" t="s">
        <v>315</v>
      </c>
      <c r="L344" s="244"/>
      <c r="M344" s="245" t="s">
        <v>19</v>
      </c>
      <c r="N344" s="246" t="s">
        <v>46</v>
      </c>
      <c r="O344" s="82"/>
      <c r="P344" s="219">
        <f>O344*H344</f>
        <v>0</v>
      </c>
      <c r="Q344" s="219">
        <v>1.6E-05</v>
      </c>
      <c r="R344" s="219">
        <f>Q344*H344</f>
        <v>4.8E-05</v>
      </c>
      <c r="S344" s="219">
        <v>0</v>
      </c>
      <c r="T344" s="220">
        <f>S344*H344</f>
        <v>0</v>
      </c>
      <c r="AR344" s="221" t="s">
        <v>611</v>
      </c>
      <c r="AT344" s="221" t="s">
        <v>162</v>
      </c>
      <c r="AU344" s="221" t="s">
        <v>143</v>
      </c>
      <c r="AY344" s="16" t="s">
        <v>142</v>
      </c>
      <c r="BE344" s="222">
        <f>IF(N344="základní",J344,0)</f>
        <v>0</v>
      </c>
      <c r="BF344" s="222">
        <f>IF(N344="snížená",J344,0)</f>
        <v>0</v>
      </c>
      <c r="BG344" s="222">
        <f>IF(N344="zákl. přenesená",J344,0)</f>
        <v>0</v>
      </c>
      <c r="BH344" s="222">
        <f>IF(N344="sníž. přenesená",J344,0)</f>
        <v>0</v>
      </c>
      <c r="BI344" s="222">
        <f>IF(N344="nulová",J344,0)</f>
        <v>0</v>
      </c>
      <c r="BJ344" s="16" t="s">
        <v>83</v>
      </c>
      <c r="BK344" s="222">
        <f>ROUND(I344*H344,2)</f>
        <v>0</v>
      </c>
      <c r="BL344" s="16" t="s">
        <v>611</v>
      </c>
      <c r="BM344" s="221" t="s">
        <v>632</v>
      </c>
    </row>
    <row r="345" spans="2:65" s="1" customFormat="1" ht="16.5" customHeight="1">
      <c r="B345" s="37"/>
      <c r="C345" s="210" t="s">
        <v>633</v>
      </c>
      <c r="D345" s="210" t="s">
        <v>145</v>
      </c>
      <c r="E345" s="211" t="s">
        <v>634</v>
      </c>
      <c r="F345" s="212" t="s">
        <v>635</v>
      </c>
      <c r="G345" s="213" t="s">
        <v>236</v>
      </c>
      <c r="H345" s="214">
        <v>65</v>
      </c>
      <c r="I345" s="215"/>
      <c r="J345" s="216">
        <f>ROUND(I345*H345,2)</f>
        <v>0</v>
      </c>
      <c r="K345" s="212" t="s">
        <v>315</v>
      </c>
      <c r="L345" s="42"/>
      <c r="M345" s="217" t="s">
        <v>19</v>
      </c>
      <c r="N345" s="218" t="s">
        <v>46</v>
      </c>
      <c r="O345" s="82"/>
      <c r="P345" s="219">
        <f>O345*H345</f>
        <v>0</v>
      </c>
      <c r="Q345" s="219">
        <v>0</v>
      </c>
      <c r="R345" s="219">
        <f>Q345*H345</f>
        <v>0</v>
      </c>
      <c r="S345" s="219">
        <v>0</v>
      </c>
      <c r="T345" s="220">
        <f>S345*H345</f>
        <v>0</v>
      </c>
      <c r="AR345" s="221" t="s">
        <v>231</v>
      </c>
      <c r="AT345" s="221" t="s">
        <v>145</v>
      </c>
      <c r="AU345" s="221" t="s">
        <v>143</v>
      </c>
      <c r="AY345" s="16" t="s">
        <v>142</v>
      </c>
      <c r="BE345" s="222">
        <f>IF(N345="základní",J345,0)</f>
        <v>0</v>
      </c>
      <c r="BF345" s="222">
        <f>IF(N345="snížená",J345,0)</f>
        <v>0</v>
      </c>
      <c r="BG345" s="222">
        <f>IF(N345="zákl. přenesená",J345,0)</f>
        <v>0</v>
      </c>
      <c r="BH345" s="222">
        <f>IF(N345="sníž. přenesená",J345,0)</f>
        <v>0</v>
      </c>
      <c r="BI345" s="222">
        <f>IF(N345="nulová",J345,0)</f>
        <v>0</v>
      </c>
      <c r="BJ345" s="16" t="s">
        <v>83</v>
      </c>
      <c r="BK345" s="222">
        <f>ROUND(I345*H345,2)</f>
        <v>0</v>
      </c>
      <c r="BL345" s="16" t="s">
        <v>231</v>
      </c>
      <c r="BM345" s="221" t="s">
        <v>636</v>
      </c>
    </row>
    <row r="346" spans="2:65" s="1" customFormat="1" ht="16.5" customHeight="1">
      <c r="B346" s="37"/>
      <c r="C346" s="237" t="s">
        <v>249</v>
      </c>
      <c r="D346" s="237" t="s">
        <v>162</v>
      </c>
      <c r="E346" s="238" t="s">
        <v>637</v>
      </c>
      <c r="F346" s="239" t="s">
        <v>638</v>
      </c>
      <c r="G346" s="240" t="s">
        <v>236</v>
      </c>
      <c r="H346" s="241">
        <v>35</v>
      </c>
      <c r="I346" s="242"/>
      <c r="J346" s="243">
        <f>ROUND(I346*H346,2)</f>
        <v>0</v>
      </c>
      <c r="K346" s="239" t="s">
        <v>315</v>
      </c>
      <c r="L346" s="244"/>
      <c r="M346" s="245" t="s">
        <v>19</v>
      </c>
      <c r="N346" s="246" t="s">
        <v>46</v>
      </c>
      <c r="O346" s="82"/>
      <c r="P346" s="219">
        <f>O346*H346</f>
        <v>0</v>
      </c>
      <c r="Q346" s="219">
        <v>6E-05</v>
      </c>
      <c r="R346" s="219">
        <f>Q346*H346</f>
        <v>0.0021</v>
      </c>
      <c r="S346" s="219">
        <v>0</v>
      </c>
      <c r="T346" s="220">
        <f>S346*H346</f>
        <v>0</v>
      </c>
      <c r="AR346" s="221" t="s">
        <v>611</v>
      </c>
      <c r="AT346" s="221" t="s">
        <v>162</v>
      </c>
      <c r="AU346" s="221" t="s">
        <v>143</v>
      </c>
      <c r="AY346" s="16" t="s">
        <v>142</v>
      </c>
      <c r="BE346" s="222">
        <f>IF(N346="základní",J346,0)</f>
        <v>0</v>
      </c>
      <c r="BF346" s="222">
        <f>IF(N346="snížená",J346,0)</f>
        <v>0</v>
      </c>
      <c r="BG346" s="222">
        <f>IF(N346="zákl. přenesená",J346,0)</f>
        <v>0</v>
      </c>
      <c r="BH346" s="222">
        <f>IF(N346="sníž. přenesená",J346,0)</f>
        <v>0</v>
      </c>
      <c r="BI346" s="222">
        <f>IF(N346="nulová",J346,0)</f>
        <v>0</v>
      </c>
      <c r="BJ346" s="16" t="s">
        <v>83</v>
      </c>
      <c r="BK346" s="222">
        <f>ROUND(I346*H346,2)</f>
        <v>0</v>
      </c>
      <c r="BL346" s="16" t="s">
        <v>611</v>
      </c>
      <c r="BM346" s="221" t="s">
        <v>639</v>
      </c>
    </row>
    <row r="347" spans="2:65" s="1" customFormat="1" ht="16.5" customHeight="1">
      <c r="B347" s="37"/>
      <c r="C347" s="210" t="s">
        <v>257</v>
      </c>
      <c r="D347" s="210" t="s">
        <v>145</v>
      </c>
      <c r="E347" s="211" t="s">
        <v>640</v>
      </c>
      <c r="F347" s="212" t="s">
        <v>641</v>
      </c>
      <c r="G347" s="213" t="s">
        <v>236</v>
      </c>
      <c r="H347" s="214">
        <v>5</v>
      </c>
      <c r="I347" s="215"/>
      <c r="J347" s="216">
        <f>ROUND(I347*H347,2)</f>
        <v>0</v>
      </c>
      <c r="K347" s="212" t="s">
        <v>315</v>
      </c>
      <c r="L347" s="42"/>
      <c r="M347" s="217" t="s">
        <v>19</v>
      </c>
      <c r="N347" s="218" t="s">
        <v>46</v>
      </c>
      <c r="O347" s="82"/>
      <c r="P347" s="219">
        <f>O347*H347</f>
        <v>0</v>
      </c>
      <c r="Q347" s="219">
        <v>0</v>
      </c>
      <c r="R347" s="219">
        <f>Q347*H347</f>
        <v>0</v>
      </c>
      <c r="S347" s="219">
        <v>0</v>
      </c>
      <c r="T347" s="220">
        <f>S347*H347</f>
        <v>0</v>
      </c>
      <c r="AR347" s="221" t="s">
        <v>247</v>
      </c>
      <c r="AT347" s="221" t="s">
        <v>145</v>
      </c>
      <c r="AU347" s="221" t="s">
        <v>143</v>
      </c>
      <c r="AY347" s="16" t="s">
        <v>142</v>
      </c>
      <c r="BE347" s="222">
        <f>IF(N347="základní",J347,0)</f>
        <v>0</v>
      </c>
      <c r="BF347" s="222">
        <f>IF(N347="snížená",J347,0)</f>
        <v>0</v>
      </c>
      <c r="BG347" s="222">
        <f>IF(N347="zákl. přenesená",J347,0)</f>
        <v>0</v>
      </c>
      <c r="BH347" s="222">
        <f>IF(N347="sníž. přenesená",J347,0)</f>
        <v>0</v>
      </c>
      <c r="BI347" s="222">
        <f>IF(N347="nulová",J347,0)</f>
        <v>0</v>
      </c>
      <c r="BJ347" s="16" t="s">
        <v>83</v>
      </c>
      <c r="BK347" s="222">
        <f>ROUND(I347*H347,2)</f>
        <v>0</v>
      </c>
      <c r="BL347" s="16" t="s">
        <v>247</v>
      </c>
      <c r="BM347" s="221" t="s">
        <v>642</v>
      </c>
    </row>
    <row r="348" spans="2:63" s="11" customFormat="1" ht="20.85" customHeight="1">
      <c r="B348" s="194"/>
      <c r="C348" s="195"/>
      <c r="D348" s="196" t="s">
        <v>74</v>
      </c>
      <c r="E348" s="208" t="s">
        <v>643</v>
      </c>
      <c r="F348" s="208" t="s">
        <v>644</v>
      </c>
      <c r="G348" s="195"/>
      <c r="H348" s="195"/>
      <c r="I348" s="198"/>
      <c r="J348" s="209">
        <f>BK348</f>
        <v>0</v>
      </c>
      <c r="K348" s="195"/>
      <c r="L348" s="200"/>
      <c r="M348" s="201"/>
      <c r="N348" s="202"/>
      <c r="O348" s="202"/>
      <c r="P348" s="203">
        <f>SUM(P349:P350)</f>
        <v>0</v>
      </c>
      <c r="Q348" s="202"/>
      <c r="R348" s="203">
        <f>SUM(R349:R350)</f>
        <v>0.0004</v>
      </c>
      <c r="S348" s="202"/>
      <c r="T348" s="204">
        <f>SUM(T349:T350)</f>
        <v>0</v>
      </c>
      <c r="AR348" s="205" t="s">
        <v>85</v>
      </c>
      <c r="AT348" s="206" t="s">
        <v>74</v>
      </c>
      <c r="AU348" s="206" t="s">
        <v>85</v>
      </c>
      <c r="AY348" s="205" t="s">
        <v>142</v>
      </c>
      <c r="BK348" s="207">
        <f>SUM(BK349:BK350)</f>
        <v>0</v>
      </c>
    </row>
    <row r="349" spans="2:65" s="1" customFormat="1" ht="16.5" customHeight="1">
      <c r="B349" s="37"/>
      <c r="C349" s="210" t="s">
        <v>327</v>
      </c>
      <c r="D349" s="210" t="s">
        <v>145</v>
      </c>
      <c r="E349" s="211" t="s">
        <v>645</v>
      </c>
      <c r="F349" s="212" t="s">
        <v>646</v>
      </c>
      <c r="G349" s="213" t="s">
        <v>236</v>
      </c>
      <c r="H349" s="214">
        <v>1</v>
      </c>
      <c r="I349" s="215"/>
      <c r="J349" s="216">
        <f>ROUND(I349*H349,2)</f>
        <v>0</v>
      </c>
      <c r="K349" s="212" t="s">
        <v>315</v>
      </c>
      <c r="L349" s="42"/>
      <c r="M349" s="217" t="s">
        <v>19</v>
      </c>
      <c r="N349" s="218" t="s">
        <v>46</v>
      </c>
      <c r="O349" s="82"/>
      <c r="P349" s="219">
        <f>O349*H349</f>
        <v>0</v>
      </c>
      <c r="Q349" s="219">
        <v>0</v>
      </c>
      <c r="R349" s="219">
        <f>Q349*H349</f>
        <v>0</v>
      </c>
      <c r="S349" s="219">
        <v>0</v>
      </c>
      <c r="T349" s="220">
        <f>S349*H349</f>
        <v>0</v>
      </c>
      <c r="AR349" s="221" t="s">
        <v>247</v>
      </c>
      <c r="AT349" s="221" t="s">
        <v>145</v>
      </c>
      <c r="AU349" s="221" t="s">
        <v>143</v>
      </c>
      <c r="AY349" s="16" t="s">
        <v>142</v>
      </c>
      <c r="BE349" s="222">
        <f>IF(N349="základní",J349,0)</f>
        <v>0</v>
      </c>
      <c r="BF349" s="222">
        <f>IF(N349="snížená",J349,0)</f>
        <v>0</v>
      </c>
      <c r="BG349" s="222">
        <f>IF(N349="zákl. přenesená",J349,0)</f>
        <v>0</v>
      </c>
      <c r="BH349" s="222">
        <f>IF(N349="sníž. přenesená",J349,0)</f>
        <v>0</v>
      </c>
      <c r="BI349" s="222">
        <f>IF(N349="nulová",J349,0)</f>
        <v>0</v>
      </c>
      <c r="BJ349" s="16" t="s">
        <v>83</v>
      </c>
      <c r="BK349" s="222">
        <f>ROUND(I349*H349,2)</f>
        <v>0</v>
      </c>
      <c r="BL349" s="16" t="s">
        <v>247</v>
      </c>
      <c r="BM349" s="221" t="s">
        <v>647</v>
      </c>
    </row>
    <row r="350" spans="2:65" s="1" customFormat="1" ht="16.5" customHeight="1">
      <c r="B350" s="37"/>
      <c r="C350" s="237" t="s">
        <v>648</v>
      </c>
      <c r="D350" s="237" t="s">
        <v>162</v>
      </c>
      <c r="E350" s="238" t="s">
        <v>649</v>
      </c>
      <c r="F350" s="239" t="s">
        <v>650</v>
      </c>
      <c r="G350" s="240" t="s">
        <v>236</v>
      </c>
      <c r="H350" s="241">
        <v>1</v>
      </c>
      <c r="I350" s="242"/>
      <c r="J350" s="243">
        <f>ROUND(I350*H350,2)</f>
        <v>0</v>
      </c>
      <c r="K350" s="239" t="s">
        <v>315</v>
      </c>
      <c r="L350" s="244"/>
      <c r="M350" s="245" t="s">
        <v>19</v>
      </c>
      <c r="N350" s="246" t="s">
        <v>46</v>
      </c>
      <c r="O350" s="82"/>
      <c r="P350" s="219">
        <f>O350*H350</f>
        <v>0</v>
      </c>
      <c r="Q350" s="219">
        <v>0.0004</v>
      </c>
      <c r="R350" s="219">
        <f>Q350*H350</f>
        <v>0.0004</v>
      </c>
      <c r="S350" s="219">
        <v>0</v>
      </c>
      <c r="T350" s="220">
        <f>S350*H350</f>
        <v>0</v>
      </c>
      <c r="AR350" s="221" t="s">
        <v>267</v>
      </c>
      <c r="AT350" s="221" t="s">
        <v>162</v>
      </c>
      <c r="AU350" s="221" t="s">
        <v>143</v>
      </c>
      <c r="AY350" s="16" t="s">
        <v>142</v>
      </c>
      <c r="BE350" s="222">
        <f>IF(N350="základní",J350,0)</f>
        <v>0</v>
      </c>
      <c r="BF350" s="222">
        <f>IF(N350="snížená",J350,0)</f>
        <v>0</v>
      </c>
      <c r="BG350" s="222">
        <f>IF(N350="zákl. přenesená",J350,0)</f>
        <v>0</v>
      </c>
      <c r="BH350" s="222">
        <f>IF(N350="sníž. přenesená",J350,0)</f>
        <v>0</v>
      </c>
      <c r="BI350" s="222">
        <f>IF(N350="nulová",J350,0)</f>
        <v>0</v>
      </c>
      <c r="BJ350" s="16" t="s">
        <v>83</v>
      </c>
      <c r="BK350" s="222">
        <f>ROUND(I350*H350,2)</f>
        <v>0</v>
      </c>
      <c r="BL350" s="16" t="s">
        <v>247</v>
      </c>
      <c r="BM350" s="221" t="s">
        <v>651</v>
      </c>
    </row>
    <row r="351" spans="2:63" s="11" customFormat="1" ht="20.85" customHeight="1">
      <c r="B351" s="194"/>
      <c r="C351" s="195"/>
      <c r="D351" s="196" t="s">
        <v>74</v>
      </c>
      <c r="E351" s="208" t="s">
        <v>652</v>
      </c>
      <c r="F351" s="208" t="s">
        <v>653</v>
      </c>
      <c r="G351" s="195"/>
      <c r="H351" s="195"/>
      <c r="I351" s="198"/>
      <c r="J351" s="209">
        <f>BK351</f>
        <v>0</v>
      </c>
      <c r="K351" s="195"/>
      <c r="L351" s="200"/>
      <c r="M351" s="201"/>
      <c r="N351" s="202"/>
      <c r="O351" s="202"/>
      <c r="P351" s="203">
        <f>SUM(P352:P353)</f>
        <v>0</v>
      </c>
      <c r="Q351" s="202"/>
      <c r="R351" s="203">
        <f>SUM(R352:R353)</f>
        <v>0</v>
      </c>
      <c r="S351" s="202"/>
      <c r="T351" s="204">
        <f>SUM(T352:T353)</f>
        <v>0</v>
      </c>
      <c r="AR351" s="205" t="s">
        <v>85</v>
      </c>
      <c r="AT351" s="206" t="s">
        <v>74</v>
      </c>
      <c r="AU351" s="206" t="s">
        <v>85</v>
      </c>
      <c r="AY351" s="205" t="s">
        <v>142</v>
      </c>
      <c r="BK351" s="207">
        <f>SUM(BK352:BK353)</f>
        <v>0</v>
      </c>
    </row>
    <row r="352" spans="2:65" s="1" customFormat="1" ht="16.5" customHeight="1">
      <c r="B352" s="37"/>
      <c r="C352" s="210" t="s">
        <v>654</v>
      </c>
      <c r="D352" s="210" t="s">
        <v>145</v>
      </c>
      <c r="E352" s="211" t="s">
        <v>655</v>
      </c>
      <c r="F352" s="212" t="s">
        <v>656</v>
      </c>
      <c r="G352" s="213" t="s">
        <v>657</v>
      </c>
      <c r="H352" s="214">
        <v>10</v>
      </c>
      <c r="I352" s="215"/>
      <c r="J352" s="216">
        <f>ROUND(I352*H352,2)</f>
        <v>0</v>
      </c>
      <c r="K352" s="212" t="s">
        <v>315</v>
      </c>
      <c r="L352" s="42"/>
      <c r="M352" s="217" t="s">
        <v>19</v>
      </c>
      <c r="N352" s="218" t="s">
        <v>46</v>
      </c>
      <c r="O352" s="82"/>
      <c r="P352" s="219">
        <f>O352*H352</f>
        <v>0</v>
      </c>
      <c r="Q352" s="219">
        <v>0</v>
      </c>
      <c r="R352" s="219">
        <f>Q352*H352</f>
        <v>0</v>
      </c>
      <c r="S352" s="219">
        <v>0</v>
      </c>
      <c r="T352" s="220">
        <f>S352*H352</f>
        <v>0</v>
      </c>
      <c r="AR352" s="221" t="s">
        <v>247</v>
      </c>
      <c r="AT352" s="221" t="s">
        <v>145</v>
      </c>
      <c r="AU352" s="221" t="s">
        <v>143</v>
      </c>
      <c r="AY352" s="16" t="s">
        <v>142</v>
      </c>
      <c r="BE352" s="222">
        <f>IF(N352="základní",J352,0)</f>
        <v>0</v>
      </c>
      <c r="BF352" s="222">
        <f>IF(N352="snížená",J352,0)</f>
        <v>0</v>
      </c>
      <c r="BG352" s="222">
        <f>IF(N352="zákl. přenesená",J352,0)</f>
        <v>0</v>
      </c>
      <c r="BH352" s="222">
        <f>IF(N352="sníž. přenesená",J352,0)</f>
        <v>0</v>
      </c>
      <c r="BI352" s="222">
        <f>IF(N352="nulová",J352,0)</f>
        <v>0</v>
      </c>
      <c r="BJ352" s="16" t="s">
        <v>83</v>
      </c>
      <c r="BK352" s="222">
        <f>ROUND(I352*H352,2)</f>
        <v>0</v>
      </c>
      <c r="BL352" s="16" t="s">
        <v>247</v>
      </c>
      <c r="BM352" s="221" t="s">
        <v>658</v>
      </c>
    </row>
    <row r="353" spans="2:65" s="1" customFormat="1" ht="16.5" customHeight="1">
      <c r="B353" s="37"/>
      <c r="C353" s="210" t="s">
        <v>659</v>
      </c>
      <c r="D353" s="210" t="s">
        <v>145</v>
      </c>
      <c r="E353" s="211" t="s">
        <v>660</v>
      </c>
      <c r="F353" s="212" t="s">
        <v>661</v>
      </c>
      <c r="G353" s="213" t="s">
        <v>657</v>
      </c>
      <c r="H353" s="214">
        <v>10</v>
      </c>
      <c r="I353" s="215"/>
      <c r="J353" s="216">
        <f>ROUND(I353*H353,2)</f>
        <v>0</v>
      </c>
      <c r="K353" s="212" t="s">
        <v>315</v>
      </c>
      <c r="L353" s="42"/>
      <c r="M353" s="217" t="s">
        <v>19</v>
      </c>
      <c r="N353" s="218" t="s">
        <v>46</v>
      </c>
      <c r="O353" s="82"/>
      <c r="P353" s="219">
        <f>O353*H353</f>
        <v>0</v>
      </c>
      <c r="Q353" s="219">
        <v>0</v>
      </c>
      <c r="R353" s="219">
        <f>Q353*H353</f>
        <v>0</v>
      </c>
      <c r="S353" s="219">
        <v>0</v>
      </c>
      <c r="T353" s="220">
        <f>S353*H353</f>
        <v>0</v>
      </c>
      <c r="AR353" s="221" t="s">
        <v>247</v>
      </c>
      <c r="AT353" s="221" t="s">
        <v>145</v>
      </c>
      <c r="AU353" s="221" t="s">
        <v>143</v>
      </c>
      <c r="AY353" s="16" t="s">
        <v>142</v>
      </c>
      <c r="BE353" s="222">
        <f>IF(N353="základní",J353,0)</f>
        <v>0</v>
      </c>
      <c r="BF353" s="222">
        <f>IF(N353="snížená",J353,0)</f>
        <v>0</v>
      </c>
      <c r="BG353" s="222">
        <f>IF(N353="zákl. přenesená",J353,0)</f>
        <v>0</v>
      </c>
      <c r="BH353" s="222">
        <f>IF(N353="sníž. přenesená",J353,0)</f>
        <v>0</v>
      </c>
      <c r="BI353" s="222">
        <f>IF(N353="nulová",J353,0)</f>
        <v>0</v>
      </c>
      <c r="BJ353" s="16" t="s">
        <v>83</v>
      </c>
      <c r="BK353" s="222">
        <f>ROUND(I353*H353,2)</f>
        <v>0</v>
      </c>
      <c r="BL353" s="16" t="s">
        <v>247</v>
      </c>
      <c r="BM353" s="221" t="s">
        <v>662</v>
      </c>
    </row>
    <row r="354" spans="2:63" s="11" customFormat="1" ht="20.85" customHeight="1">
      <c r="B354" s="194"/>
      <c r="C354" s="195"/>
      <c r="D354" s="196" t="s">
        <v>74</v>
      </c>
      <c r="E354" s="208" t="s">
        <v>663</v>
      </c>
      <c r="F354" s="208" t="s">
        <v>664</v>
      </c>
      <c r="G354" s="195"/>
      <c r="H354" s="195"/>
      <c r="I354" s="198"/>
      <c r="J354" s="209">
        <f>BK354</f>
        <v>0</v>
      </c>
      <c r="K354" s="195"/>
      <c r="L354" s="200"/>
      <c r="M354" s="201"/>
      <c r="N354" s="202"/>
      <c r="O354" s="202"/>
      <c r="P354" s="203">
        <f>SUM(P355:P375)</f>
        <v>0</v>
      </c>
      <c r="Q354" s="202"/>
      <c r="R354" s="203">
        <f>SUM(R355:R375)</f>
        <v>0.283975</v>
      </c>
      <c r="S354" s="202"/>
      <c r="T354" s="204">
        <f>SUM(T355:T375)</f>
        <v>0</v>
      </c>
      <c r="AR354" s="205" t="s">
        <v>143</v>
      </c>
      <c r="AT354" s="206" t="s">
        <v>74</v>
      </c>
      <c r="AU354" s="206" t="s">
        <v>85</v>
      </c>
      <c r="AY354" s="205" t="s">
        <v>142</v>
      </c>
      <c r="BK354" s="207">
        <f>SUM(BK355:BK375)</f>
        <v>0</v>
      </c>
    </row>
    <row r="355" spans="2:65" s="1" customFormat="1" ht="16.5" customHeight="1">
      <c r="B355" s="37"/>
      <c r="C355" s="210" t="s">
        <v>665</v>
      </c>
      <c r="D355" s="210" t="s">
        <v>145</v>
      </c>
      <c r="E355" s="211" t="s">
        <v>666</v>
      </c>
      <c r="F355" s="212" t="s">
        <v>667</v>
      </c>
      <c r="G355" s="213" t="s">
        <v>236</v>
      </c>
      <c r="H355" s="214">
        <v>69</v>
      </c>
      <c r="I355" s="215"/>
      <c r="J355" s="216">
        <f>ROUND(I355*H355,2)</f>
        <v>0</v>
      </c>
      <c r="K355" s="212" t="s">
        <v>315</v>
      </c>
      <c r="L355" s="42"/>
      <c r="M355" s="217" t="s">
        <v>19</v>
      </c>
      <c r="N355" s="218" t="s">
        <v>46</v>
      </c>
      <c r="O355" s="82"/>
      <c r="P355" s="219">
        <f>O355*H355</f>
        <v>0</v>
      </c>
      <c r="Q355" s="219">
        <v>0</v>
      </c>
      <c r="R355" s="219">
        <f>Q355*H355</f>
        <v>0</v>
      </c>
      <c r="S355" s="219">
        <v>0</v>
      </c>
      <c r="T355" s="220">
        <f>S355*H355</f>
        <v>0</v>
      </c>
      <c r="AR355" s="221" t="s">
        <v>231</v>
      </c>
      <c r="AT355" s="221" t="s">
        <v>145</v>
      </c>
      <c r="AU355" s="221" t="s">
        <v>143</v>
      </c>
      <c r="AY355" s="16" t="s">
        <v>142</v>
      </c>
      <c r="BE355" s="222">
        <f>IF(N355="základní",J355,0)</f>
        <v>0</v>
      </c>
      <c r="BF355" s="222">
        <f>IF(N355="snížená",J355,0)</f>
        <v>0</v>
      </c>
      <c r="BG355" s="222">
        <f>IF(N355="zákl. přenesená",J355,0)</f>
        <v>0</v>
      </c>
      <c r="BH355" s="222">
        <f>IF(N355="sníž. přenesená",J355,0)</f>
        <v>0</v>
      </c>
      <c r="BI355" s="222">
        <f>IF(N355="nulová",J355,0)</f>
        <v>0</v>
      </c>
      <c r="BJ355" s="16" t="s">
        <v>83</v>
      </c>
      <c r="BK355" s="222">
        <f>ROUND(I355*H355,2)</f>
        <v>0</v>
      </c>
      <c r="BL355" s="16" t="s">
        <v>231</v>
      </c>
      <c r="BM355" s="221" t="s">
        <v>668</v>
      </c>
    </row>
    <row r="356" spans="2:65" s="1" customFormat="1" ht="16.5" customHeight="1">
      <c r="B356" s="37"/>
      <c r="C356" s="210" t="s">
        <v>669</v>
      </c>
      <c r="D356" s="210" t="s">
        <v>145</v>
      </c>
      <c r="E356" s="211" t="s">
        <v>670</v>
      </c>
      <c r="F356" s="212" t="s">
        <v>671</v>
      </c>
      <c r="G356" s="213" t="s">
        <v>236</v>
      </c>
      <c r="H356" s="214">
        <v>5</v>
      </c>
      <c r="I356" s="215"/>
      <c r="J356" s="216">
        <f>ROUND(I356*H356,2)</f>
        <v>0</v>
      </c>
      <c r="K356" s="212" t="s">
        <v>315</v>
      </c>
      <c r="L356" s="42"/>
      <c r="M356" s="217" t="s">
        <v>19</v>
      </c>
      <c r="N356" s="218" t="s">
        <v>46</v>
      </c>
      <c r="O356" s="82"/>
      <c r="P356" s="219">
        <f>O356*H356</f>
        <v>0</v>
      </c>
      <c r="Q356" s="219">
        <v>0</v>
      </c>
      <c r="R356" s="219">
        <f>Q356*H356</f>
        <v>0</v>
      </c>
      <c r="S356" s="219">
        <v>0</v>
      </c>
      <c r="T356" s="220">
        <f>S356*H356</f>
        <v>0</v>
      </c>
      <c r="AR356" s="221" t="s">
        <v>231</v>
      </c>
      <c r="AT356" s="221" t="s">
        <v>145</v>
      </c>
      <c r="AU356" s="221" t="s">
        <v>143</v>
      </c>
      <c r="AY356" s="16" t="s">
        <v>142</v>
      </c>
      <c r="BE356" s="222">
        <f>IF(N356="základní",J356,0)</f>
        <v>0</v>
      </c>
      <c r="BF356" s="222">
        <f>IF(N356="snížená",J356,0)</f>
        <v>0</v>
      </c>
      <c r="BG356" s="222">
        <f>IF(N356="zákl. přenesená",J356,0)</f>
        <v>0</v>
      </c>
      <c r="BH356" s="222">
        <f>IF(N356="sníž. přenesená",J356,0)</f>
        <v>0</v>
      </c>
      <c r="BI356" s="222">
        <f>IF(N356="nulová",J356,0)</f>
        <v>0</v>
      </c>
      <c r="BJ356" s="16" t="s">
        <v>83</v>
      </c>
      <c r="BK356" s="222">
        <f>ROUND(I356*H356,2)</f>
        <v>0</v>
      </c>
      <c r="BL356" s="16" t="s">
        <v>231</v>
      </c>
      <c r="BM356" s="221" t="s">
        <v>672</v>
      </c>
    </row>
    <row r="357" spans="2:65" s="1" customFormat="1" ht="16.5" customHeight="1">
      <c r="B357" s="37"/>
      <c r="C357" s="210" t="s">
        <v>673</v>
      </c>
      <c r="D357" s="210" t="s">
        <v>145</v>
      </c>
      <c r="E357" s="211" t="s">
        <v>674</v>
      </c>
      <c r="F357" s="212" t="s">
        <v>675</v>
      </c>
      <c r="G357" s="213" t="s">
        <v>236</v>
      </c>
      <c r="H357" s="214">
        <v>2</v>
      </c>
      <c r="I357" s="215"/>
      <c r="J357" s="216">
        <f>ROUND(I357*H357,2)</f>
        <v>0</v>
      </c>
      <c r="K357" s="212" t="s">
        <v>315</v>
      </c>
      <c r="L357" s="42"/>
      <c r="M357" s="217" t="s">
        <v>19</v>
      </c>
      <c r="N357" s="218" t="s">
        <v>46</v>
      </c>
      <c r="O357" s="82"/>
      <c r="P357" s="219">
        <f>O357*H357</f>
        <v>0</v>
      </c>
      <c r="Q357" s="219">
        <v>0</v>
      </c>
      <c r="R357" s="219">
        <f>Q357*H357</f>
        <v>0</v>
      </c>
      <c r="S357" s="219">
        <v>0</v>
      </c>
      <c r="T357" s="220">
        <f>S357*H357</f>
        <v>0</v>
      </c>
      <c r="AR357" s="221" t="s">
        <v>231</v>
      </c>
      <c r="AT357" s="221" t="s">
        <v>145</v>
      </c>
      <c r="AU357" s="221" t="s">
        <v>143</v>
      </c>
      <c r="AY357" s="16" t="s">
        <v>142</v>
      </c>
      <c r="BE357" s="222">
        <f>IF(N357="základní",J357,0)</f>
        <v>0</v>
      </c>
      <c r="BF357" s="222">
        <f>IF(N357="snížená",J357,0)</f>
        <v>0</v>
      </c>
      <c r="BG357" s="222">
        <f>IF(N357="zákl. přenesená",J357,0)</f>
        <v>0</v>
      </c>
      <c r="BH357" s="222">
        <f>IF(N357="sníž. přenesená",J357,0)</f>
        <v>0</v>
      </c>
      <c r="BI357" s="222">
        <f>IF(N357="nulová",J357,0)</f>
        <v>0</v>
      </c>
      <c r="BJ357" s="16" t="s">
        <v>83</v>
      </c>
      <c r="BK357" s="222">
        <f>ROUND(I357*H357,2)</f>
        <v>0</v>
      </c>
      <c r="BL357" s="16" t="s">
        <v>231</v>
      </c>
      <c r="BM357" s="221" t="s">
        <v>676</v>
      </c>
    </row>
    <row r="358" spans="2:65" s="1" customFormat="1" ht="16.5" customHeight="1">
      <c r="B358" s="37"/>
      <c r="C358" s="237" t="s">
        <v>677</v>
      </c>
      <c r="D358" s="237" t="s">
        <v>162</v>
      </c>
      <c r="E358" s="238" t="s">
        <v>678</v>
      </c>
      <c r="F358" s="239" t="s">
        <v>679</v>
      </c>
      <c r="G358" s="240" t="s">
        <v>19</v>
      </c>
      <c r="H358" s="241">
        <v>1</v>
      </c>
      <c r="I358" s="242"/>
      <c r="J358" s="243">
        <f>ROUND(I358*H358,2)</f>
        <v>0</v>
      </c>
      <c r="K358" s="239" t="s">
        <v>315</v>
      </c>
      <c r="L358" s="244"/>
      <c r="M358" s="245" t="s">
        <v>19</v>
      </c>
      <c r="N358" s="246" t="s">
        <v>46</v>
      </c>
      <c r="O358" s="82"/>
      <c r="P358" s="219">
        <f>O358*H358</f>
        <v>0</v>
      </c>
      <c r="Q358" s="219">
        <v>0</v>
      </c>
      <c r="R358" s="219">
        <f>Q358*H358</f>
        <v>0</v>
      </c>
      <c r="S358" s="219">
        <v>0</v>
      </c>
      <c r="T358" s="220">
        <f>S358*H358</f>
        <v>0</v>
      </c>
      <c r="AR358" s="221" t="s">
        <v>680</v>
      </c>
      <c r="AT358" s="221" t="s">
        <v>162</v>
      </c>
      <c r="AU358" s="221" t="s">
        <v>143</v>
      </c>
      <c r="AY358" s="16" t="s">
        <v>142</v>
      </c>
      <c r="BE358" s="222">
        <f>IF(N358="základní",J358,0)</f>
        <v>0</v>
      </c>
      <c r="BF358" s="222">
        <f>IF(N358="snížená",J358,0)</f>
        <v>0</v>
      </c>
      <c r="BG358" s="222">
        <f>IF(N358="zákl. přenesená",J358,0)</f>
        <v>0</v>
      </c>
      <c r="BH358" s="222">
        <f>IF(N358="sníž. přenesená",J358,0)</f>
        <v>0</v>
      </c>
      <c r="BI358" s="222">
        <f>IF(N358="nulová",J358,0)</f>
        <v>0</v>
      </c>
      <c r="BJ358" s="16" t="s">
        <v>83</v>
      </c>
      <c r="BK358" s="222">
        <f>ROUND(I358*H358,2)</f>
        <v>0</v>
      </c>
      <c r="BL358" s="16" t="s">
        <v>231</v>
      </c>
      <c r="BM358" s="221" t="s">
        <v>681</v>
      </c>
    </row>
    <row r="359" spans="2:65" s="1" customFormat="1" ht="16.5" customHeight="1">
      <c r="B359" s="37"/>
      <c r="C359" s="237" t="s">
        <v>682</v>
      </c>
      <c r="D359" s="237" t="s">
        <v>162</v>
      </c>
      <c r="E359" s="238" t="s">
        <v>683</v>
      </c>
      <c r="F359" s="239" t="s">
        <v>684</v>
      </c>
      <c r="G359" s="240" t="s">
        <v>19</v>
      </c>
      <c r="H359" s="241">
        <v>1</v>
      </c>
      <c r="I359" s="242"/>
      <c r="J359" s="243">
        <f>ROUND(I359*H359,2)</f>
        <v>0</v>
      </c>
      <c r="K359" s="239" t="s">
        <v>315</v>
      </c>
      <c r="L359" s="244"/>
      <c r="M359" s="245" t="s">
        <v>19</v>
      </c>
      <c r="N359" s="246" t="s">
        <v>46</v>
      </c>
      <c r="O359" s="82"/>
      <c r="P359" s="219">
        <f>O359*H359</f>
        <v>0</v>
      </c>
      <c r="Q359" s="219">
        <v>0</v>
      </c>
      <c r="R359" s="219">
        <f>Q359*H359</f>
        <v>0</v>
      </c>
      <c r="S359" s="219">
        <v>0</v>
      </c>
      <c r="T359" s="220">
        <f>S359*H359</f>
        <v>0</v>
      </c>
      <c r="AR359" s="221" t="s">
        <v>680</v>
      </c>
      <c r="AT359" s="221" t="s">
        <v>162</v>
      </c>
      <c r="AU359" s="221" t="s">
        <v>143</v>
      </c>
      <c r="AY359" s="16" t="s">
        <v>142</v>
      </c>
      <c r="BE359" s="222">
        <f>IF(N359="základní",J359,0)</f>
        <v>0</v>
      </c>
      <c r="BF359" s="222">
        <f>IF(N359="snížená",J359,0)</f>
        <v>0</v>
      </c>
      <c r="BG359" s="222">
        <f>IF(N359="zákl. přenesená",J359,0)</f>
        <v>0</v>
      </c>
      <c r="BH359" s="222">
        <f>IF(N359="sníž. přenesená",J359,0)</f>
        <v>0</v>
      </c>
      <c r="BI359" s="222">
        <f>IF(N359="nulová",J359,0)</f>
        <v>0</v>
      </c>
      <c r="BJ359" s="16" t="s">
        <v>83</v>
      </c>
      <c r="BK359" s="222">
        <f>ROUND(I359*H359,2)</f>
        <v>0</v>
      </c>
      <c r="BL359" s="16" t="s">
        <v>231</v>
      </c>
      <c r="BM359" s="221" t="s">
        <v>685</v>
      </c>
    </row>
    <row r="360" spans="2:65" s="1" customFormat="1" ht="16.5" customHeight="1">
      <c r="B360" s="37"/>
      <c r="C360" s="210" t="s">
        <v>686</v>
      </c>
      <c r="D360" s="210" t="s">
        <v>145</v>
      </c>
      <c r="E360" s="211" t="s">
        <v>687</v>
      </c>
      <c r="F360" s="212" t="s">
        <v>688</v>
      </c>
      <c r="G360" s="213" t="s">
        <v>236</v>
      </c>
      <c r="H360" s="214">
        <v>11</v>
      </c>
      <c r="I360" s="215"/>
      <c r="J360" s="216">
        <f>ROUND(I360*H360,2)</f>
        <v>0</v>
      </c>
      <c r="K360" s="212" t="s">
        <v>315</v>
      </c>
      <c r="L360" s="42"/>
      <c r="M360" s="217" t="s">
        <v>19</v>
      </c>
      <c r="N360" s="218" t="s">
        <v>46</v>
      </c>
      <c r="O360" s="82"/>
      <c r="P360" s="219">
        <f>O360*H360</f>
        <v>0</v>
      </c>
      <c r="Q360" s="219">
        <v>0</v>
      </c>
      <c r="R360" s="219">
        <f>Q360*H360</f>
        <v>0</v>
      </c>
      <c r="S360" s="219">
        <v>0</v>
      </c>
      <c r="T360" s="220">
        <f>S360*H360</f>
        <v>0</v>
      </c>
      <c r="AR360" s="221" t="s">
        <v>231</v>
      </c>
      <c r="AT360" s="221" t="s">
        <v>145</v>
      </c>
      <c r="AU360" s="221" t="s">
        <v>143</v>
      </c>
      <c r="AY360" s="16" t="s">
        <v>142</v>
      </c>
      <c r="BE360" s="222">
        <f>IF(N360="základní",J360,0)</f>
        <v>0</v>
      </c>
      <c r="BF360" s="222">
        <f>IF(N360="snížená",J360,0)</f>
        <v>0</v>
      </c>
      <c r="BG360" s="222">
        <f>IF(N360="zákl. přenesená",J360,0)</f>
        <v>0</v>
      </c>
      <c r="BH360" s="222">
        <f>IF(N360="sníž. přenesená",J360,0)</f>
        <v>0</v>
      </c>
      <c r="BI360" s="222">
        <f>IF(N360="nulová",J360,0)</f>
        <v>0</v>
      </c>
      <c r="BJ360" s="16" t="s">
        <v>83</v>
      </c>
      <c r="BK360" s="222">
        <f>ROUND(I360*H360,2)</f>
        <v>0</v>
      </c>
      <c r="BL360" s="16" t="s">
        <v>231</v>
      </c>
      <c r="BM360" s="221" t="s">
        <v>689</v>
      </c>
    </row>
    <row r="361" spans="2:65" s="1" customFormat="1" ht="16.5" customHeight="1">
      <c r="B361" s="37"/>
      <c r="C361" s="237" t="s">
        <v>690</v>
      </c>
      <c r="D361" s="237" t="s">
        <v>162</v>
      </c>
      <c r="E361" s="238" t="s">
        <v>691</v>
      </c>
      <c r="F361" s="239" t="s">
        <v>692</v>
      </c>
      <c r="G361" s="240" t="s">
        <v>236</v>
      </c>
      <c r="H361" s="241">
        <v>9</v>
      </c>
      <c r="I361" s="242"/>
      <c r="J361" s="243">
        <f>ROUND(I361*H361,2)</f>
        <v>0</v>
      </c>
      <c r="K361" s="239" t="s">
        <v>315</v>
      </c>
      <c r="L361" s="244"/>
      <c r="M361" s="245" t="s">
        <v>19</v>
      </c>
      <c r="N361" s="246" t="s">
        <v>46</v>
      </c>
      <c r="O361" s="82"/>
      <c r="P361" s="219">
        <f>O361*H361</f>
        <v>0</v>
      </c>
      <c r="Q361" s="219">
        <v>0</v>
      </c>
      <c r="R361" s="219">
        <f>Q361*H361</f>
        <v>0</v>
      </c>
      <c r="S361" s="219">
        <v>0</v>
      </c>
      <c r="T361" s="220">
        <f>S361*H361</f>
        <v>0</v>
      </c>
      <c r="AR361" s="221" t="s">
        <v>611</v>
      </c>
      <c r="AT361" s="221" t="s">
        <v>162</v>
      </c>
      <c r="AU361" s="221" t="s">
        <v>143</v>
      </c>
      <c r="AY361" s="16" t="s">
        <v>142</v>
      </c>
      <c r="BE361" s="222">
        <f>IF(N361="základní",J361,0)</f>
        <v>0</v>
      </c>
      <c r="BF361" s="222">
        <f>IF(N361="snížená",J361,0)</f>
        <v>0</v>
      </c>
      <c r="BG361" s="222">
        <f>IF(N361="zákl. přenesená",J361,0)</f>
        <v>0</v>
      </c>
      <c r="BH361" s="222">
        <f>IF(N361="sníž. přenesená",J361,0)</f>
        <v>0</v>
      </c>
      <c r="BI361" s="222">
        <f>IF(N361="nulová",J361,0)</f>
        <v>0</v>
      </c>
      <c r="BJ361" s="16" t="s">
        <v>83</v>
      </c>
      <c r="BK361" s="222">
        <f>ROUND(I361*H361,2)</f>
        <v>0</v>
      </c>
      <c r="BL361" s="16" t="s">
        <v>611</v>
      </c>
      <c r="BM361" s="221" t="s">
        <v>693</v>
      </c>
    </row>
    <row r="362" spans="2:65" s="1" customFormat="1" ht="16.5" customHeight="1">
      <c r="B362" s="37"/>
      <c r="C362" s="237" t="s">
        <v>694</v>
      </c>
      <c r="D362" s="237" t="s">
        <v>162</v>
      </c>
      <c r="E362" s="238" t="s">
        <v>695</v>
      </c>
      <c r="F362" s="239" t="s">
        <v>696</v>
      </c>
      <c r="G362" s="240" t="s">
        <v>236</v>
      </c>
      <c r="H362" s="241">
        <v>2</v>
      </c>
      <c r="I362" s="242"/>
      <c r="J362" s="243">
        <f>ROUND(I362*H362,2)</f>
        <v>0</v>
      </c>
      <c r="K362" s="239" t="s">
        <v>315</v>
      </c>
      <c r="L362" s="244"/>
      <c r="M362" s="245" t="s">
        <v>19</v>
      </c>
      <c r="N362" s="246" t="s">
        <v>46</v>
      </c>
      <c r="O362" s="82"/>
      <c r="P362" s="219">
        <f>O362*H362</f>
        <v>0</v>
      </c>
      <c r="Q362" s="219">
        <v>0</v>
      </c>
      <c r="R362" s="219">
        <f>Q362*H362</f>
        <v>0</v>
      </c>
      <c r="S362" s="219">
        <v>0</v>
      </c>
      <c r="T362" s="220">
        <f>S362*H362</f>
        <v>0</v>
      </c>
      <c r="AR362" s="221" t="s">
        <v>611</v>
      </c>
      <c r="AT362" s="221" t="s">
        <v>162</v>
      </c>
      <c r="AU362" s="221" t="s">
        <v>143</v>
      </c>
      <c r="AY362" s="16" t="s">
        <v>142</v>
      </c>
      <c r="BE362" s="222">
        <f>IF(N362="základní",J362,0)</f>
        <v>0</v>
      </c>
      <c r="BF362" s="222">
        <f>IF(N362="snížená",J362,0)</f>
        <v>0</v>
      </c>
      <c r="BG362" s="222">
        <f>IF(N362="zákl. přenesená",J362,0)</f>
        <v>0</v>
      </c>
      <c r="BH362" s="222">
        <f>IF(N362="sníž. přenesená",J362,0)</f>
        <v>0</v>
      </c>
      <c r="BI362" s="222">
        <f>IF(N362="nulová",J362,0)</f>
        <v>0</v>
      </c>
      <c r="BJ362" s="16" t="s">
        <v>83</v>
      </c>
      <c r="BK362" s="222">
        <f>ROUND(I362*H362,2)</f>
        <v>0</v>
      </c>
      <c r="BL362" s="16" t="s">
        <v>611</v>
      </c>
      <c r="BM362" s="221" t="s">
        <v>697</v>
      </c>
    </row>
    <row r="363" spans="2:65" s="1" customFormat="1" ht="16.5" customHeight="1">
      <c r="B363" s="37"/>
      <c r="C363" s="210" t="s">
        <v>698</v>
      </c>
      <c r="D363" s="210" t="s">
        <v>145</v>
      </c>
      <c r="E363" s="211" t="s">
        <v>699</v>
      </c>
      <c r="F363" s="212" t="s">
        <v>700</v>
      </c>
      <c r="G363" s="213" t="s">
        <v>236</v>
      </c>
      <c r="H363" s="214">
        <v>15</v>
      </c>
      <c r="I363" s="215"/>
      <c r="J363" s="216">
        <f>ROUND(I363*H363,2)</f>
        <v>0</v>
      </c>
      <c r="K363" s="212" t="s">
        <v>315</v>
      </c>
      <c r="L363" s="42"/>
      <c r="M363" s="217" t="s">
        <v>19</v>
      </c>
      <c r="N363" s="218" t="s">
        <v>46</v>
      </c>
      <c r="O363" s="82"/>
      <c r="P363" s="219">
        <f>O363*H363</f>
        <v>0</v>
      </c>
      <c r="Q363" s="219">
        <v>0</v>
      </c>
      <c r="R363" s="219">
        <f>Q363*H363</f>
        <v>0</v>
      </c>
      <c r="S363" s="219">
        <v>0</v>
      </c>
      <c r="T363" s="220">
        <f>S363*H363</f>
        <v>0</v>
      </c>
      <c r="AR363" s="221" t="s">
        <v>231</v>
      </c>
      <c r="AT363" s="221" t="s">
        <v>145</v>
      </c>
      <c r="AU363" s="221" t="s">
        <v>143</v>
      </c>
      <c r="AY363" s="16" t="s">
        <v>142</v>
      </c>
      <c r="BE363" s="222">
        <f>IF(N363="základní",J363,0)</f>
        <v>0</v>
      </c>
      <c r="BF363" s="222">
        <f>IF(N363="snížená",J363,0)</f>
        <v>0</v>
      </c>
      <c r="BG363" s="222">
        <f>IF(N363="zákl. přenesená",J363,0)</f>
        <v>0</v>
      </c>
      <c r="BH363" s="222">
        <f>IF(N363="sníž. přenesená",J363,0)</f>
        <v>0</v>
      </c>
      <c r="BI363" s="222">
        <f>IF(N363="nulová",J363,0)</f>
        <v>0</v>
      </c>
      <c r="BJ363" s="16" t="s">
        <v>83</v>
      </c>
      <c r="BK363" s="222">
        <f>ROUND(I363*H363,2)</f>
        <v>0</v>
      </c>
      <c r="BL363" s="16" t="s">
        <v>231</v>
      </c>
      <c r="BM363" s="221" t="s">
        <v>701</v>
      </c>
    </row>
    <row r="364" spans="2:65" s="1" customFormat="1" ht="16.5" customHeight="1">
      <c r="B364" s="37"/>
      <c r="C364" s="237" t="s">
        <v>702</v>
      </c>
      <c r="D364" s="237" t="s">
        <v>162</v>
      </c>
      <c r="E364" s="238" t="s">
        <v>703</v>
      </c>
      <c r="F364" s="239" t="s">
        <v>704</v>
      </c>
      <c r="G364" s="240" t="s">
        <v>236</v>
      </c>
      <c r="H364" s="241">
        <v>8</v>
      </c>
      <c r="I364" s="242"/>
      <c r="J364" s="243">
        <f>ROUND(I364*H364,2)</f>
        <v>0</v>
      </c>
      <c r="K364" s="239" t="s">
        <v>315</v>
      </c>
      <c r="L364" s="244"/>
      <c r="M364" s="245" t="s">
        <v>19</v>
      </c>
      <c r="N364" s="246" t="s">
        <v>46</v>
      </c>
      <c r="O364" s="82"/>
      <c r="P364" s="219">
        <f>O364*H364</f>
        <v>0</v>
      </c>
      <c r="Q364" s="219">
        <v>0.0026</v>
      </c>
      <c r="R364" s="219">
        <f>Q364*H364</f>
        <v>0.0208</v>
      </c>
      <c r="S364" s="219">
        <v>0</v>
      </c>
      <c r="T364" s="220">
        <f>S364*H364</f>
        <v>0</v>
      </c>
      <c r="AR364" s="221" t="s">
        <v>611</v>
      </c>
      <c r="AT364" s="221" t="s">
        <v>162</v>
      </c>
      <c r="AU364" s="221" t="s">
        <v>143</v>
      </c>
      <c r="AY364" s="16" t="s">
        <v>142</v>
      </c>
      <c r="BE364" s="222">
        <f>IF(N364="základní",J364,0)</f>
        <v>0</v>
      </c>
      <c r="BF364" s="222">
        <f>IF(N364="snížená",J364,0)</f>
        <v>0</v>
      </c>
      <c r="BG364" s="222">
        <f>IF(N364="zákl. přenesená",J364,0)</f>
        <v>0</v>
      </c>
      <c r="BH364" s="222">
        <f>IF(N364="sníž. přenesená",J364,0)</f>
        <v>0</v>
      </c>
      <c r="BI364" s="222">
        <f>IF(N364="nulová",J364,0)</f>
        <v>0</v>
      </c>
      <c r="BJ364" s="16" t="s">
        <v>83</v>
      </c>
      <c r="BK364" s="222">
        <f>ROUND(I364*H364,2)</f>
        <v>0</v>
      </c>
      <c r="BL364" s="16" t="s">
        <v>611</v>
      </c>
      <c r="BM364" s="221" t="s">
        <v>705</v>
      </c>
    </row>
    <row r="365" spans="2:65" s="1" customFormat="1" ht="16.5" customHeight="1">
      <c r="B365" s="37"/>
      <c r="C365" s="237" t="s">
        <v>706</v>
      </c>
      <c r="D365" s="237" t="s">
        <v>162</v>
      </c>
      <c r="E365" s="238" t="s">
        <v>707</v>
      </c>
      <c r="F365" s="239" t="s">
        <v>708</v>
      </c>
      <c r="G365" s="240" t="s">
        <v>236</v>
      </c>
      <c r="H365" s="241">
        <v>3</v>
      </c>
      <c r="I365" s="242"/>
      <c r="J365" s="243">
        <f>ROUND(I365*H365,2)</f>
        <v>0</v>
      </c>
      <c r="K365" s="239" t="s">
        <v>315</v>
      </c>
      <c r="L365" s="244"/>
      <c r="M365" s="245" t="s">
        <v>19</v>
      </c>
      <c r="N365" s="246" t="s">
        <v>46</v>
      </c>
      <c r="O365" s="82"/>
      <c r="P365" s="219">
        <f>O365*H365</f>
        <v>0</v>
      </c>
      <c r="Q365" s="219">
        <v>0.0026</v>
      </c>
      <c r="R365" s="219">
        <f>Q365*H365</f>
        <v>0.0078</v>
      </c>
      <c r="S365" s="219">
        <v>0</v>
      </c>
      <c r="T365" s="220">
        <f>S365*H365</f>
        <v>0</v>
      </c>
      <c r="AR365" s="221" t="s">
        <v>611</v>
      </c>
      <c r="AT365" s="221" t="s">
        <v>162</v>
      </c>
      <c r="AU365" s="221" t="s">
        <v>143</v>
      </c>
      <c r="AY365" s="16" t="s">
        <v>142</v>
      </c>
      <c r="BE365" s="222">
        <f>IF(N365="základní",J365,0)</f>
        <v>0</v>
      </c>
      <c r="BF365" s="222">
        <f>IF(N365="snížená",J365,0)</f>
        <v>0</v>
      </c>
      <c r="BG365" s="222">
        <f>IF(N365="zákl. přenesená",J365,0)</f>
        <v>0</v>
      </c>
      <c r="BH365" s="222">
        <f>IF(N365="sníž. přenesená",J365,0)</f>
        <v>0</v>
      </c>
      <c r="BI365" s="222">
        <f>IF(N365="nulová",J365,0)</f>
        <v>0</v>
      </c>
      <c r="BJ365" s="16" t="s">
        <v>83</v>
      </c>
      <c r="BK365" s="222">
        <f>ROUND(I365*H365,2)</f>
        <v>0</v>
      </c>
      <c r="BL365" s="16" t="s">
        <v>611</v>
      </c>
      <c r="BM365" s="221" t="s">
        <v>709</v>
      </c>
    </row>
    <row r="366" spans="2:65" s="1" customFormat="1" ht="16.5" customHeight="1">
      <c r="B366" s="37"/>
      <c r="C366" s="237" t="s">
        <v>710</v>
      </c>
      <c r="D366" s="237" t="s">
        <v>162</v>
      </c>
      <c r="E366" s="238" t="s">
        <v>711</v>
      </c>
      <c r="F366" s="239" t="s">
        <v>712</v>
      </c>
      <c r="G366" s="240" t="s">
        <v>236</v>
      </c>
      <c r="H366" s="241">
        <v>4</v>
      </c>
      <c r="I366" s="242"/>
      <c r="J366" s="243">
        <f>ROUND(I366*H366,2)</f>
        <v>0</v>
      </c>
      <c r="K366" s="239" t="s">
        <v>315</v>
      </c>
      <c r="L366" s="244"/>
      <c r="M366" s="245" t="s">
        <v>19</v>
      </c>
      <c r="N366" s="246" t="s">
        <v>46</v>
      </c>
      <c r="O366" s="82"/>
      <c r="P366" s="219">
        <f>O366*H366</f>
        <v>0</v>
      </c>
      <c r="Q366" s="219">
        <v>0.0026</v>
      </c>
      <c r="R366" s="219">
        <f>Q366*H366</f>
        <v>0.0104</v>
      </c>
      <c r="S366" s="219">
        <v>0</v>
      </c>
      <c r="T366" s="220">
        <f>S366*H366</f>
        <v>0</v>
      </c>
      <c r="AR366" s="221" t="s">
        <v>611</v>
      </c>
      <c r="AT366" s="221" t="s">
        <v>162</v>
      </c>
      <c r="AU366" s="221" t="s">
        <v>143</v>
      </c>
      <c r="AY366" s="16" t="s">
        <v>142</v>
      </c>
      <c r="BE366" s="222">
        <f>IF(N366="základní",J366,0)</f>
        <v>0</v>
      </c>
      <c r="BF366" s="222">
        <f>IF(N366="snížená",J366,0)</f>
        <v>0</v>
      </c>
      <c r="BG366" s="222">
        <f>IF(N366="zákl. přenesená",J366,0)</f>
        <v>0</v>
      </c>
      <c r="BH366" s="222">
        <f>IF(N366="sníž. přenesená",J366,0)</f>
        <v>0</v>
      </c>
      <c r="BI366" s="222">
        <f>IF(N366="nulová",J366,0)</f>
        <v>0</v>
      </c>
      <c r="BJ366" s="16" t="s">
        <v>83</v>
      </c>
      <c r="BK366" s="222">
        <f>ROUND(I366*H366,2)</f>
        <v>0</v>
      </c>
      <c r="BL366" s="16" t="s">
        <v>611</v>
      </c>
      <c r="BM366" s="221" t="s">
        <v>713</v>
      </c>
    </row>
    <row r="367" spans="2:65" s="1" customFormat="1" ht="16.5" customHeight="1">
      <c r="B367" s="37"/>
      <c r="C367" s="237" t="s">
        <v>714</v>
      </c>
      <c r="D367" s="237" t="s">
        <v>162</v>
      </c>
      <c r="E367" s="238" t="s">
        <v>715</v>
      </c>
      <c r="F367" s="239" t="s">
        <v>716</v>
      </c>
      <c r="G367" s="240" t="s">
        <v>236</v>
      </c>
      <c r="H367" s="241">
        <v>25</v>
      </c>
      <c r="I367" s="242"/>
      <c r="J367" s="243">
        <f>ROUND(I367*H367,2)</f>
        <v>0</v>
      </c>
      <c r="K367" s="239" t="s">
        <v>315</v>
      </c>
      <c r="L367" s="244"/>
      <c r="M367" s="245" t="s">
        <v>19</v>
      </c>
      <c r="N367" s="246" t="s">
        <v>46</v>
      </c>
      <c r="O367" s="82"/>
      <c r="P367" s="219">
        <f>O367*H367</f>
        <v>0</v>
      </c>
      <c r="Q367" s="219">
        <v>0.0026</v>
      </c>
      <c r="R367" s="219">
        <f>Q367*H367</f>
        <v>0.065</v>
      </c>
      <c r="S367" s="219">
        <v>0</v>
      </c>
      <c r="T367" s="220">
        <f>S367*H367</f>
        <v>0</v>
      </c>
      <c r="AR367" s="221" t="s">
        <v>611</v>
      </c>
      <c r="AT367" s="221" t="s">
        <v>162</v>
      </c>
      <c r="AU367" s="221" t="s">
        <v>143</v>
      </c>
      <c r="AY367" s="16" t="s">
        <v>142</v>
      </c>
      <c r="BE367" s="222">
        <f>IF(N367="základní",J367,0)</f>
        <v>0</v>
      </c>
      <c r="BF367" s="222">
        <f>IF(N367="snížená",J367,0)</f>
        <v>0</v>
      </c>
      <c r="BG367" s="222">
        <f>IF(N367="zákl. přenesená",J367,0)</f>
        <v>0</v>
      </c>
      <c r="BH367" s="222">
        <f>IF(N367="sníž. přenesená",J367,0)</f>
        <v>0</v>
      </c>
      <c r="BI367" s="222">
        <f>IF(N367="nulová",J367,0)</f>
        <v>0</v>
      </c>
      <c r="BJ367" s="16" t="s">
        <v>83</v>
      </c>
      <c r="BK367" s="222">
        <f>ROUND(I367*H367,2)</f>
        <v>0</v>
      </c>
      <c r="BL367" s="16" t="s">
        <v>611</v>
      </c>
      <c r="BM367" s="221" t="s">
        <v>717</v>
      </c>
    </row>
    <row r="368" spans="2:65" s="1" customFormat="1" ht="16.5" customHeight="1">
      <c r="B368" s="37"/>
      <c r="C368" s="210" t="s">
        <v>718</v>
      </c>
      <c r="D368" s="210" t="s">
        <v>145</v>
      </c>
      <c r="E368" s="211" t="s">
        <v>719</v>
      </c>
      <c r="F368" s="212" t="s">
        <v>720</v>
      </c>
      <c r="G368" s="213" t="s">
        <v>298</v>
      </c>
      <c r="H368" s="214">
        <v>50</v>
      </c>
      <c r="I368" s="215"/>
      <c r="J368" s="216">
        <f>ROUND(I368*H368,2)</f>
        <v>0</v>
      </c>
      <c r="K368" s="212" t="s">
        <v>315</v>
      </c>
      <c r="L368" s="42"/>
      <c r="M368" s="217" t="s">
        <v>19</v>
      </c>
      <c r="N368" s="218" t="s">
        <v>46</v>
      </c>
      <c r="O368" s="82"/>
      <c r="P368" s="219">
        <f>O368*H368</f>
        <v>0</v>
      </c>
      <c r="Q368" s="219">
        <v>0</v>
      </c>
      <c r="R368" s="219">
        <f>Q368*H368</f>
        <v>0</v>
      </c>
      <c r="S368" s="219">
        <v>0</v>
      </c>
      <c r="T368" s="220">
        <f>S368*H368</f>
        <v>0</v>
      </c>
      <c r="AR368" s="221" t="s">
        <v>231</v>
      </c>
      <c r="AT368" s="221" t="s">
        <v>145</v>
      </c>
      <c r="AU368" s="221" t="s">
        <v>143</v>
      </c>
      <c r="AY368" s="16" t="s">
        <v>142</v>
      </c>
      <c r="BE368" s="222">
        <f>IF(N368="základní",J368,0)</f>
        <v>0</v>
      </c>
      <c r="BF368" s="222">
        <f>IF(N368="snížená",J368,0)</f>
        <v>0</v>
      </c>
      <c r="BG368" s="222">
        <f>IF(N368="zákl. přenesená",J368,0)</f>
        <v>0</v>
      </c>
      <c r="BH368" s="222">
        <f>IF(N368="sníž. přenesená",J368,0)</f>
        <v>0</v>
      </c>
      <c r="BI368" s="222">
        <f>IF(N368="nulová",J368,0)</f>
        <v>0</v>
      </c>
      <c r="BJ368" s="16" t="s">
        <v>83</v>
      </c>
      <c r="BK368" s="222">
        <f>ROUND(I368*H368,2)</f>
        <v>0</v>
      </c>
      <c r="BL368" s="16" t="s">
        <v>231</v>
      </c>
      <c r="BM368" s="221" t="s">
        <v>721</v>
      </c>
    </row>
    <row r="369" spans="2:65" s="1" customFormat="1" ht="16.5" customHeight="1">
      <c r="B369" s="37"/>
      <c r="C369" s="237" t="s">
        <v>722</v>
      </c>
      <c r="D369" s="237" t="s">
        <v>162</v>
      </c>
      <c r="E369" s="238" t="s">
        <v>723</v>
      </c>
      <c r="F369" s="239" t="s">
        <v>724</v>
      </c>
      <c r="G369" s="240" t="s">
        <v>298</v>
      </c>
      <c r="H369" s="241">
        <v>50</v>
      </c>
      <c r="I369" s="242"/>
      <c r="J369" s="243">
        <f>ROUND(I369*H369,2)</f>
        <v>0</v>
      </c>
      <c r="K369" s="239" t="s">
        <v>315</v>
      </c>
      <c r="L369" s="244"/>
      <c r="M369" s="245" t="s">
        <v>19</v>
      </c>
      <c r="N369" s="246" t="s">
        <v>46</v>
      </c>
      <c r="O369" s="82"/>
      <c r="P369" s="219">
        <f>O369*H369</f>
        <v>0</v>
      </c>
      <c r="Q369" s="219">
        <v>0.000178</v>
      </c>
      <c r="R369" s="219">
        <f>Q369*H369</f>
        <v>0.0089</v>
      </c>
      <c r="S369" s="219">
        <v>0</v>
      </c>
      <c r="T369" s="220">
        <f>S369*H369</f>
        <v>0</v>
      </c>
      <c r="AR369" s="221" t="s">
        <v>611</v>
      </c>
      <c r="AT369" s="221" t="s">
        <v>162</v>
      </c>
      <c r="AU369" s="221" t="s">
        <v>143</v>
      </c>
      <c r="AY369" s="16" t="s">
        <v>142</v>
      </c>
      <c r="BE369" s="222">
        <f>IF(N369="základní",J369,0)</f>
        <v>0</v>
      </c>
      <c r="BF369" s="222">
        <f>IF(N369="snížená",J369,0)</f>
        <v>0</v>
      </c>
      <c r="BG369" s="222">
        <f>IF(N369="zákl. přenesená",J369,0)</f>
        <v>0</v>
      </c>
      <c r="BH369" s="222">
        <f>IF(N369="sníž. přenesená",J369,0)</f>
        <v>0</v>
      </c>
      <c r="BI369" s="222">
        <f>IF(N369="nulová",J369,0)</f>
        <v>0</v>
      </c>
      <c r="BJ369" s="16" t="s">
        <v>83</v>
      </c>
      <c r="BK369" s="222">
        <f>ROUND(I369*H369,2)</f>
        <v>0</v>
      </c>
      <c r="BL369" s="16" t="s">
        <v>611</v>
      </c>
      <c r="BM369" s="221" t="s">
        <v>725</v>
      </c>
    </row>
    <row r="370" spans="2:65" s="1" customFormat="1" ht="16.5" customHeight="1">
      <c r="B370" s="37"/>
      <c r="C370" s="210" t="s">
        <v>726</v>
      </c>
      <c r="D370" s="210" t="s">
        <v>145</v>
      </c>
      <c r="E370" s="211" t="s">
        <v>727</v>
      </c>
      <c r="F370" s="212" t="s">
        <v>728</v>
      </c>
      <c r="G370" s="213" t="s">
        <v>298</v>
      </c>
      <c r="H370" s="214">
        <v>520</v>
      </c>
      <c r="I370" s="215"/>
      <c r="J370" s="216">
        <f>ROUND(I370*H370,2)</f>
        <v>0</v>
      </c>
      <c r="K370" s="212" t="s">
        <v>315</v>
      </c>
      <c r="L370" s="42"/>
      <c r="M370" s="217" t="s">
        <v>19</v>
      </c>
      <c r="N370" s="218" t="s">
        <v>46</v>
      </c>
      <c r="O370" s="82"/>
      <c r="P370" s="219">
        <f>O370*H370</f>
        <v>0</v>
      </c>
      <c r="Q370" s="219">
        <v>0</v>
      </c>
      <c r="R370" s="219">
        <f>Q370*H370</f>
        <v>0</v>
      </c>
      <c r="S370" s="219">
        <v>0</v>
      </c>
      <c r="T370" s="220">
        <f>S370*H370</f>
        <v>0</v>
      </c>
      <c r="AR370" s="221" t="s">
        <v>231</v>
      </c>
      <c r="AT370" s="221" t="s">
        <v>145</v>
      </c>
      <c r="AU370" s="221" t="s">
        <v>143</v>
      </c>
      <c r="AY370" s="16" t="s">
        <v>142</v>
      </c>
      <c r="BE370" s="222">
        <f>IF(N370="základní",J370,0)</f>
        <v>0</v>
      </c>
      <c r="BF370" s="222">
        <f>IF(N370="snížená",J370,0)</f>
        <v>0</v>
      </c>
      <c r="BG370" s="222">
        <f>IF(N370="zákl. přenesená",J370,0)</f>
        <v>0</v>
      </c>
      <c r="BH370" s="222">
        <f>IF(N370="sníž. přenesená",J370,0)</f>
        <v>0</v>
      </c>
      <c r="BI370" s="222">
        <f>IF(N370="nulová",J370,0)</f>
        <v>0</v>
      </c>
      <c r="BJ370" s="16" t="s">
        <v>83</v>
      </c>
      <c r="BK370" s="222">
        <f>ROUND(I370*H370,2)</f>
        <v>0</v>
      </c>
      <c r="BL370" s="16" t="s">
        <v>231</v>
      </c>
      <c r="BM370" s="221" t="s">
        <v>729</v>
      </c>
    </row>
    <row r="371" spans="2:65" s="1" customFormat="1" ht="16.5" customHeight="1">
      <c r="B371" s="37"/>
      <c r="C371" s="237" t="s">
        <v>730</v>
      </c>
      <c r="D371" s="237" t="s">
        <v>162</v>
      </c>
      <c r="E371" s="238" t="s">
        <v>731</v>
      </c>
      <c r="F371" s="239" t="s">
        <v>732</v>
      </c>
      <c r="G371" s="240" t="s">
        <v>298</v>
      </c>
      <c r="H371" s="241">
        <v>520</v>
      </c>
      <c r="I371" s="242"/>
      <c r="J371" s="243">
        <f>ROUND(I371*H371,2)</f>
        <v>0</v>
      </c>
      <c r="K371" s="239" t="s">
        <v>315</v>
      </c>
      <c r="L371" s="244"/>
      <c r="M371" s="245" t="s">
        <v>19</v>
      </c>
      <c r="N371" s="246" t="s">
        <v>46</v>
      </c>
      <c r="O371" s="82"/>
      <c r="P371" s="219">
        <f>O371*H371</f>
        <v>0</v>
      </c>
      <c r="Q371" s="219">
        <v>0.000117</v>
      </c>
      <c r="R371" s="219">
        <f>Q371*H371</f>
        <v>0.06084</v>
      </c>
      <c r="S371" s="219">
        <v>0</v>
      </c>
      <c r="T371" s="220">
        <f>S371*H371</f>
        <v>0</v>
      </c>
      <c r="AR371" s="221" t="s">
        <v>611</v>
      </c>
      <c r="AT371" s="221" t="s">
        <v>162</v>
      </c>
      <c r="AU371" s="221" t="s">
        <v>143</v>
      </c>
      <c r="AY371" s="16" t="s">
        <v>142</v>
      </c>
      <c r="BE371" s="222">
        <f>IF(N371="základní",J371,0)</f>
        <v>0</v>
      </c>
      <c r="BF371" s="222">
        <f>IF(N371="snížená",J371,0)</f>
        <v>0</v>
      </c>
      <c r="BG371" s="222">
        <f>IF(N371="zákl. přenesená",J371,0)</f>
        <v>0</v>
      </c>
      <c r="BH371" s="222">
        <f>IF(N371="sníž. přenesená",J371,0)</f>
        <v>0</v>
      </c>
      <c r="BI371" s="222">
        <f>IF(N371="nulová",J371,0)</f>
        <v>0</v>
      </c>
      <c r="BJ371" s="16" t="s">
        <v>83</v>
      </c>
      <c r="BK371" s="222">
        <f>ROUND(I371*H371,2)</f>
        <v>0</v>
      </c>
      <c r="BL371" s="16" t="s">
        <v>611</v>
      </c>
      <c r="BM371" s="221" t="s">
        <v>733</v>
      </c>
    </row>
    <row r="372" spans="2:65" s="1" customFormat="1" ht="16.5" customHeight="1">
      <c r="B372" s="37"/>
      <c r="C372" s="210" t="s">
        <v>734</v>
      </c>
      <c r="D372" s="210" t="s">
        <v>145</v>
      </c>
      <c r="E372" s="211" t="s">
        <v>735</v>
      </c>
      <c r="F372" s="212" t="s">
        <v>736</v>
      </c>
      <c r="G372" s="213" t="s">
        <v>298</v>
      </c>
      <c r="H372" s="214">
        <v>445</v>
      </c>
      <c r="I372" s="215"/>
      <c r="J372" s="216">
        <f>ROUND(I372*H372,2)</f>
        <v>0</v>
      </c>
      <c r="K372" s="212" t="s">
        <v>315</v>
      </c>
      <c r="L372" s="42"/>
      <c r="M372" s="217" t="s">
        <v>19</v>
      </c>
      <c r="N372" s="218" t="s">
        <v>46</v>
      </c>
      <c r="O372" s="82"/>
      <c r="P372" s="219">
        <f>O372*H372</f>
        <v>0</v>
      </c>
      <c r="Q372" s="219">
        <v>0</v>
      </c>
      <c r="R372" s="219">
        <f>Q372*H372</f>
        <v>0</v>
      </c>
      <c r="S372" s="219">
        <v>0</v>
      </c>
      <c r="T372" s="220">
        <f>S372*H372</f>
        <v>0</v>
      </c>
      <c r="AR372" s="221" t="s">
        <v>231</v>
      </c>
      <c r="AT372" s="221" t="s">
        <v>145</v>
      </c>
      <c r="AU372" s="221" t="s">
        <v>143</v>
      </c>
      <c r="AY372" s="16" t="s">
        <v>142</v>
      </c>
      <c r="BE372" s="222">
        <f>IF(N372="základní",J372,0)</f>
        <v>0</v>
      </c>
      <c r="BF372" s="222">
        <f>IF(N372="snížená",J372,0)</f>
        <v>0</v>
      </c>
      <c r="BG372" s="222">
        <f>IF(N372="zákl. přenesená",J372,0)</f>
        <v>0</v>
      </c>
      <c r="BH372" s="222">
        <f>IF(N372="sníž. přenesená",J372,0)</f>
        <v>0</v>
      </c>
      <c r="BI372" s="222">
        <f>IF(N372="nulová",J372,0)</f>
        <v>0</v>
      </c>
      <c r="BJ372" s="16" t="s">
        <v>83</v>
      </c>
      <c r="BK372" s="222">
        <f>ROUND(I372*H372,2)</f>
        <v>0</v>
      </c>
      <c r="BL372" s="16" t="s">
        <v>231</v>
      </c>
      <c r="BM372" s="221" t="s">
        <v>737</v>
      </c>
    </row>
    <row r="373" spans="2:65" s="1" customFormat="1" ht="16.5" customHeight="1">
      <c r="B373" s="37"/>
      <c r="C373" s="237" t="s">
        <v>738</v>
      </c>
      <c r="D373" s="237" t="s">
        <v>162</v>
      </c>
      <c r="E373" s="238" t="s">
        <v>739</v>
      </c>
      <c r="F373" s="239" t="s">
        <v>740</v>
      </c>
      <c r="G373" s="240" t="s">
        <v>298</v>
      </c>
      <c r="H373" s="241">
        <v>445</v>
      </c>
      <c r="I373" s="242"/>
      <c r="J373" s="243">
        <f>ROUND(I373*H373,2)</f>
        <v>0</v>
      </c>
      <c r="K373" s="239" t="s">
        <v>315</v>
      </c>
      <c r="L373" s="244"/>
      <c r="M373" s="245" t="s">
        <v>19</v>
      </c>
      <c r="N373" s="246" t="s">
        <v>46</v>
      </c>
      <c r="O373" s="82"/>
      <c r="P373" s="219">
        <f>O373*H373</f>
        <v>0</v>
      </c>
      <c r="Q373" s="219">
        <v>0.000167</v>
      </c>
      <c r="R373" s="219">
        <f>Q373*H373</f>
        <v>0.07431499999999999</v>
      </c>
      <c r="S373" s="219">
        <v>0</v>
      </c>
      <c r="T373" s="220">
        <f>S373*H373</f>
        <v>0</v>
      </c>
      <c r="AR373" s="221" t="s">
        <v>611</v>
      </c>
      <c r="AT373" s="221" t="s">
        <v>162</v>
      </c>
      <c r="AU373" s="221" t="s">
        <v>143</v>
      </c>
      <c r="AY373" s="16" t="s">
        <v>142</v>
      </c>
      <c r="BE373" s="222">
        <f>IF(N373="základní",J373,0)</f>
        <v>0</v>
      </c>
      <c r="BF373" s="222">
        <f>IF(N373="snížená",J373,0)</f>
        <v>0</v>
      </c>
      <c r="BG373" s="222">
        <f>IF(N373="zákl. přenesená",J373,0)</f>
        <v>0</v>
      </c>
      <c r="BH373" s="222">
        <f>IF(N373="sníž. přenesená",J373,0)</f>
        <v>0</v>
      </c>
      <c r="BI373" s="222">
        <f>IF(N373="nulová",J373,0)</f>
        <v>0</v>
      </c>
      <c r="BJ373" s="16" t="s">
        <v>83</v>
      </c>
      <c r="BK373" s="222">
        <f>ROUND(I373*H373,2)</f>
        <v>0</v>
      </c>
      <c r="BL373" s="16" t="s">
        <v>611</v>
      </c>
      <c r="BM373" s="221" t="s">
        <v>741</v>
      </c>
    </row>
    <row r="374" spans="2:65" s="1" customFormat="1" ht="16.5" customHeight="1">
      <c r="B374" s="37"/>
      <c r="C374" s="210" t="s">
        <v>742</v>
      </c>
      <c r="D374" s="210" t="s">
        <v>145</v>
      </c>
      <c r="E374" s="211" t="s">
        <v>743</v>
      </c>
      <c r="F374" s="212" t="s">
        <v>744</v>
      </c>
      <c r="G374" s="213" t="s">
        <v>298</v>
      </c>
      <c r="H374" s="214">
        <v>40</v>
      </c>
      <c r="I374" s="215"/>
      <c r="J374" s="216">
        <f>ROUND(I374*H374,2)</f>
        <v>0</v>
      </c>
      <c r="K374" s="212" t="s">
        <v>315</v>
      </c>
      <c r="L374" s="42"/>
      <c r="M374" s="217" t="s">
        <v>19</v>
      </c>
      <c r="N374" s="218" t="s">
        <v>46</v>
      </c>
      <c r="O374" s="82"/>
      <c r="P374" s="219">
        <f>O374*H374</f>
        <v>0</v>
      </c>
      <c r="Q374" s="219">
        <v>0</v>
      </c>
      <c r="R374" s="219">
        <f>Q374*H374</f>
        <v>0</v>
      </c>
      <c r="S374" s="219">
        <v>0</v>
      </c>
      <c r="T374" s="220">
        <f>S374*H374</f>
        <v>0</v>
      </c>
      <c r="AR374" s="221" t="s">
        <v>231</v>
      </c>
      <c r="AT374" s="221" t="s">
        <v>145</v>
      </c>
      <c r="AU374" s="221" t="s">
        <v>143</v>
      </c>
      <c r="AY374" s="16" t="s">
        <v>142</v>
      </c>
      <c r="BE374" s="222">
        <f>IF(N374="základní",J374,0)</f>
        <v>0</v>
      </c>
      <c r="BF374" s="222">
        <f>IF(N374="snížená",J374,0)</f>
        <v>0</v>
      </c>
      <c r="BG374" s="222">
        <f>IF(N374="zákl. přenesená",J374,0)</f>
        <v>0</v>
      </c>
      <c r="BH374" s="222">
        <f>IF(N374="sníž. přenesená",J374,0)</f>
        <v>0</v>
      </c>
      <c r="BI374" s="222">
        <f>IF(N374="nulová",J374,0)</f>
        <v>0</v>
      </c>
      <c r="BJ374" s="16" t="s">
        <v>83</v>
      </c>
      <c r="BK374" s="222">
        <f>ROUND(I374*H374,2)</f>
        <v>0</v>
      </c>
      <c r="BL374" s="16" t="s">
        <v>231</v>
      </c>
      <c r="BM374" s="221" t="s">
        <v>745</v>
      </c>
    </row>
    <row r="375" spans="2:65" s="1" customFormat="1" ht="16.5" customHeight="1">
      <c r="B375" s="37"/>
      <c r="C375" s="237" t="s">
        <v>746</v>
      </c>
      <c r="D375" s="237" t="s">
        <v>162</v>
      </c>
      <c r="E375" s="238" t="s">
        <v>747</v>
      </c>
      <c r="F375" s="239" t="s">
        <v>748</v>
      </c>
      <c r="G375" s="240" t="s">
        <v>298</v>
      </c>
      <c r="H375" s="241">
        <v>40</v>
      </c>
      <c r="I375" s="242"/>
      <c r="J375" s="243">
        <f>ROUND(I375*H375,2)</f>
        <v>0</v>
      </c>
      <c r="K375" s="239" t="s">
        <v>315</v>
      </c>
      <c r="L375" s="244"/>
      <c r="M375" s="245" t="s">
        <v>19</v>
      </c>
      <c r="N375" s="246" t="s">
        <v>46</v>
      </c>
      <c r="O375" s="82"/>
      <c r="P375" s="219">
        <f>O375*H375</f>
        <v>0</v>
      </c>
      <c r="Q375" s="219">
        <v>0.000898</v>
      </c>
      <c r="R375" s="219">
        <f>Q375*H375</f>
        <v>0.03592</v>
      </c>
      <c r="S375" s="219">
        <v>0</v>
      </c>
      <c r="T375" s="220">
        <f>S375*H375</f>
        <v>0</v>
      </c>
      <c r="AR375" s="221" t="s">
        <v>611</v>
      </c>
      <c r="AT375" s="221" t="s">
        <v>162</v>
      </c>
      <c r="AU375" s="221" t="s">
        <v>143</v>
      </c>
      <c r="AY375" s="16" t="s">
        <v>142</v>
      </c>
      <c r="BE375" s="222">
        <f>IF(N375="základní",J375,0)</f>
        <v>0</v>
      </c>
      <c r="BF375" s="222">
        <f>IF(N375="snížená",J375,0)</f>
        <v>0</v>
      </c>
      <c r="BG375" s="222">
        <f>IF(N375="zákl. přenesená",J375,0)</f>
        <v>0</v>
      </c>
      <c r="BH375" s="222">
        <f>IF(N375="sníž. přenesená",J375,0)</f>
        <v>0</v>
      </c>
      <c r="BI375" s="222">
        <f>IF(N375="nulová",J375,0)</f>
        <v>0</v>
      </c>
      <c r="BJ375" s="16" t="s">
        <v>83</v>
      </c>
      <c r="BK375" s="222">
        <f>ROUND(I375*H375,2)</f>
        <v>0</v>
      </c>
      <c r="BL375" s="16" t="s">
        <v>611</v>
      </c>
      <c r="BM375" s="221" t="s">
        <v>749</v>
      </c>
    </row>
    <row r="376" spans="2:63" s="11" customFormat="1" ht="20.85" customHeight="1">
      <c r="B376" s="194"/>
      <c r="C376" s="195"/>
      <c r="D376" s="196" t="s">
        <v>74</v>
      </c>
      <c r="E376" s="208" t="s">
        <v>750</v>
      </c>
      <c r="F376" s="208" t="s">
        <v>751</v>
      </c>
      <c r="G376" s="195"/>
      <c r="H376" s="195"/>
      <c r="I376" s="198"/>
      <c r="J376" s="209">
        <f>BK376</f>
        <v>0</v>
      </c>
      <c r="K376" s="195"/>
      <c r="L376" s="200"/>
      <c r="M376" s="201"/>
      <c r="N376" s="202"/>
      <c r="O376" s="202"/>
      <c r="P376" s="203">
        <f>SUM(P377:P382)</f>
        <v>0</v>
      </c>
      <c r="Q376" s="202"/>
      <c r="R376" s="203">
        <f>SUM(R377:R382)</f>
        <v>0.00482</v>
      </c>
      <c r="S376" s="202"/>
      <c r="T376" s="204">
        <f>SUM(T377:T382)</f>
        <v>0</v>
      </c>
      <c r="AR376" s="205" t="s">
        <v>143</v>
      </c>
      <c r="AT376" s="206" t="s">
        <v>74</v>
      </c>
      <c r="AU376" s="206" t="s">
        <v>85</v>
      </c>
      <c r="AY376" s="205" t="s">
        <v>142</v>
      </c>
      <c r="BK376" s="207">
        <f>SUM(BK377:BK382)</f>
        <v>0</v>
      </c>
    </row>
    <row r="377" spans="2:65" s="1" customFormat="1" ht="16.5" customHeight="1">
      <c r="B377" s="37"/>
      <c r="C377" s="210" t="s">
        <v>752</v>
      </c>
      <c r="D377" s="210" t="s">
        <v>145</v>
      </c>
      <c r="E377" s="211" t="s">
        <v>753</v>
      </c>
      <c r="F377" s="212" t="s">
        <v>754</v>
      </c>
      <c r="G377" s="213" t="s">
        <v>236</v>
      </c>
      <c r="H377" s="214">
        <v>2</v>
      </c>
      <c r="I377" s="215"/>
      <c r="J377" s="216">
        <f>ROUND(I377*H377,2)</f>
        <v>0</v>
      </c>
      <c r="K377" s="212" t="s">
        <v>315</v>
      </c>
      <c r="L377" s="42"/>
      <c r="M377" s="217" t="s">
        <v>19</v>
      </c>
      <c r="N377" s="218" t="s">
        <v>46</v>
      </c>
      <c r="O377" s="82"/>
      <c r="P377" s="219">
        <f>O377*H377</f>
        <v>0</v>
      </c>
      <c r="Q377" s="219">
        <v>0</v>
      </c>
      <c r="R377" s="219">
        <f>Q377*H377</f>
        <v>0</v>
      </c>
      <c r="S377" s="219">
        <v>0</v>
      </c>
      <c r="T377" s="220">
        <f>S377*H377</f>
        <v>0</v>
      </c>
      <c r="AR377" s="221" t="s">
        <v>231</v>
      </c>
      <c r="AT377" s="221" t="s">
        <v>145</v>
      </c>
      <c r="AU377" s="221" t="s">
        <v>143</v>
      </c>
      <c r="AY377" s="16" t="s">
        <v>142</v>
      </c>
      <c r="BE377" s="222">
        <f>IF(N377="základní",J377,0)</f>
        <v>0</v>
      </c>
      <c r="BF377" s="222">
        <f>IF(N377="snížená",J377,0)</f>
        <v>0</v>
      </c>
      <c r="BG377" s="222">
        <f>IF(N377="zákl. přenesená",J377,0)</f>
        <v>0</v>
      </c>
      <c r="BH377" s="222">
        <f>IF(N377="sníž. přenesená",J377,0)</f>
        <v>0</v>
      </c>
      <c r="BI377" s="222">
        <f>IF(N377="nulová",J377,0)</f>
        <v>0</v>
      </c>
      <c r="BJ377" s="16" t="s">
        <v>83</v>
      </c>
      <c r="BK377" s="222">
        <f>ROUND(I377*H377,2)</f>
        <v>0</v>
      </c>
      <c r="BL377" s="16" t="s">
        <v>231</v>
      </c>
      <c r="BM377" s="221" t="s">
        <v>755</v>
      </c>
    </row>
    <row r="378" spans="2:65" s="1" customFormat="1" ht="16.5" customHeight="1">
      <c r="B378" s="37"/>
      <c r="C378" s="210" t="s">
        <v>756</v>
      </c>
      <c r="D378" s="210" t="s">
        <v>145</v>
      </c>
      <c r="E378" s="211" t="s">
        <v>757</v>
      </c>
      <c r="F378" s="212" t="s">
        <v>758</v>
      </c>
      <c r="G378" s="213" t="s">
        <v>236</v>
      </c>
      <c r="H378" s="214">
        <v>70</v>
      </c>
      <c r="I378" s="215"/>
      <c r="J378" s="216">
        <f>ROUND(I378*H378,2)</f>
        <v>0</v>
      </c>
      <c r="K378" s="212" t="s">
        <v>315</v>
      </c>
      <c r="L378" s="42"/>
      <c r="M378" s="217" t="s">
        <v>19</v>
      </c>
      <c r="N378" s="218" t="s">
        <v>46</v>
      </c>
      <c r="O378" s="82"/>
      <c r="P378" s="219">
        <f>O378*H378</f>
        <v>0</v>
      </c>
      <c r="Q378" s="219">
        <v>0</v>
      </c>
      <c r="R378" s="219">
        <f>Q378*H378</f>
        <v>0</v>
      </c>
      <c r="S378" s="219">
        <v>0</v>
      </c>
      <c r="T378" s="220">
        <f>S378*H378</f>
        <v>0</v>
      </c>
      <c r="AR378" s="221" t="s">
        <v>231</v>
      </c>
      <c r="AT378" s="221" t="s">
        <v>145</v>
      </c>
      <c r="AU378" s="221" t="s">
        <v>143</v>
      </c>
      <c r="AY378" s="16" t="s">
        <v>142</v>
      </c>
      <c r="BE378" s="222">
        <f>IF(N378="základní",J378,0)</f>
        <v>0</v>
      </c>
      <c r="BF378" s="222">
        <f>IF(N378="snížená",J378,0)</f>
        <v>0</v>
      </c>
      <c r="BG378" s="222">
        <f>IF(N378="zákl. přenesená",J378,0)</f>
        <v>0</v>
      </c>
      <c r="BH378" s="222">
        <f>IF(N378="sníž. přenesená",J378,0)</f>
        <v>0</v>
      </c>
      <c r="BI378" s="222">
        <f>IF(N378="nulová",J378,0)</f>
        <v>0</v>
      </c>
      <c r="BJ378" s="16" t="s">
        <v>83</v>
      </c>
      <c r="BK378" s="222">
        <f>ROUND(I378*H378,2)</f>
        <v>0</v>
      </c>
      <c r="BL378" s="16" t="s">
        <v>231</v>
      </c>
      <c r="BM378" s="221" t="s">
        <v>759</v>
      </c>
    </row>
    <row r="379" spans="2:65" s="1" customFormat="1" ht="16.5" customHeight="1">
      <c r="B379" s="37"/>
      <c r="C379" s="210" t="s">
        <v>760</v>
      </c>
      <c r="D379" s="210" t="s">
        <v>145</v>
      </c>
      <c r="E379" s="211" t="s">
        <v>761</v>
      </c>
      <c r="F379" s="212" t="s">
        <v>762</v>
      </c>
      <c r="G379" s="213" t="s">
        <v>298</v>
      </c>
      <c r="H379" s="214">
        <v>140</v>
      </c>
      <c r="I379" s="215"/>
      <c r="J379" s="216">
        <f>ROUND(I379*H379,2)</f>
        <v>0</v>
      </c>
      <c r="K379" s="212" t="s">
        <v>315</v>
      </c>
      <c r="L379" s="42"/>
      <c r="M379" s="217" t="s">
        <v>19</v>
      </c>
      <c r="N379" s="218" t="s">
        <v>46</v>
      </c>
      <c r="O379" s="82"/>
      <c r="P379" s="219">
        <f>O379*H379</f>
        <v>0</v>
      </c>
      <c r="Q379" s="219">
        <v>0</v>
      </c>
      <c r="R379" s="219">
        <f>Q379*H379</f>
        <v>0</v>
      </c>
      <c r="S379" s="219">
        <v>0</v>
      </c>
      <c r="T379" s="220">
        <f>S379*H379</f>
        <v>0</v>
      </c>
      <c r="AR379" s="221" t="s">
        <v>231</v>
      </c>
      <c r="AT379" s="221" t="s">
        <v>145</v>
      </c>
      <c r="AU379" s="221" t="s">
        <v>143</v>
      </c>
      <c r="AY379" s="16" t="s">
        <v>142</v>
      </c>
      <c r="BE379" s="222">
        <f>IF(N379="základní",J379,0)</f>
        <v>0</v>
      </c>
      <c r="BF379" s="222">
        <f>IF(N379="snížená",J379,0)</f>
        <v>0</v>
      </c>
      <c r="BG379" s="222">
        <f>IF(N379="zákl. přenesená",J379,0)</f>
        <v>0</v>
      </c>
      <c r="BH379" s="222">
        <f>IF(N379="sníž. přenesená",J379,0)</f>
        <v>0</v>
      </c>
      <c r="BI379" s="222">
        <f>IF(N379="nulová",J379,0)</f>
        <v>0</v>
      </c>
      <c r="BJ379" s="16" t="s">
        <v>83</v>
      </c>
      <c r="BK379" s="222">
        <f>ROUND(I379*H379,2)</f>
        <v>0</v>
      </c>
      <c r="BL379" s="16" t="s">
        <v>231</v>
      </c>
      <c r="BM379" s="221" t="s">
        <v>763</v>
      </c>
    </row>
    <row r="380" spans="2:65" s="1" customFormat="1" ht="16.5" customHeight="1">
      <c r="B380" s="37"/>
      <c r="C380" s="210" t="s">
        <v>764</v>
      </c>
      <c r="D380" s="210" t="s">
        <v>145</v>
      </c>
      <c r="E380" s="211" t="s">
        <v>765</v>
      </c>
      <c r="F380" s="212" t="s">
        <v>766</v>
      </c>
      <c r="G380" s="213" t="s">
        <v>298</v>
      </c>
      <c r="H380" s="214">
        <v>180</v>
      </c>
      <c r="I380" s="215"/>
      <c r="J380" s="216">
        <f>ROUND(I380*H380,2)</f>
        <v>0</v>
      </c>
      <c r="K380" s="212" t="s">
        <v>315</v>
      </c>
      <c r="L380" s="42"/>
      <c r="M380" s="217" t="s">
        <v>19</v>
      </c>
      <c r="N380" s="218" t="s">
        <v>46</v>
      </c>
      <c r="O380" s="82"/>
      <c r="P380" s="219">
        <f>O380*H380</f>
        <v>0</v>
      </c>
      <c r="Q380" s="219">
        <v>0</v>
      </c>
      <c r="R380" s="219">
        <f>Q380*H380</f>
        <v>0</v>
      </c>
      <c r="S380" s="219">
        <v>0</v>
      </c>
      <c r="T380" s="220">
        <f>S380*H380</f>
        <v>0</v>
      </c>
      <c r="AR380" s="221" t="s">
        <v>231</v>
      </c>
      <c r="AT380" s="221" t="s">
        <v>145</v>
      </c>
      <c r="AU380" s="221" t="s">
        <v>143</v>
      </c>
      <c r="AY380" s="16" t="s">
        <v>142</v>
      </c>
      <c r="BE380" s="222">
        <f>IF(N380="základní",J380,0)</f>
        <v>0</v>
      </c>
      <c r="BF380" s="222">
        <f>IF(N380="snížená",J380,0)</f>
        <v>0</v>
      </c>
      <c r="BG380" s="222">
        <f>IF(N380="zákl. přenesená",J380,0)</f>
        <v>0</v>
      </c>
      <c r="BH380" s="222">
        <f>IF(N380="sníž. přenesená",J380,0)</f>
        <v>0</v>
      </c>
      <c r="BI380" s="222">
        <f>IF(N380="nulová",J380,0)</f>
        <v>0</v>
      </c>
      <c r="BJ380" s="16" t="s">
        <v>83</v>
      </c>
      <c r="BK380" s="222">
        <f>ROUND(I380*H380,2)</f>
        <v>0</v>
      </c>
      <c r="BL380" s="16" t="s">
        <v>231</v>
      </c>
      <c r="BM380" s="221" t="s">
        <v>767</v>
      </c>
    </row>
    <row r="381" spans="2:65" s="1" customFormat="1" ht="16.5" customHeight="1">
      <c r="B381" s="37"/>
      <c r="C381" s="210" t="s">
        <v>768</v>
      </c>
      <c r="D381" s="210" t="s">
        <v>145</v>
      </c>
      <c r="E381" s="211" t="s">
        <v>769</v>
      </c>
      <c r="F381" s="212" t="s">
        <v>770</v>
      </c>
      <c r="G381" s="213" t="s">
        <v>169</v>
      </c>
      <c r="H381" s="214">
        <v>1</v>
      </c>
      <c r="I381" s="215"/>
      <c r="J381" s="216">
        <f>ROUND(I381*H381,2)</f>
        <v>0</v>
      </c>
      <c r="K381" s="212" t="s">
        <v>315</v>
      </c>
      <c r="L381" s="42"/>
      <c r="M381" s="217" t="s">
        <v>19</v>
      </c>
      <c r="N381" s="218" t="s">
        <v>46</v>
      </c>
      <c r="O381" s="82"/>
      <c r="P381" s="219">
        <f>O381*H381</f>
        <v>0</v>
      </c>
      <c r="Q381" s="219">
        <v>0</v>
      </c>
      <c r="R381" s="219">
        <f>Q381*H381</f>
        <v>0</v>
      </c>
      <c r="S381" s="219">
        <v>0</v>
      </c>
      <c r="T381" s="220">
        <f>S381*H381</f>
        <v>0</v>
      </c>
      <c r="AR381" s="221" t="s">
        <v>231</v>
      </c>
      <c r="AT381" s="221" t="s">
        <v>145</v>
      </c>
      <c r="AU381" s="221" t="s">
        <v>143</v>
      </c>
      <c r="AY381" s="16" t="s">
        <v>142</v>
      </c>
      <c r="BE381" s="222">
        <f>IF(N381="základní",J381,0)</f>
        <v>0</v>
      </c>
      <c r="BF381" s="222">
        <f>IF(N381="snížená",J381,0)</f>
        <v>0</v>
      </c>
      <c r="BG381" s="222">
        <f>IF(N381="zákl. přenesená",J381,0)</f>
        <v>0</v>
      </c>
      <c r="BH381" s="222">
        <f>IF(N381="sníž. přenesená",J381,0)</f>
        <v>0</v>
      </c>
      <c r="BI381" s="222">
        <f>IF(N381="nulová",J381,0)</f>
        <v>0</v>
      </c>
      <c r="BJ381" s="16" t="s">
        <v>83</v>
      </c>
      <c r="BK381" s="222">
        <f>ROUND(I381*H381,2)</f>
        <v>0</v>
      </c>
      <c r="BL381" s="16" t="s">
        <v>231</v>
      </c>
      <c r="BM381" s="221" t="s">
        <v>771</v>
      </c>
    </row>
    <row r="382" spans="2:65" s="1" customFormat="1" ht="16.5" customHeight="1">
      <c r="B382" s="37"/>
      <c r="C382" s="210" t="s">
        <v>772</v>
      </c>
      <c r="D382" s="210" t="s">
        <v>145</v>
      </c>
      <c r="E382" s="211" t="s">
        <v>773</v>
      </c>
      <c r="F382" s="212" t="s">
        <v>774</v>
      </c>
      <c r="G382" s="213" t="s">
        <v>169</v>
      </c>
      <c r="H382" s="214">
        <v>2</v>
      </c>
      <c r="I382" s="215"/>
      <c r="J382" s="216">
        <f>ROUND(I382*H382,2)</f>
        <v>0</v>
      </c>
      <c r="K382" s="212" t="s">
        <v>315</v>
      </c>
      <c r="L382" s="42"/>
      <c r="M382" s="257" t="s">
        <v>19</v>
      </c>
      <c r="N382" s="258" t="s">
        <v>46</v>
      </c>
      <c r="O382" s="259"/>
      <c r="P382" s="260">
        <f>O382*H382</f>
        <v>0</v>
      </c>
      <c r="Q382" s="260">
        <v>0.00241</v>
      </c>
      <c r="R382" s="260">
        <f>Q382*H382</f>
        <v>0.00482</v>
      </c>
      <c r="S382" s="260">
        <v>0</v>
      </c>
      <c r="T382" s="261">
        <f>S382*H382</f>
        <v>0</v>
      </c>
      <c r="AR382" s="221" t="s">
        <v>231</v>
      </c>
      <c r="AT382" s="221" t="s">
        <v>145</v>
      </c>
      <c r="AU382" s="221" t="s">
        <v>143</v>
      </c>
      <c r="AY382" s="16" t="s">
        <v>142</v>
      </c>
      <c r="BE382" s="222">
        <f>IF(N382="základní",J382,0)</f>
        <v>0</v>
      </c>
      <c r="BF382" s="222">
        <f>IF(N382="snížená",J382,0)</f>
        <v>0</v>
      </c>
      <c r="BG382" s="222">
        <f>IF(N382="zákl. přenesená",J382,0)</f>
        <v>0</v>
      </c>
      <c r="BH382" s="222">
        <f>IF(N382="sníž. přenesená",J382,0)</f>
        <v>0</v>
      </c>
      <c r="BI382" s="222">
        <f>IF(N382="nulová",J382,0)</f>
        <v>0</v>
      </c>
      <c r="BJ382" s="16" t="s">
        <v>83</v>
      </c>
      <c r="BK382" s="222">
        <f>ROUND(I382*H382,2)</f>
        <v>0</v>
      </c>
      <c r="BL382" s="16" t="s">
        <v>231</v>
      </c>
      <c r="BM382" s="221" t="s">
        <v>775</v>
      </c>
    </row>
    <row r="383" spans="2:12" s="1" customFormat="1" ht="6.95" customHeight="1">
      <c r="B383" s="57"/>
      <c r="C383" s="58"/>
      <c r="D383" s="58"/>
      <c r="E383" s="58"/>
      <c r="F383" s="58"/>
      <c r="G383" s="58"/>
      <c r="H383" s="58"/>
      <c r="I383" s="160"/>
      <c r="J383" s="58"/>
      <c r="K383" s="58"/>
      <c r="L383" s="42"/>
    </row>
  </sheetData>
  <sheetProtection password="CC35" sheet="1" objects="1" scenarios="1" formatColumns="0" formatRows="0" autoFilter="0"/>
  <autoFilter ref="C102:K382"/>
  <mergeCells count="9">
    <mergeCell ref="E7:H7"/>
    <mergeCell ref="E9:H9"/>
    <mergeCell ref="E18:H18"/>
    <mergeCell ref="E27:H27"/>
    <mergeCell ref="E48:H48"/>
    <mergeCell ref="E50:H50"/>
    <mergeCell ref="E93:H93"/>
    <mergeCell ref="E95:H9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3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88</v>
      </c>
    </row>
    <row r="3" spans="2:46" ht="6.95" customHeight="1">
      <c r="B3" s="127"/>
      <c r="C3" s="128"/>
      <c r="D3" s="128"/>
      <c r="E3" s="128"/>
      <c r="F3" s="128"/>
      <c r="G3" s="128"/>
      <c r="H3" s="128"/>
      <c r="I3" s="129"/>
      <c r="J3" s="128"/>
      <c r="K3" s="128"/>
      <c r="L3" s="19"/>
      <c r="AT3" s="16" t="s">
        <v>85</v>
      </c>
    </row>
    <row r="4" spans="2:46" ht="24.95" customHeight="1">
      <c r="B4" s="19"/>
      <c r="D4" s="130" t="s">
        <v>96</v>
      </c>
      <c r="L4" s="19"/>
      <c r="M4" s="131" t="s">
        <v>10</v>
      </c>
      <c r="AT4" s="16" t="s">
        <v>4</v>
      </c>
    </row>
    <row r="5" spans="2:12" ht="6.95" customHeight="1">
      <c r="B5" s="19"/>
      <c r="L5" s="19"/>
    </row>
    <row r="6" spans="2:12" ht="12" customHeight="1">
      <c r="B6" s="19"/>
      <c r="D6" s="132" t="s">
        <v>16</v>
      </c>
      <c r="L6" s="19"/>
    </row>
    <row r="7" spans="2:12" ht="16.5" customHeight="1">
      <c r="B7" s="19"/>
      <c r="E7" s="133" t="str">
        <f>'Rekapitulace stavby'!K6</f>
        <v>Rekonstrukce Pallova 52/19, Plzeň, objekt A, vestibul a sály</v>
      </c>
      <c r="F7" s="132"/>
      <c r="G7" s="132"/>
      <c r="H7" s="132"/>
      <c r="L7" s="19"/>
    </row>
    <row r="8" spans="2:12" s="1" customFormat="1" ht="12" customHeight="1">
      <c r="B8" s="42"/>
      <c r="D8" s="132" t="s">
        <v>97</v>
      </c>
      <c r="I8" s="134"/>
      <c r="L8" s="42"/>
    </row>
    <row r="9" spans="2:12" s="1" customFormat="1" ht="36.95" customHeight="1">
      <c r="B9" s="42"/>
      <c r="E9" s="135" t="s">
        <v>776</v>
      </c>
      <c r="F9" s="1"/>
      <c r="G9" s="1"/>
      <c r="H9" s="1"/>
      <c r="I9" s="134"/>
      <c r="L9" s="42"/>
    </row>
    <row r="10" spans="2:12" s="1" customFormat="1" ht="12">
      <c r="B10" s="42"/>
      <c r="I10" s="134"/>
      <c r="L10" s="42"/>
    </row>
    <row r="11" spans="2:12" s="1" customFormat="1" ht="12" customHeight="1">
      <c r="B11" s="42"/>
      <c r="D11" s="132" t="s">
        <v>18</v>
      </c>
      <c r="F11" s="136" t="s">
        <v>19</v>
      </c>
      <c r="I11" s="137" t="s">
        <v>20</v>
      </c>
      <c r="J11" s="136" t="s">
        <v>19</v>
      </c>
      <c r="L11" s="42"/>
    </row>
    <row r="12" spans="2:12" s="1" customFormat="1" ht="12" customHeight="1">
      <c r="B12" s="42"/>
      <c r="D12" s="132" t="s">
        <v>21</v>
      </c>
      <c r="F12" s="136" t="s">
        <v>22</v>
      </c>
      <c r="I12" s="137" t="s">
        <v>23</v>
      </c>
      <c r="J12" s="138" t="str">
        <f>'Rekapitulace stavby'!AN8</f>
        <v>6. 3. 2019</v>
      </c>
      <c r="L12" s="42"/>
    </row>
    <row r="13" spans="2:12" s="1" customFormat="1" ht="10.8" customHeight="1">
      <c r="B13" s="42"/>
      <c r="I13" s="134"/>
      <c r="L13" s="42"/>
    </row>
    <row r="14" spans="2:12" s="1" customFormat="1" ht="12" customHeight="1">
      <c r="B14" s="42"/>
      <c r="D14" s="132" t="s">
        <v>25</v>
      </c>
      <c r="I14" s="137" t="s">
        <v>26</v>
      </c>
      <c r="J14" s="136" t="s">
        <v>19</v>
      </c>
      <c r="L14" s="42"/>
    </row>
    <row r="15" spans="2:12" s="1" customFormat="1" ht="18" customHeight="1">
      <c r="B15" s="42"/>
      <c r="E15" s="136" t="s">
        <v>27</v>
      </c>
      <c r="I15" s="137" t="s">
        <v>28</v>
      </c>
      <c r="J15" s="136" t="s">
        <v>19</v>
      </c>
      <c r="L15" s="42"/>
    </row>
    <row r="16" spans="2:12" s="1" customFormat="1" ht="6.95" customHeight="1">
      <c r="B16" s="42"/>
      <c r="I16" s="134"/>
      <c r="L16" s="42"/>
    </row>
    <row r="17" spans="2:12" s="1" customFormat="1" ht="12" customHeight="1">
      <c r="B17" s="42"/>
      <c r="D17" s="132" t="s">
        <v>29</v>
      </c>
      <c r="I17" s="137" t="s">
        <v>26</v>
      </c>
      <c r="J17" s="32" t="str">
        <f>'Rekapitulace stavby'!AN13</f>
        <v>Vyplň údaj</v>
      </c>
      <c r="L17" s="42"/>
    </row>
    <row r="18" spans="2:12" s="1" customFormat="1" ht="18" customHeight="1">
      <c r="B18" s="42"/>
      <c r="E18" s="32" t="str">
        <f>'Rekapitulace stavby'!E14</f>
        <v>Vyplň údaj</v>
      </c>
      <c r="F18" s="136"/>
      <c r="G18" s="136"/>
      <c r="H18" s="136"/>
      <c r="I18" s="137" t="s">
        <v>28</v>
      </c>
      <c r="J18" s="32" t="str">
        <f>'Rekapitulace stavby'!AN14</f>
        <v>Vyplň údaj</v>
      </c>
      <c r="L18" s="42"/>
    </row>
    <row r="19" spans="2:12" s="1" customFormat="1" ht="6.95" customHeight="1">
      <c r="B19" s="42"/>
      <c r="I19" s="134"/>
      <c r="L19" s="42"/>
    </row>
    <row r="20" spans="2:12" s="1" customFormat="1" ht="12" customHeight="1">
      <c r="B20" s="42"/>
      <c r="D20" s="132" t="s">
        <v>31</v>
      </c>
      <c r="I20" s="137" t="s">
        <v>26</v>
      </c>
      <c r="J20" s="136" t="s">
        <v>32</v>
      </c>
      <c r="L20" s="42"/>
    </row>
    <row r="21" spans="2:12" s="1" customFormat="1" ht="18" customHeight="1">
      <c r="B21" s="42"/>
      <c r="E21" s="136" t="s">
        <v>33</v>
      </c>
      <c r="I21" s="137" t="s">
        <v>28</v>
      </c>
      <c r="J21" s="136" t="s">
        <v>34</v>
      </c>
      <c r="L21" s="42"/>
    </row>
    <row r="22" spans="2:12" s="1" customFormat="1" ht="6.95" customHeight="1">
      <c r="B22" s="42"/>
      <c r="I22" s="134"/>
      <c r="L22" s="42"/>
    </row>
    <row r="23" spans="2:12" s="1" customFormat="1" ht="12" customHeight="1">
      <c r="B23" s="42"/>
      <c r="D23" s="132" t="s">
        <v>36</v>
      </c>
      <c r="I23" s="137" t="s">
        <v>26</v>
      </c>
      <c r="J23" s="136" t="s">
        <v>37</v>
      </c>
      <c r="L23" s="42"/>
    </row>
    <row r="24" spans="2:12" s="1" customFormat="1" ht="18" customHeight="1">
      <c r="B24" s="42"/>
      <c r="E24" s="136" t="s">
        <v>38</v>
      </c>
      <c r="I24" s="137" t="s">
        <v>28</v>
      </c>
      <c r="J24" s="136" t="s">
        <v>19</v>
      </c>
      <c r="L24" s="42"/>
    </row>
    <row r="25" spans="2:12" s="1" customFormat="1" ht="6.95" customHeight="1">
      <c r="B25" s="42"/>
      <c r="I25" s="134"/>
      <c r="L25" s="42"/>
    </row>
    <row r="26" spans="2:12" s="1" customFormat="1" ht="12" customHeight="1">
      <c r="B26" s="42"/>
      <c r="D26" s="132" t="s">
        <v>39</v>
      </c>
      <c r="I26" s="134"/>
      <c r="L26" s="42"/>
    </row>
    <row r="27" spans="2:12" s="7" customFormat="1" ht="16.5" customHeight="1">
      <c r="B27" s="139"/>
      <c r="E27" s="140" t="s">
        <v>19</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41</v>
      </c>
      <c r="I30" s="134"/>
      <c r="J30" s="144">
        <f>ROUND(J98,2)</f>
        <v>0</v>
      </c>
      <c r="L30" s="42"/>
    </row>
    <row r="31" spans="2:12" s="1" customFormat="1" ht="6.95" customHeight="1">
      <c r="B31" s="42"/>
      <c r="D31" s="74"/>
      <c r="E31" s="74"/>
      <c r="F31" s="74"/>
      <c r="G31" s="74"/>
      <c r="H31" s="74"/>
      <c r="I31" s="142"/>
      <c r="J31" s="74"/>
      <c r="K31" s="74"/>
      <c r="L31" s="42"/>
    </row>
    <row r="32" spans="2:12" s="1" customFormat="1" ht="14.4" customHeight="1">
      <c r="B32" s="42"/>
      <c r="F32" s="145" t="s">
        <v>43</v>
      </c>
      <c r="I32" s="146" t="s">
        <v>42</v>
      </c>
      <c r="J32" s="145" t="s">
        <v>44</v>
      </c>
      <c r="L32" s="42"/>
    </row>
    <row r="33" spans="2:12" s="1" customFormat="1" ht="14.4" customHeight="1">
      <c r="B33" s="42"/>
      <c r="D33" s="147" t="s">
        <v>45</v>
      </c>
      <c r="E33" s="132" t="s">
        <v>46</v>
      </c>
      <c r="F33" s="148">
        <f>ROUND((SUM(BE98:BE235)),2)</f>
        <v>0</v>
      </c>
      <c r="I33" s="149">
        <v>0.21</v>
      </c>
      <c r="J33" s="148">
        <f>ROUND(((SUM(BE98:BE235))*I33),2)</f>
        <v>0</v>
      </c>
      <c r="L33" s="42"/>
    </row>
    <row r="34" spans="2:12" s="1" customFormat="1" ht="14.4" customHeight="1">
      <c r="B34" s="42"/>
      <c r="E34" s="132" t="s">
        <v>47</v>
      </c>
      <c r="F34" s="148">
        <f>ROUND((SUM(BF98:BF235)),2)</f>
        <v>0</v>
      </c>
      <c r="I34" s="149">
        <v>0.15</v>
      </c>
      <c r="J34" s="148">
        <f>ROUND(((SUM(BF98:BF235))*I34),2)</f>
        <v>0</v>
      </c>
      <c r="L34" s="42"/>
    </row>
    <row r="35" spans="2:12" s="1" customFormat="1" ht="14.4" customHeight="1" hidden="1">
      <c r="B35" s="42"/>
      <c r="E35" s="132" t="s">
        <v>48</v>
      </c>
      <c r="F35" s="148">
        <f>ROUND((SUM(BG98:BG235)),2)</f>
        <v>0</v>
      </c>
      <c r="I35" s="149">
        <v>0.21</v>
      </c>
      <c r="J35" s="148">
        <f>0</f>
        <v>0</v>
      </c>
      <c r="L35" s="42"/>
    </row>
    <row r="36" spans="2:12" s="1" customFormat="1" ht="14.4" customHeight="1" hidden="1">
      <c r="B36" s="42"/>
      <c r="E36" s="132" t="s">
        <v>49</v>
      </c>
      <c r="F36" s="148">
        <f>ROUND((SUM(BH98:BH235)),2)</f>
        <v>0</v>
      </c>
      <c r="I36" s="149">
        <v>0.15</v>
      </c>
      <c r="J36" s="148">
        <f>0</f>
        <v>0</v>
      </c>
      <c r="L36" s="42"/>
    </row>
    <row r="37" spans="2:12" s="1" customFormat="1" ht="14.4" customHeight="1" hidden="1">
      <c r="B37" s="42"/>
      <c r="E37" s="132" t="s">
        <v>50</v>
      </c>
      <c r="F37" s="148">
        <f>ROUND((SUM(BI98:BI235)),2)</f>
        <v>0</v>
      </c>
      <c r="I37" s="149">
        <v>0</v>
      </c>
      <c r="J37" s="148">
        <f>0</f>
        <v>0</v>
      </c>
      <c r="L37" s="42"/>
    </row>
    <row r="38" spans="2:12" s="1" customFormat="1" ht="6.95" customHeight="1">
      <c r="B38" s="42"/>
      <c r="I38" s="134"/>
      <c r="L38" s="42"/>
    </row>
    <row r="39" spans="2:12" s="1" customFormat="1" ht="25.4" customHeight="1">
      <c r="B39" s="42"/>
      <c r="C39" s="150"/>
      <c r="D39" s="151" t="s">
        <v>51</v>
      </c>
      <c r="E39" s="152"/>
      <c r="F39" s="152"/>
      <c r="G39" s="153" t="s">
        <v>52</v>
      </c>
      <c r="H39" s="154" t="s">
        <v>53</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99</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6.5" customHeight="1">
      <c r="B48" s="37"/>
      <c r="C48" s="38"/>
      <c r="D48" s="38"/>
      <c r="E48" s="164" t="str">
        <f>E7</f>
        <v>Rekonstrukce Pallova 52/19, Plzeň, objekt A, vestibul a sály</v>
      </c>
      <c r="F48" s="31"/>
      <c r="G48" s="31"/>
      <c r="H48" s="31"/>
      <c r="I48" s="134"/>
      <c r="J48" s="38"/>
      <c r="K48" s="38"/>
      <c r="L48" s="42"/>
    </row>
    <row r="49" spans="2:12" s="1" customFormat="1" ht="12" customHeight="1">
      <c r="B49" s="37"/>
      <c r="C49" s="31" t="s">
        <v>97</v>
      </c>
      <c r="D49" s="38"/>
      <c r="E49" s="38"/>
      <c r="F49" s="38"/>
      <c r="G49" s="38"/>
      <c r="H49" s="38"/>
      <c r="I49" s="134"/>
      <c r="J49" s="38"/>
      <c r="K49" s="38"/>
      <c r="L49" s="42"/>
    </row>
    <row r="50" spans="2:12" s="1" customFormat="1" ht="16.5" customHeight="1">
      <c r="B50" s="37"/>
      <c r="C50" s="38"/>
      <c r="D50" s="38"/>
      <c r="E50" s="67" t="str">
        <f>E9</f>
        <v>02 - Stavební objekt 2.n.p.</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21</v>
      </c>
      <c r="D52" s="38"/>
      <c r="E52" s="38"/>
      <c r="F52" s="26" t="str">
        <f>F12</f>
        <v>Pallova 52/19, Plzeň</v>
      </c>
      <c r="G52" s="38"/>
      <c r="H52" s="38"/>
      <c r="I52" s="137" t="s">
        <v>23</v>
      </c>
      <c r="J52" s="70" t="str">
        <f>IF(J12="","",J12)</f>
        <v>6. 3. 2019</v>
      </c>
      <c r="K52" s="38"/>
      <c r="L52" s="42"/>
    </row>
    <row r="53" spans="2:12" s="1" customFormat="1" ht="6.95" customHeight="1">
      <c r="B53" s="37"/>
      <c r="C53" s="38"/>
      <c r="D53" s="38"/>
      <c r="E53" s="38"/>
      <c r="F53" s="38"/>
      <c r="G53" s="38"/>
      <c r="H53" s="38"/>
      <c r="I53" s="134"/>
      <c r="J53" s="38"/>
      <c r="K53" s="38"/>
      <c r="L53" s="42"/>
    </row>
    <row r="54" spans="2:12" s="1" customFormat="1" ht="43.05" customHeight="1">
      <c r="B54" s="37"/>
      <c r="C54" s="31" t="s">
        <v>25</v>
      </c>
      <c r="D54" s="38"/>
      <c r="E54" s="38"/>
      <c r="F54" s="26" t="str">
        <f>E15</f>
        <v>Středisko volného času Radovánek, Pallova 52/19,Pl</v>
      </c>
      <c r="G54" s="38"/>
      <c r="H54" s="38"/>
      <c r="I54" s="137" t="s">
        <v>31</v>
      </c>
      <c r="J54" s="35" t="str">
        <f>E21</f>
        <v>L.Beneda,Čižická 279, 332 09 Štěnovice</v>
      </c>
      <c r="K54" s="38"/>
      <c r="L54" s="42"/>
    </row>
    <row r="55" spans="2:12" s="1" customFormat="1" ht="43.05" customHeight="1">
      <c r="B55" s="37"/>
      <c r="C55" s="31" t="s">
        <v>29</v>
      </c>
      <c r="D55" s="38"/>
      <c r="E55" s="38"/>
      <c r="F55" s="26" t="str">
        <f>IF(E18="","",E18)</f>
        <v>Vyplň údaj</v>
      </c>
      <c r="G55" s="38"/>
      <c r="H55" s="38"/>
      <c r="I55" s="137" t="s">
        <v>36</v>
      </c>
      <c r="J55" s="35" t="str">
        <f>E24</f>
        <v>Martina Havířová, Vranovská 1348, 349 01 Stříbro</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100</v>
      </c>
      <c r="D57" s="166"/>
      <c r="E57" s="166"/>
      <c r="F57" s="166"/>
      <c r="G57" s="166"/>
      <c r="H57" s="166"/>
      <c r="I57" s="167"/>
      <c r="J57" s="168" t="s">
        <v>101</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73</v>
      </c>
      <c r="D59" s="38"/>
      <c r="E59" s="38"/>
      <c r="F59" s="38"/>
      <c r="G59" s="38"/>
      <c r="H59" s="38"/>
      <c r="I59" s="134"/>
      <c r="J59" s="100">
        <f>J98</f>
        <v>0</v>
      </c>
      <c r="K59" s="38"/>
      <c r="L59" s="42"/>
      <c r="AU59" s="16" t="s">
        <v>102</v>
      </c>
    </row>
    <row r="60" spans="2:12" s="8" customFormat="1" ht="24.95" customHeight="1">
      <c r="B60" s="170"/>
      <c r="C60" s="171"/>
      <c r="D60" s="172" t="s">
        <v>103</v>
      </c>
      <c r="E60" s="173"/>
      <c r="F60" s="173"/>
      <c r="G60" s="173"/>
      <c r="H60" s="173"/>
      <c r="I60" s="174"/>
      <c r="J60" s="175">
        <f>J99</f>
        <v>0</v>
      </c>
      <c r="K60" s="171"/>
      <c r="L60" s="176"/>
    </row>
    <row r="61" spans="2:12" s="9" customFormat="1" ht="19.9" customHeight="1">
      <c r="B61" s="177"/>
      <c r="C61" s="178"/>
      <c r="D61" s="179" t="s">
        <v>105</v>
      </c>
      <c r="E61" s="180"/>
      <c r="F61" s="180"/>
      <c r="G61" s="180"/>
      <c r="H61" s="180"/>
      <c r="I61" s="181"/>
      <c r="J61" s="182">
        <f>J100</f>
        <v>0</v>
      </c>
      <c r="K61" s="178"/>
      <c r="L61" s="183"/>
    </row>
    <row r="62" spans="2:12" s="9" customFormat="1" ht="19.9" customHeight="1">
      <c r="B62" s="177"/>
      <c r="C62" s="178"/>
      <c r="D62" s="179" t="s">
        <v>107</v>
      </c>
      <c r="E62" s="180"/>
      <c r="F62" s="180"/>
      <c r="G62" s="180"/>
      <c r="H62" s="180"/>
      <c r="I62" s="181"/>
      <c r="J62" s="182">
        <f>J114</f>
        <v>0</v>
      </c>
      <c r="K62" s="178"/>
      <c r="L62" s="183"/>
    </row>
    <row r="63" spans="2:12" s="9" customFormat="1" ht="19.9" customHeight="1">
      <c r="B63" s="177"/>
      <c r="C63" s="178"/>
      <c r="D63" s="179" t="s">
        <v>108</v>
      </c>
      <c r="E63" s="180"/>
      <c r="F63" s="180"/>
      <c r="G63" s="180"/>
      <c r="H63" s="180"/>
      <c r="I63" s="181"/>
      <c r="J63" s="182">
        <f>J117</f>
        <v>0</v>
      </c>
      <c r="K63" s="178"/>
      <c r="L63" s="183"/>
    </row>
    <row r="64" spans="2:12" s="9" customFormat="1" ht="19.9" customHeight="1">
      <c r="B64" s="177"/>
      <c r="C64" s="178"/>
      <c r="D64" s="179" t="s">
        <v>110</v>
      </c>
      <c r="E64" s="180"/>
      <c r="F64" s="180"/>
      <c r="G64" s="180"/>
      <c r="H64" s="180"/>
      <c r="I64" s="181"/>
      <c r="J64" s="182">
        <f>J140</f>
        <v>0</v>
      </c>
      <c r="K64" s="178"/>
      <c r="L64" s="183"/>
    </row>
    <row r="65" spans="2:12" s="9" customFormat="1" ht="19.9" customHeight="1">
      <c r="B65" s="177"/>
      <c r="C65" s="178"/>
      <c r="D65" s="179" t="s">
        <v>111</v>
      </c>
      <c r="E65" s="180"/>
      <c r="F65" s="180"/>
      <c r="G65" s="180"/>
      <c r="H65" s="180"/>
      <c r="I65" s="181"/>
      <c r="J65" s="182">
        <f>J144</f>
        <v>0</v>
      </c>
      <c r="K65" s="178"/>
      <c r="L65" s="183"/>
    </row>
    <row r="66" spans="2:12" s="9" customFormat="1" ht="19.9" customHeight="1">
      <c r="B66" s="177"/>
      <c r="C66" s="178"/>
      <c r="D66" s="179" t="s">
        <v>112</v>
      </c>
      <c r="E66" s="180"/>
      <c r="F66" s="180"/>
      <c r="G66" s="180"/>
      <c r="H66" s="180"/>
      <c r="I66" s="181"/>
      <c r="J66" s="182">
        <f>J154</f>
        <v>0</v>
      </c>
      <c r="K66" s="178"/>
      <c r="L66" s="183"/>
    </row>
    <row r="67" spans="2:12" s="8" customFormat="1" ht="24.95" customHeight="1">
      <c r="B67" s="170"/>
      <c r="C67" s="171"/>
      <c r="D67" s="172" t="s">
        <v>113</v>
      </c>
      <c r="E67" s="173"/>
      <c r="F67" s="173"/>
      <c r="G67" s="173"/>
      <c r="H67" s="173"/>
      <c r="I67" s="174"/>
      <c r="J67" s="175">
        <f>J157</f>
        <v>0</v>
      </c>
      <c r="K67" s="171"/>
      <c r="L67" s="176"/>
    </row>
    <row r="68" spans="2:12" s="9" customFormat="1" ht="19.9" customHeight="1">
      <c r="B68" s="177"/>
      <c r="C68" s="178"/>
      <c r="D68" s="179" t="s">
        <v>777</v>
      </c>
      <c r="E68" s="180"/>
      <c r="F68" s="180"/>
      <c r="G68" s="180"/>
      <c r="H68" s="180"/>
      <c r="I68" s="181"/>
      <c r="J68" s="182">
        <f>J158</f>
        <v>0</v>
      </c>
      <c r="K68" s="178"/>
      <c r="L68" s="183"/>
    </row>
    <row r="69" spans="2:12" s="9" customFormat="1" ht="19.9" customHeight="1">
      <c r="B69" s="177"/>
      <c r="C69" s="178"/>
      <c r="D69" s="179" t="s">
        <v>114</v>
      </c>
      <c r="E69" s="180"/>
      <c r="F69" s="180"/>
      <c r="G69" s="180"/>
      <c r="H69" s="180"/>
      <c r="I69" s="181"/>
      <c r="J69" s="182">
        <f>J164</f>
        <v>0</v>
      </c>
      <c r="K69" s="178"/>
      <c r="L69" s="183"/>
    </row>
    <row r="70" spans="2:12" s="9" customFormat="1" ht="19.9" customHeight="1">
      <c r="B70" s="177"/>
      <c r="C70" s="178"/>
      <c r="D70" s="179" t="s">
        <v>117</v>
      </c>
      <c r="E70" s="180"/>
      <c r="F70" s="180"/>
      <c r="G70" s="180"/>
      <c r="H70" s="180"/>
      <c r="I70" s="181"/>
      <c r="J70" s="182">
        <f>J177</f>
        <v>0</v>
      </c>
      <c r="K70" s="178"/>
      <c r="L70" s="183"/>
    </row>
    <row r="71" spans="2:12" s="9" customFormat="1" ht="19.9" customHeight="1">
      <c r="B71" s="177"/>
      <c r="C71" s="178"/>
      <c r="D71" s="179" t="s">
        <v>118</v>
      </c>
      <c r="E71" s="180"/>
      <c r="F71" s="180"/>
      <c r="G71" s="180"/>
      <c r="H71" s="180"/>
      <c r="I71" s="181"/>
      <c r="J71" s="182">
        <f>J180</f>
        <v>0</v>
      </c>
      <c r="K71" s="178"/>
      <c r="L71" s="183"/>
    </row>
    <row r="72" spans="2:12" s="9" customFormat="1" ht="19.9" customHeight="1">
      <c r="B72" s="177"/>
      <c r="C72" s="178"/>
      <c r="D72" s="179" t="s">
        <v>778</v>
      </c>
      <c r="E72" s="180"/>
      <c r="F72" s="180"/>
      <c r="G72" s="180"/>
      <c r="H72" s="180"/>
      <c r="I72" s="181"/>
      <c r="J72" s="182">
        <f>J188</f>
        <v>0</v>
      </c>
      <c r="K72" s="178"/>
      <c r="L72" s="183"/>
    </row>
    <row r="73" spans="2:12" s="9" customFormat="1" ht="14.85" customHeight="1">
      <c r="B73" s="177"/>
      <c r="C73" s="178"/>
      <c r="D73" s="179" t="s">
        <v>120</v>
      </c>
      <c r="E73" s="180"/>
      <c r="F73" s="180"/>
      <c r="G73" s="180"/>
      <c r="H73" s="180"/>
      <c r="I73" s="181"/>
      <c r="J73" s="182">
        <f>J189</f>
        <v>0</v>
      </c>
      <c r="K73" s="178"/>
      <c r="L73" s="183"/>
    </row>
    <row r="74" spans="2:12" s="9" customFormat="1" ht="14.85" customHeight="1">
      <c r="B74" s="177"/>
      <c r="C74" s="178"/>
      <c r="D74" s="179" t="s">
        <v>121</v>
      </c>
      <c r="E74" s="180"/>
      <c r="F74" s="180"/>
      <c r="G74" s="180"/>
      <c r="H74" s="180"/>
      <c r="I74" s="181"/>
      <c r="J74" s="182">
        <f>J192</f>
        <v>0</v>
      </c>
      <c r="K74" s="178"/>
      <c r="L74" s="183"/>
    </row>
    <row r="75" spans="2:12" s="9" customFormat="1" ht="14.85" customHeight="1">
      <c r="B75" s="177"/>
      <c r="C75" s="178"/>
      <c r="D75" s="179" t="s">
        <v>122</v>
      </c>
      <c r="E75" s="180"/>
      <c r="F75" s="180"/>
      <c r="G75" s="180"/>
      <c r="H75" s="180"/>
      <c r="I75" s="181"/>
      <c r="J75" s="182">
        <f>J194</f>
        <v>0</v>
      </c>
      <c r="K75" s="178"/>
      <c r="L75" s="183"/>
    </row>
    <row r="76" spans="2:12" s="9" customFormat="1" ht="14.85" customHeight="1">
      <c r="B76" s="177"/>
      <c r="C76" s="178"/>
      <c r="D76" s="179" t="s">
        <v>124</v>
      </c>
      <c r="E76" s="180"/>
      <c r="F76" s="180"/>
      <c r="G76" s="180"/>
      <c r="H76" s="180"/>
      <c r="I76" s="181"/>
      <c r="J76" s="182">
        <f>J210</f>
        <v>0</v>
      </c>
      <c r="K76" s="178"/>
      <c r="L76" s="183"/>
    </row>
    <row r="77" spans="2:12" s="9" customFormat="1" ht="14.85" customHeight="1">
      <c r="B77" s="177"/>
      <c r="C77" s="178"/>
      <c r="D77" s="179" t="s">
        <v>125</v>
      </c>
      <c r="E77" s="180"/>
      <c r="F77" s="180"/>
      <c r="G77" s="180"/>
      <c r="H77" s="180"/>
      <c r="I77" s="181"/>
      <c r="J77" s="182">
        <f>J212</f>
        <v>0</v>
      </c>
      <c r="K77" s="178"/>
      <c r="L77" s="183"/>
    </row>
    <row r="78" spans="2:12" s="9" customFormat="1" ht="14.85" customHeight="1">
      <c r="B78" s="177"/>
      <c r="C78" s="178"/>
      <c r="D78" s="179" t="s">
        <v>126</v>
      </c>
      <c r="E78" s="180"/>
      <c r="F78" s="180"/>
      <c r="G78" s="180"/>
      <c r="H78" s="180"/>
      <c r="I78" s="181"/>
      <c r="J78" s="182">
        <f>J229</f>
        <v>0</v>
      </c>
      <c r="K78" s="178"/>
      <c r="L78" s="183"/>
    </row>
    <row r="79" spans="2:12" s="1" customFormat="1" ht="21.8" customHeight="1">
      <c r="B79" s="37"/>
      <c r="C79" s="38"/>
      <c r="D79" s="38"/>
      <c r="E79" s="38"/>
      <c r="F79" s="38"/>
      <c r="G79" s="38"/>
      <c r="H79" s="38"/>
      <c r="I79" s="134"/>
      <c r="J79" s="38"/>
      <c r="K79" s="38"/>
      <c r="L79" s="42"/>
    </row>
    <row r="80" spans="2:12" s="1" customFormat="1" ht="6.95" customHeight="1">
      <c r="B80" s="57"/>
      <c r="C80" s="58"/>
      <c r="D80" s="58"/>
      <c r="E80" s="58"/>
      <c r="F80" s="58"/>
      <c r="G80" s="58"/>
      <c r="H80" s="58"/>
      <c r="I80" s="160"/>
      <c r="J80" s="58"/>
      <c r="K80" s="58"/>
      <c r="L80" s="42"/>
    </row>
    <row r="84" spans="2:12" s="1" customFormat="1" ht="6.95" customHeight="1">
      <c r="B84" s="59"/>
      <c r="C84" s="60"/>
      <c r="D84" s="60"/>
      <c r="E84" s="60"/>
      <c r="F84" s="60"/>
      <c r="G84" s="60"/>
      <c r="H84" s="60"/>
      <c r="I84" s="163"/>
      <c r="J84" s="60"/>
      <c r="K84" s="60"/>
      <c r="L84" s="42"/>
    </row>
    <row r="85" spans="2:12" s="1" customFormat="1" ht="24.95" customHeight="1">
      <c r="B85" s="37"/>
      <c r="C85" s="22" t="s">
        <v>127</v>
      </c>
      <c r="D85" s="38"/>
      <c r="E85" s="38"/>
      <c r="F85" s="38"/>
      <c r="G85" s="38"/>
      <c r="H85" s="38"/>
      <c r="I85" s="134"/>
      <c r="J85" s="38"/>
      <c r="K85" s="38"/>
      <c r="L85" s="42"/>
    </row>
    <row r="86" spans="2:12" s="1" customFormat="1" ht="6.95" customHeight="1">
      <c r="B86" s="37"/>
      <c r="C86" s="38"/>
      <c r="D86" s="38"/>
      <c r="E86" s="38"/>
      <c r="F86" s="38"/>
      <c r="G86" s="38"/>
      <c r="H86" s="38"/>
      <c r="I86" s="134"/>
      <c r="J86" s="38"/>
      <c r="K86" s="38"/>
      <c r="L86" s="42"/>
    </row>
    <row r="87" spans="2:12" s="1" customFormat="1" ht="12" customHeight="1">
      <c r="B87" s="37"/>
      <c r="C87" s="31" t="s">
        <v>16</v>
      </c>
      <c r="D87" s="38"/>
      <c r="E87" s="38"/>
      <c r="F87" s="38"/>
      <c r="G87" s="38"/>
      <c r="H87" s="38"/>
      <c r="I87" s="134"/>
      <c r="J87" s="38"/>
      <c r="K87" s="38"/>
      <c r="L87" s="42"/>
    </row>
    <row r="88" spans="2:12" s="1" customFormat="1" ht="16.5" customHeight="1">
      <c r="B88" s="37"/>
      <c r="C88" s="38"/>
      <c r="D88" s="38"/>
      <c r="E88" s="164" t="str">
        <f>E7</f>
        <v>Rekonstrukce Pallova 52/19, Plzeň, objekt A, vestibul a sály</v>
      </c>
      <c r="F88" s="31"/>
      <c r="G88" s="31"/>
      <c r="H88" s="31"/>
      <c r="I88" s="134"/>
      <c r="J88" s="38"/>
      <c r="K88" s="38"/>
      <c r="L88" s="42"/>
    </row>
    <row r="89" spans="2:12" s="1" customFormat="1" ht="12" customHeight="1">
      <c r="B89" s="37"/>
      <c r="C89" s="31" t="s">
        <v>97</v>
      </c>
      <c r="D89" s="38"/>
      <c r="E89" s="38"/>
      <c r="F89" s="38"/>
      <c r="G89" s="38"/>
      <c r="H89" s="38"/>
      <c r="I89" s="134"/>
      <c r="J89" s="38"/>
      <c r="K89" s="38"/>
      <c r="L89" s="42"/>
    </row>
    <row r="90" spans="2:12" s="1" customFormat="1" ht="16.5" customHeight="1">
      <c r="B90" s="37"/>
      <c r="C90" s="38"/>
      <c r="D90" s="38"/>
      <c r="E90" s="67" t="str">
        <f>E9</f>
        <v>02 - Stavební objekt 2.n.p.</v>
      </c>
      <c r="F90" s="38"/>
      <c r="G90" s="38"/>
      <c r="H90" s="38"/>
      <c r="I90" s="134"/>
      <c r="J90" s="38"/>
      <c r="K90" s="38"/>
      <c r="L90" s="42"/>
    </row>
    <row r="91" spans="2:12" s="1" customFormat="1" ht="6.95" customHeight="1">
      <c r="B91" s="37"/>
      <c r="C91" s="38"/>
      <c r="D91" s="38"/>
      <c r="E91" s="38"/>
      <c r="F91" s="38"/>
      <c r="G91" s="38"/>
      <c r="H91" s="38"/>
      <c r="I91" s="134"/>
      <c r="J91" s="38"/>
      <c r="K91" s="38"/>
      <c r="L91" s="42"/>
    </row>
    <row r="92" spans="2:12" s="1" customFormat="1" ht="12" customHeight="1">
      <c r="B92" s="37"/>
      <c r="C92" s="31" t="s">
        <v>21</v>
      </c>
      <c r="D92" s="38"/>
      <c r="E92" s="38"/>
      <c r="F92" s="26" t="str">
        <f>F12</f>
        <v>Pallova 52/19, Plzeň</v>
      </c>
      <c r="G92" s="38"/>
      <c r="H92" s="38"/>
      <c r="I92" s="137" t="s">
        <v>23</v>
      </c>
      <c r="J92" s="70" t="str">
        <f>IF(J12="","",J12)</f>
        <v>6. 3. 2019</v>
      </c>
      <c r="K92" s="38"/>
      <c r="L92" s="42"/>
    </row>
    <row r="93" spans="2:12" s="1" customFormat="1" ht="6.95" customHeight="1">
      <c r="B93" s="37"/>
      <c r="C93" s="38"/>
      <c r="D93" s="38"/>
      <c r="E93" s="38"/>
      <c r="F93" s="38"/>
      <c r="G93" s="38"/>
      <c r="H93" s="38"/>
      <c r="I93" s="134"/>
      <c r="J93" s="38"/>
      <c r="K93" s="38"/>
      <c r="L93" s="42"/>
    </row>
    <row r="94" spans="2:12" s="1" customFormat="1" ht="43.05" customHeight="1">
      <c r="B94" s="37"/>
      <c r="C94" s="31" t="s">
        <v>25</v>
      </c>
      <c r="D94" s="38"/>
      <c r="E94" s="38"/>
      <c r="F94" s="26" t="str">
        <f>E15</f>
        <v>Středisko volného času Radovánek, Pallova 52/19,Pl</v>
      </c>
      <c r="G94" s="38"/>
      <c r="H94" s="38"/>
      <c r="I94" s="137" t="s">
        <v>31</v>
      </c>
      <c r="J94" s="35" t="str">
        <f>E21</f>
        <v>L.Beneda,Čižická 279, 332 09 Štěnovice</v>
      </c>
      <c r="K94" s="38"/>
      <c r="L94" s="42"/>
    </row>
    <row r="95" spans="2:12" s="1" customFormat="1" ht="43.05" customHeight="1">
      <c r="B95" s="37"/>
      <c r="C95" s="31" t="s">
        <v>29</v>
      </c>
      <c r="D95" s="38"/>
      <c r="E95" s="38"/>
      <c r="F95" s="26" t="str">
        <f>IF(E18="","",E18)</f>
        <v>Vyplň údaj</v>
      </c>
      <c r="G95" s="38"/>
      <c r="H95" s="38"/>
      <c r="I95" s="137" t="s">
        <v>36</v>
      </c>
      <c r="J95" s="35" t="str">
        <f>E24</f>
        <v>Martina Havířová, Vranovská 1348, 349 01 Stříbro</v>
      </c>
      <c r="K95" s="38"/>
      <c r="L95" s="42"/>
    </row>
    <row r="96" spans="2:12" s="1" customFormat="1" ht="10.3" customHeight="1">
      <c r="B96" s="37"/>
      <c r="C96" s="38"/>
      <c r="D96" s="38"/>
      <c r="E96" s="38"/>
      <c r="F96" s="38"/>
      <c r="G96" s="38"/>
      <c r="H96" s="38"/>
      <c r="I96" s="134"/>
      <c r="J96" s="38"/>
      <c r="K96" s="38"/>
      <c r="L96" s="42"/>
    </row>
    <row r="97" spans="2:20" s="10" customFormat="1" ht="29.25" customHeight="1">
      <c r="B97" s="184"/>
      <c r="C97" s="185" t="s">
        <v>128</v>
      </c>
      <c r="D97" s="186" t="s">
        <v>60</v>
      </c>
      <c r="E97" s="186" t="s">
        <v>56</v>
      </c>
      <c r="F97" s="186" t="s">
        <v>57</v>
      </c>
      <c r="G97" s="186" t="s">
        <v>129</v>
      </c>
      <c r="H97" s="186" t="s">
        <v>130</v>
      </c>
      <c r="I97" s="187" t="s">
        <v>131</v>
      </c>
      <c r="J97" s="186" t="s">
        <v>101</v>
      </c>
      <c r="K97" s="188" t="s">
        <v>132</v>
      </c>
      <c r="L97" s="189"/>
      <c r="M97" s="90" t="s">
        <v>19</v>
      </c>
      <c r="N97" s="91" t="s">
        <v>45</v>
      </c>
      <c r="O97" s="91" t="s">
        <v>133</v>
      </c>
      <c r="P97" s="91" t="s">
        <v>134</v>
      </c>
      <c r="Q97" s="91" t="s">
        <v>135</v>
      </c>
      <c r="R97" s="91" t="s">
        <v>136</v>
      </c>
      <c r="S97" s="91" t="s">
        <v>137</v>
      </c>
      <c r="T97" s="92" t="s">
        <v>138</v>
      </c>
    </row>
    <row r="98" spans="2:63" s="1" customFormat="1" ht="22.8" customHeight="1">
      <c r="B98" s="37"/>
      <c r="C98" s="97" t="s">
        <v>139</v>
      </c>
      <c r="D98" s="38"/>
      <c r="E98" s="38"/>
      <c r="F98" s="38"/>
      <c r="G98" s="38"/>
      <c r="H98" s="38"/>
      <c r="I98" s="134"/>
      <c r="J98" s="190">
        <f>BK98</f>
        <v>0</v>
      </c>
      <c r="K98" s="38"/>
      <c r="L98" s="42"/>
      <c r="M98" s="93"/>
      <c r="N98" s="94"/>
      <c r="O98" s="94"/>
      <c r="P98" s="191">
        <f>P99+P157</f>
        <v>0</v>
      </c>
      <c r="Q98" s="94"/>
      <c r="R98" s="191">
        <f>R99+R157</f>
        <v>2.46734607</v>
      </c>
      <c r="S98" s="94"/>
      <c r="T98" s="192">
        <f>T99+T157</f>
        <v>3.5565479999999994</v>
      </c>
      <c r="AT98" s="16" t="s">
        <v>74</v>
      </c>
      <c r="AU98" s="16" t="s">
        <v>102</v>
      </c>
      <c r="BK98" s="193">
        <f>BK99+BK157</f>
        <v>0</v>
      </c>
    </row>
    <row r="99" spans="2:63" s="11" customFormat="1" ht="25.9" customHeight="1">
      <c r="B99" s="194"/>
      <c r="C99" s="195"/>
      <c r="D99" s="196" t="s">
        <v>74</v>
      </c>
      <c r="E99" s="197" t="s">
        <v>140</v>
      </c>
      <c r="F99" s="197" t="s">
        <v>141</v>
      </c>
      <c r="G99" s="195"/>
      <c r="H99" s="195"/>
      <c r="I99" s="198"/>
      <c r="J99" s="199">
        <f>BK99</f>
        <v>0</v>
      </c>
      <c r="K99" s="195"/>
      <c r="L99" s="200"/>
      <c r="M99" s="201"/>
      <c r="N99" s="202"/>
      <c r="O99" s="202"/>
      <c r="P99" s="203">
        <f>P100+P114+P117+P140+P144+P154</f>
        <v>0</v>
      </c>
      <c r="Q99" s="202"/>
      <c r="R99" s="203">
        <f>R100+R114+R117+R140+R144+R154</f>
        <v>1.967050935</v>
      </c>
      <c r="S99" s="202"/>
      <c r="T99" s="204">
        <f>T100+T114+T117+T140+T144+T154</f>
        <v>3.4946839999999995</v>
      </c>
      <c r="AR99" s="205" t="s">
        <v>83</v>
      </c>
      <c r="AT99" s="206" t="s">
        <v>74</v>
      </c>
      <c r="AU99" s="206" t="s">
        <v>75</v>
      </c>
      <c r="AY99" s="205" t="s">
        <v>142</v>
      </c>
      <c r="BK99" s="207">
        <f>BK100+BK114+BK117+BK140+BK144+BK154</f>
        <v>0</v>
      </c>
    </row>
    <row r="100" spans="2:63" s="11" customFormat="1" ht="22.8" customHeight="1">
      <c r="B100" s="194"/>
      <c r="C100" s="195"/>
      <c r="D100" s="196" t="s">
        <v>74</v>
      </c>
      <c r="E100" s="208" t="s">
        <v>183</v>
      </c>
      <c r="F100" s="208" t="s">
        <v>184</v>
      </c>
      <c r="G100" s="195"/>
      <c r="H100" s="195"/>
      <c r="I100" s="198"/>
      <c r="J100" s="209">
        <f>BK100</f>
        <v>0</v>
      </c>
      <c r="K100" s="195"/>
      <c r="L100" s="200"/>
      <c r="M100" s="201"/>
      <c r="N100" s="202"/>
      <c r="O100" s="202"/>
      <c r="P100" s="203">
        <f>SUM(P101:P113)</f>
        <v>0</v>
      </c>
      <c r="Q100" s="202"/>
      <c r="R100" s="203">
        <f>SUM(R101:R113)</f>
        <v>1.43733025</v>
      </c>
      <c r="S100" s="202"/>
      <c r="T100" s="204">
        <f>SUM(T101:T113)</f>
        <v>0</v>
      </c>
      <c r="AR100" s="205" t="s">
        <v>83</v>
      </c>
      <c r="AT100" s="206" t="s">
        <v>74</v>
      </c>
      <c r="AU100" s="206" t="s">
        <v>83</v>
      </c>
      <c r="AY100" s="205" t="s">
        <v>142</v>
      </c>
      <c r="BK100" s="207">
        <f>SUM(BK101:BK113)</f>
        <v>0</v>
      </c>
    </row>
    <row r="101" spans="2:65" s="1" customFormat="1" ht="16.5" customHeight="1">
      <c r="B101" s="37"/>
      <c r="C101" s="210" t="s">
        <v>83</v>
      </c>
      <c r="D101" s="210" t="s">
        <v>145</v>
      </c>
      <c r="E101" s="211" t="s">
        <v>186</v>
      </c>
      <c r="F101" s="212" t="s">
        <v>187</v>
      </c>
      <c r="G101" s="213" t="s">
        <v>169</v>
      </c>
      <c r="H101" s="214">
        <v>85.75</v>
      </c>
      <c r="I101" s="215"/>
      <c r="J101" s="216">
        <f>ROUND(I101*H101,2)</f>
        <v>0</v>
      </c>
      <c r="K101" s="212" t="s">
        <v>149</v>
      </c>
      <c r="L101" s="42"/>
      <c r="M101" s="217" t="s">
        <v>19</v>
      </c>
      <c r="N101" s="218" t="s">
        <v>46</v>
      </c>
      <c r="O101" s="82"/>
      <c r="P101" s="219">
        <f>O101*H101</f>
        <v>0</v>
      </c>
      <c r="Q101" s="219">
        <v>0.000263</v>
      </c>
      <c r="R101" s="219">
        <f>Q101*H101</f>
        <v>0.02255225</v>
      </c>
      <c r="S101" s="219">
        <v>0</v>
      </c>
      <c r="T101" s="220">
        <f>S101*H101</f>
        <v>0</v>
      </c>
      <c r="AR101" s="221" t="s">
        <v>150</v>
      </c>
      <c r="AT101" s="221" t="s">
        <v>145</v>
      </c>
      <c r="AU101" s="221" t="s">
        <v>85</v>
      </c>
      <c r="AY101" s="16" t="s">
        <v>142</v>
      </c>
      <c r="BE101" s="222">
        <f>IF(N101="základní",J101,0)</f>
        <v>0</v>
      </c>
      <c r="BF101" s="222">
        <f>IF(N101="snížená",J101,0)</f>
        <v>0</v>
      </c>
      <c r="BG101" s="222">
        <f>IF(N101="zákl. přenesená",J101,0)</f>
        <v>0</v>
      </c>
      <c r="BH101" s="222">
        <f>IF(N101="sníž. přenesená",J101,0)</f>
        <v>0</v>
      </c>
      <c r="BI101" s="222">
        <f>IF(N101="nulová",J101,0)</f>
        <v>0</v>
      </c>
      <c r="BJ101" s="16" t="s">
        <v>83</v>
      </c>
      <c r="BK101" s="222">
        <f>ROUND(I101*H101,2)</f>
        <v>0</v>
      </c>
      <c r="BL101" s="16" t="s">
        <v>150</v>
      </c>
      <c r="BM101" s="221" t="s">
        <v>779</v>
      </c>
    </row>
    <row r="102" spans="2:51" s="12" customFormat="1" ht="12">
      <c r="B102" s="226"/>
      <c r="C102" s="227"/>
      <c r="D102" s="223" t="s">
        <v>154</v>
      </c>
      <c r="E102" s="228" t="s">
        <v>19</v>
      </c>
      <c r="F102" s="229" t="s">
        <v>780</v>
      </c>
      <c r="G102" s="227"/>
      <c r="H102" s="230">
        <v>74.35</v>
      </c>
      <c r="I102" s="231"/>
      <c r="J102" s="227"/>
      <c r="K102" s="227"/>
      <c r="L102" s="232"/>
      <c r="M102" s="233"/>
      <c r="N102" s="234"/>
      <c r="O102" s="234"/>
      <c r="P102" s="234"/>
      <c r="Q102" s="234"/>
      <c r="R102" s="234"/>
      <c r="S102" s="234"/>
      <c r="T102" s="235"/>
      <c r="AT102" s="236" t="s">
        <v>154</v>
      </c>
      <c r="AU102" s="236" t="s">
        <v>85</v>
      </c>
      <c r="AV102" s="12" t="s">
        <v>85</v>
      </c>
      <c r="AW102" s="12" t="s">
        <v>35</v>
      </c>
      <c r="AX102" s="12" t="s">
        <v>75</v>
      </c>
      <c r="AY102" s="236" t="s">
        <v>142</v>
      </c>
    </row>
    <row r="103" spans="2:51" s="12" customFormat="1" ht="12">
      <c r="B103" s="226"/>
      <c r="C103" s="227"/>
      <c r="D103" s="223" t="s">
        <v>154</v>
      </c>
      <c r="E103" s="228" t="s">
        <v>19</v>
      </c>
      <c r="F103" s="229" t="s">
        <v>781</v>
      </c>
      <c r="G103" s="227"/>
      <c r="H103" s="230">
        <v>11.4</v>
      </c>
      <c r="I103" s="231"/>
      <c r="J103" s="227"/>
      <c r="K103" s="227"/>
      <c r="L103" s="232"/>
      <c r="M103" s="233"/>
      <c r="N103" s="234"/>
      <c r="O103" s="234"/>
      <c r="P103" s="234"/>
      <c r="Q103" s="234"/>
      <c r="R103" s="234"/>
      <c r="S103" s="234"/>
      <c r="T103" s="235"/>
      <c r="AT103" s="236" t="s">
        <v>154</v>
      </c>
      <c r="AU103" s="236" t="s">
        <v>85</v>
      </c>
      <c r="AV103" s="12" t="s">
        <v>85</v>
      </c>
      <c r="AW103" s="12" t="s">
        <v>35</v>
      </c>
      <c r="AX103" s="12" t="s">
        <v>75</v>
      </c>
      <c r="AY103" s="236" t="s">
        <v>142</v>
      </c>
    </row>
    <row r="104" spans="2:65" s="1" customFormat="1" ht="24" customHeight="1">
      <c r="B104" s="37"/>
      <c r="C104" s="210" t="s">
        <v>85</v>
      </c>
      <c r="D104" s="210" t="s">
        <v>145</v>
      </c>
      <c r="E104" s="211" t="s">
        <v>212</v>
      </c>
      <c r="F104" s="212" t="s">
        <v>213</v>
      </c>
      <c r="G104" s="213" t="s">
        <v>169</v>
      </c>
      <c r="H104" s="214">
        <v>85.75</v>
      </c>
      <c r="I104" s="215"/>
      <c r="J104" s="216">
        <f>ROUND(I104*H104,2)</f>
        <v>0</v>
      </c>
      <c r="K104" s="212" t="s">
        <v>149</v>
      </c>
      <c r="L104" s="42"/>
      <c r="M104" s="217" t="s">
        <v>19</v>
      </c>
      <c r="N104" s="218" t="s">
        <v>46</v>
      </c>
      <c r="O104" s="82"/>
      <c r="P104" s="219">
        <f>O104*H104</f>
        <v>0</v>
      </c>
      <c r="Q104" s="219">
        <v>0.004384</v>
      </c>
      <c r="R104" s="219">
        <f>Q104*H104</f>
        <v>0.375928</v>
      </c>
      <c r="S104" s="219">
        <v>0</v>
      </c>
      <c r="T104" s="220">
        <f>S104*H104</f>
        <v>0</v>
      </c>
      <c r="AR104" s="221" t="s">
        <v>150</v>
      </c>
      <c r="AT104" s="221" t="s">
        <v>145</v>
      </c>
      <c r="AU104" s="221" t="s">
        <v>85</v>
      </c>
      <c r="AY104" s="16" t="s">
        <v>142</v>
      </c>
      <c r="BE104" s="222">
        <f>IF(N104="základní",J104,0)</f>
        <v>0</v>
      </c>
      <c r="BF104" s="222">
        <f>IF(N104="snížená",J104,0)</f>
        <v>0</v>
      </c>
      <c r="BG104" s="222">
        <f>IF(N104="zákl. přenesená",J104,0)</f>
        <v>0</v>
      </c>
      <c r="BH104" s="222">
        <f>IF(N104="sníž. přenesená",J104,0)</f>
        <v>0</v>
      </c>
      <c r="BI104" s="222">
        <f>IF(N104="nulová",J104,0)</f>
        <v>0</v>
      </c>
      <c r="BJ104" s="16" t="s">
        <v>83</v>
      </c>
      <c r="BK104" s="222">
        <f>ROUND(I104*H104,2)</f>
        <v>0</v>
      </c>
      <c r="BL104" s="16" t="s">
        <v>150</v>
      </c>
      <c r="BM104" s="221" t="s">
        <v>782</v>
      </c>
    </row>
    <row r="105" spans="2:47" s="1" customFormat="1" ht="12">
      <c r="B105" s="37"/>
      <c r="C105" s="38"/>
      <c r="D105" s="223" t="s">
        <v>152</v>
      </c>
      <c r="E105" s="38"/>
      <c r="F105" s="224" t="s">
        <v>182</v>
      </c>
      <c r="G105" s="38"/>
      <c r="H105" s="38"/>
      <c r="I105" s="134"/>
      <c r="J105" s="38"/>
      <c r="K105" s="38"/>
      <c r="L105" s="42"/>
      <c r="M105" s="225"/>
      <c r="N105" s="82"/>
      <c r="O105" s="82"/>
      <c r="P105" s="82"/>
      <c r="Q105" s="82"/>
      <c r="R105" s="82"/>
      <c r="S105" s="82"/>
      <c r="T105" s="83"/>
      <c r="AT105" s="16" t="s">
        <v>152</v>
      </c>
      <c r="AU105" s="16" t="s">
        <v>85</v>
      </c>
    </row>
    <row r="106" spans="2:65" s="1" customFormat="1" ht="16.5" customHeight="1">
      <c r="B106" s="37"/>
      <c r="C106" s="210" t="s">
        <v>143</v>
      </c>
      <c r="D106" s="210" t="s">
        <v>145</v>
      </c>
      <c r="E106" s="211" t="s">
        <v>216</v>
      </c>
      <c r="F106" s="212" t="s">
        <v>217</v>
      </c>
      <c r="G106" s="213" t="s">
        <v>169</v>
      </c>
      <c r="H106" s="214">
        <v>85.75</v>
      </c>
      <c r="I106" s="215"/>
      <c r="J106" s="216">
        <f>ROUND(I106*H106,2)</f>
        <v>0</v>
      </c>
      <c r="K106" s="212" t="s">
        <v>149</v>
      </c>
      <c r="L106" s="42"/>
      <c r="M106" s="217" t="s">
        <v>19</v>
      </c>
      <c r="N106" s="218" t="s">
        <v>46</v>
      </c>
      <c r="O106" s="82"/>
      <c r="P106" s="219">
        <f>O106*H106</f>
        <v>0</v>
      </c>
      <c r="Q106" s="219">
        <v>0.003</v>
      </c>
      <c r="R106" s="219">
        <f>Q106*H106</f>
        <v>0.25725</v>
      </c>
      <c r="S106" s="219">
        <v>0</v>
      </c>
      <c r="T106" s="220">
        <f>S106*H106</f>
        <v>0</v>
      </c>
      <c r="AR106" s="221" t="s">
        <v>150</v>
      </c>
      <c r="AT106" s="221" t="s">
        <v>145</v>
      </c>
      <c r="AU106" s="221" t="s">
        <v>85</v>
      </c>
      <c r="AY106" s="16" t="s">
        <v>142</v>
      </c>
      <c r="BE106" s="222">
        <f>IF(N106="základní",J106,0)</f>
        <v>0</v>
      </c>
      <c r="BF106" s="222">
        <f>IF(N106="snížená",J106,0)</f>
        <v>0</v>
      </c>
      <c r="BG106" s="222">
        <f>IF(N106="zákl. přenesená",J106,0)</f>
        <v>0</v>
      </c>
      <c r="BH106" s="222">
        <f>IF(N106="sníž. přenesená",J106,0)</f>
        <v>0</v>
      </c>
      <c r="BI106" s="222">
        <f>IF(N106="nulová",J106,0)</f>
        <v>0</v>
      </c>
      <c r="BJ106" s="16" t="s">
        <v>83</v>
      </c>
      <c r="BK106" s="222">
        <f>ROUND(I106*H106,2)</f>
        <v>0</v>
      </c>
      <c r="BL106" s="16" t="s">
        <v>150</v>
      </c>
      <c r="BM106" s="221" t="s">
        <v>783</v>
      </c>
    </row>
    <row r="107" spans="2:65" s="1" customFormat="1" ht="16.5" customHeight="1">
      <c r="B107" s="37"/>
      <c r="C107" s="210" t="s">
        <v>150</v>
      </c>
      <c r="D107" s="210" t="s">
        <v>145</v>
      </c>
      <c r="E107" s="211" t="s">
        <v>227</v>
      </c>
      <c r="F107" s="212" t="s">
        <v>228</v>
      </c>
      <c r="G107" s="213" t="s">
        <v>169</v>
      </c>
      <c r="H107" s="214">
        <v>9</v>
      </c>
      <c r="I107" s="215"/>
      <c r="J107" s="216">
        <f>ROUND(I107*H107,2)</f>
        <v>0</v>
      </c>
      <c r="K107" s="212" t="s">
        <v>149</v>
      </c>
      <c r="L107" s="42"/>
      <c r="M107" s="217" t="s">
        <v>19</v>
      </c>
      <c r="N107" s="218" t="s">
        <v>46</v>
      </c>
      <c r="O107" s="82"/>
      <c r="P107" s="219">
        <f>O107*H107</f>
        <v>0</v>
      </c>
      <c r="Q107" s="219">
        <v>0.0373</v>
      </c>
      <c r="R107" s="219">
        <f>Q107*H107</f>
        <v>0.3357</v>
      </c>
      <c r="S107" s="219">
        <v>0</v>
      </c>
      <c r="T107" s="220">
        <f>S107*H107</f>
        <v>0</v>
      </c>
      <c r="AR107" s="221" t="s">
        <v>150</v>
      </c>
      <c r="AT107" s="221" t="s">
        <v>145</v>
      </c>
      <c r="AU107" s="221" t="s">
        <v>85</v>
      </c>
      <c r="AY107" s="16" t="s">
        <v>142</v>
      </c>
      <c r="BE107" s="222">
        <f>IF(N107="základní",J107,0)</f>
        <v>0</v>
      </c>
      <c r="BF107" s="222">
        <f>IF(N107="snížená",J107,0)</f>
        <v>0</v>
      </c>
      <c r="BG107" s="222">
        <f>IF(N107="zákl. přenesená",J107,0)</f>
        <v>0</v>
      </c>
      <c r="BH107" s="222">
        <f>IF(N107="sníž. přenesená",J107,0)</f>
        <v>0</v>
      </c>
      <c r="BI107" s="222">
        <f>IF(N107="nulová",J107,0)</f>
        <v>0</v>
      </c>
      <c r="BJ107" s="16" t="s">
        <v>83</v>
      </c>
      <c r="BK107" s="222">
        <f>ROUND(I107*H107,2)</f>
        <v>0</v>
      </c>
      <c r="BL107" s="16" t="s">
        <v>150</v>
      </c>
      <c r="BM107" s="221" t="s">
        <v>784</v>
      </c>
    </row>
    <row r="108" spans="2:51" s="12" customFormat="1" ht="12">
      <c r="B108" s="226"/>
      <c r="C108" s="227"/>
      <c r="D108" s="223" t="s">
        <v>154</v>
      </c>
      <c r="E108" s="228" t="s">
        <v>19</v>
      </c>
      <c r="F108" s="229" t="s">
        <v>785</v>
      </c>
      <c r="G108" s="227"/>
      <c r="H108" s="230">
        <v>9</v>
      </c>
      <c r="I108" s="231"/>
      <c r="J108" s="227"/>
      <c r="K108" s="227"/>
      <c r="L108" s="232"/>
      <c r="M108" s="233"/>
      <c r="N108" s="234"/>
      <c r="O108" s="234"/>
      <c r="P108" s="234"/>
      <c r="Q108" s="234"/>
      <c r="R108" s="234"/>
      <c r="S108" s="234"/>
      <c r="T108" s="235"/>
      <c r="AT108" s="236" t="s">
        <v>154</v>
      </c>
      <c r="AU108" s="236" t="s">
        <v>85</v>
      </c>
      <c r="AV108" s="12" t="s">
        <v>85</v>
      </c>
      <c r="AW108" s="12" t="s">
        <v>35</v>
      </c>
      <c r="AX108" s="12" t="s">
        <v>75</v>
      </c>
      <c r="AY108" s="236" t="s">
        <v>142</v>
      </c>
    </row>
    <row r="109" spans="2:65" s="1" customFormat="1" ht="24" customHeight="1">
      <c r="B109" s="37"/>
      <c r="C109" s="210" t="s">
        <v>173</v>
      </c>
      <c r="D109" s="210" t="s">
        <v>145</v>
      </c>
      <c r="E109" s="211" t="s">
        <v>207</v>
      </c>
      <c r="F109" s="212" t="s">
        <v>208</v>
      </c>
      <c r="G109" s="213" t="s">
        <v>169</v>
      </c>
      <c r="H109" s="214">
        <v>85.75</v>
      </c>
      <c r="I109" s="215"/>
      <c r="J109" s="216">
        <f>ROUND(I109*H109,2)</f>
        <v>0</v>
      </c>
      <c r="K109" s="212" t="s">
        <v>149</v>
      </c>
      <c r="L109" s="42"/>
      <c r="M109" s="217" t="s">
        <v>19</v>
      </c>
      <c r="N109" s="218" t="s">
        <v>46</v>
      </c>
      <c r="O109" s="82"/>
      <c r="P109" s="219">
        <f>O109*H109</f>
        <v>0</v>
      </c>
      <c r="Q109" s="219">
        <v>0.0052</v>
      </c>
      <c r="R109" s="219">
        <f>Q109*H109</f>
        <v>0.44589999999999996</v>
      </c>
      <c r="S109" s="219">
        <v>0</v>
      </c>
      <c r="T109" s="220">
        <f>S109*H109</f>
        <v>0</v>
      </c>
      <c r="AR109" s="221" t="s">
        <v>150</v>
      </c>
      <c r="AT109" s="221" t="s">
        <v>145</v>
      </c>
      <c r="AU109" s="221" t="s">
        <v>85</v>
      </c>
      <c r="AY109" s="16" t="s">
        <v>142</v>
      </c>
      <c r="BE109" s="222">
        <f>IF(N109="základní",J109,0)</f>
        <v>0</v>
      </c>
      <c r="BF109" s="222">
        <f>IF(N109="snížená",J109,0)</f>
        <v>0</v>
      </c>
      <c r="BG109" s="222">
        <f>IF(N109="zákl. přenesená",J109,0)</f>
        <v>0</v>
      </c>
      <c r="BH109" s="222">
        <f>IF(N109="sníž. přenesená",J109,0)</f>
        <v>0</v>
      </c>
      <c r="BI109" s="222">
        <f>IF(N109="nulová",J109,0)</f>
        <v>0</v>
      </c>
      <c r="BJ109" s="16" t="s">
        <v>83</v>
      </c>
      <c r="BK109" s="222">
        <f>ROUND(I109*H109,2)</f>
        <v>0</v>
      </c>
      <c r="BL109" s="16" t="s">
        <v>150</v>
      </c>
      <c r="BM109" s="221" t="s">
        <v>786</v>
      </c>
    </row>
    <row r="110" spans="2:47" s="1" customFormat="1" ht="12">
      <c r="B110" s="37"/>
      <c r="C110" s="38"/>
      <c r="D110" s="223" t="s">
        <v>152</v>
      </c>
      <c r="E110" s="38"/>
      <c r="F110" s="224" t="s">
        <v>210</v>
      </c>
      <c r="G110" s="38"/>
      <c r="H110" s="38"/>
      <c r="I110" s="134"/>
      <c r="J110" s="38"/>
      <c r="K110" s="38"/>
      <c r="L110" s="42"/>
      <c r="M110" s="225"/>
      <c r="N110" s="82"/>
      <c r="O110" s="82"/>
      <c r="P110" s="82"/>
      <c r="Q110" s="82"/>
      <c r="R110" s="82"/>
      <c r="S110" s="82"/>
      <c r="T110" s="83"/>
      <c r="AT110" s="16" t="s">
        <v>152</v>
      </c>
      <c r="AU110" s="16" t="s">
        <v>85</v>
      </c>
    </row>
    <row r="111" spans="2:65" s="1" customFormat="1" ht="24" customHeight="1">
      <c r="B111" s="37"/>
      <c r="C111" s="210" t="s">
        <v>178</v>
      </c>
      <c r="D111" s="210" t="s">
        <v>145</v>
      </c>
      <c r="E111" s="211" t="s">
        <v>220</v>
      </c>
      <c r="F111" s="212" t="s">
        <v>221</v>
      </c>
      <c r="G111" s="213" t="s">
        <v>169</v>
      </c>
      <c r="H111" s="214">
        <v>7</v>
      </c>
      <c r="I111" s="215"/>
      <c r="J111" s="216">
        <f>ROUND(I111*H111,2)</f>
        <v>0</v>
      </c>
      <c r="K111" s="212" t="s">
        <v>149</v>
      </c>
      <c r="L111" s="42"/>
      <c r="M111" s="217" t="s">
        <v>19</v>
      </c>
      <c r="N111" s="218" t="s">
        <v>46</v>
      </c>
      <c r="O111" s="82"/>
      <c r="P111" s="219">
        <f>O111*H111</f>
        <v>0</v>
      </c>
      <c r="Q111" s="219">
        <v>0</v>
      </c>
      <c r="R111" s="219">
        <f>Q111*H111</f>
        <v>0</v>
      </c>
      <c r="S111" s="219">
        <v>0</v>
      </c>
      <c r="T111" s="220">
        <f>S111*H111</f>
        <v>0</v>
      </c>
      <c r="AR111" s="221" t="s">
        <v>150</v>
      </c>
      <c r="AT111" s="221" t="s">
        <v>145</v>
      </c>
      <c r="AU111" s="221" t="s">
        <v>85</v>
      </c>
      <c r="AY111" s="16" t="s">
        <v>142</v>
      </c>
      <c r="BE111" s="222">
        <f>IF(N111="základní",J111,0)</f>
        <v>0</v>
      </c>
      <c r="BF111" s="222">
        <f>IF(N111="snížená",J111,0)</f>
        <v>0</v>
      </c>
      <c r="BG111" s="222">
        <f>IF(N111="zákl. přenesená",J111,0)</f>
        <v>0</v>
      </c>
      <c r="BH111" s="222">
        <f>IF(N111="sníž. přenesená",J111,0)</f>
        <v>0</v>
      </c>
      <c r="BI111" s="222">
        <f>IF(N111="nulová",J111,0)</f>
        <v>0</v>
      </c>
      <c r="BJ111" s="16" t="s">
        <v>83</v>
      </c>
      <c r="BK111" s="222">
        <f>ROUND(I111*H111,2)</f>
        <v>0</v>
      </c>
      <c r="BL111" s="16" t="s">
        <v>150</v>
      </c>
      <c r="BM111" s="221" t="s">
        <v>787</v>
      </c>
    </row>
    <row r="112" spans="2:47" s="1" customFormat="1" ht="12">
      <c r="B112" s="37"/>
      <c r="C112" s="38"/>
      <c r="D112" s="223" t="s">
        <v>152</v>
      </c>
      <c r="E112" s="38"/>
      <c r="F112" s="224" t="s">
        <v>223</v>
      </c>
      <c r="G112" s="38"/>
      <c r="H112" s="38"/>
      <c r="I112" s="134"/>
      <c r="J112" s="38"/>
      <c r="K112" s="38"/>
      <c r="L112" s="42"/>
      <c r="M112" s="225"/>
      <c r="N112" s="82"/>
      <c r="O112" s="82"/>
      <c r="P112" s="82"/>
      <c r="Q112" s="82"/>
      <c r="R112" s="82"/>
      <c r="S112" s="82"/>
      <c r="T112" s="83"/>
      <c r="AT112" s="16" t="s">
        <v>152</v>
      </c>
      <c r="AU112" s="16" t="s">
        <v>85</v>
      </c>
    </row>
    <row r="113" spans="2:51" s="12" customFormat="1" ht="12">
      <c r="B113" s="226"/>
      <c r="C113" s="227"/>
      <c r="D113" s="223" t="s">
        <v>154</v>
      </c>
      <c r="E113" s="228" t="s">
        <v>19</v>
      </c>
      <c r="F113" s="229" t="s">
        <v>788</v>
      </c>
      <c r="G113" s="227"/>
      <c r="H113" s="230">
        <v>7</v>
      </c>
      <c r="I113" s="231"/>
      <c r="J113" s="227"/>
      <c r="K113" s="227"/>
      <c r="L113" s="232"/>
      <c r="M113" s="233"/>
      <c r="N113" s="234"/>
      <c r="O113" s="234"/>
      <c r="P113" s="234"/>
      <c r="Q113" s="234"/>
      <c r="R113" s="234"/>
      <c r="S113" s="234"/>
      <c r="T113" s="235"/>
      <c r="AT113" s="236" t="s">
        <v>154</v>
      </c>
      <c r="AU113" s="236" t="s">
        <v>85</v>
      </c>
      <c r="AV113" s="12" t="s">
        <v>85</v>
      </c>
      <c r="AW113" s="12" t="s">
        <v>35</v>
      </c>
      <c r="AX113" s="12" t="s">
        <v>75</v>
      </c>
      <c r="AY113" s="236" t="s">
        <v>142</v>
      </c>
    </row>
    <row r="114" spans="2:63" s="11" customFormat="1" ht="22.8" customHeight="1">
      <c r="B114" s="194"/>
      <c r="C114" s="195"/>
      <c r="D114" s="196" t="s">
        <v>74</v>
      </c>
      <c r="E114" s="208" t="s">
        <v>249</v>
      </c>
      <c r="F114" s="208" t="s">
        <v>250</v>
      </c>
      <c r="G114" s="195"/>
      <c r="H114" s="195"/>
      <c r="I114" s="198"/>
      <c r="J114" s="209">
        <f>BK114</f>
        <v>0</v>
      </c>
      <c r="K114" s="195"/>
      <c r="L114" s="200"/>
      <c r="M114" s="201"/>
      <c r="N114" s="202"/>
      <c r="O114" s="202"/>
      <c r="P114" s="203">
        <f>SUM(P115:P116)</f>
        <v>0</v>
      </c>
      <c r="Q114" s="202"/>
      <c r="R114" s="203">
        <f>SUM(R115:R116)</f>
        <v>0.010443299999999999</v>
      </c>
      <c r="S114" s="202"/>
      <c r="T114" s="204">
        <f>SUM(T115:T116)</f>
        <v>0</v>
      </c>
      <c r="AR114" s="205" t="s">
        <v>83</v>
      </c>
      <c r="AT114" s="206" t="s">
        <v>74</v>
      </c>
      <c r="AU114" s="206" t="s">
        <v>83</v>
      </c>
      <c r="AY114" s="205" t="s">
        <v>142</v>
      </c>
      <c r="BK114" s="207">
        <f>SUM(BK115:BK116)</f>
        <v>0</v>
      </c>
    </row>
    <row r="115" spans="2:65" s="1" customFormat="1" ht="24" customHeight="1">
      <c r="B115" s="37"/>
      <c r="C115" s="210" t="s">
        <v>185</v>
      </c>
      <c r="D115" s="210" t="s">
        <v>145</v>
      </c>
      <c r="E115" s="211" t="s">
        <v>252</v>
      </c>
      <c r="F115" s="212" t="s">
        <v>253</v>
      </c>
      <c r="G115" s="213" t="s">
        <v>169</v>
      </c>
      <c r="H115" s="214">
        <v>49.73</v>
      </c>
      <c r="I115" s="215"/>
      <c r="J115" s="216">
        <f>ROUND(I115*H115,2)</f>
        <v>0</v>
      </c>
      <c r="K115" s="212" t="s">
        <v>149</v>
      </c>
      <c r="L115" s="42"/>
      <c r="M115" s="217" t="s">
        <v>19</v>
      </c>
      <c r="N115" s="218" t="s">
        <v>46</v>
      </c>
      <c r="O115" s="82"/>
      <c r="P115" s="219">
        <f>O115*H115</f>
        <v>0</v>
      </c>
      <c r="Q115" s="219">
        <v>0.00021</v>
      </c>
      <c r="R115" s="219">
        <f>Q115*H115</f>
        <v>0.010443299999999999</v>
      </c>
      <c r="S115" s="219">
        <v>0</v>
      </c>
      <c r="T115" s="220">
        <f>S115*H115</f>
        <v>0</v>
      </c>
      <c r="AR115" s="221" t="s">
        <v>150</v>
      </c>
      <c r="AT115" s="221" t="s">
        <v>145</v>
      </c>
      <c r="AU115" s="221" t="s">
        <v>85</v>
      </c>
      <c r="AY115" s="16" t="s">
        <v>142</v>
      </c>
      <c r="BE115" s="222">
        <f>IF(N115="základní",J115,0)</f>
        <v>0</v>
      </c>
      <c r="BF115" s="222">
        <f>IF(N115="snížená",J115,0)</f>
        <v>0</v>
      </c>
      <c r="BG115" s="222">
        <f>IF(N115="zákl. přenesená",J115,0)</f>
        <v>0</v>
      </c>
      <c r="BH115" s="222">
        <f>IF(N115="sníž. přenesená",J115,0)</f>
        <v>0</v>
      </c>
      <c r="BI115" s="222">
        <f>IF(N115="nulová",J115,0)</f>
        <v>0</v>
      </c>
      <c r="BJ115" s="16" t="s">
        <v>83</v>
      </c>
      <c r="BK115" s="222">
        <f>ROUND(I115*H115,2)</f>
        <v>0</v>
      </c>
      <c r="BL115" s="16" t="s">
        <v>150</v>
      </c>
      <c r="BM115" s="221" t="s">
        <v>789</v>
      </c>
    </row>
    <row r="116" spans="2:47" s="1" customFormat="1" ht="12">
      <c r="B116" s="37"/>
      <c r="C116" s="38"/>
      <c r="D116" s="223" t="s">
        <v>152</v>
      </c>
      <c r="E116" s="38"/>
      <c r="F116" s="224" t="s">
        <v>255</v>
      </c>
      <c r="G116" s="38"/>
      <c r="H116" s="38"/>
      <c r="I116" s="134"/>
      <c r="J116" s="38"/>
      <c r="K116" s="38"/>
      <c r="L116" s="42"/>
      <c r="M116" s="225"/>
      <c r="N116" s="82"/>
      <c r="O116" s="82"/>
      <c r="P116" s="82"/>
      <c r="Q116" s="82"/>
      <c r="R116" s="82"/>
      <c r="S116" s="82"/>
      <c r="T116" s="83"/>
      <c r="AT116" s="16" t="s">
        <v>152</v>
      </c>
      <c r="AU116" s="16" t="s">
        <v>85</v>
      </c>
    </row>
    <row r="117" spans="2:63" s="11" customFormat="1" ht="22.8" customHeight="1">
      <c r="B117" s="194"/>
      <c r="C117" s="195"/>
      <c r="D117" s="196" t="s">
        <v>74</v>
      </c>
      <c r="E117" s="208" t="s">
        <v>257</v>
      </c>
      <c r="F117" s="208" t="s">
        <v>258</v>
      </c>
      <c r="G117" s="195"/>
      <c r="H117" s="195"/>
      <c r="I117" s="198"/>
      <c r="J117" s="209">
        <f>BK117</f>
        <v>0</v>
      </c>
      <c r="K117" s="195"/>
      <c r="L117" s="200"/>
      <c r="M117" s="201"/>
      <c r="N117" s="202"/>
      <c r="O117" s="202"/>
      <c r="P117" s="203">
        <f>SUM(P118:P139)</f>
        <v>0</v>
      </c>
      <c r="Q117" s="202"/>
      <c r="R117" s="203">
        <f>SUM(R118:R139)</f>
        <v>0.519277385</v>
      </c>
      <c r="S117" s="202"/>
      <c r="T117" s="204">
        <f>SUM(T118:T139)</f>
        <v>1.5316839999999998</v>
      </c>
      <c r="AR117" s="205" t="s">
        <v>83</v>
      </c>
      <c r="AT117" s="206" t="s">
        <v>74</v>
      </c>
      <c r="AU117" s="206" t="s">
        <v>83</v>
      </c>
      <c r="AY117" s="205" t="s">
        <v>142</v>
      </c>
      <c r="BK117" s="207">
        <f>SUM(BK118:BK139)</f>
        <v>0</v>
      </c>
    </row>
    <row r="118" spans="2:65" s="1" customFormat="1" ht="16.5" customHeight="1">
      <c r="B118" s="37"/>
      <c r="C118" s="210" t="s">
        <v>165</v>
      </c>
      <c r="D118" s="210" t="s">
        <v>145</v>
      </c>
      <c r="E118" s="211" t="s">
        <v>271</v>
      </c>
      <c r="F118" s="212" t="s">
        <v>272</v>
      </c>
      <c r="G118" s="213" t="s">
        <v>169</v>
      </c>
      <c r="H118" s="214">
        <v>49.73</v>
      </c>
      <c r="I118" s="215"/>
      <c r="J118" s="216">
        <f>ROUND(I118*H118,2)</f>
        <v>0</v>
      </c>
      <c r="K118" s="212" t="s">
        <v>149</v>
      </c>
      <c r="L118" s="42"/>
      <c r="M118" s="217" t="s">
        <v>19</v>
      </c>
      <c r="N118" s="218" t="s">
        <v>46</v>
      </c>
      <c r="O118" s="82"/>
      <c r="P118" s="219">
        <f>O118*H118</f>
        <v>0</v>
      </c>
      <c r="Q118" s="219">
        <v>0</v>
      </c>
      <c r="R118" s="219">
        <f>Q118*H118</f>
        <v>0</v>
      </c>
      <c r="S118" s="219">
        <v>0.0008</v>
      </c>
      <c r="T118" s="220">
        <f>S118*H118</f>
        <v>0.039784</v>
      </c>
      <c r="AR118" s="221" t="s">
        <v>247</v>
      </c>
      <c r="AT118" s="221" t="s">
        <v>145</v>
      </c>
      <c r="AU118" s="221" t="s">
        <v>85</v>
      </c>
      <c r="AY118" s="16" t="s">
        <v>142</v>
      </c>
      <c r="BE118" s="222">
        <f>IF(N118="základní",J118,0)</f>
        <v>0</v>
      </c>
      <c r="BF118" s="222">
        <f>IF(N118="snížená",J118,0)</f>
        <v>0</v>
      </c>
      <c r="BG118" s="222">
        <f>IF(N118="zákl. přenesená",J118,0)</f>
        <v>0</v>
      </c>
      <c r="BH118" s="222">
        <f>IF(N118="sníž. přenesená",J118,0)</f>
        <v>0</v>
      </c>
      <c r="BI118" s="222">
        <f>IF(N118="nulová",J118,0)</f>
        <v>0</v>
      </c>
      <c r="BJ118" s="16" t="s">
        <v>83</v>
      </c>
      <c r="BK118" s="222">
        <f>ROUND(I118*H118,2)</f>
        <v>0</v>
      </c>
      <c r="BL118" s="16" t="s">
        <v>247</v>
      </c>
      <c r="BM118" s="221" t="s">
        <v>790</v>
      </c>
    </row>
    <row r="119" spans="2:47" s="1" customFormat="1" ht="12">
      <c r="B119" s="37"/>
      <c r="C119" s="38"/>
      <c r="D119" s="223" t="s">
        <v>152</v>
      </c>
      <c r="E119" s="38"/>
      <c r="F119" s="224" t="s">
        <v>274</v>
      </c>
      <c r="G119" s="38"/>
      <c r="H119" s="38"/>
      <c r="I119" s="134"/>
      <c r="J119" s="38"/>
      <c r="K119" s="38"/>
      <c r="L119" s="42"/>
      <c r="M119" s="225"/>
      <c r="N119" s="82"/>
      <c r="O119" s="82"/>
      <c r="P119" s="82"/>
      <c r="Q119" s="82"/>
      <c r="R119" s="82"/>
      <c r="S119" s="82"/>
      <c r="T119" s="83"/>
      <c r="AT119" s="16" t="s">
        <v>152</v>
      </c>
      <c r="AU119" s="16" t="s">
        <v>85</v>
      </c>
    </row>
    <row r="120" spans="2:65" s="1" customFormat="1" ht="16.5" customHeight="1">
      <c r="B120" s="37"/>
      <c r="C120" s="210" t="s">
        <v>211</v>
      </c>
      <c r="D120" s="210" t="s">
        <v>145</v>
      </c>
      <c r="E120" s="211" t="s">
        <v>275</v>
      </c>
      <c r="F120" s="212" t="s">
        <v>276</v>
      </c>
      <c r="G120" s="213" t="s">
        <v>169</v>
      </c>
      <c r="H120" s="214">
        <v>49.73</v>
      </c>
      <c r="I120" s="215"/>
      <c r="J120" s="216">
        <f>ROUND(I120*H120,2)</f>
        <v>0</v>
      </c>
      <c r="K120" s="212" t="s">
        <v>149</v>
      </c>
      <c r="L120" s="42"/>
      <c r="M120" s="217" t="s">
        <v>19</v>
      </c>
      <c r="N120" s="218" t="s">
        <v>46</v>
      </c>
      <c r="O120" s="82"/>
      <c r="P120" s="219">
        <f>O120*H120</f>
        <v>0</v>
      </c>
      <c r="Q120" s="219">
        <v>0</v>
      </c>
      <c r="R120" s="219">
        <f>Q120*H120</f>
        <v>0</v>
      </c>
      <c r="S120" s="219">
        <v>0</v>
      </c>
      <c r="T120" s="220">
        <f>S120*H120</f>
        <v>0</v>
      </c>
      <c r="AR120" s="221" t="s">
        <v>247</v>
      </c>
      <c r="AT120" s="221" t="s">
        <v>145</v>
      </c>
      <c r="AU120" s="221" t="s">
        <v>85</v>
      </c>
      <c r="AY120" s="16" t="s">
        <v>142</v>
      </c>
      <c r="BE120" s="222">
        <f>IF(N120="základní",J120,0)</f>
        <v>0</v>
      </c>
      <c r="BF120" s="222">
        <f>IF(N120="snížená",J120,0)</f>
        <v>0</v>
      </c>
      <c r="BG120" s="222">
        <f>IF(N120="zákl. přenesená",J120,0)</f>
        <v>0</v>
      </c>
      <c r="BH120" s="222">
        <f>IF(N120="sníž. přenesená",J120,0)</f>
        <v>0</v>
      </c>
      <c r="BI120" s="222">
        <f>IF(N120="nulová",J120,0)</f>
        <v>0</v>
      </c>
      <c r="BJ120" s="16" t="s">
        <v>83</v>
      </c>
      <c r="BK120" s="222">
        <f>ROUND(I120*H120,2)</f>
        <v>0</v>
      </c>
      <c r="BL120" s="16" t="s">
        <v>247</v>
      </c>
      <c r="BM120" s="221" t="s">
        <v>791</v>
      </c>
    </row>
    <row r="121" spans="2:65" s="1" customFormat="1" ht="16.5" customHeight="1">
      <c r="B121" s="37"/>
      <c r="C121" s="237" t="s">
        <v>215</v>
      </c>
      <c r="D121" s="237" t="s">
        <v>162</v>
      </c>
      <c r="E121" s="238" t="s">
        <v>279</v>
      </c>
      <c r="F121" s="239" t="s">
        <v>280</v>
      </c>
      <c r="G121" s="240" t="s">
        <v>169</v>
      </c>
      <c r="H121" s="241">
        <v>53.708</v>
      </c>
      <c r="I121" s="242"/>
      <c r="J121" s="243">
        <f>ROUND(I121*H121,2)</f>
        <v>0</v>
      </c>
      <c r="K121" s="239" t="s">
        <v>149</v>
      </c>
      <c r="L121" s="244"/>
      <c r="M121" s="245" t="s">
        <v>19</v>
      </c>
      <c r="N121" s="246" t="s">
        <v>46</v>
      </c>
      <c r="O121" s="82"/>
      <c r="P121" s="219">
        <f>O121*H121</f>
        <v>0</v>
      </c>
      <c r="Q121" s="219">
        <v>0.009</v>
      </c>
      <c r="R121" s="219">
        <f>Q121*H121</f>
        <v>0.48337199999999997</v>
      </c>
      <c r="S121" s="219">
        <v>0</v>
      </c>
      <c r="T121" s="220">
        <f>S121*H121</f>
        <v>0</v>
      </c>
      <c r="AR121" s="221" t="s">
        <v>267</v>
      </c>
      <c r="AT121" s="221" t="s">
        <v>162</v>
      </c>
      <c r="AU121" s="221" t="s">
        <v>85</v>
      </c>
      <c r="AY121" s="16" t="s">
        <v>142</v>
      </c>
      <c r="BE121" s="222">
        <f>IF(N121="základní",J121,0)</f>
        <v>0</v>
      </c>
      <c r="BF121" s="222">
        <f>IF(N121="snížená",J121,0)</f>
        <v>0</v>
      </c>
      <c r="BG121" s="222">
        <f>IF(N121="zákl. přenesená",J121,0)</f>
        <v>0</v>
      </c>
      <c r="BH121" s="222">
        <f>IF(N121="sníž. přenesená",J121,0)</f>
        <v>0</v>
      </c>
      <c r="BI121" s="222">
        <f>IF(N121="nulová",J121,0)</f>
        <v>0</v>
      </c>
      <c r="BJ121" s="16" t="s">
        <v>83</v>
      </c>
      <c r="BK121" s="222">
        <f>ROUND(I121*H121,2)</f>
        <v>0</v>
      </c>
      <c r="BL121" s="16" t="s">
        <v>247</v>
      </c>
      <c r="BM121" s="221" t="s">
        <v>792</v>
      </c>
    </row>
    <row r="122" spans="2:51" s="12" customFormat="1" ht="12">
      <c r="B122" s="226"/>
      <c r="C122" s="227"/>
      <c r="D122" s="223" t="s">
        <v>154</v>
      </c>
      <c r="E122" s="227"/>
      <c r="F122" s="229" t="s">
        <v>793</v>
      </c>
      <c r="G122" s="227"/>
      <c r="H122" s="230">
        <v>53.708</v>
      </c>
      <c r="I122" s="231"/>
      <c r="J122" s="227"/>
      <c r="K122" s="227"/>
      <c r="L122" s="232"/>
      <c r="M122" s="233"/>
      <c r="N122" s="234"/>
      <c r="O122" s="234"/>
      <c r="P122" s="234"/>
      <c r="Q122" s="234"/>
      <c r="R122" s="234"/>
      <c r="S122" s="234"/>
      <c r="T122" s="235"/>
      <c r="AT122" s="236" t="s">
        <v>154</v>
      </c>
      <c r="AU122" s="236" t="s">
        <v>85</v>
      </c>
      <c r="AV122" s="12" t="s">
        <v>85</v>
      </c>
      <c r="AW122" s="12" t="s">
        <v>4</v>
      </c>
      <c r="AX122" s="12" t="s">
        <v>83</v>
      </c>
      <c r="AY122" s="236" t="s">
        <v>142</v>
      </c>
    </row>
    <row r="123" spans="2:65" s="1" customFormat="1" ht="16.5" customHeight="1">
      <c r="B123" s="37"/>
      <c r="C123" s="210" t="s">
        <v>219</v>
      </c>
      <c r="D123" s="210" t="s">
        <v>145</v>
      </c>
      <c r="E123" s="211" t="s">
        <v>284</v>
      </c>
      <c r="F123" s="212" t="s">
        <v>285</v>
      </c>
      <c r="G123" s="213" t="s">
        <v>169</v>
      </c>
      <c r="H123" s="214">
        <v>49.73</v>
      </c>
      <c r="I123" s="215"/>
      <c r="J123" s="216">
        <f>ROUND(I123*H123,2)</f>
        <v>0</v>
      </c>
      <c r="K123" s="212" t="s">
        <v>149</v>
      </c>
      <c r="L123" s="42"/>
      <c r="M123" s="217" t="s">
        <v>19</v>
      </c>
      <c r="N123" s="218" t="s">
        <v>46</v>
      </c>
      <c r="O123" s="82"/>
      <c r="P123" s="219">
        <f>O123*H123</f>
        <v>0</v>
      </c>
      <c r="Q123" s="219">
        <v>0</v>
      </c>
      <c r="R123" s="219">
        <f>Q123*H123</f>
        <v>0</v>
      </c>
      <c r="S123" s="219">
        <v>0.03</v>
      </c>
      <c r="T123" s="220">
        <f>S123*H123</f>
        <v>1.4918999999999998</v>
      </c>
      <c r="AR123" s="221" t="s">
        <v>247</v>
      </c>
      <c r="AT123" s="221" t="s">
        <v>145</v>
      </c>
      <c r="AU123" s="221" t="s">
        <v>85</v>
      </c>
      <c r="AY123" s="16" t="s">
        <v>142</v>
      </c>
      <c r="BE123" s="222">
        <f>IF(N123="základní",J123,0)</f>
        <v>0</v>
      </c>
      <c r="BF123" s="222">
        <f>IF(N123="snížená",J123,0)</f>
        <v>0</v>
      </c>
      <c r="BG123" s="222">
        <f>IF(N123="zákl. přenesená",J123,0)</f>
        <v>0</v>
      </c>
      <c r="BH123" s="222">
        <f>IF(N123="sníž. přenesená",J123,0)</f>
        <v>0</v>
      </c>
      <c r="BI123" s="222">
        <f>IF(N123="nulová",J123,0)</f>
        <v>0</v>
      </c>
      <c r="BJ123" s="16" t="s">
        <v>83</v>
      </c>
      <c r="BK123" s="222">
        <f>ROUND(I123*H123,2)</f>
        <v>0</v>
      </c>
      <c r="BL123" s="16" t="s">
        <v>247</v>
      </c>
      <c r="BM123" s="221" t="s">
        <v>794</v>
      </c>
    </row>
    <row r="124" spans="2:65" s="1" customFormat="1" ht="16.5" customHeight="1">
      <c r="B124" s="37"/>
      <c r="C124" s="210" t="s">
        <v>226</v>
      </c>
      <c r="D124" s="210" t="s">
        <v>145</v>
      </c>
      <c r="E124" s="211" t="s">
        <v>288</v>
      </c>
      <c r="F124" s="212" t="s">
        <v>289</v>
      </c>
      <c r="G124" s="213" t="s">
        <v>169</v>
      </c>
      <c r="H124" s="214">
        <v>49.73</v>
      </c>
      <c r="I124" s="215"/>
      <c r="J124" s="216">
        <f>ROUND(I124*H124,2)</f>
        <v>0</v>
      </c>
      <c r="K124" s="212" t="s">
        <v>149</v>
      </c>
      <c r="L124" s="42"/>
      <c r="M124" s="217" t="s">
        <v>19</v>
      </c>
      <c r="N124" s="218" t="s">
        <v>46</v>
      </c>
      <c r="O124" s="82"/>
      <c r="P124" s="219">
        <f>O124*H124</f>
        <v>0</v>
      </c>
      <c r="Q124" s="219">
        <v>0</v>
      </c>
      <c r="R124" s="219">
        <f>Q124*H124</f>
        <v>0</v>
      </c>
      <c r="S124" s="219">
        <v>0</v>
      </c>
      <c r="T124" s="220">
        <f>S124*H124</f>
        <v>0</v>
      </c>
      <c r="AR124" s="221" t="s">
        <v>247</v>
      </c>
      <c r="AT124" s="221" t="s">
        <v>145</v>
      </c>
      <c r="AU124" s="221" t="s">
        <v>85</v>
      </c>
      <c r="AY124" s="16" t="s">
        <v>142</v>
      </c>
      <c r="BE124" s="222">
        <f>IF(N124="základní",J124,0)</f>
        <v>0</v>
      </c>
      <c r="BF124" s="222">
        <f>IF(N124="snížená",J124,0)</f>
        <v>0</v>
      </c>
      <c r="BG124" s="222">
        <f>IF(N124="zákl. přenesená",J124,0)</f>
        <v>0</v>
      </c>
      <c r="BH124" s="222">
        <f>IF(N124="sníž. přenesená",J124,0)</f>
        <v>0</v>
      </c>
      <c r="BI124" s="222">
        <f>IF(N124="nulová",J124,0)</f>
        <v>0</v>
      </c>
      <c r="BJ124" s="16" t="s">
        <v>83</v>
      </c>
      <c r="BK124" s="222">
        <f>ROUND(I124*H124,2)</f>
        <v>0</v>
      </c>
      <c r="BL124" s="16" t="s">
        <v>247</v>
      </c>
      <c r="BM124" s="221" t="s">
        <v>795</v>
      </c>
    </row>
    <row r="125" spans="2:47" s="1" customFormat="1" ht="12">
      <c r="B125" s="37"/>
      <c r="C125" s="38"/>
      <c r="D125" s="223" t="s">
        <v>152</v>
      </c>
      <c r="E125" s="38"/>
      <c r="F125" s="224" t="s">
        <v>263</v>
      </c>
      <c r="G125" s="38"/>
      <c r="H125" s="38"/>
      <c r="I125" s="134"/>
      <c r="J125" s="38"/>
      <c r="K125" s="38"/>
      <c r="L125" s="42"/>
      <c r="M125" s="225"/>
      <c r="N125" s="82"/>
      <c r="O125" s="82"/>
      <c r="P125" s="82"/>
      <c r="Q125" s="82"/>
      <c r="R125" s="82"/>
      <c r="S125" s="82"/>
      <c r="T125" s="83"/>
      <c r="AT125" s="16" t="s">
        <v>152</v>
      </c>
      <c r="AU125" s="16" t="s">
        <v>85</v>
      </c>
    </row>
    <row r="126" spans="2:65" s="1" customFormat="1" ht="16.5" customHeight="1">
      <c r="B126" s="37"/>
      <c r="C126" s="237" t="s">
        <v>233</v>
      </c>
      <c r="D126" s="237" t="s">
        <v>162</v>
      </c>
      <c r="E126" s="238" t="s">
        <v>292</v>
      </c>
      <c r="F126" s="239" t="s">
        <v>293</v>
      </c>
      <c r="G126" s="240" t="s">
        <v>169</v>
      </c>
      <c r="H126" s="241">
        <v>52.217</v>
      </c>
      <c r="I126" s="242"/>
      <c r="J126" s="243">
        <f>ROUND(I126*H126,2)</f>
        <v>0</v>
      </c>
      <c r="K126" s="239" t="s">
        <v>149</v>
      </c>
      <c r="L126" s="244"/>
      <c r="M126" s="245" t="s">
        <v>19</v>
      </c>
      <c r="N126" s="246" t="s">
        <v>46</v>
      </c>
      <c r="O126" s="82"/>
      <c r="P126" s="219">
        <f>O126*H126</f>
        <v>0</v>
      </c>
      <c r="Q126" s="219">
        <v>0.00035</v>
      </c>
      <c r="R126" s="219">
        <f>Q126*H126</f>
        <v>0.01827595</v>
      </c>
      <c r="S126" s="219">
        <v>0</v>
      </c>
      <c r="T126" s="220">
        <f>S126*H126</f>
        <v>0</v>
      </c>
      <c r="AR126" s="221" t="s">
        <v>267</v>
      </c>
      <c r="AT126" s="221" t="s">
        <v>162</v>
      </c>
      <c r="AU126" s="221" t="s">
        <v>85</v>
      </c>
      <c r="AY126" s="16" t="s">
        <v>142</v>
      </c>
      <c r="BE126" s="222">
        <f>IF(N126="základní",J126,0)</f>
        <v>0</v>
      </c>
      <c r="BF126" s="222">
        <f>IF(N126="snížená",J126,0)</f>
        <v>0</v>
      </c>
      <c r="BG126" s="222">
        <f>IF(N126="zákl. přenesená",J126,0)</f>
        <v>0</v>
      </c>
      <c r="BH126" s="222">
        <f>IF(N126="sníž. přenesená",J126,0)</f>
        <v>0</v>
      </c>
      <c r="BI126" s="222">
        <f>IF(N126="nulová",J126,0)</f>
        <v>0</v>
      </c>
      <c r="BJ126" s="16" t="s">
        <v>83</v>
      </c>
      <c r="BK126" s="222">
        <f>ROUND(I126*H126,2)</f>
        <v>0</v>
      </c>
      <c r="BL126" s="16" t="s">
        <v>247</v>
      </c>
      <c r="BM126" s="221" t="s">
        <v>796</v>
      </c>
    </row>
    <row r="127" spans="2:51" s="12" customFormat="1" ht="12">
      <c r="B127" s="226"/>
      <c r="C127" s="227"/>
      <c r="D127" s="223" t="s">
        <v>154</v>
      </c>
      <c r="E127" s="227"/>
      <c r="F127" s="229" t="s">
        <v>797</v>
      </c>
      <c r="G127" s="227"/>
      <c r="H127" s="230">
        <v>52.217</v>
      </c>
      <c r="I127" s="231"/>
      <c r="J127" s="227"/>
      <c r="K127" s="227"/>
      <c r="L127" s="232"/>
      <c r="M127" s="233"/>
      <c r="N127" s="234"/>
      <c r="O127" s="234"/>
      <c r="P127" s="234"/>
      <c r="Q127" s="234"/>
      <c r="R127" s="234"/>
      <c r="S127" s="234"/>
      <c r="T127" s="235"/>
      <c r="AT127" s="236" t="s">
        <v>154</v>
      </c>
      <c r="AU127" s="236" t="s">
        <v>85</v>
      </c>
      <c r="AV127" s="12" t="s">
        <v>85</v>
      </c>
      <c r="AW127" s="12" t="s">
        <v>4</v>
      </c>
      <c r="AX127" s="12" t="s">
        <v>83</v>
      </c>
      <c r="AY127" s="236" t="s">
        <v>142</v>
      </c>
    </row>
    <row r="128" spans="2:65" s="1" customFormat="1" ht="16.5" customHeight="1">
      <c r="B128" s="37"/>
      <c r="C128" s="210" t="s">
        <v>239</v>
      </c>
      <c r="D128" s="210" t="s">
        <v>145</v>
      </c>
      <c r="E128" s="211" t="s">
        <v>296</v>
      </c>
      <c r="F128" s="212" t="s">
        <v>297</v>
      </c>
      <c r="G128" s="213" t="s">
        <v>298</v>
      </c>
      <c r="H128" s="214">
        <v>56.4</v>
      </c>
      <c r="I128" s="215"/>
      <c r="J128" s="216">
        <f>ROUND(I128*H128,2)</f>
        <v>0</v>
      </c>
      <c r="K128" s="212" t="s">
        <v>149</v>
      </c>
      <c r="L128" s="42"/>
      <c r="M128" s="217" t="s">
        <v>19</v>
      </c>
      <c r="N128" s="218" t="s">
        <v>46</v>
      </c>
      <c r="O128" s="82"/>
      <c r="P128" s="219">
        <f>O128*H128</f>
        <v>0</v>
      </c>
      <c r="Q128" s="219">
        <v>0</v>
      </c>
      <c r="R128" s="219">
        <f>Q128*H128</f>
        <v>0</v>
      </c>
      <c r="S128" s="219">
        <v>0</v>
      </c>
      <c r="T128" s="220">
        <f>S128*H128</f>
        <v>0</v>
      </c>
      <c r="AR128" s="221" t="s">
        <v>247</v>
      </c>
      <c r="AT128" s="221" t="s">
        <v>145</v>
      </c>
      <c r="AU128" s="221" t="s">
        <v>85</v>
      </c>
      <c r="AY128" s="16" t="s">
        <v>142</v>
      </c>
      <c r="BE128" s="222">
        <f>IF(N128="základní",J128,0)</f>
        <v>0</v>
      </c>
      <c r="BF128" s="222">
        <f>IF(N128="snížená",J128,0)</f>
        <v>0</v>
      </c>
      <c r="BG128" s="222">
        <f>IF(N128="zákl. přenesená",J128,0)</f>
        <v>0</v>
      </c>
      <c r="BH128" s="222">
        <f>IF(N128="sníž. přenesená",J128,0)</f>
        <v>0</v>
      </c>
      <c r="BI128" s="222">
        <f>IF(N128="nulová",J128,0)</f>
        <v>0</v>
      </c>
      <c r="BJ128" s="16" t="s">
        <v>83</v>
      </c>
      <c r="BK128" s="222">
        <f>ROUND(I128*H128,2)</f>
        <v>0</v>
      </c>
      <c r="BL128" s="16" t="s">
        <v>247</v>
      </c>
      <c r="BM128" s="221" t="s">
        <v>798</v>
      </c>
    </row>
    <row r="129" spans="2:47" s="1" customFormat="1" ht="12">
      <c r="B129" s="37"/>
      <c r="C129" s="38"/>
      <c r="D129" s="223" t="s">
        <v>152</v>
      </c>
      <c r="E129" s="38"/>
      <c r="F129" s="224" t="s">
        <v>263</v>
      </c>
      <c r="G129" s="38"/>
      <c r="H129" s="38"/>
      <c r="I129" s="134"/>
      <c r="J129" s="38"/>
      <c r="K129" s="38"/>
      <c r="L129" s="42"/>
      <c r="M129" s="225"/>
      <c r="N129" s="82"/>
      <c r="O129" s="82"/>
      <c r="P129" s="82"/>
      <c r="Q129" s="82"/>
      <c r="R129" s="82"/>
      <c r="S129" s="82"/>
      <c r="T129" s="83"/>
      <c r="AT129" s="16" t="s">
        <v>152</v>
      </c>
      <c r="AU129" s="16" t="s">
        <v>85</v>
      </c>
    </row>
    <row r="130" spans="2:51" s="12" customFormat="1" ht="12">
      <c r="B130" s="226"/>
      <c r="C130" s="227"/>
      <c r="D130" s="223" t="s">
        <v>154</v>
      </c>
      <c r="E130" s="228" t="s">
        <v>19</v>
      </c>
      <c r="F130" s="229" t="s">
        <v>799</v>
      </c>
      <c r="G130" s="227"/>
      <c r="H130" s="230">
        <v>56.4</v>
      </c>
      <c r="I130" s="231"/>
      <c r="J130" s="227"/>
      <c r="K130" s="227"/>
      <c r="L130" s="232"/>
      <c r="M130" s="233"/>
      <c r="N130" s="234"/>
      <c r="O130" s="234"/>
      <c r="P130" s="234"/>
      <c r="Q130" s="234"/>
      <c r="R130" s="234"/>
      <c r="S130" s="234"/>
      <c r="T130" s="235"/>
      <c r="AT130" s="236" t="s">
        <v>154</v>
      </c>
      <c r="AU130" s="236" t="s">
        <v>85</v>
      </c>
      <c r="AV130" s="12" t="s">
        <v>85</v>
      </c>
      <c r="AW130" s="12" t="s">
        <v>35</v>
      </c>
      <c r="AX130" s="12" t="s">
        <v>75</v>
      </c>
      <c r="AY130" s="236" t="s">
        <v>142</v>
      </c>
    </row>
    <row r="131" spans="2:65" s="1" customFormat="1" ht="16.5" customHeight="1">
      <c r="B131" s="37"/>
      <c r="C131" s="237" t="s">
        <v>8</v>
      </c>
      <c r="D131" s="237" t="s">
        <v>162</v>
      </c>
      <c r="E131" s="238" t="s">
        <v>303</v>
      </c>
      <c r="F131" s="239" t="s">
        <v>304</v>
      </c>
      <c r="G131" s="240" t="s">
        <v>298</v>
      </c>
      <c r="H131" s="241">
        <v>59.22</v>
      </c>
      <c r="I131" s="242"/>
      <c r="J131" s="243">
        <f>ROUND(I131*H131,2)</f>
        <v>0</v>
      </c>
      <c r="K131" s="239" t="s">
        <v>149</v>
      </c>
      <c r="L131" s="244"/>
      <c r="M131" s="245" t="s">
        <v>19</v>
      </c>
      <c r="N131" s="246" t="s">
        <v>46</v>
      </c>
      <c r="O131" s="82"/>
      <c r="P131" s="219">
        <f>O131*H131</f>
        <v>0</v>
      </c>
      <c r="Q131" s="219">
        <v>0</v>
      </c>
      <c r="R131" s="219">
        <f>Q131*H131</f>
        <v>0</v>
      </c>
      <c r="S131" s="219">
        <v>0</v>
      </c>
      <c r="T131" s="220">
        <f>S131*H131</f>
        <v>0</v>
      </c>
      <c r="AR131" s="221" t="s">
        <v>267</v>
      </c>
      <c r="AT131" s="221" t="s">
        <v>162</v>
      </c>
      <c r="AU131" s="221" t="s">
        <v>85</v>
      </c>
      <c r="AY131" s="16" t="s">
        <v>142</v>
      </c>
      <c r="BE131" s="222">
        <f>IF(N131="základní",J131,0)</f>
        <v>0</v>
      </c>
      <c r="BF131" s="222">
        <f>IF(N131="snížená",J131,0)</f>
        <v>0</v>
      </c>
      <c r="BG131" s="222">
        <f>IF(N131="zákl. přenesená",J131,0)</f>
        <v>0</v>
      </c>
      <c r="BH131" s="222">
        <f>IF(N131="sníž. přenesená",J131,0)</f>
        <v>0</v>
      </c>
      <c r="BI131" s="222">
        <f>IF(N131="nulová",J131,0)</f>
        <v>0</v>
      </c>
      <c r="BJ131" s="16" t="s">
        <v>83</v>
      </c>
      <c r="BK131" s="222">
        <f>ROUND(I131*H131,2)</f>
        <v>0</v>
      </c>
      <c r="BL131" s="16" t="s">
        <v>247</v>
      </c>
      <c r="BM131" s="221" t="s">
        <v>800</v>
      </c>
    </row>
    <row r="132" spans="2:51" s="12" customFormat="1" ht="12">
      <c r="B132" s="226"/>
      <c r="C132" s="227"/>
      <c r="D132" s="223" t="s">
        <v>154</v>
      </c>
      <c r="E132" s="227"/>
      <c r="F132" s="229" t="s">
        <v>801</v>
      </c>
      <c r="G132" s="227"/>
      <c r="H132" s="230">
        <v>59.22</v>
      </c>
      <c r="I132" s="231"/>
      <c r="J132" s="227"/>
      <c r="K132" s="227"/>
      <c r="L132" s="232"/>
      <c r="M132" s="233"/>
      <c r="N132" s="234"/>
      <c r="O132" s="234"/>
      <c r="P132" s="234"/>
      <c r="Q132" s="234"/>
      <c r="R132" s="234"/>
      <c r="S132" s="234"/>
      <c r="T132" s="235"/>
      <c r="AT132" s="236" t="s">
        <v>154</v>
      </c>
      <c r="AU132" s="236" t="s">
        <v>85</v>
      </c>
      <c r="AV132" s="12" t="s">
        <v>85</v>
      </c>
      <c r="AW132" s="12" t="s">
        <v>4</v>
      </c>
      <c r="AX132" s="12" t="s">
        <v>83</v>
      </c>
      <c r="AY132" s="236" t="s">
        <v>142</v>
      </c>
    </row>
    <row r="133" spans="2:65" s="1" customFormat="1" ht="16.5" customHeight="1">
      <c r="B133" s="37"/>
      <c r="C133" s="210" t="s">
        <v>247</v>
      </c>
      <c r="D133" s="210" t="s">
        <v>145</v>
      </c>
      <c r="E133" s="211" t="s">
        <v>260</v>
      </c>
      <c r="F133" s="212" t="s">
        <v>261</v>
      </c>
      <c r="G133" s="213" t="s">
        <v>169</v>
      </c>
      <c r="H133" s="214">
        <v>49.73</v>
      </c>
      <c r="I133" s="215"/>
      <c r="J133" s="216">
        <f>ROUND(I133*H133,2)</f>
        <v>0</v>
      </c>
      <c r="K133" s="212" t="s">
        <v>149</v>
      </c>
      <c r="L133" s="42"/>
      <c r="M133" s="217" t="s">
        <v>19</v>
      </c>
      <c r="N133" s="218" t="s">
        <v>46</v>
      </c>
      <c r="O133" s="82"/>
      <c r="P133" s="219">
        <f>O133*H133</f>
        <v>0</v>
      </c>
      <c r="Q133" s="219">
        <v>0</v>
      </c>
      <c r="R133" s="219">
        <f>Q133*H133</f>
        <v>0</v>
      </c>
      <c r="S133" s="219">
        <v>0</v>
      </c>
      <c r="T133" s="220">
        <f>S133*H133</f>
        <v>0</v>
      </c>
      <c r="AR133" s="221" t="s">
        <v>247</v>
      </c>
      <c r="AT133" s="221" t="s">
        <v>145</v>
      </c>
      <c r="AU133" s="221" t="s">
        <v>85</v>
      </c>
      <c r="AY133" s="16" t="s">
        <v>142</v>
      </c>
      <c r="BE133" s="222">
        <f>IF(N133="základní",J133,0)</f>
        <v>0</v>
      </c>
      <c r="BF133" s="222">
        <f>IF(N133="snížená",J133,0)</f>
        <v>0</v>
      </c>
      <c r="BG133" s="222">
        <f>IF(N133="zákl. přenesená",J133,0)</f>
        <v>0</v>
      </c>
      <c r="BH133" s="222">
        <f>IF(N133="sníž. přenesená",J133,0)</f>
        <v>0</v>
      </c>
      <c r="BI133" s="222">
        <f>IF(N133="nulová",J133,0)</f>
        <v>0</v>
      </c>
      <c r="BJ133" s="16" t="s">
        <v>83</v>
      </c>
      <c r="BK133" s="222">
        <f>ROUND(I133*H133,2)</f>
        <v>0</v>
      </c>
      <c r="BL133" s="16" t="s">
        <v>247</v>
      </c>
      <c r="BM133" s="221" t="s">
        <v>802</v>
      </c>
    </row>
    <row r="134" spans="2:47" s="1" customFormat="1" ht="12">
      <c r="B134" s="37"/>
      <c r="C134" s="38"/>
      <c r="D134" s="223" t="s">
        <v>152</v>
      </c>
      <c r="E134" s="38"/>
      <c r="F134" s="224" t="s">
        <v>263</v>
      </c>
      <c r="G134" s="38"/>
      <c r="H134" s="38"/>
      <c r="I134" s="134"/>
      <c r="J134" s="38"/>
      <c r="K134" s="38"/>
      <c r="L134" s="42"/>
      <c r="M134" s="225"/>
      <c r="N134" s="82"/>
      <c r="O134" s="82"/>
      <c r="P134" s="82"/>
      <c r="Q134" s="82"/>
      <c r="R134" s="82"/>
      <c r="S134" s="82"/>
      <c r="T134" s="83"/>
      <c r="AT134" s="16" t="s">
        <v>152</v>
      </c>
      <c r="AU134" s="16" t="s">
        <v>85</v>
      </c>
    </row>
    <row r="135" spans="2:65" s="1" customFormat="1" ht="16.5" customHeight="1">
      <c r="B135" s="37"/>
      <c r="C135" s="237" t="s">
        <v>251</v>
      </c>
      <c r="D135" s="237" t="s">
        <v>162</v>
      </c>
      <c r="E135" s="238" t="s">
        <v>265</v>
      </c>
      <c r="F135" s="239" t="s">
        <v>266</v>
      </c>
      <c r="G135" s="240" t="s">
        <v>169</v>
      </c>
      <c r="H135" s="241">
        <v>52.217</v>
      </c>
      <c r="I135" s="242"/>
      <c r="J135" s="243">
        <f>ROUND(I135*H135,2)</f>
        <v>0</v>
      </c>
      <c r="K135" s="239" t="s">
        <v>149</v>
      </c>
      <c r="L135" s="244"/>
      <c r="M135" s="245" t="s">
        <v>19</v>
      </c>
      <c r="N135" s="246" t="s">
        <v>46</v>
      </c>
      <c r="O135" s="82"/>
      <c r="P135" s="219">
        <f>O135*H135</f>
        <v>0</v>
      </c>
      <c r="Q135" s="219">
        <v>0.0003</v>
      </c>
      <c r="R135" s="219">
        <f>Q135*H135</f>
        <v>0.015665099999999998</v>
      </c>
      <c r="S135" s="219">
        <v>0</v>
      </c>
      <c r="T135" s="220">
        <f>S135*H135</f>
        <v>0</v>
      </c>
      <c r="AR135" s="221" t="s">
        <v>267</v>
      </c>
      <c r="AT135" s="221" t="s">
        <v>162</v>
      </c>
      <c r="AU135" s="221" t="s">
        <v>85</v>
      </c>
      <c r="AY135" s="16" t="s">
        <v>142</v>
      </c>
      <c r="BE135" s="222">
        <f>IF(N135="základní",J135,0)</f>
        <v>0</v>
      </c>
      <c r="BF135" s="222">
        <f>IF(N135="snížená",J135,0)</f>
        <v>0</v>
      </c>
      <c r="BG135" s="222">
        <f>IF(N135="zákl. přenesená",J135,0)</f>
        <v>0</v>
      </c>
      <c r="BH135" s="222">
        <f>IF(N135="sníž. přenesená",J135,0)</f>
        <v>0</v>
      </c>
      <c r="BI135" s="222">
        <f>IF(N135="nulová",J135,0)</f>
        <v>0</v>
      </c>
      <c r="BJ135" s="16" t="s">
        <v>83</v>
      </c>
      <c r="BK135" s="222">
        <f>ROUND(I135*H135,2)</f>
        <v>0</v>
      </c>
      <c r="BL135" s="16" t="s">
        <v>247</v>
      </c>
      <c r="BM135" s="221" t="s">
        <v>803</v>
      </c>
    </row>
    <row r="136" spans="2:51" s="12" customFormat="1" ht="12">
      <c r="B136" s="226"/>
      <c r="C136" s="227"/>
      <c r="D136" s="223" t="s">
        <v>154</v>
      </c>
      <c r="E136" s="227"/>
      <c r="F136" s="229" t="s">
        <v>797</v>
      </c>
      <c r="G136" s="227"/>
      <c r="H136" s="230">
        <v>52.217</v>
      </c>
      <c r="I136" s="231"/>
      <c r="J136" s="227"/>
      <c r="K136" s="227"/>
      <c r="L136" s="232"/>
      <c r="M136" s="233"/>
      <c r="N136" s="234"/>
      <c r="O136" s="234"/>
      <c r="P136" s="234"/>
      <c r="Q136" s="234"/>
      <c r="R136" s="234"/>
      <c r="S136" s="234"/>
      <c r="T136" s="235"/>
      <c r="AT136" s="236" t="s">
        <v>154</v>
      </c>
      <c r="AU136" s="236" t="s">
        <v>85</v>
      </c>
      <c r="AV136" s="12" t="s">
        <v>85</v>
      </c>
      <c r="AW136" s="12" t="s">
        <v>4</v>
      </c>
      <c r="AX136" s="12" t="s">
        <v>83</v>
      </c>
      <c r="AY136" s="236" t="s">
        <v>142</v>
      </c>
    </row>
    <row r="137" spans="2:65" s="1" customFormat="1" ht="24" customHeight="1">
      <c r="B137" s="37"/>
      <c r="C137" s="210" t="s">
        <v>259</v>
      </c>
      <c r="D137" s="210" t="s">
        <v>145</v>
      </c>
      <c r="E137" s="211" t="s">
        <v>308</v>
      </c>
      <c r="F137" s="212" t="s">
        <v>309</v>
      </c>
      <c r="G137" s="213" t="s">
        <v>169</v>
      </c>
      <c r="H137" s="214">
        <v>49.73</v>
      </c>
      <c r="I137" s="215"/>
      <c r="J137" s="216">
        <f>ROUND(I137*H137,2)</f>
        <v>0</v>
      </c>
      <c r="K137" s="212" t="s">
        <v>149</v>
      </c>
      <c r="L137" s="42"/>
      <c r="M137" s="217" t="s">
        <v>19</v>
      </c>
      <c r="N137" s="218" t="s">
        <v>46</v>
      </c>
      <c r="O137" s="82"/>
      <c r="P137" s="219">
        <f>O137*H137</f>
        <v>0</v>
      </c>
      <c r="Q137" s="219">
        <v>3.95E-05</v>
      </c>
      <c r="R137" s="219">
        <f>Q137*H137</f>
        <v>0.0019643349999999998</v>
      </c>
      <c r="S137" s="219">
        <v>0</v>
      </c>
      <c r="T137" s="220">
        <f>S137*H137</f>
        <v>0</v>
      </c>
      <c r="AR137" s="221" t="s">
        <v>150</v>
      </c>
      <c r="AT137" s="221" t="s">
        <v>145</v>
      </c>
      <c r="AU137" s="221" t="s">
        <v>85</v>
      </c>
      <c r="AY137" s="16" t="s">
        <v>142</v>
      </c>
      <c r="BE137" s="222">
        <f>IF(N137="základní",J137,0)</f>
        <v>0</v>
      </c>
      <c r="BF137" s="222">
        <f>IF(N137="snížená",J137,0)</f>
        <v>0</v>
      </c>
      <c r="BG137" s="222">
        <f>IF(N137="zákl. přenesená",J137,0)</f>
        <v>0</v>
      </c>
      <c r="BH137" s="222">
        <f>IF(N137="sníž. přenesená",J137,0)</f>
        <v>0</v>
      </c>
      <c r="BI137" s="222">
        <f>IF(N137="nulová",J137,0)</f>
        <v>0</v>
      </c>
      <c r="BJ137" s="16" t="s">
        <v>83</v>
      </c>
      <c r="BK137" s="222">
        <f>ROUND(I137*H137,2)</f>
        <v>0</v>
      </c>
      <c r="BL137" s="16" t="s">
        <v>150</v>
      </c>
      <c r="BM137" s="221" t="s">
        <v>804</v>
      </c>
    </row>
    <row r="138" spans="2:47" s="1" customFormat="1" ht="12">
      <c r="B138" s="37"/>
      <c r="C138" s="38"/>
      <c r="D138" s="223" t="s">
        <v>152</v>
      </c>
      <c r="E138" s="38"/>
      <c r="F138" s="224" t="s">
        <v>311</v>
      </c>
      <c r="G138" s="38"/>
      <c r="H138" s="38"/>
      <c r="I138" s="134"/>
      <c r="J138" s="38"/>
      <c r="K138" s="38"/>
      <c r="L138" s="42"/>
      <c r="M138" s="225"/>
      <c r="N138" s="82"/>
      <c r="O138" s="82"/>
      <c r="P138" s="82"/>
      <c r="Q138" s="82"/>
      <c r="R138" s="82"/>
      <c r="S138" s="82"/>
      <c r="T138" s="83"/>
      <c r="AT138" s="16" t="s">
        <v>152</v>
      </c>
      <c r="AU138" s="16" t="s">
        <v>85</v>
      </c>
    </row>
    <row r="139" spans="2:65" s="1" customFormat="1" ht="16.5" customHeight="1">
      <c r="B139" s="37"/>
      <c r="C139" s="210" t="s">
        <v>264</v>
      </c>
      <c r="D139" s="210" t="s">
        <v>145</v>
      </c>
      <c r="E139" s="211" t="s">
        <v>805</v>
      </c>
      <c r="F139" s="212" t="s">
        <v>806</v>
      </c>
      <c r="G139" s="213" t="s">
        <v>236</v>
      </c>
      <c r="H139" s="214">
        <v>1</v>
      </c>
      <c r="I139" s="215"/>
      <c r="J139" s="216">
        <f>ROUND(I139*H139,2)</f>
        <v>0</v>
      </c>
      <c r="K139" s="212" t="s">
        <v>315</v>
      </c>
      <c r="L139" s="42"/>
      <c r="M139" s="217" t="s">
        <v>19</v>
      </c>
      <c r="N139" s="218" t="s">
        <v>46</v>
      </c>
      <c r="O139" s="82"/>
      <c r="P139" s="219">
        <f>O139*H139</f>
        <v>0</v>
      </c>
      <c r="Q139" s="219">
        <v>0</v>
      </c>
      <c r="R139" s="219">
        <f>Q139*H139</f>
        <v>0</v>
      </c>
      <c r="S139" s="219">
        <v>0</v>
      </c>
      <c r="T139" s="220">
        <f>S139*H139</f>
        <v>0</v>
      </c>
      <c r="AR139" s="221" t="s">
        <v>150</v>
      </c>
      <c r="AT139" s="221" t="s">
        <v>145</v>
      </c>
      <c r="AU139" s="221" t="s">
        <v>85</v>
      </c>
      <c r="AY139" s="16" t="s">
        <v>142</v>
      </c>
      <c r="BE139" s="222">
        <f>IF(N139="základní",J139,0)</f>
        <v>0</v>
      </c>
      <c r="BF139" s="222">
        <f>IF(N139="snížená",J139,0)</f>
        <v>0</v>
      </c>
      <c r="BG139" s="222">
        <f>IF(N139="zákl. přenesená",J139,0)</f>
        <v>0</v>
      </c>
      <c r="BH139" s="222">
        <f>IF(N139="sníž. přenesená",J139,0)</f>
        <v>0</v>
      </c>
      <c r="BI139" s="222">
        <f>IF(N139="nulová",J139,0)</f>
        <v>0</v>
      </c>
      <c r="BJ139" s="16" t="s">
        <v>83</v>
      </c>
      <c r="BK139" s="222">
        <f>ROUND(I139*H139,2)</f>
        <v>0</v>
      </c>
      <c r="BL139" s="16" t="s">
        <v>150</v>
      </c>
      <c r="BM139" s="221" t="s">
        <v>807</v>
      </c>
    </row>
    <row r="140" spans="2:63" s="11" customFormat="1" ht="22.8" customHeight="1">
      <c r="B140" s="194"/>
      <c r="C140" s="195"/>
      <c r="D140" s="196" t="s">
        <v>74</v>
      </c>
      <c r="E140" s="208" t="s">
        <v>327</v>
      </c>
      <c r="F140" s="208" t="s">
        <v>328</v>
      </c>
      <c r="G140" s="195"/>
      <c r="H140" s="195"/>
      <c r="I140" s="198"/>
      <c r="J140" s="209">
        <f>BK140</f>
        <v>0</v>
      </c>
      <c r="K140" s="195"/>
      <c r="L140" s="200"/>
      <c r="M140" s="201"/>
      <c r="N140" s="202"/>
      <c r="O140" s="202"/>
      <c r="P140" s="203">
        <f>SUM(P141:P143)</f>
        <v>0</v>
      </c>
      <c r="Q140" s="202"/>
      <c r="R140" s="203">
        <f>SUM(R141:R143)</f>
        <v>0</v>
      </c>
      <c r="S140" s="202"/>
      <c r="T140" s="204">
        <f>SUM(T141:T143)</f>
        <v>1.9629999999999999</v>
      </c>
      <c r="AR140" s="205" t="s">
        <v>83</v>
      </c>
      <c r="AT140" s="206" t="s">
        <v>74</v>
      </c>
      <c r="AU140" s="206" t="s">
        <v>83</v>
      </c>
      <c r="AY140" s="205" t="s">
        <v>142</v>
      </c>
      <c r="BK140" s="207">
        <f>SUM(BK141:BK143)</f>
        <v>0</v>
      </c>
    </row>
    <row r="141" spans="2:65" s="1" customFormat="1" ht="24" customHeight="1">
      <c r="B141" s="37"/>
      <c r="C141" s="210" t="s">
        <v>270</v>
      </c>
      <c r="D141" s="210" t="s">
        <v>145</v>
      </c>
      <c r="E141" s="211" t="s">
        <v>352</v>
      </c>
      <c r="F141" s="212" t="s">
        <v>353</v>
      </c>
      <c r="G141" s="213" t="s">
        <v>298</v>
      </c>
      <c r="H141" s="214">
        <v>30</v>
      </c>
      <c r="I141" s="215"/>
      <c r="J141" s="216">
        <f>ROUND(I141*H141,2)</f>
        <v>0</v>
      </c>
      <c r="K141" s="212" t="s">
        <v>149</v>
      </c>
      <c r="L141" s="42"/>
      <c r="M141" s="217" t="s">
        <v>19</v>
      </c>
      <c r="N141" s="218" t="s">
        <v>46</v>
      </c>
      <c r="O141" s="82"/>
      <c r="P141" s="219">
        <f>O141*H141</f>
        <v>0</v>
      </c>
      <c r="Q141" s="219">
        <v>0</v>
      </c>
      <c r="R141" s="219">
        <f>Q141*H141</f>
        <v>0</v>
      </c>
      <c r="S141" s="219">
        <v>0.054</v>
      </c>
      <c r="T141" s="220">
        <f>S141*H141</f>
        <v>1.6199999999999999</v>
      </c>
      <c r="AR141" s="221" t="s">
        <v>150</v>
      </c>
      <c r="AT141" s="221" t="s">
        <v>145</v>
      </c>
      <c r="AU141" s="221" t="s">
        <v>85</v>
      </c>
      <c r="AY141" s="16" t="s">
        <v>142</v>
      </c>
      <c r="BE141" s="222">
        <f>IF(N141="základní",J141,0)</f>
        <v>0</v>
      </c>
      <c r="BF141" s="222">
        <f>IF(N141="snížená",J141,0)</f>
        <v>0</v>
      </c>
      <c r="BG141" s="222">
        <f>IF(N141="zákl. přenesená",J141,0)</f>
        <v>0</v>
      </c>
      <c r="BH141" s="222">
        <f>IF(N141="sníž. přenesená",J141,0)</f>
        <v>0</v>
      </c>
      <c r="BI141" s="222">
        <f>IF(N141="nulová",J141,0)</f>
        <v>0</v>
      </c>
      <c r="BJ141" s="16" t="s">
        <v>83</v>
      </c>
      <c r="BK141" s="222">
        <f>ROUND(I141*H141,2)</f>
        <v>0</v>
      </c>
      <c r="BL141" s="16" t="s">
        <v>150</v>
      </c>
      <c r="BM141" s="221" t="s">
        <v>808</v>
      </c>
    </row>
    <row r="142" spans="2:65" s="1" customFormat="1" ht="24" customHeight="1">
      <c r="B142" s="37"/>
      <c r="C142" s="210" t="s">
        <v>7</v>
      </c>
      <c r="D142" s="210" t="s">
        <v>145</v>
      </c>
      <c r="E142" s="211" t="s">
        <v>362</v>
      </c>
      <c r="F142" s="212" t="s">
        <v>363</v>
      </c>
      <c r="G142" s="213" t="s">
        <v>169</v>
      </c>
      <c r="H142" s="214">
        <v>85.75</v>
      </c>
      <c r="I142" s="215"/>
      <c r="J142" s="216">
        <f>ROUND(I142*H142,2)</f>
        <v>0</v>
      </c>
      <c r="K142" s="212" t="s">
        <v>149</v>
      </c>
      <c r="L142" s="42"/>
      <c r="M142" s="217" t="s">
        <v>19</v>
      </c>
      <c r="N142" s="218" t="s">
        <v>46</v>
      </c>
      <c r="O142" s="82"/>
      <c r="P142" s="219">
        <f>O142*H142</f>
        <v>0</v>
      </c>
      <c r="Q142" s="219">
        <v>0</v>
      </c>
      <c r="R142" s="219">
        <f>Q142*H142</f>
        <v>0</v>
      </c>
      <c r="S142" s="219">
        <v>0.004</v>
      </c>
      <c r="T142" s="220">
        <f>S142*H142</f>
        <v>0.343</v>
      </c>
      <c r="AR142" s="221" t="s">
        <v>150</v>
      </c>
      <c r="AT142" s="221" t="s">
        <v>145</v>
      </c>
      <c r="AU142" s="221" t="s">
        <v>85</v>
      </c>
      <c r="AY142" s="16" t="s">
        <v>142</v>
      </c>
      <c r="BE142" s="222">
        <f>IF(N142="základní",J142,0)</f>
        <v>0</v>
      </c>
      <c r="BF142" s="222">
        <f>IF(N142="snížená",J142,0)</f>
        <v>0</v>
      </c>
      <c r="BG142" s="222">
        <f>IF(N142="zákl. přenesená",J142,0)</f>
        <v>0</v>
      </c>
      <c r="BH142" s="222">
        <f>IF(N142="sníž. přenesená",J142,0)</f>
        <v>0</v>
      </c>
      <c r="BI142" s="222">
        <f>IF(N142="nulová",J142,0)</f>
        <v>0</v>
      </c>
      <c r="BJ142" s="16" t="s">
        <v>83</v>
      </c>
      <c r="BK142" s="222">
        <f>ROUND(I142*H142,2)</f>
        <v>0</v>
      </c>
      <c r="BL142" s="16" t="s">
        <v>150</v>
      </c>
      <c r="BM142" s="221" t="s">
        <v>809</v>
      </c>
    </row>
    <row r="143" spans="2:47" s="1" customFormat="1" ht="12">
      <c r="B143" s="37"/>
      <c r="C143" s="38"/>
      <c r="D143" s="223" t="s">
        <v>152</v>
      </c>
      <c r="E143" s="38"/>
      <c r="F143" s="224" t="s">
        <v>365</v>
      </c>
      <c r="G143" s="38"/>
      <c r="H143" s="38"/>
      <c r="I143" s="134"/>
      <c r="J143" s="38"/>
      <c r="K143" s="38"/>
      <c r="L143" s="42"/>
      <c r="M143" s="225"/>
      <c r="N143" s="82"/>
      <c r="O143" s="82"/>
      <c r="P143" s="82"/>
      <c r="Q143" s="82"/>
      <c r="R143" s="82"/>
      <c r="S143" s="82"/>
      <c r="T143" s="83"/>
      <c r="AT143" s="16" t="s">
        <v>152</v>
      </c>
      <c r="AU143" s="16" t="s">
        <v>85</v>
      </c>
    </row>
    <row r="144" spans="2:63" s="11" customFormat="1" ht="22.8" customHeight="1">
      <c r="B144" s="194"/>
      <c r="C144" s="195"/>
      <c r="D144" s="196" t="s">
        <v>74</v>
      </c>
      <c r="E144" s="208" t="s">
        <v>366</v>
      </c>
      <c r="F144" s="208" t="s">
        <v>367</v>
      </c>
      <c r="G144" s="195"/>
      <c r="H144" s="195"/>
      <c r="I144" s="198"/>
      <c r="J144" s="209">
        <f>BK144</f>
        <v>0</v>
      </c>
      <c r="K144" s="195"/>
      <c r="L144" s="200"/>
      <c r="M144" s="201"/>
      <c r="N144" s="202"/>
      <c r="O144" s="202"/>
      <c r="P144" s="203">
        <f>SUM(P145:P153)</f>
        <v>0</v>
      </c>
      <c r="Q144" s="202"/>
      <c r="R144" s="203">
        <f>SUM(R145:R153)</f>
        <v>0</v>
      </c>
      <c r="S144" s="202"/>
      <c r="T144" s="204">
        <f>SUM(T145:T153)</f>
        <v>0</v>
      </c>
      <c r="AR144" s="205" t="s">
        <v>83</v>
      </c>
      <c r="AT144" s="206" t="s">
        <v>74</v>
      </c>
      <c r="AU144" s="206" t="s">
        <v>83</v>
      </c>
      <c r="AY144" s="205" t="s">
        <v>142</v>
      </c>
      <c r="BK144" s="207">
        <f>SUM(BK145:BK153)</f>
        <v>0</v>
      </c>
    </row>
    <row r="145" spans="2:65" s="1" customFormat="1" ht="24" customHeight="1">
      <c r="B145" s="37"/>
      <c r="C145" s="210" t="s">
        <v>278</v>
      </c>
      <c r="D145" s="210" t="s">
        <v>145</v>
      </c>
      <c r="E145" s="211" t="s">
        <v>369</v>
      </c>
      <c r="F145" s="212" t="s">
        <v>370</v>
      </c>
      <c r="G145" s="213" t="s">
        <v>158</v>
      </c>
      <c r="H145" s="214">
        <v>3.557</v>
      </c>
      <c r="I145" s="215"/>
      <c r="J145" s="216">
        <f>ROUND(I145*H145,2)</f>
        <v>0</v>
      </c>
      <c r="K145" s="212" t="s">
        <v>149</v>
      </c>
      <c r="L145" s="42"/>
      <c r="M145" s="217" t="s">
        <v>19</v>
      </c>
      <c r="N145" s="218" t="s">
        <v>46</v>
      </c>
      <c r="O145" s="82"/>
      <c r="P145" s="219">
        <f>O145*H145</f>
        <v>0</v>
      </c>
      <c r="Q145" s="219">
        <v>0</v>
      </c>
      <c r="R145" s="219">
        <f>Q145*H145</f>
        <v>0</v>
      </c>
      <c r="S145" s="219">
        <v>0</v>
      </c>
      <c r="T145" s="220">
        <f>S145*H145</f>
        <v>0</v>
      </c>
      <c r="AR145" s="221" t="s">
        <v>150</v>
      </c>
      <c r="AT145" s="221" t="s">
        <v>145</v>
      </c>
      <c r="AU145" s="221" t="s">
        <v>85</v>
      </c>
      <c r="AY145" s="16" t="s">
        <v>142</v>
      </c>
      <c r="BE145" s="222">
        <f>IF(N145="základní",J145,0)</f>
        <v>0</v>
      </c>
      <c r="BF145" s="222">
        <f>IF(N145="snížená",J145,0)</f>
        <v>0</v>
      </c>
      <c r="BG145" s="222">
        <f>IF(N145="zákl. přenesená",J145,0)</f>
        <v>0</v>
      </c>
      <c r="BH145" s="222">
        <f>IF(N145="sníž. přenesená",J145,0)</f>
        <v>0</v>
      </c>
      <c r="BI145" s="222">
        <f>IF(N145="nulová",J145,0)</f>
        <v>0</v>
      </c>
      <c r="BJ145" s="16" t="s">
        <v>83</v>
      </c>
      <c r="BK145" s="222">
        <f>ROUND(I145*H145,2)</f>
        <v>0</v>
      </c>
      <c r="BL145" s="16" t="s">
        <v>150</v>
      </c>
      <c r="BM145" s="221" t="s">
        <v>810</v>
      </c>
    </row>
    <row r="146" spans="2:47" s="1" customFormat="1" ht="12">
      <c r="B146" s="37"/>
      <c r="C146" s="38"/>
      <c r="D146" s="223" t="s">
        <v>152</v>
      </c>
      <c r="E146" s="38"/>
      <c r="F146" s="224" t="s">
        <v>372</v>
      </c>
      <c r="G146" s="38"/>
      <c r="H146" s="38"/>
      <c r="I146" s="134"/>
      <c r="J146" s="38"/>
      <c r="K146" s="38"/>
      <c r="L146" s="42"/>
      <c r="M146" s="225"/>
      <c r="N146" s="82"/>
      <c r="O146" s="82"/>
      <c r="P146" s="82"/>
      <c r="Q146" s="82"/>
      <c r="R146" s="82"/>
      <c r="S146" s="82"/>
      <c r="T146" s="83"/>
      <c r="AT146" s="16" t="s">
        <v>152</v>
      </c>
      <c r="AU146" s="16" t="s">
        <v>85</v>
      </c>
    </row>
    <row r="147" spans="2:65" s="1" customFormat="1" ht="16.5" customHeight="1">
      <c r="B147" s="37"/>
      <c r="C147" s="210" t="s">
        <v>283</v>
      </c>
      <c r="D147" s="210" t="s">
        <v>145</v>
      </c>
      <c r="E147" s="211" t="s">
        <v>374</v>
      </c>
      <c r="F147" s="212" t="s">
        <v>375</v>
      </c>
      <c r="G147" s="213" t="s">
        <v>158</v>
      </c>
      <c r="H147" s="214">
        <v>3.557</v>
      </c>
      <c r="I147" s="215"/>
      <c r="J147" s="216">
        <f>ROUND(I147*H147,2)</f>
        <v>0</v>
      </c>
      <c r="K147" s="212" t="s">
        <v>149</v>
      </c>
      <c r="L147" s="42"/>
      <c r="M147" s="217" t="s">
        <v>19</v>
      </c>
      <c r="N147" s="218" t="s">
        <v>46</v>
      </c>
      <c r="O147" s="82"/>
      <c r="P147" s="219">
        <f>O147*H147</f>
        <v>0</v>
      </c>
      <c r="Q147" s="219">
        <v>0</v>
      </c>
      <c r="R147" s="219">
        <f>Q147*H147</f>
        <v>0</v>
      </c>
      <c r="S147" s="219">
        <v>0</v>
      </c>
      <c r="T147" s="220">
        <f>S147*H147</f>
        <v>0</v>
      </c>
      <c r="AR147" s="221" t="s">
        <v>150</v>
      </c>
      <c r="AT147" s="221" t="s">
        <v>145</v>
      </c>
      <c r="AU147" s="221" t="s">
        <v>85</v>
      </c>
      <c r="AY147" s="16" t="s">
        <v>142</v>
      </c>
      <c r="BE147" s="222">
        <f>IF(N147="základní",J147,0)</f>
        <v>0</v>
      </c>
      <c r="BF147" s="222">
        <f>IF(N147="snížená",J147,0)</f>
        <v>0</v>
      </c>
      <c r="BG147" s="222">
        <f>IF(N147="zákl. přenesená",J147,0)</f>
        <v>0</v>
      </c>
      <c r="BH147" s="222">
        <f>IF(N147="sníž. přenesená",J147,0)</f>
        <v>0</v>
      </c>
      <c r="BI147" s="222">
        <f>IF(N147="nulová",J147,0)</f>
        <v>0</v>
      </c>
      <c r="BJ147" s="16" t="s">
        <v>83</v>
      </c>
      <c r="BK147" s="222">
        <f>ROUND(I147*H147,2)</f>
        <v>0</v>
      </c>
      <c r="BL147" s="16" t="s">
        <v>150</v>
      </c>
      <c r="BM147" s="221" t="s">
        <v>811</v>
      </c>
    </row>
    <row r="148" spans="2:47" s="1" customFormat="1" ht="12">
      <c r="B148" s="37"/>
      <c r="C148" s="38"/>
      <c r="D148" s="223" t="s">
        <v>152</v>
      </c>
      <c r="E148" s="38"/>
      <c r="F148" s="224" t="s">
        <v>377</v>
      </c>
      <c r="G148" s="38"/>
      <c r="H148" s="38"/>
      <c r="I148" s="134"/>
      <c r="J148" s="38"/>
      <c r="K148" s="38"/>
      <c r="L148" s="42"/>
      <c r="M148" s="225"/>
      <c r="N148" s="82"/>
      <c r="O148" s="82"/>
      <c r="P148" s="82"/>
      <c r="Q148" s="82"/>
      <c r="R148" s="82"/>
      <c r="S148" s="82"/>
      <c r="T148" s="83"/>
      <c r="AT148" s="16" t="s">
        <v>152</v>
      </c>
      <c r="AU148" s="16" t="s">
        <v>85</v>
      </c>
    </row>
    <row r="149" spans="2:65" s="1" customFormat="1" ht="24" customHeight="1">
      <c r="B149" s="37"/>
      <c r="C149" s="210" t="s">
        <v>287</v>
      </c>
      <c r="D149" s="210" t="s">
        <v>145</v>
      </c>
      <c r="E149" s="211" t="s">
        <v>379</v>
      </c>
      <c r="F149" s="212" t="s">
        <v>380</v>
      </c>
      <c r="G149" s="213" t="s">
        <v>158</v>
      </c>
      <c r="H149" s="214">
        <v>49.798</v>
      </c>
      <c r="I149" s="215"/>
      <c r="J149" s="216">
        <f>ROUND(I149*H149,2)</f>
        <v>0</v>
      </c>
      <c r="K149" s="212" t="s">
        <v>149</v>
      </c>
      <c r="L149" s="42"/>
      <c r="M149" s="217" t="s">
        <v>19</v>
      </c>
      <c r="N149" s="218" t="s">
        <v>46</v>
      </c>
      <c r="O149" s="82"/>
      <c r="P149" s="219">
        <f>O149*H149</f>
        <v>0</v>
      </c>
      <c r="Q149" s="219">
        <v>0</v>
      </c>
      <c r="R149" s="219">
        <f>Q149*H149</f>
        <v>0</v>
      </c>
      <c r="S149" s="219">
        <v>0</v>
      </c>
      <c r="T149" s="220">
        <f>S149*H149</f>
        <v>0</v>
      </c>
      <c r="AR149" s="221" t="s">
        <v>150</v>
      </c>
      <c r="AT149" s="221" t="s">
        <v>145</v>
      </c>
      <c r="AU149" s="221" t="s">
        <v>85</v>
      </c>
      <c r="AY149" s="16" t="s">
        <v>142</v>
      </c>
      <c r="BE149" s="222">
        <f>IF(N149="základní",J149,0)</f>
        <v>0</v>
      </c>
      <c r="BF149" s="222">
        <f>IF(N149="snížená",J149,0)</f>
        <v>0</v>
      </c>
      <c r="BG149" s="222">
        <f>IF(N149="zákl. přenesená",J149,0)</f>
        <v>0</v>
      </c>
      <c r="BH149" s="222">
        <f>IF(N149="sníž. přenesená",J149,0)</f>
        <v>0</v>
      </c>
      <c r="BI149" s="222">
        <f>IF(N149="nulová",J149,0)</f>
        <v>0</v>
      </c>
      <c r="BJ149" s="16" t="s">
        <v>83</v>
      </c>
      <c r="BK149" s="222">
        <f>ROUND(I149*H149,2)</f>
        <v>0</v>
      </c>
      <c r="BL149" s="16" t="s">
        <v>150</v>
      </c>
      <c r="BM149" s="221" t="s">
        <v>812</v>
      </c>
    </row>
    <row r="150" spans="2:47" s="1" customFormat="1" ht="12">
      <c r="B150" s="37"/>
      <c r="C150" s="38"/>
      <c r="D150" s="223" t="s">
        <v>152</v>
      </c>
      <c r="E150" s="38"/>
      <c r="F150" s="224" t="s">
        <v>377</v>
      </c>
      <c r="G150" s="38"/>
      <c r="H150" s="38"/>
      <c r="I150" s="134"/>
      <c r="J150" s="38"/>
      <c r="K150" s="38"/>
      <c r="L150" s="42"/>
      <c r="M150" s="225"/>
      <c r="N150" s="82"/>
      <c r="O150" s="82"/>
      <c r="P150" s="82"/>
      <c r="Q150" s="82"/>
      <c r="R150" s="82"/>
      <c r="S150" s="82"/>
      <c r="T150" s="83"/>
      <c r="AT150" s="16" t="s">
        <v>152</v>
      </c>
      <c r="AU150" s="16" t="s">
        <v>85</v>
      </c>
    </row>
    <row r="151" spans="2:51" s="12" customFormat="1" ht="12">
      <c r="B151" s="226"/>
      <c r="C151" s="227"/>
      <c r="D151" s="223" t="s">
        <v>154</v>
      </c>
      <c r="E151" s="227"/>
      <c r="F151" s="229" t="s">
        <v>813</v>
      </c>
      <c r="G151" s="227"/>
      <c r="H151" s="230">
        <v>49.798</v>
      </c>
      <c r="I151" s="231"/>
      <c r="J151" s="227"/>
      <c r="K151" s="227"/>
      <c r="L151" s="232"/>
      <c r="M151" s="233"/>
      <c r="N151" s="234"/>
      <c r="O151" s="234"/>
      <c r="P151" s="234"/>
      <c r="Q151" s="234"/>
      <c r="R151" s="234"/>
      <c r="S151" s="234"/>
      <c r="T151" s="235"/>
      <c r="AT151" s="236" t="s">
        <v>154</v>
      </c>
      <c r="AU151" s="236" t="s">
        <v>85</v>
      </c>
      <c r="AV151" s="12" t="s">
        <v>85</v>
      </c>
      <c r="AW151" s="12" t="s">
        <v>4</v>
      </c>
      <c r="AX151" s="12" t="s">
        <v>83</v>
      </c>
      <c r="AY151" s="236" t="s">
        <v>142</v>
      </c>
    </row>
    <row r="152" spans="2:65" s="1" customFormat="1" ht="24" customHeight="1">
      <c r="B152" s="37"/>
      <c r="C152" s="210" t="s">
        <v>291</v>
      </c>
      <c r="D152" s="210" t="s">
        <v>145</v>
      </c>
      <c r="E152" s="211" t="s">
        <v>384</v>
      </c>
      <c r="F152" s="212" t="s">
        <v>385</v>
      </c>
      <c r="G152" s="213" t="s">
        <v>158</v>
      </c>
      <c r="H152" s="214">
        <v>3.557</v>
      </c>
      <c r="I152" s="215"/>
      <c r="J152" s="216">
        <f>ROUND(I152*H152,2)</f>
        <v>0</v>
      </c>
      <c r="K152" s="212" t="s">
        <v>149</v>
      </c>
      <c r="L152" s="42"/>
      <c r="M152" s="217" t="s">
        <v>19</v>
      </c>
      <c r="N152" s="218" t="s">
        <v>46</v>
      </c>
      <c r="O152" s="82"/>
      <c r="P152" s="219">
        <f>O152*H152</f>
        <v>0</v>
      </c>
      <c r="Q152" s="219">
        <v>0</v>
      </c>
      <c r="R152" s="219">
        <f>Q152*H152</f>
        <v>0</v>
      </c>
      <c r="S152" s="219">
        <v>0</v>
      </c>
      <c r="T152" s="220">
        <f>S152*H152</f>
        <v>0</v>
      </c>
      <c r="AR152" s="221" t="s">
        <v>150</v>
      </c>
      <c r="AT152" s="221" t="s">
        <v>145</v>
      </c>
      <c r="AU152" s="221" t="s">
        <v>85</v>
      </c>
      <c r="AY152" s="16" t="s">
        <v>142</v>
      </c>
      <c r="BE152" s="222">
        <f>IF(N152="základní",J152,0)</f>
        <v>0</v>
      </c>
      <c r="BF152" s="222">
        <f>IF(N152="snížená",J152,0)</f>
        <v>0</v>
      </c>
      <c r="BG152" s="222">
        <f>IF(N152="zákl. přenesená",J152,0)</f>
        <v>0</v>
      </c>
      <c r="BH152" s="222">
        <f>IF(N152="sníž. přenesená",J152,0)</f>
        <v>0</v>
      </c>
      <c r="BI152" s="222">
        <f>IF(N152="nulová",J152,0)</f>
        <v>0</v>
      </c>
      <c r="BJ152" s="16" t="s">
        <v>83</v>
      </c>
      <c r="BK152" s="222">
        <f>ROUND(I152*H152,2)</f>
        <v>0</v>
      </c>
      <c r="BL152" s="16" t="s">
        <v>150</v>
      </c>
      <c r="BM152" s="221" t="s">
        <v>814</v>
      </c>
    </row>
    <row r="153" spans="2:47" s="1" customFormat="1" ht="12">
      <c r="B153" s="37"/>
      <c r="C153" s="38"/>
      <c r="D153" s="223" t="s">
        <v>152</v>
      </c>
      <c r="E153" s="38"/>
      <c r="F153" s="224" t="s">
        <v>387</v>
      </c>
      <c r="G153" s="38"/>
      <c r="H153" s="38"/>
      <c r="I153" s="134"/>
      <c r="J153" s="38"/>
      <c r="K153" s="38"/>
      <c r="L153" s="42"/>
      <c r="M153" s="225"/>
      <c r="N153" s="82"/>
      <c r="O153" s="82"/>
      <c r="P153" s="82"/>
      <c r="Q153" s="82"/>
      <c r="R153" s="82"/>
      <c r="S153" s="82"/>
      <c r="T153" s="83"/>
      <c r="AT153" s="16" t="s">
        <v>152</v>
      </c>
      <c r="AU153" s="16" t="s">
        <v>85</v>
      </c>
    </row>
    <row r="154" spans="2:63" s="11" customFormat="1" ht="22.8" customHeight="1">
      <c r="B154" s="194"/>
      <c r="C154" s="195"/>
      <c r="D154" s="196" t="s">
        <v>74</v>
      </c>
      <c r="E154" s="208" t="s">
        <v>388</v>
      </c>
      <c r="F154" s="208" t="s">
        <v>389</v>
      </c>
      <c r="G154" s="195"/>
      <c r="H154" s="195"/>
      <c r="I154" s="198"/>
      <c r="J154" s="209">
        <f>BK154</f>
        <v>0</v>
      </c>
      <c r="K154" s="195"/>
      <c r="L154" s="200"/>
      <c r="M154" s="201"/>
      <c r="N154" s="202"/>
      <c r="O154" s="202"/>
      <c r="P154" s="203">
        <f>SUM(P155:P156)</f>
        <v>0</v>
      </c>
      <c r="Q154" s="202"/>
      <c r="R154" s="203">
        <f>SUM(R155:R156)</f>
        <v>0</v>
      </c>
      <c r="S154" s="202"/>
      <c r="T154" s="204">
        <f>SUM(T155:T156)</f>
        <v>0</v>
      </c>
      <c r="AR154" s="205" t="s">
        <v>83</v>
      </c>
      <c r="AT154" s="206" t="s">
        <v>74</v>
      </c>
      <c r="AU154" s="206" t="s">
        <v>83</v>
      </c>
      <c r="AY154" s="205" t="s">
        <v>142</v>
      </c>
      <c r="BK154" s="207">
        <f>SUM(BK155:BK156)</f>
        <v>0</v>
      </c>
    </row>
    <row r="155" spans="2:65" s="1" customFormat="1" ht="24" customHeight="1">
      <c r="B155" s="37"/>
      <c r="C155" s="210" t="s">
        <v>295</v>
      </c>
      <c r="D155" s="210" t="s">
        <v>145</v>
      </c>
      <c r="E155" s="211" t="s">
        <v>391</v>
      </c>
      <c r="F155" s="212" t="s">
        <v>392</v>
      </c>
      <c r="G155" s="213" t="s">
        <v>158</v>
      </c>
      <c r="H155" s="214">
        <v>1.45</v>
      </c>
      <c r="I155" s="215"/>
      <c r="J155" s="216">
        <f>ROUND(I155*H155,2)</f>
        <v>0</v>
      </c>
      <c r="K155" s="212" t="s">
        <v>149</v>
      </c>
      <c r="L155" s="42"/>
      <c r="M155" s="217" t="s">
        <v>19</v>
      </c>
      <c r="N155" s="218" t="s">
        <v>46</v>
      </c>
      <c r="O155" s="82"/>
      <c r="P155" s="219">
        <f>O155*H155</f>
        <v>0</v>
      </c>
      <c r="Q155" s="219">
        <v>0</v>
      </c>
      <c r="R155" s="219">
        <f>Q155*H155</f>
        <v>0</v>
      </c>
      <c r="S155" s="219">
        <v>0</v>
      </c>
      <c r="T155" s="220">
        <f>S155*H155</f>
        <v>0</v>
      </c>
      <c r="AR155" s="221" t="s">
        <v>150</v>
      </c>
      <c r="AT155" s="221" t="s">
        <v>145</v>
      </c>
      <c r="AU155" s="221" t="s">
        <v>85</v>
      </c>
      <c r="AY155" s="16" t="s">
        <v>142</v>
      </c>
      <c r="BE155" s="222">
        <f>IF(N155="základní",J155,0)</f>
        <v>0</v>
      </c>
      <c r="BF155" s="222">
        <f>IF(N155="snížená",J155,0)</f>
        <v>0</v>
      </c>
      <c r="BG155" s="222">
        <f>IF(N155="zákl. přenesená",J155,0)</f>
        <v>0</v>
      </c>
      <c r="BH155" s="222">
        <f>IF(N155="sníž. přenesená",J155,0)</f>
        <v>0</v>
      </c>
      <c r="BI155" s="222">
        <f>IF(N155="nulová",J155,0)</f>
        <v>0</v>
      </c>
      <c r="BJ155" s="16" t="s">
        <v>83</v>
      </c>
      <c r="BK155" s="222">
        <f>ROUND(I155*H155,2)</f>
        <v>0</v>
      </c>
      <c r="BL155" s="16" t="s">
        <v>150</v>
      </c>
      <c r="BM155" s="221" t="s">
        <v>815</v>
      </c>
    </row>
    <row r="156" spans="2:47" s="1" customFormat="1" ht="12">
      <c r="B156" s="37"/>
      <c r="C156" s="38"/>
      <c r="D156" s="223" t="s">
        <v>152</v>
      </c>
      <c r="E156" s="38"/>
      <c r="F156" s="224" t="s">
        <v>394</v>
      </c>
      <c r="G156" s="38"/>
      <c r="H156" s="38"/>
      <c r="I156" s="134"/>
      <c r="J156" s="38"/>
      <c r="K156" s="38"/>
      <c r="L156" s="42"/>
      <c r="M156" s="225"/>
      <c r="N156" s="82"/>
      <c r="O156" s="82"/>
      <c r="P156" s="82"/>
      <c r="Q156" s="82"/>
      <c r="R156" s="82"/>
      <c r="S156" s="82"/>
      <c r="T156" s="83"/>
      <c r="AT156" s="16" t="s">
        <v>152</v>
      </c>
      <c r="AU156" s="16" t="s">
        <v>85</v>
      </c>
    </row>
    <row r="157" spans="2:63" s="11" customFormat="1" ht="25.9" customHeight="1">
      <c r="B157" s="194"/>
      <c r="C157" s="195"/>
      <c r="D157" s="196" t="s">
        <v>74</v>
      </c>
      <c r="E157" s="197" t="s">
        <v>395</v>
      </c>
      <c r="F157" s="197" t="s">
        <v>396</v>
      </c>
      <c r="G157" s="195"/>
      <c r="H157" s="195"/>
      <c r="I157" s="198"/>
      <c r="J157" s="199">
        <f>BK157</f>
        <v>0</v>
      </c>
      <c r="K157" s="195"/>
      <c r="L157" s="200"/>
      <c r="M157" s="201"/>
      <c r="N157" s="202"/>
      <c r="O157" s="202"/>
      <c r="P157" s="203">
        <f>P158+P164+P177+P180+P188</f>
        <v>0</v>
      </c>
      <c r="Q157" s="202"/>
      <c r="R157" s="203">
        <f>R158+R164+R177+R180+R188</f>
        <v>0.500295135</v>
      </c>
      <c r="S157" s="202"/>
      <c r="T157" s="204">
        <f>T158+T164+T177+T180+T188</f>
        <v>0.061864</v>
      </c>
      <c r="AR157" s="205" t="s">
        <v>85</v>
      </c>
      <c r="AT157" s="206" t="s">
        <v>74</v>
      </c>
      <c r="AU157" s="206" t="s">
        <v>75</v>
      </c>
      <c r="AY157" s="205" t="s">
        <v>142</v>
      </c>
      <c r="BK157" s="207">
        <f>BK158+BK164+BK177+BK180+BK188</f>
        <v>0</v>
      </c>
    </row>
    <row r="158" spans="2:63" s="11" customFormat="1" ht="22.8" customHeight="1">
      <c r="B158" s="194"/>
      <c r="C158" s="195"/>
      <c r="D158" s="196" t="s">
        <v>74</v>
      </c>
      <c r="E158" s="208" t="s">
        <v>816</v>
      </c>
      <c r="F158" s="208" t="s">
        <v>817</v>
      </c>
      <c r="G158" s="195"/>
      <c r="H158" s="195"/>
      <c r="I158" s="198"/>
      <c r="J158" s="209">
        <f>BK158</f>
        <v>0</v>
      </c>
      <c r="K158" s="195"/>
      <c r="L158" s="200"/>
      <c r="M158" s="201"/>
      <c r="N158" s="202"/>
      <c r="O158" s="202"/>
      <c r="P158" s="203">
        <f>SUM(P159:P163)</f>
        <v>0</v>
      </c>
      <c r="Q158" s="202"/>
      <c r="R158" s="203">
        <f>SUM(R159:R163)</f>
        <v>0.085934</v>
      </c>
      <c r="S158" s="202"/>
      <c r="T158" s="204">
        <f>SUM(T159:T163)</f>
        <v>0</v>
      </c>
      <c r="AR158" s="205" t="s">
        <v>85</v>
      </c>
      <c r="AT158" s="206" t="s">
        <v>74</v>
      </c>
      <c r="AU158" s="206" t="s">
        <v>83</v>
      </c>
      <c r="AY158" s="205" t="s">
        <v>142</v>
      </c>
      <c r="BK158" s="207">
        <f>SUM(BK159:BK163)</f>
        <v>0</v>
      </c>
    </row>
    <row r="159" spans="2:65" s="1" customFormat="1" ht="24" customHeight="1">
      <c r="B159" s="37"/>
      <c r="C159" s="210" t="s">
        <v>302</v>
      </c>
      <c r="D159" s="210" t="s">
        <v>145</v>
      </c>
      <c r="E159" s="211" t="s">
        <v>818</v>
      </c>
      <c r="F159" s="212" t="s">
        <v>819</v>
      </c>
      <c r="G159" s="213" t="s">
        <v>169</v>
      </c>
      <c r="H159" s="214">
        <v>49.73</v>
      </c>
      <c r="I159" s="215"/>
      <c r="J159" s="216">
        <f>ROUND(I159*H159,2)</f>
        <v>0</v>
      </c>
      <c r="K159" s="212" t="s">
        <v>149</v>
      </c>
      <c r="L159" s="42"/>
      <c r="M159" s="217" t="s">
        <v>19</v>
      </c>
      <c r="N159" s="218" t="s">
        <v>46</v>
      </c>
      <c r="O159" s="82"/>
      <c r="P159" s="219">
        <f>O159*H159</f>
        <v>0</v>
      </c>
      <c r="Q159" s="219">
        <v>0.0003</v>
      </c>
      <c r="R159" s="219">
        <f>Q159*H159</f>
        <v>0.014918999999999998</v>
      </c>
      <c r="S159" s="219">
        <v>0</v>
      </c>
      <c r="T159" s="220">
        <f>S159*H159</f>
        <v>0</v>
      </c>
      <c r="AR159" s="221" t="s">
        <v>247</v>
      </c>
      <c r="AT159" s="221" t="s">
        <v>145</v>
      </c>
      <c r="AU159" s="221" t="s">
        <v>85</v>
      </c>
      <c r="AY159" s="16" t="s">
        <v>142</v>
      </c>
      <c r="BE159" s="222">
        <f>IF(N159="základní",J159,0)</f>
        <v>0</v>
      </c>
      <c r="BF159" s="222">
        <f>IF(N159="snížená",J159,0)</f>
        <v>0</v>
      </c>
      <c r="BG159" s="222">
        <f>IF(N159="zákl. přenesená",J159,0)</f>
        <v>0</v>
      </c>
      <c r="BH159" s="222">
        <f>IF(N159="sníž. přenesená",J159,0)</f>
        <v>0</v>
      </c>
      <c r="BI159" s="222">
        <f>IF(N159="nulová",J159,0)</f>
        <v>0</v>
      </c>
      <c r="BJ159" s="16" t="s">
        <v>83</v>
      </c>
      <c r="BK159" s="222">
        <f>ROUND(I159*H159,2)</f>
        <v>0</v>
      </c>
      <c r="BL159" s="16" t="s">
        <v>247</v>
      </c>
      <c r="BM159" s="221" t="s">
        <v>820</v>
      </c>
    </row>
    <row r="160" spans="2:65" s="1" customFormat="1" ht="16.5" customHeight="1">
      <c r="B160" s="37"/>
      <c r="C160" s="237" t="s">
        <v>307</v>
      </c>
      <c r="D160" s="237" t="s">
        <v>162</v>
      </c>
      <c r="E160" s="238" t="s">
        <v>821</v>
      </c>
      <c r="F160" s="239" t="s">
        <v>822</v>
      </c>
      <c r="G160" s="240" t="s">
        <v>169</v>
      </c>
      <c r="H160" s="241">
        <v>50.725</v>
      </c>
      <c r="I160" s="242"/>
      <c r="J160" s="243">
        <f>ROUND(I160*H160,2)</f>
        <v>0</v>
      </c>
      <c r="K160" s="239" t="s">
        <v>149</v>
      </c>
      <c r="L160" s="244"/>
      <c r="M160" s="245" t="s">
        <v>19</v>
      </c>
      <c r="N160" s="246" t="s">
        <v>46</v>
      </c>
      <c r="O160" s="82"/>
      <c r="P160" s="219">
        <f>O160*H160</f>
        <v>0</v>
      </c>
      <c r="Q160" s="219">
        <v>0.0014</v>
      </c>
      <c r="R160" s="219">
        <f>Q160*H160</f>
        <v>0.071015</v>
      </c>
      <c r="S160" s="219">
        <v>0</v>
      </c>
      <c r="T160" s="220">
        <f>S160*H160</f>
        <v>0</v>
      </c>
      <c r="AR160" s="221" t="s">
        <v>267</v>
      </c>
      <c r="AT160" s="221" t="s">
        <v>162</v>
      </c>
      <c r="AU160" s="221" t="s">
        <v>85</v>
      </c>
      <c r="AY160" s="16" t="s">
        <v>142</v>
      </c>
      <c r="BE160" s="222">
        <f>IF(N160="základní",J160,0)</f>
        <v>0</v>
      </c>
      <c r="BF160" s="222">
        <f>IF(N160="snížená",J160,0)</f>
        <v>0</v>
      </c>
      <c r="BG160" s="222">
        <f>IF(N160="zákl. přenesená",J160,0)</f>
        <v>0</v>
      </c>
      <c r="BH160" s="222">
        <f>IF(N160="sníž. přenesená",J160,0)</f>
        <v>0</v>
      </c>
      <c r="BI160" s="222">
        <f>IF(N160="nulová",J160,0)</f>
        <v>0</v>
      </c>
      <c r="BJ160" s="16" t="s">
        <v>83</v>
      </c>
      <c r="BK160" s="222">
        <f>ROUND(I160*H160,2)</f>
        <v>0</v>
      </c>
      <c r="BL160" s="16" t="s">
        <v>247</v>
      </c>
      <c r="BM160" s="221" t="s">
        <v>823</v>
      </c>
    </row>
    <row r="161" spans="2:51" s="12" customFormat="1" ht="12">
      <c r="B161" s="226"/>
      <c r="C161" s="227"/>
      <c r="D161" s="223" t="s">
        <v>154</v>
      </c>
      <c r="E161" s="227"/>
      <c r="F161" s="229" t="s">
        <v>824</v>
      </c>
      <c r="G161" s="227"/>
      <c r="H161" s="230">
        <v>50.725</v>
      </c>
      <c r="I161" s="231"/>
      <c r="J161" s="227"/>
      <c r="K161" s="227"/>
      <c r="L161" s="232"/>
      <c r="M161" s="233"/>
      <c r="N161" s="234"/>
      <c r="O161" s="234"/>
      <c r="P161" s="234"/>
      <c r="Q161" s="234"/>
      <c r="R161" s="234"/>
      <c r="S161" s="234"/>
      <c r="T161" s="235"/>
      <c r="AT161" s="236" t="s">
        <v>154</v>
      </c>
      <c r="AU161" s="236" t="s">
        <v>85</v>
      </c>
      <c r="AV161" s="12" t="s">
        <v>85</v>
      </c>
      <c r="AW161" s="12" t="s">
        <v>4</v>
      </c>
      <c r="AX161" s="12" t="s">
        <v>83</v>
      </c>
      <c r="AY161" s="236" t="s">
        <v>142</v>
      </c>
    </row>
    <row r="162" spans="2:65" s="1" customFormat="1" ht="24" customHeight="1">
      <c r="B162" s="37"/>
      <c r="C162" s="210" t="s">
        <v>312</v>
      </c>
      <c r="D162" s="210" t="s">
        <v>145</v>
      </c>
      <c r="E162" s="211" t="s">
        <v>825</v>
      </c>
      <c r="F162" s="212" t="s">
        <v>826</v>
      </c>
      <c r="G162" s="213" t="s">
        <v>158</v>
      </c>
      <c r="H162" s="214">
        <v>0.086</v>
      </c>
      <c r="I162" s="215"/>
      <c r="J162" s="216">
        <f>ROUND(I162*H162,2)</f>
        <v>0</v>
      </c>
      <c r="K162" s="212" t="s">
        <v>149</v>
      </c>
      <c r="L162" s="42"/>
      <c r="M162" s="217" t="s">
        <v>19</v>
      </c>
      <c r="N162" s="218" t="s">
        <v>46</v>
      </c>
      <c r="O162" s="82"/>
      <c r="P162" s="219">
        <f>O162*H162</f>
        <v>0</v>
      </c>
      <c r="Q162" s="219">
        <v>0</v>
      </c>
      <c r="R162" s="219">
        <f>Q162*H162</f>
        <v>0</v>
      </c>
      <c r="S162" s="219">
        <v>0</v>
      </c>
      <c r="T162" s="220">
        <f>S162*H162</f>
        <v>0</v>
      </c>
      <c r="AR162" s="221" t="s">
        <v>247</v>
      </c>
      <c r="AT162" s="221" t="s">
        <v>145</v>
      </c>
      <c r="AU162" s="221" t="s">
        <v>85</v>
      </c>
      <c r="AY162" s="16" t="s">
        <v>142</v>
      </c>
      <c r="BE162" s="222">
        <f>IF(N162="základní",J162,0)</f>
        <v>0</v>
      </c>
      <c r="BF162" s="222">
        <f>IF(N162="snížená",J162,0)</f>
        <v>0</v>
      </c>
      <c r="BG162" s="222">
        <f>IF(N162="zákl. přenesená",J162,0)</f>
        <v>0</v>
      </c>
      <c r="BH162" s="222">
        <f>IF(N162="sníž. přenesená",J162,0)</f>
        <v>0</v>
      </c>
      <c r="BI162" s="222">
        <f>IF(N162="nulová",J162,0)</f>
        <v>0</v>
      </c>
      <c r="BJ162" s="16" t="s">
        <v>83</v>
      </c>
      <c r="BK162" s="222">
        <f>ROUND(I162*H162,2)</f>
        <v>0</v>
      </c>
      <c r="BL162" s="16" t="s">
        <v>247</v>
      </c>
      <c r="BM162" s="221" t="s">
        <v>827</v>
      </c>
    </row>
    <row r="163" spans="2:47" s="1" customFormat="1" ht="12">
      <c r="B163" s="37"/>
      <c r="C163" s="38"/>
      <c r="D163" s="223" t="s">
        <v>152</v>
      </c>
      <c r="E163" s="38"/>
      <c r="F163" s="224" t="s">
        <v>828</v>
      </c>
      <c r="G163" s="38"/>
      <c r="H163" s="38"/>
      <c r="I163" s="134"/>
      <c r="J163" s="38"/>
      <c r="K163" s="38"/>
      <c r="L163" s="42"/>
      <c r="M163" s="225"/>
      <c r="N163" s="82"/>
      <c r="O163" s="82"/>
      <c r="P163" s="82"/>
      <c r="Q163" s="82"/>
      <c r="R163" s="82"/>
      <c r="S163" s="82"/>
      <c r="T163" s="83"/>
      <c r="AT163" s="16" t="s">
        <v>152</v>
      </c>
      <c r="AU163" s="16" t="s">
        <v>85</v>
      </c>
    </row>
    <row r="164" spans="2:63" s="11" customFormat="1" ht="22.8" customHeight="1">
      <c r="B164" s="194"/>
      <c r="C164" s="195"/>
      <c r="D164" s="196" t="s">
        <v>74</v>
      </c>
      <c r="E164" s="208" t="s">
        <v>397</v>
      </c>
      <c r="F164" s="208" t="s">
        <v>398</v>
      </c>
      <c r="G164" s="195"/>
      <c r="H164" s="195"/>
      <c r="I164" s="198"/>
      <c r="J164" s="209">
        <f>BK164</f>
        <v>0</v>
      </c>
      <c r="K164" s="195"/>
      <c r="L164" s="200"/>
      <c r="M164" s="201"/>
      <c r="N164" s="202"/>
      <c r="O164" s="202"/>
      <c r="P164" s="203">
        <f>SUM(P165:P176)</f>
        <v>0</v>
      </c>
      <c r="Q164" s="202"/>
      <c r="R164" s="203">
        <f>SUM(R165:R176)</f>
        <v>0.24723165999999996</v>
      </c>
      <c r="S164" s="202"/>
      <c r="T164" s="204">
        <f>SUM(T165:T176)</f>
        <v>0</v>
      </c>
      <c r="AR164" s="205" t="s">
        <v>85</v>
      </c>
      <c r="AT164" s="206" t="s">
        <v>74</v>
      </c>
      <c r="AU164" s="206" t="s">
        <v>83</v>
      </c>
      <c r="AY164" s="205" t="s">
        <v>142</v>
      </c>
      <c r="BK164" s="207">
        <f>SUM(BK165:BK176)</f>
        <v>0</v>
      </c>
    </row>
    <row r="165" spans="2:65" s="1" customFormat="1" ht="24" customHeight="1">
      <c r="B165" s="37"/>
      <c r="C165" s="210" t="s">
        <v>321</v>
      </c>
      <c r="D165" s="210" t="s">
        <v>145</v>
      </c>
      <c r="E165" s="211" t="s">
        <v>414</v>
      </c>
      <c r="F165" s="212" t="s">
        <v>415</v>
      </c>
      <c r="G165" s="213" t="s">
        <v>169</v>
      </c>
      <c r="H165" s="214">
        <v>49.73</v>
      </c>
      <c r="I165" s="215"/>
      <c r="J165" s="216">
        <f>ROUND(I165*H165,2)</f>
        <v>0</v>
      </c>
      <c r="K165" s="212" t="s">
        <v>149</v>
      </c>
      <c r="L165" s="42"/>
      <c r="M165" s="217" t="s">
        <v>19</v>
      </c>
      <c r="N165" s="218" t="s">
        <v>46</v>
      </c>
      <c r="O165" s="82"/>
      <c r="P165" s="219">
        <f>O165*H165</f>
        <v>0</v>
      </c>
      <c r="Q165" s="219">
        <v>0</v>
      </c>
      <c r="R165" s="219">
        <f>Q165*H165</f>
        <v>0</v>
      </c>
      <c r="S165" s="219">
        <v>0</v>
      </c>
      <c r="T165" s="220">
        <f>S165*H165</f>
        <v>0</v>
      </c>
      <c r="AR165" s="221" t="s">
        <v>247</v>
      </c>
      <c r="AT165" s="221" t="s">
        <v>145</v>
      </c>
      <c r="AU165" s="221" t="s">
        <v>85</v>
      </c>
      <c r="AY165" s="16" t="s">
        <v>142</v>
      </c>
      <c r="BE165" s="222">
        <f>IF(N165="základní",J165,0)</f>
        <v>0</v>
      </c>
      <c r="BF165" s="222">
        <f>IF(N165="snížená",J165,0)</f>
        <v>0</v>
      </c>
      <c r="BG165" s="222">
        <f>IF(N165="zákl. přenesená",J165,0)</f>
        <v>0</v>
      </c>
      <c r="BH165" s="222">
        <f>IF(N165="sníž. přenesená",J165,0)</f>
        <v>0</v>
      </c>
      <c r="BI165" s="222">
        <f>IF(N165="nulová",J165,0)</f>
        <v>0</v>
      </c>
      <c r="BJ165" s="16" t="s">
        <v>83</v>
      </c>
      <c r="BK165" s="222">
        <f>ROUND(I165*H165,2)</f>
        <v>0</v>
      </c>
      <c r="BL165" s="16" t="s">
        <v>247</v>
      </c>
      <c r="BM165" s="221" t="s">
        <v>829</v>
      </c>
    </row>
    <row r="166" spans="2:47" s="1" customFormat="1" ht="12">
      <c r="B166" s="37"/>
      <c r="C166" s="38"/>
      <c r="D166" s="223" t="s">
        <v>152</v>
      </c>
      <c r="E166" s="38"/>
      <c r="F166" s="224" t="s">
        <v>403</v>
      </c>
      <c r="G166" s="38"/>
      <c r="H166" s="38"/>
      <c r="I166" s="134"/>
      <c r="J166" s="38"/>
      <c r="K166" s="38"/>
      <c r="L166" s="42"/>
      <c r="M166" s="225"/>
      <c r="N166" s="82"/>
      <c r="O166" s="82"/>
      <c r="P166" s="82"/>
      <c r="Q166" s="82"/>
      <c r="R166" s="82"/>
      <c r="S166" s="82"/>
      <c r="T166" s="83"/>
      <c r="AT166" s="16" t="s">
        <v>152</v>
      </c>
      <c r="AU166" s="16" t="s">
        <v>85</v>
      </c>
    </row>
    <row r="167" spans="2:65" s="1" customFormat="1" ht="16.5" customHeight="1">
      <c r="B167" s="37"/>
      <c r="C167" s="237" t="s">
        <v>329</v>
      </c>
      <c r="D167" s="237" t="s">
        <v>162</v>
      </c>
      <c r="E167" s="238" t="s">
        <v>418</v>
      </c>
      <c r="F167" s="239" t="s">
        <v>419</v>
      </c>
      <c r="G167" s="240" t="s">
        <v>169</v>
      </c>
      <c r="H167" s="241">
        <v>52.217</v>
      </c>
      <c r="I167" s="242"/>
      <c r="J167" s="243">
        <f>ROUND(I167*H167,2)</f>
        <v>0</v>
      </c>
      <c r="K167" s="239" t="s">
        <v>149</v>
      </c>
      <c r="L167" s="244"/>
      <c r="M167" s="245" t="s">
        <v>19</v>
      </c>
      <c r="N167" s="246" t="s">
        <v>46</v>
      </c>
      <c r="O167" s="82"/>
      <c r="P167" s="219">
        <f>O167*H167</f>
        <v>0</v>
      </c>
      <c r="Q167" s="219">
        <v>0.00018</v>
      </c>
      <c r="R167" s="219">
        <f>Q167*H167</f>
        <v>0.00939906</v>
      </c>
      <c r="S167" s="219">
        <v>0</v>
      </c>
      <c r="T167" s="220">
        <f>S167*H167</f>
        <v>0</v>
      </c>
      <c r="AR167" s="221" t="s">
        <v>267</v>
      </c>
      <c r="AT167" s="221" t="s">
        <v>162</v>
      </c>
      <c r="AU167" s="221" t="s">
        <v>85</v>
      </c>
      <c r="AY167" s="16" t="s">
        <v>142</v>
      </c>
      <c r="BE167" s="222">
        <f>IF(N167="základní",J167,0)</f>
        <v>0</v>
      </c>
      <c r="BF167" s="222">
        <f>IF(N167="snížená",J167,0)</f>
        <v>0</v>
      </c>
      <c r="BG167" s="222">
        <f>IF(N167="zákl. přenesená",J167,0)</f>
        <v>0</v>
      </c>
      <c r="BH167" s="222">
        <f>IF(N167="sníž. přenesená",J167,0)</f>
        <v>0</v>
      </c>
      <c r="BI167" s="222">
        <f>IF(N167="nulová",J167,0)</f>
        <v>0</v>
      </c>
      <c r="BJ167" s="16" t="s">
        <v>83</v>
      </c>
      <c r="BK167" s="222">
        <f>ROUND(I167*H167,2)</f>
        <v>0</v>
      </c>
      <c r="BL167" s="16" t="s">
        <v>247</v>
      </c>
      <c r="BM167" s="221" t="s">
        <v>830</v>
      </c>
    </row>
    <row r="168" spans="2:51" s="12" customFormat="1" ht="12">
      <c r="B168" s="226"/>
      <c r="C168" s="227"/>
      <c r="D168" s="223" t="s">
        <v>154</v>
      </c>
      <c r="E168" s="227"/>
      <c r="F168" s="229" t="s">
        <v>797</v>
      </c>
      <c r="G168" s="227"/>
      <c r="H168" s="230">
        <v>52.217</v>
      </c>
      <c r="I168" s="231"/>
      <c r="J168" s="227"/>
      <c r="K168" s="227"/>
      <c r="L168" s="232"/>
      <c r="M168" s="233"/>
      <c r="N168" s="234"/>
      <c r="O168" s="234"/>
      <c r="P168" s="234"/>
      <c r="Q168" s="234"/>
      <c r="R168" s="234"/>
      <c r="S168" s="234"/>
      <c r="T168" s="235"/>
      <c r="AT168" s="236" t="s">
        <v>154</v>
      </c>
      <c r="AU168" s="236" t="s">
        <v>85</v>
      </c>
      <c r="AV168" s="12" t="s">
        <v>85</v>
      </c>
      <c r="AW168" s="12" t="s">
        <v>4</v>
      </c>
      <c r="AX168" s="12" t="s">
        <v>83</v>
      </c>
      <c r="AY168" s="236" t="s">
        <v>142</v>
      </c>
    </row>
    <row r="169" spans="2:65" s="1" customFormat="1" ht="24" customHeight="1">
      <c r="B169" s="37"/>
      <c r="C169" s="210" t="s">
        <v>267</v>
      </c>
      <c r="D169" s="210" t="s">
        <v>145</v>
      </c>
      <c r="E169" s="211" t="s">
        <v>831</v>
      </c>
      <c r="F169" s="212" t="s">
        <v>832</v>
      </c>
      <c r="G169" s="213" t="s">
        <v>169</v>
      </c>
      <c r="H169" s="214">
        <v>49.73</v>
      </c>
      <c r="I169" s="215"/>
      <c r="J169" s="216">
        <f>ROUND(I169*H169,2)</f>
        <v>0</v>
      </c>
      <c r="K169" s="212" t="s">
        <v>149</v>
      </c>
      <c r="L169" s="42"/>
      <c r="M169" s="217" t="s">
        <v>19</v>
      </c>
      <c r="N169" s="218" t="s">
        <v>46</v>
      </c>
      <c r="O169" s="82"/>
      <c r="P169" s="219">
        <f>O169*H169</f>
        <v>0</v>
      </c>
      <c r="Q169" s="219">
        <v>0.00132</v>
      </c>
      <c r="R169" s="219">
        <f>Q169*H169</f>
        <v>0.0656436</v>
      </c>
      <c r="S169" s="219">
        <v>0</v>
      </c>
      <c r="T169" s="220">
        <f>S169*H169</f>
        <v>0</v>
      </c>
      <c r="AR169" s="221" t="s">
        <v>247</v>
      </c>
      <c r="AT169" s="221" t="s">
        <v>145</v>
      </c>
      <c r="AU169" s="221" t="s">
        <v>85</v>
      </c>
      <c r="AY169" s="16" t="s">
        <v>142</v>
      </c>
      <c r="BE169" s="222">
        <f>IF(N169="základní",J169,0)</f>
        <v>0</v>
      </c>
      <c r="BF169" s="222">
        <f>IF(N169="snížená",J169,0)</f>
        <v>0</v>
      </c>
      <c r="BG169" s="222">
        <f>IF(N169="zákl. přenesená",J169,0)</f>
        <v>0</v>
      </c>
      <c r="BH169" s="222">
        <f>IF(N169="sníž. přenesená",J169,0)</f>
        <v>0</v>
      </c>
      <c r="BI169" s="222">
        <f>IF(N169="nulová",J169,0)</f>
        <v>0</v>
      </c>
      <c r="BJ169" s="16" t="s">
        <v>83</v>
      </c>
      <c r="BK169" s="222">
        <f>ROUND(I169*H169,2)</f>
        <v>0</v>
      </c>
      <c r="BL169" s="16" t="s">
        <v>247</v>
      </c>
      <c r="BM169" s="221" t="s">
        <v>833</v>
      </c>
    </row>
    <row r="170" spans="2:47" s="1" customFormat="1" ht="12">
      <c r="B170" s="37"/>
      <c r="C170" s="38"/>
      <c r="D170" s="223" t="s">
        <v>152</v>
      </c>
      <c r="E170" s="38"/>
      <c r="F170" s="224" t="s">
        <v>834</v>
      </c>
      <c r="G170" s="38"/>
      <c r="H170" s="38"/>
      <c r="I170" s="134"/>
      <c r="J170" s="38"/>
      <c r="K170" s="38"/>
      <c r="L170" s="42"/>
      <c r="M170" s="225"/>
      <c r="N170" s="82"/>
      <c r="O170" s="82"/>
      <c r="P170" s="82"/>
      <c r="Q170" s="82"/>
      <c r="R170" s="82"/>
      <c r="S170" s="82"/>
      <c r="T170" s="83"/>
      <c r="AT170" s="16" t="s">
        <v>152</v>
      </c>
      <c r="AU170" s="16" t="s">
        <v>85</v>
      </c>
    </row>
    <row r="171" spans="2:65" s="1" customFormat="1" ht="16.5" customHeight="1">
      <c r="B171" s="37"/>
      <c r="C171" s="237" t="s">
        <v>340</v>
      </c>
      <c r="D171" s="237" t="s">
        <v>162</v>
      </c>
      <c r="E171" s="238" t="s">
        <v>835</v>
      </c>
      <c r="F171" s="239" t="s">
        <v>836</v>
      </c>
      <c r="G171" s="240" t="s">
        <v>169</v>
      </c>
      <c r="H171" s="241">
        <v>24.865</v>
      </c>
      <c r="I171" s="242"/>
      <c r="J171" s="243">
        <f>ROUND(I171*H171,2)</f>
        <v>0</v>
      </c>
      <c r="K171" s="239" t="s">
        <v>149</v>
      </c>
      <c r="L171" s="244"/>
      <c r="M171" s="245" t="s">
        <v>19</v>
      </c>
      <c r="N171" s="246" t="s">
        <v>46</v>
      </c>
      <c r="O171" s="82"/>
      <c r="P171" s="219">
        <f>O171*H171</f>
        <v>0</v>
      </c>
      <c r="Q171" s="219">
        <v>0.0022</v>
      </c>
      <c r="R171" s="219">
        <f>Q171*H171</f>
        <v>0.054703</v>
      </c>
      <c r="S171" s="219">
        <v>0</v>
      </c>
      <c r="T171" s="220">
        <f>S171*H171</f>
        <v>0</v>
      </c>
      <c r="AR171" s="221" t="s">
        <v>267</v>
      </c>
      <c r="AT171" s="221" t="s">
        <v>162</v>
      </c>
      <c r="AU171" s="221" t="s">
        <v>85</v>
      </c>
      <c r="AY171" s="16" t="s">
        <v>142</v>
      </c>
      <c r="BE171" s="222">
        <f>IF(N171="základní",J171,0)</f>
        <v>0</v>
      </c>
      <c r="BF171" s="222">
        <f>IF(N171="snížená",J171,0)</f>
        <v>0</v>
      </c>
      <c r="BG171" s="222">
        <f>IF(N171="zákl. přenesená",J171,0)</f>
        <v>0</v>
      </c>
      <c r="BH171" s="222">
        <f>IF(N171="sníž. přenesená",J171,0)</f>
        <v>0</v>
      </c>
      <c r="BI171" s="222">
        <f>IF(N171="nulová",J171,0)</f>
        <v>0</v>
      </c>
      <c r="BJ171" s="16" t="s">
        <v>83</v>
      </c>
      <c r="BK171" s="222">
        <f>ROUND(I171*H171,2)</f>
        <v>0</v>
      </c>
      <c r="BL171" s="16" t="s">
        <v>247</v>
      </c>
      <c r="BM171" s="221" t="s">
        <v>837</v>
      </c>
    </row>
    <row r="172" spans="2:51" s="12" customFormat="1" ht="12">
      <c r="B172" s="226"/>
      <c r="C172" s="227"/>
      <c r="D172" s="223" t="s">
        <v>154</v>
      </c>
      <c r="E172" s="228" t="s">
        <v>19</v>
      </c>
      <c r="F172" s="229" t="s">
        <v>838</v>
      </c>
      <c r="G172" s="227"/>
      <c r="H172" s="230">
        <v>24.865</v>
      </c>
      <c r="I172" s="231"/>
      <c r="J172" s="227"/>
      <c r="K172" s="227"/>
      <c r="L172" s="232"/>
      <c r="M172" s="233"/>
      <c r="N172" s="234"/>
      <c r="O172" s="234"/>
      <c r="P172" s="234"/>
      <c r="Q172" s="234"/>
      <c r="R172" s="234"/>
      <c r="S172" s="234"/>
      <c r="T172" s="235"/>
      <c r="AT172" s="236" t="s">
        <v>154</v>
      </c>
      <c r="AU172" s="236" t="s">
        <v>85</v>
      </c>
      <c r="AV172" s="12" t="s">
        <v>85</v>
      </c>
      <c r="AW172" s="12" t="s">
        <v>35</v>
      </c>
      <c r="AX172" s="12" t="s">
        <v>75</v>
      </c>
      <c r="AY172" s="236" t="s">
        <v>142</v>
      </c>
    </row>
    <row r="173" spans="2:65" s="1" customFormat="1" ht="16.5" customHeight="1">
      <c r="B173" s="37"/>
      <c r="C173" s="237" t="s">
        <v>346</v>
      </c>
      <c r="D173" s="237" t="s">
        <v>162</v>
      </c>
      <c r="E173" s="238" t="s">
        <v>839</v>
      </c>
      <c r="F173" s="239" t="s">
        <v>840</v>
      </c>
      <c r="G173" s="240" t="s">
        <v>169</v>
      </c>
      <c r="H173" s="241">
        <v>26.108</v>
      </c>
      <c r="I173" s="242"/>
      <c r="J173" s="243">
        <f>ROUND(I173*H173,2)</f>
        <v>0</v>
      </c>
      <c r="K173" s="239" t="s">
        <v>149</v>
      </c>
      <c r="L173" s="244"/>
      <c r="M173" s="245" t="s">
        <v>19</v>
      </c>
      <c r="N173" s="246" t="s">
        <v>46</v>
      </c>
      <c r="O173" s="82"/>
      <c r="P173" s="219">
        <f>O173*H173</f>
        <v>0</v>
      </c>
      <c r="Q173" s="219">
        <v>0.0045</v>
      </c>
      <c r="R173" s="219">
        <f>Q173*H173</f>
        <v>0.117486</v>
      </c>
      <c r="S173" s="219">
        <v>0</v>
      </c>
      <c r="T173" s="220">
        <f>S173*H173</f>
        <v>0</v>
      </c>
      <c r="AR173" s="221" t="s">
        <v>267</v>
      </c>
      <c r="AT173" s="221" t="s">
        <v>162</v>
      </c>
      <c r="AU173" s="221" t="s">
        <v>85</v>
      </c>
      <c r="AY173" s="16" t="s">
        <v>142</v>
      </c>
      <c r="BE173" s="222">
        <f>IF(N173="základní",J173,0)</f>
        <v>0</v>
      </c>
      <c r="BF173" s="222">
        <f>IF(N173="snížená",J173,0)</f>
        <v>0</v>
      </c>
      <c r="BG173" s="222">
        <f>IF(N173="zákl. přenesená",J173,0)</f>
        <v>0</v>
      </c>
      <c r="BH173" s="222">
        <f>IF(N173="sníž. přenesená",J173,0)</f>
        <v>0</v>
      </c>
      <c r="BI173" s="222">
        <f>IF(N173="nulová",J173,0)</f>
        <v>0</v>
      </c>
      <c r="BJ173" s="16" t="s">
        <v>83</v>
      </c>
      <c r="BK173" s="222">
        <f>ROUND(I173*H173,2)</f>
        <v>0</v>
      </c>
      <c r="BL173" s="16" t="s">
        <v>247</v>
      </c>
      <c r="BM173" s="221" t="s">
        <v>841</v>
      </c>
    </row>
    <row r="174" spans="2:51" s="12" customFormat="1" ht="12">
      <c r="B174" s="226"/>
      <c r="C174" s="227"/>
      <c r="D174" s="223" t="s">
        <v>154</v>
      </c>
      <c r="E174" s="227"/>
      <c r="F174" s="229" t="s">
        <v>842</v>
      </c>
      <c r="G174" s="227"/>
      <c r="H174" s="230">
        <v>26.108</v>
      </c>
      <c r="I174" s="231"/>
      <c r="J174" s="227"/>
      <c r="K174" s="227"/>
      <c r="L174" s="232"/>
      <c r="M174" s="233"/>
      <c r="N174" s="234"/>
      <c r="O174" s="234"/>
      <c r="P174" s="234"/>
      <c r="Q174" s="234"/>
      <c r="R174" s="234"/>
      <c r="S174" s="234"/>
      <c r="T174" s="235"/>
      <c r="AT174" s="236" t="s">
        <v>154</v>
      </c>
      <c r="AU174" s="236" t="s">
        <v>85</v>
      </c>
      <c r="AV174" s="12" t="s">
        <v>85</v>
      </c>
      <c r="AW174" s="12" t="s">
        <v>4</v>
      </c>
      <c r="AX174" s="12" t="s">
        <v>83</v>
      </c>
      <c r="AY174" s="236" t="s">
        <v>142</v>
      </c>
    </row>
    <row r="175" spans="2:65" s="1" customFormat="1" ht="24" customHeight="1">
      <c r="B175" s="37"/>
      <c r="C175" s="210" t="s">
        <v>351</v>
      </c>
      <c r="D175" s="210" t="s">
        <v>145</v>
      </c>
      <c r="E175" s="211" t="s">
        <v>423</v>
      </c>
      <c r="F175" s="212" t="s">
        <v>424</v>
      </c>
      <c r="G175" s="213" t="s">
        <v>158</v>
      </c>
      <c r="H175" s="214">
        <v>0.247</v>
      </c>
      <c r="I175" s="215"/>
      <c r="J175" s="216">
        <f>ROUND(I175*H175,2)</f>
        <v>0</v>
      </c>
      <c r="K175" s="212" t="s">
        <v>149</v>
      </c>
      <c r="L175" s="42"/>
      <c r="M175" s="217" t="s">
        <v>19</v>
      </c>
      <c r="N175" s="218" t="s">
        <v>46</v>
      </c>
      <c r="O175" s="82"/>
      <c r="P175" s="219">
        <f>O175*H175</f>
        <v>0</v>
      </c>
      <c r="Q175" s="219">
        <v>0</v>
      </c>
      <c r="R175" s="219">
        <f>Q175*H175</f>
        <v>0</v>
      </c>
      <c r="S175" s="219">
        <v>0</v>
      </c>
      <c r="T175" s="220">
        <f>S175*H175</f>
        <v>0</v>
      </c>
      <c r="AR175" s="221" t="s">
        <v>247</v>
      </c>
      <c r="AT175" s="221" t="s">
        <v>145</v>
      </c>
      <c r="AU175" s="221" t="s">
        <v>85</v>
      </c>
      <c r="AY175" s="16" t="s">
        <v>142</v>
      </c>
      <c r="BE175" s="222">
        <f>IF(N175="základní",J175,0)</f>
        <v>0</v>
      </c>
      <c r="BF175" s="222">
        <f>IF(N175="snížená",J175,0)</f>
        <v>0</v>
      </c>
      <c r="BG175" s="222">
        <f>IF(N175="zákl. přenesená",J175,0)</f>
        <v>0</v>
      </c>
      <c r="BH175" s="222">
        <f>IF(N175="sníž. přenesená",J175,0)</f>
        <v>0</v>
      </c>
      <c r="BI175" s="222">
        <f>IF(N175="nulová",J175,0)</f>
        <v>0</v>
      </c>
      <c r="BJ175" s="16" t="s">
        <v>83</v>
      </c>
      <c r="BK175" s="222">
        <f>ROUND(I175*H175,2)</f>
        <v>0</v>
      </c>
      <c r="BL175" s="16" t="s">
        <v>247</v>
      </c>
      <c r="BM175" s="221" t="s">
        <v>843</v>
      </c>
    </row>
    <row r="176" spans="2:47" s="1" customFormat="1" ht="12">
      <c r="B176" s="37"/>
      <c r="C176" s="38"/>
      <c r="D176" s="223" t="s">
        <v>152</v>
      </c>
      <c r="E176" s="38"/>
      <c r="F176" s="224" t="s">
        <v>426</v>
      </c>
      <c r="G176" s="38"/>
      <c r="H176" s="38"/>
      <c r="I176" s="134"/>
      <c r="J176" s="38"/>
      <c r="K176" s="38"/>
      <c r="L176" s="42"/>
      <c r="M176" s="225"/>
      <c r="N176" s="82"/>
      <c r="O176" s="82"/>
      <c r="P176" s="82"/>
      <c r="Q176" s="82"/>
      <c r="R176" s="82"/>
      <c r="S176" s="82"/>
      <c r="T176" s="83"/>
      <c r="AT176" s="16" t="s">
        <v>152</v>
      </c>
      <c r="AU176" s="16" t="s">
        <v>85</v>
      </c>
    </row>
    <row r="177" spans="2:63" s="11" customFormat="1" ht="22.8" customHeight="1">
      <c r="B177" s="194"/>
      <c r="C177" s="195"/>
      <c r="D177" s="196" t="s">
        <v>74</v>
      </c>
      <c r="E177" s="208" t="s">
        <v>514</v>
      </c>
      <c r="F177" s="208" t="s">
        <v>515</v>
      </c>
      <c r="G177" s="195"/>
      <c r="H177" s="195"/>
      <c r="I177" s="198"/>
      <c r="J177" s="209">
        <f>BK177</f>
        <v>0</v>
      </c>
      <c r="K177" s="195"/>
      <c r="L177" s="200"/>
      <c r="M177" s="201"/>
      <c r="N177" s="202"/>
      <c r="O177" s="202"/>
      <c r="P177" s="203">
        <f>SUM(P178:P179)</f>
        <v>0</v>
      </c>
      <c r="Q177" s="202"/>
      <c r="R177" s="203">
        <f>SUM(R178:R179)</f>
        <v>0</v>
      </c>
      <c r="S177" s="202"/>
      <c r="T177" s="204">
        <f>SUM(T178:T179)</f>
        <v>0</v>
      </c>
      <c r="AR177" s="205" t="s">
        <v>85</v>
      </c>
      <c r="AT177" s="206" t="s">
        <v>74</v>
      </c>
      <c r="AU177" s="206" t="s">
        <v>83</v>
      </c>
      <c r="AY177" s="205" t="s">
        <v>142</v>
      </c>
      <c r="BK177" s="207">
        <f>SUM(BK178:BK179)</f>
        <v>0</v>
      </c>
    </row>
    <row r="178" spans="2:65" s="1" customFormat="1" ht="16.5" customHeight="1">
      <c r="B178" s="37"/>
      <c r="C178" s="210" t="s">
        <v>357</v>
      </c>
      <c r="D178" s="210" t="s">
        <v>145</v>
      </c>
      <c r="E178" s="211" t="s">
        <v>530</v>
      </c>
      <c r="F178" s="212" t="s">
        <v>531</v>
      </c>
      <c r="G178" s="213" t="s">
        <v>169</v>
      </c>
      <c r="H178" s="214">
        <v>31.35</v>
      </c>
      <c r="I178" s="215"/>
      <c r="J178" s="216">
        <f>ROUND(I178*H178,2)</f>
        <v>0</v>
      </c>
      <c r="K178" s="212" t="s">
        <v>149</v>
      </c>
      <c r="L178" s="42"/>
      <c r="M178" s="217" t="s">
        <v>19</v>
      </c>
      <c r="N178" s="218" t="s">
        <v>46</v>
      </c>
      <c r="O178" s="82"/>
      <c r="P178" s="219">
        <f>O178*H178</f>
        <v>0</v>
      </c>
      <c r="Q178" s="219">
        <v>0</v>
      </c>
      <c r="R178" s="219">
        <f>Q178*H178</f>
        <v>0</v>
      </c>
      <c r="S178" s="219">
        <v>0</v>
      </c>
      <c r="T178" s="220">
        <f>S178*H178</f>
        <v>0</v>
      </c>
      <c r="AR178" s="221" t="s">
        <v>247</v>
      </c>
      <c r="AT178" s="221" t="s">
        <v>145</v>
      </c>
      <c r="AU178" s="221" t="s">
        <v>85</v>
      </c>
      <c r="AY178" s="16" t="s">
        <v>142</v>
      </c>
      <c r="BE178" s="222">
        <f>IF(N178="základní",J178,0)</f>
        <v>0</v>
      </c>
      <c r="BF178" s="222">
        <f>IF(N178="snížená",J178,0)</f>
        <v>0</v>
      </c>
      <c r="BG178" s="222">
        <f>IF(N178="zákl. přenesená",J178,0)</f>
        <v>0</v>
      </c>
      <c r="BH178" s="222">
        <f>IF(N178="sníž. přenesená",J178,0)</f>
        <v>0</v>
      </c>
      <c r="BI178" s="222">
        <f>IF(N178="nulová",J178,0)</f>
        <v>0</v>
      </c>
      <c r="BJ178" s="16" t="s">
        <v>83</v>
      </c>
      <c r="BK178" s="222">
        <f>ROUND(I178*H178,2)</f>
        <v>0</v>
      </c>
      <c r="BL178" s="16" t="s">
        <v>247</v>
      </c>
      <c r="BM178" s="221" t="s">
        <v>844</v>
      </c>
    </row>
    <row r="179" spans="2:51" s="12" customFormat="1" ht="12">
      <c r="B179" s="226"/>
      <c r="C179" s="227"/>
      <c r="D179" s="223" t="s">
        <v>154</v>
      </c>
      <c r="E179" s="228" t="s">
        <v>19</v>
      </c>
      <c r="F179" s="229" t="s">
        <v>845</v>
      </c>
      <c r="G179" s="227"/>
      <c r="H179" s="230">
        <v>31.35</v>
      </c>
      <c r="I179" s="231"/>
      <c r="J179" s="227"/>
      <c r="K179" s="227"/>
      <c r="L179" s="232"/>
      <c r="M179" s="233"/>
      <c r="N179" s="234"/>
      <c r="O179" s="234"/>
      <c r="P179" s="234"/>
      <c r="Q179" s="234"/>
      <c r="R179" s="234"/>
      <c r="S179" s="234"/>
      <c r="T179" s="235"/>
      <c r="AT179" s="236" t="s">
        <v>154</v>
      </c>
      <c r="AU179" s="236" t="s">
        <v>85</v>
      </c>
      <c r="AV179" s="12" t="s">
        <v>85</v>
      </c>
      <c r="AW179" s="12" t="s">
        <v>35</v>
      </c>
      <c r="AX179" s="12" t="s">
        <v>75</v>
      </c>
      <c r="AY179" s="236" t="s">
        <v>142</v>
      </c>
    </row>
    <row r="180" spans="2:63" s="11" customFormat="1" ht="22.8" customHeight="1">
      <c r="B180" s="194"/>
      <c r="C180" s="195"/>
      <c r="D180" s="196" t="s">
        <v>74</v>
      </c>
      <c r="E180" s="208" t="s">
        <v>537</v>
      </c>
      <c r="F180" s="208" t="s">
        <v>538</v>
      </c>
      <c r="G180" s="195"/>
      <c r="H180" s="195"/>
      <c r="I180" s="198"/>
      <c r="J180" s="209">
        <f>BK180</f>
        <v>0</v>
      </c>
      <c r="K180" s="195"/>
      <c r="L180" s="200"/>
      <c r="M180" s="201"/>
      <c r="N180" s="202"/>
      <c r="O180" s="202"/>
      <c r="P180" s="203">
        <f>SUM(P181:P187)</f>
        <v>0</v>
      </c>
      <c r="Q180" s="202"/>
      <c r="R180" s="203">
        <f>SUM(R181:R187)</f>
        <v>0.099101475</v>
      </c>
      <c r="S180" s="202"/>
      <c r="T180" s="204">
        <f>SUM(T181:T187)</f>
        <v>0.016864</v>
      </c>
      <c r="AR180" s="205" t="s">
        <v>85</v>
      </c>
      <c r="AT180" s="206" t="s">
        <v>74</v>
      </c>
      <c r="AU180" s="206" t="s">
        <v>83</v>
      </c>
      <c r="AY180" s="205" t="s">
        <v>142</v>
      </c>
      <c r="BK180" s="207">
        <f>SUM(BK181:BK187)</f>
        <v>0</v>
      </c>
    </row>
    <row r="181" spans="2:65" s="1" customFormat="1" ht="16.5" customHeight="1">
      <c r="B181" s="37"/>
      <c r="C181" s="210" t="s">
        <v>361</v>
      </c>
      <c r="D181" s="210" t="s">
        <v>145</v>
      </c>
      <c r="E181" s="211" t="s">
        <v>540</v>
      </c>
      <c r="F181" s="212" t="s">
        <v>541</v>
      </c>
      <c r="G181" s="213" t="s">
        <v>169</v>
      </c>
      <c r="H181" s="214">
        <v>85.75</v>
      </c>
      <c r="I181" s="215"/>
      <c r="J181" s="216">
        <f>ROUND(I181*H181,2)</f>
        <v>0</v>
      </c>
      <c r="K181" s="212" t="s">
        <v>149</v>
      </c>
      <c r="L181" s="42"/>
      <c r="M181" s="217" t="s">
        <v>19</v>
      </c>
      <c r="N181" s="218" t="s">
        <v>46</v>
      </c>
      <c r="O181" s="82"/>
      <c r="P181" s="219">
        <f>O181*H181</f>
        <v>0</v>
      </c>
      <c r="Q181" s="219">
        <v>0</v>
      </c>
      <c r="R181" s="219">
        <f>Q181*H181</f>
        <v>0</v>
      </c>
      <c r="S181" s="219">
        <v>0</v>
      </c>
      <c r="T181" s="220">
        <f>S181*H181</f>
        <v>0</v>
      </c>
      <c r="AR181" s="221" t="s">
        <v>247</v>
      </c>
      <c r="AT181" s="221" t="s">
        <v>145</v>
      </c>
      <c r="AU181" s="221" t="s">
        <v>85</v>
      </c>
      <c r="AY181" s="16" t="s">
        <v>142</v>
      </c>
      <c r="BE181" s="222">
        <f>IF(N181="základní",J181,0)</f>
        <v>0</v>
      </c>
      <c r="BF181" s="222">
        <f>IF(N181="snížená",J181,0)</f>
        <v>0</v>
      </c>
      <c r="BG181" s="222">
        <f>IF(N181="zákl. přenesená",J181,0)</f>
        <v>0</v>
      </c>
      <c r="BH181" s="222">
        <f>IF(N181="sníž. přenesená",J181,0)</f>
        <v>0</v>
      </c>
      <c r="BI181" s="222">
        <f>IF(N181="nulová",J181,0)</f>
        <v>0</v>
      </c>
      <c r="BJ181" s="16" t="s">
        <v>83</v>
      </c>
      <c r="BK181" s="222">
        <f>ROUND(I181*H181,2)</f>
        <v>0</v>
      </c>
      <c r="BL181" s="16" t="s">
        <v>247</v>
      </c>
      <c r="BM181" s="221" t="s">
        <v>846</v>
      </c>
    </row>
    <row r="182" spans="2:65" s="1" customFormat="1" ht="16.5" customHeight="1">
      <c r="B182" s="37"/>
      <c r="C182" s="210" t="s">
        <v>368</v>
      </c>
      <c r="D182" s="210" t="s">
        <v>145</v>
      </c>
      <c r="E182" s="211" t="s">
        <v>544</v>
      </c>
      <c r="F182" s="212" t="s">
        <v>545</v>
      </c>
      <c r="G182" s="213" t="s">
        <v>169</v>
      </c>
      <c r="H182" s="214">
        <v>54.4</v>
      </c>
      <c r="I182" s="215"/>
      <c r="J182" s="216">
        <f>ROUND(I182*H182,2)</f>
        <v>0</v>
      </c>
      <c r="K182" s="212" t="s">
        <v>149</v>
      </c>
      <c r="L182" s="42"/>
      <c r="M182" s="217" t="s">
        <v>19</v>
      </c>
      <c r="N182" s="218" t="s">
        <v>46</v>
      </c>
      <c r="O182" s="82"/>
      <c r="P182" s="219">
        <f>O182*H182</f>
        <v>0</v>
      </c>
      <c r="Q182" s="219">
        <v>0.001</v>
      </c>
      <c r="R182" s="219">
        <f>Q182*H182</f>
        <v>0.0544</v>
      </c>
      <c r="S182" s="219">
        <v>0.00031</v>
      </c>
      <c r="T182" s="220">
        <f>S182*H182</f>
        <v>0.016864</v>
      </c>
      <c r="AR182" s="221" t="s">
        <v>247</v>
      </c>
      <c r="AT182" s="221" t="s">
        <v>145</v>
      </c>
      <c r="AU182" s="221" t="s">
        <v>85</v>
      </c>
      <c r="AY182" s="16" t="s">
        <v>142</v>
      </c>
      <c r="BE182" s="222">
        <f>IF(N182="základní",J182,0)</f>
        <v>0</v>
      </c>
      <c r="BF182" s="222">
        <f>IF(N182="snížená",J182,0)</f>
        <v>0</v>
      </c>
      <c r="BG182" s="222">
        <f>IF(N182="zákl. přenesená",J182,0)</f>
        <v>0</v>
      </c>
      <c r="BH182" s="222">
        <f>IF(N182="sníž. přenesená",J182,0)</f>
        <v>0</v>
      </c>
      <c r="BI182" s="222">
        <f>IF(N182="nulová",J182,0)</f>
        <v>0</v>
      </c>
      <c r="BJ182" s="16" t="s">
        <v>83</v>
      </c>
      <c r="BK182" s="222">
        <f>ROUND(I182*H182,2)</f>
        <v>0</v>
      </c>
      <c r="BL182" s="16" t="s">
        <v>247</v>
      </c>
      <c r="BM182" s="221" t="s">
        <v>847</v>
      </c>
    </row>
    <row r="183" spans="2:47" s="1" customFormat="1" ht="12">
      <c r="B183" s="37"/>
      <c r="C183" s="38"/>
      <c r="D183" s="223" t="s">
        <v>152</v>
      </c>
      <c r="E183" s="38"/>
      <c r="F183" s="224" t="s">
        <v>547</v>
      </c>
      <c r="G183" s="38"/>
      <c r="H183" s="38"/>
      <c r="I183" s="134"/>
      <c r="J183" s="38"/>
      <c r="K183" s="38"/>
      <c r="L183" s="42"/>
      <c r="M183" s="225"/>
      <c r="N183" s="82"/>
      <c r="O183" s="82"/>
      <c r="P183" s="82"/>
      <c r="Q183" s="82"/>
      <c r="R183" s="82"/>
      <c r="S183" s="82"/>
      <c r="T183" s="83"/>
      <c r="AT183" s="16" t="s">
        <v>152</v>
      </c>
      <c r="AU183" s="16" t="s">
        <v>85</v>
      </c>
    </row>
    <row r="184" spans="2:51" s="12" customFormat="1" ht="12">
      <c r="B184" s="226"/>
      <c r="C184" s="227"/>
      <c r="D184" s="223" t="s">
        <v>154</v>
      </c>
      <c r="E184" s="228" t="s">
        <v>19</v>
      </c>
      <c r="F184" s="229" t="s">
        <v>848</v>
      </c>
      <c r="G184" s="227"/>
      <c r="H184" s="230">
        <v>54.4</v>
      </c>
      <c r="I184" s="231"/>
      <c r="J184" s="227"/>
      <c r="K184" s="227"/>
      <c r="L184" s="232"/>
      <c r="M184" s="233"/>
      <c r="N184" s="234"/>
      <c r="O184" s="234"/>
      <c r="P184" s="234"/>
      <c r="Q184" s="234"/>
      <c r="R184" s="234"/>
      <c r="S184" s="234"/>
      <c r="T184" s="235"/>
      <c r="AT184" s="236" t="s">
        <v>154</v>
      </c>
      <c r="AU184" s="236" t="s">
        <v>85</v>
      </c>
      <c r="AV184" s="12" t="s">
        <v>85</v>
      </c>
      <c r="AW184" s="12" t="s">
        <v>35</v>
      </c>
      <c r="AX184" s="12" t="s">
        <v>75</v>
      </c>
      <c r="AY184" s="236" t="s">
        <v>142</v>
      </c>
    </row>
    <row r="185" spans="2:65" s="1" customFormat="1" ht="16.5" customHeight="1">
      <c r="B185" s="37"/>
      <c r="C185" s="210" t="s">
        <v>373</v>
      </c>
      <c r="D185" s="210" t="s">
        <v>145</v>
      </c>
      <c r="E185" s="211" t="s">
        <v>549</v>
      </c>
      <c r="F185" s="212" t="s">
        <v>550</v>
      </c>
      <c r="G185" s="213" t="s">
        <v>169</v>
      </c>
      <c r="H185" s="214">
        <v>85.75</v>
      </c>
      <c r="I185" s="215"/>
      <c r="J185" s="216">
        <f>ROUND(I185*H185,2)</f>
        <v>0</v>
      </c>
      <c r="K185" s="212" t="s">
        <v>149</v>
      </c>
      <c r="L185" s="42"/>
      <c r="M185" s="217" t="s">
        <v>19</v>
      </c>
      <c r="N185" s="218" t="s">
        <v>46</v>
      </c>
      <c r="O185" s="82"/>
      <c r="P185" s="219">
        <f>O185*H185</f>
        <v>0</v>
      </c>
      <c r="Q185" s="219">
        <v>0</v>
      </c>
      <c r="R185" s="219">
        <f>Q185*H185</f>
        <v>0</v>
      </c>
      <c r="S185" s="219">
        <v>0</v>
      </c>
      <c r="T185" s="220">
        <f>S185*H185</f>
        <v>0</v>
      </c>
      <c r="AR185" s="221" t="s">
        <v>247</v>
      </c>
      <c r="AT185" s="221" t="s">
        <v>145</v>
      </c>
      <c r="AU185" s="221" t="s">
        <v>85</v>
      </c>
      <c r="AY185" s="16" t="s">
        <v>142</v>
      </c>
      <c r="BE185" s="222">
        <f>IF(N185="základní",J185,0)</f>
        <v>0</v>
      </c>
      <c r="BF185" s="222">
        <f>IF(N185="snížená",J185,0)</f>
        <v>0</v>
      </c>
      <c r="BG185" s="222">
        <f>IF(N185="zákl. přenesená",J185,0)</f>
        <v>0</v>
      </c>
      <c r="BH185" s="222">
        <f>IF(N185="sníž. přenesená",J185,0)</f>
        <v>0</v>
      </c>
      <c r="BI185" s="222">
        <f>IF(N185="nulová",J185,0)</f>
        <v>0</v>
      </c>
      <c r="BJ185" s="16" t="s">
        <v>83</v>
      </c>
      <c r="BK185" s="222">
        <f>ROUND(I185*H185,2)</f>
        <v>0</v>
      </c>
      <c r="BL185" s="16" t="s">
        <v>247</v>
      </c>
      <c r="BM185" s="221" t="s">
        <v>849</v>
      </c>
    </row>
    <row r="186" spans="2:65" s="1" customFormat="1" ht="16.5" customHeight="1">
      <c r="B186" s="37"/>
      <c r="C186" s="210" t="s">
        <v>378</v>
      </c>
      <c r="D186" s="210" t="s">
        <v>145</v>
      </c>
      <c r="E186" s="211" t="s">
        <v>553</v>
      </c>
      <c r="F186" s="212" t="s">
        <v>554</v>
      </c>
      <c r="G186" s="213" t="s">
        <v>169</v>
      </c>
      <c r="H186" s="214">
        <v>85.75</v>
      </c>
      <c r="I186" s="215"/>
      <c r="J186" s="216">
        <f>ROUND(I186*H186,2)</f>
        <v>0</v>
      </c>
      <c r="K186" s="212" t="s">
        <v>149</v>
      </c>
      <c r="L186" s="42"/>
      <c r="M186" s="217" t="s">
        <v>19</v>
      </c>
      <c r="N186" s="218" t="s">
        <v>46</v>
      </c>
      <c r="O186" s="82"/>
      <c r="P186" s="219">
        <f>O186*H186</f>
        <v>0</v>
      </c>
      <c r="Q186" s="219">
        <v>0.0002</v>
      </c>
      <c r="R186" s="219">
        <f>Q186*H186</f>
        <v>0.017150000000000002</v>
      </c>
      <c r="S186" s="219">
        <v>0</v>
      </c>
      <c r="T186" s="220">
        <f>S186*H186</f>
        <v>0</v>
      </c>
      <c r="AR186" s="221" t="s">
        <v>247</v>
      </c>
      <c r="AT186" s="221" t="s">
        <v>145</v>
      </c>
      <c r="AU186" s="221" t="s">
        <v>85</v>
      </c>
      <c r="AY186" s="16" t="s">
        <v>142</v>
      </c>
      <c r="BE186" s="222">
        <f>IF(N186="základní",J186,0)</f>
        <v>0</v>
      </c>
      <c r="BF186" s="222">
        <f>IF(N186="snížená",J186,0)</f>
        <v>0</v>
      </c>
      <c r="BG186" s="222">
        <f>IF(N186="zákl. přenesená",J186,0)</f>
        <v>0</v>
      </c>
      <c r="BH186" s="222">
        <f>IF(N186="sníž. přenesená",J186,0)</f>
        <v>0</v>
      </c>
      <c r="BI186" s="222">
        <f>IF(N186="nulová",J186,0)</f>
        <v>0</v>
      </c>
      <c r="BJ186" s="16" t="s">
        <v>83</v>
      </c>
      <c r="BK186" s="222">
        <f>ROUND(I186*H186,2)</f>
        <v>0</v>
      </c>
      <c r="BL186" s="16" t="s">
        <v>247</v>
      </c>
      <c r="BM186" s="221" t="s">
        <v>850</v>
      </c>
    </row>
    <row r="187" spans="2:65" s="1" customFormat="1" ht="24" customHeight="1">
      <c r="B187" s="37"/>
      <c r="C187" s="210" t="s">
        <v>383</v>
      </c>
      <c r="D187" s="210" t="s">
        <v>145</v>
      </c>
      <c r="E187" s="211" t="s">
        <v>561</v>
      </c>
      <c r="F187" s="212" t="s">
        <v>562</v>
      </c>
      <c r="G187" s="213" t="s">
        <v>169</v>
      </c>
      <c r="H187" s="214">
        <v>85.75</v>
      </c>
      <c r="I187" s="215"/>
      <c r="J187" s="216">
        <f>ROUND(I187*H187,2)</f>
        <v>0</v>
      </c>
      <c r="K187" s="212" t="s">
        <v>149</v>
      </c>
      <c r="L187" s="42"/>
      <c r="M187" s="217" t="s">
        <v>19</v>
      </c>
      <c r="N187" s="218" t="s">
        <v>46</v>
      </c>
      <c r="O187" s="82"/>
      <c r="P187" s="219">
        <f>O187*H187</f>
        <v>0</v>
      </c>
      <c r="Q187" s="219">
        <v>0.0003213</v>
      </c>
      <c r="R187" s="219">
        <f>Q187*H187</f>
        <v>0.027551475</v>
      </c>
      <c r="S187" s="219">
        <v>0</v>
      </c>
      <c r="T187" s="220">
        <f>S187*H187</f>
        <v>0</v>
      </c>
      <c r="AR187" s="221" t="s">
        <v>247</v>
      </c>
      <c r="AT187" s="221" t="s">
        <v>145</v>
      </c>
      <c r="AU187" s="221" t="s">
        <v>85</v>
      </c>
      <c r="AY187" s="16" t="s">
        <v>142</v>
      </c>
      <c r="BE187" s="222">
        <f>IF(N187="základní",J187,0)</f>
        <v>0</v>
      </c>
      <c r="BF187" s="222">
        <f>IF(N187="snížená",J187,0)</f>
        <v>0</v>
      </c>
      <c r="BG187" s="222">
        <f>IF(N187="zákl. přenesená",J187,0)</f>
        <v>0</v>
      </c>
      <c r="BH187" s="222">
        <f>IF(N187="sníž. přenesená",J187,0)</f>
        <v>0</v>
      </c>
      <c r="BI187" s="222">
        <f>IF(N187="nulová",J187,0)</f>
        <v>0</v>
      </c>
      <c r="BJ187" s="16" t="s">
        <v>83</v>
      </c>
      <c r="BK187" s="222">
        <f>ROUND(I187*H187,2)</f>
        <v>0</v>
      </c>
      <c r="BL187" s="16" t="s">
        <v>247</v>
      </c>
      <c r="BM187" s="221" t="s">
        <v>851</v>
      </c>
    </row>
    <row r="188" spans="2:63" s="11" customFormat="1" ht="22.8" customHeight="1">
      <c r="B188" s="194"/>
      <c r="C188" s="195"/>
      <c r="D188" s="196" t="s">
        <v>74</v>
      </c>
      <c r="E188" s="208" t="s">
        <v>564</v>
      </c>
      <c r="F188" s="208" t="s">
        <v>852</v>
      </c>
      <c r="G188" s="195"/>
      <c r="H188" s="195"/>
      <c r="I188" s="198"/>
      <c r="J188" s="209">
        <f>BK188</f>
        <v>0</v>
      </c>
      <c r="K188" s="195"/>
      <c r="L188" s="200"/>
      <c r="M188" s="201"/>
      <c r="N188" s="202"/>
      <c r="O188" s="202"/>
      <c r="P188" s="203">
        <f>P189+P192+P194+P210+P212+P229</f>
        <v>0</v>
      </c>
      <c r="Q188" s="202"/>
      <c r="R188" s="203">
        <f>R189+R192+R194+R210+R212+R229</f>
        <v>0.06802799999999999</v>
      </c>
      <c r="S188" s="202"/>
      <c r="T188" s="204">
        <f>T189+T192+T194+T210+T212+T229</f>
        <v>0.045</v>
      </c>
      <c r="AR188" s="205" t="s">
        <v>85</v>
      </c>
      <c r="AT188" s="206" t="s">
        <v>74</v>
      </c>
      <c r="AU188" s="206" t="s">
        <v>83</v>
      </c>
      <c r="AY188" s="205" t="s">
        <v>142</v>
      </c>
      <c r="BK188" s="207">
        <f>BK189+BK192+BK194+BK210+BK212+BK229</f>
        <v>0</v>
      </c>
    </row>
    <row r="189" spans="2:63" s="11" customFormat="1" ht="20.85" customHeight="1">
      <c r="B189" s="194"/>
      <c r="C189" s="195"/>
      <c r="D189" s="196" t="s">
        <v>74</v>
      </c>
      <c r="E189" s="208" t="s">
        <v>566</v>
      </c>
      <c r="F189" s="208" t="s">
        <v>567</v>
      </c>
      <c r="G189" s="195"/>
      <c r="H189" s="195"/>
      <c r="I189" s="198"/>
      <c r="J189" s="209">
        <f>BK189</f>
        <v>0</v>
      </c>
      <c r="K189" s="195"/>
      <c r="L189" s="200"/>
      <c r="M189" s="201"/>
      <c r="N189" s="202"/>
      <c r="O189" s="202"/>
      <c r="P189" s="203">
        <f>SUM(P190:P191)</f>
        <v>0</v>
      </c>
      <c r="Q189" s="202"/>
      <c r="R189" s="203">
        <f>SUM(R190:R191)</f>
        <v>0</v>
      </c>
      <c r="S189" s="202"/>
      <c r="T189" s="204">
        <f>SUM(T190:T191)</f>
        <v>0.045</v>
      </c>
      <c r="AR189" s="205" t="s">
        <v>150</v>
      </c>
      <c r="AT189" s="206" t="s">
        <v>74</v>
      </c>
      <c r="AU189" s="206" t="s">
        <v>85</v>
      </c>
      <c r="AY189" s="205" t="s">
        <v>142</v>
      </c>
      <c r="BK189" s="207">
        <f>SUM(BK190:BK191)</f>
        <v>0</v>
      </c>
    </row>
    <row r="190" spans="2:65" s="1" customFormat="1" ht="16.5" customHeight="1">
      <c r="B190" s="37"/>
      <c r="C190" s="210" t="s">
        <v>390</v>
      </c>
      <c r="D190" s="210" t="s">
        <v>145</v>
      </c>
      <c r="E190" s="211" t="s">
        <v>569</v>
      </c>
      <c r="F190" s="212" t="s">
        <v>570</v>
      </c>
      <c r="G190" s="213" t="s">
        <v>324</v>
      </c>
      <c r="H190" s="214">
        <v>6</v>
      </c>
      <c r="I190" s="215"/>
      <c r="J190" s="216">
        <f>ROUND(I190*H190,2)</f>
        <v>0</v>
      </c>
      <c r="K190" s="212" t="s">
        <v>315</v>
      </c>
      <c r="L190" s="42"/>
      <c r="M190" s="217" t="s">
        <v>19</v>
      </c>
      <c r="N190" s="218" t="s">
        <v>46</v>
      </c>
      <c r="O190" s="82"/>
      <c r="P190" s="219">
        <f>O190*H190</f>
        <v>0</v>
      </c>
      <c r="Q190" s="219">
        <v>0</v>
      </c>
      <c r="R190" s="219">
        <f>Q190*H190</f>
        <v>0</v>
      </c>
      <c r="S190" s="219">
        <v>0.005</v>
      </c>
      <c r="T190" s="220">
        <f>S190*H190</f>
        <v>0.03</v>
      </c>
      <c r="AR190" s="221" t="s">
        <v>150</v>
      </c>
      <c r="AT190" s="221" t="s">
        <v>145</v>
      </c>
      <c r="AU190" s="221" t="s">
        <v>143</v>
      </c>
      <c r="AY190" s="16" t="s">
        <v>142</v>
      </c>
      <c r="BE190" s="222">
        <f>IF(N190="základní",J190,0)</f>
        <v>0</v>
      </c>
      <c r="BF190" s="222">
        <f>IF(N190="snížená",J190,0)</f>
        <v>0</v>
      </c>
      <c r="BG190" s="222">
        <f>IF(N190="zákl. přenesená",J190,0)</f>
        <v>0</v>
      </c>
      <c r="BH190" s="222">
        <f>IF(N190="sníž. přenesená",J190,0)</f>
        <v>0</v>
      </c>
      <c r="BI190" s="222">
        <f>IF(N190="nulová",J190,0)</f>
        <v>0</v>
      </c>
      <c r="BJ190" s="16" t="s">
        <v>83</v>
      </c>
      <c r="BK190" s="222">
        <f>ROUND(I190*H190,2)</f>
        <v>0</v>
      </c>
      <c r="BL190" s="16" t="s">
        <v>150</v>
      </c>
      <c r="BM190" s="221" t="s">
        <v>853</v>
      </c>
    </row>
    <row r="191" spans="2:65" s="1" customFormat="1" ht="16.5" customHeight="1">
      <c r="B191" s="37"/>
      <c r="C191" s="210" t="s">
        <v>399</v>
      </c>
      <c r="D191" s="210" t="s">
        <v>145</v>
      </c>
      <c r="E191" s="211" t="s">
        <v>573</v>
      </c>
      <c r="F191" s="212" t="s">
        <v>574</v>
      </c>
      <c r="G191" s="213" t="s">
        <v>324</v>
      </c>
      <c r="H191" s="214">
        <v>3</v>
      </c>
      <c r="I191" s="215"/>
      <c r="J191" s="216">
        <f>ROUND(I191*H191,2)</f>
        <v>0</v>
      </c>
      <c r="K191" s="212" t="s">
        <v>315</v>
      </c>
      <c r="L191" s="42"/>
      <c r="M191" s="217" t="s">
        <v>19</v>
      </c>
      <c r="N191" s="218" t="s">
        <v>46</v>
      </c>
      <c r="O191" s="82"/>
      <c r="P191" s="219">
        <f>O191*H191</f>
        <v>0</v>
      </c>
      <c r="Q191" s="219">
        <v>0</v>
      </c>
      <c r="R191" s="219">
        <f>Q191*H191</f>
        <v>0</v>
      </c>
      <c r="S191" s="219">
        <v>0.005</v>
      </c>
      <c r="T191" s="220">
        <f>S191*H191</f>
        <v>0.015</v>
      </c>
      <c r="AR191" s="221" t="s">
        <v>150</v>
      </c>
      <c r="AT191" s="221" t="s">
        <v>145</v>
      </c>
      <c r="AU191" s="221" t="s">
        <v>143</v>
      </c>
      <c r="AY191" s="16" t="s">
        <v>142</v>
      </c>
      <c r="BE191" s="222">
        <f>IF(N191="základní",J191,0)</f>
        <v>0</v>
      </c>
      <c r="BF191" s="222">
        <f>IF(N191="snížená",J191,0)</f>
        <v>0</v>
      </c>
      <c r="BG191" s="222">
        <f>IF(N191="zákl. přenesená",J191,0)</f>
        <v>0</v>
      </c>
      <c r="BH191" s="222">
        <f>IF(N191="sníž. přenesená",J191,0)</f>
        <v>0</v>
      </c>
      <c r="BI191" s="222">
        <f>IF(N191="nulová",J191,0)</f>
        <v>0</v>
      </c>
      <c r="BJ191" s="16" t="s">
        <v>83</v>
      </c>
      <c r="BK191" s="222">
        <f>ROUND(I191*H191,2)</f>
        <v>0</v>
      </c>
      <c r="BL191" s="16" t="s">
        <v>150</v>
      </c>
      <c r="BM191" s="221" t="s">
        <v>854</v>
      </c>
    </row>
    <row r="192" spans="2:63" s="11" customFormat="1" ht="20.85" customHeight="1">
      <c r="B192" s="194"/>
      <c r="C192" s="195"/>
      <c r="D192" s="196" t="s">
        <v>74</v>
      </c>
      <c r="E192" s="208" t="s">
        <v>580</v>
      </c>
      <c r="F192" s="208" t="s">
        <v>581</v>
      </c>
      <c r="G192" s="195"/>
      <c r="H192" s="195"/>
      <c r="I192" s="198"/>
      <c r="J192" s="209">
        <f>BK192</f>
        <v>0</v>
      </c>
      <c r="K192" s="195"/>
      <c r="L192" s="200"/>
      <c r="M192" s="201"/>
      <c r="N192" s="202"/>
      <c r="O192" s="202"/>
      <c r="P192" s="203">
        <f>P193</f>
        <v>0</v>
      </c>
      <c r="Q192" s="202"/>
      <c r="R192" s="203">
        <f>R193</f>
        <v>0</v>
      </c>
      <c r="S192" s="202"/>
      <c r="T192" s="204">
        <f>T193</f>
        <v>0</v>
      </c>
      <c r="AR192" s="205" t="s">
        <v>85</v>
      </c>
      <c r="AT192" s="206" t="s">
        <v>74</v>
      </c>
      <c r="AU192" s="206" t="s">
        <v>85</v>
      </c>
      <c r="AY192" s="205" t="s">
        <v>142</v>
      </c>
      <c r="BK192" s="207">
        <f>BK193</f>
        <v>0</v>
      </c>
    </row>
    <row r="193" spans="2:65" s="1" customFormat="1" ht="16.5" customHeight="1">
      <c r="B193" s="37"/>
      <c r="C193" s="210" t="s">
        <v>405</v>
      </c>
      <c r="D193" s="210" t="s">
        <v>145</v>
      </c>
      <c r="E193" s="211" t="s">
        <v>855</v>
      </c>
      <c r="F193" s="212" t="s">
        <v>856</v>
      </c>
      <c r="G193" s="213" t="s">
        <v>236</v>
      </c>
      <c r="H193" s="214">
        <v>1</v>
      </c>
      <c r="I193" s="215"/>
      <c r="J193" s="216">
        <f>ROUND(I193*H193,2)</f>
        <v>0</v>
      </c>
      <c r="K193" s="212" t="s">
        <v>315</v>
      </c>
      <c r="L193" s="42"/>
      <c r="M193" s="217" t="s">
        <v>19</v>
      </c>
      <c r="N193" s="218" t="s">
        <v>46</v>
      </c>
      <c r="O193" s="82"/>
      <c r="P193" s="219">
        <f>O193*H193</f>
        <v>0</v>
      </c>
      <c r="Q193" s="219">
        <v>0</v>
      </c>
      <c r="R193" s="219">
        <f>Q193*H193</f>
        <v>0</v>
      </c>
      <c r="S193" s="219">
        <v>0</v>
      </c>
      <c r="T193" s="220">
        <f>S193*H193</f>
        <v>0</v>
      </c>
      <c r="AR193" s="221" t="s">
        <v>247</v>
      </c>
      <c r="AT193" s="221" t="s">
        <v>145</v>
      </c>
      <c r="AU193" s="221" t="s">
        <v>143</v>
      </c>
      <c r="AY193" s="16" t="s">
        <v>142</v>
      </c>
      <c r="BE193" s="222">
        <f>IF(N193="základní",J193,0)</f>
        <v>0</v>
      </c>
      <c r="BF193" s="222">
        <f>IF(N193="snížená",J193,0)</f>
        <v>0</v>
      </c>
      <c r="BG193" s="222">
        <f>IF(N193="zákl. přenesená",J193,0)</f>
        <v>0</v>
      </c>
      <c r="BH193" s="222">
        <f>IF(N193="sníž. přenesená",J193,0)</f>
        <v>0</v>
      </c>
      <c r="BI193" s="222">
        <f>IF(N193="nulová",J193,0)</f>
        <v>0</v>
      </c>
      <c r="BJ193" s="16" t="s">
        <v>83</v>
      </c>
      <c r="BK193" s="222">
        <f>ROUND(I193*H193,2)</f>
        <v>0</v>
      </c>
      <c r="BL193" s="16" t="s">
        <v>247</v>
      </c>
      <c r="BM193" s="221" t="s">
        <v>857</v>
      </c>
    </row>
    <row r="194" spans="2:63" s="11" customFormat="1" ht="20.85" customHeight="1">
      <c r="B194" s="194"/>
      <c r="C194" s="195"/>
      <c r="D194" s="196" t="s">
        <v>74</v>
      </c>
      <c r="E194" s="208" t="s">
        <v>590</v>
      </c>
      <c r="F194" s="208" t="s">
        <v>591</v>
      </c>
      <c r="G194" s="195"/>
      <c r="H194" s="195"/>
      <c r="I194" s="198"/>
      <c r="J194" s="209">
        <f>BK194</f>
        <v>0</v>
      </c>
      <c r="K194" s="195"/>
      <c r="L194" s="200"/>
      <c r="M194" s="201"/>
      <c r="N194" s="202"/>
      <c r="O194" s="202"/>
      <c r="P194" s="203">
        <f>SUM(P195:P209)</f>
        <v>0</v>
      </c>
      <c r="Q194" s="202"/>
      <c r="R194" s="203">
        <f>SUM(R195:R209)</f>
        <v>0.0037180000000000004</v>
      </c>
      <c r="S194" s="202"/>
      <c r="T194" s="204">
        <f>SUM(T195:T209)</f>
        <v>0</v>
      </c>
      <c r="AR194" s="205" t="s">
        <v>85</v>
      </c>
      <c r="AT194" s="206" t="s">
        <v>74</v>
      </c>
      <c r="AU194" s="206" t="s">
        <v>85</v>
      </c>
      <c r="AY194" s="205" t="s">
        <v>142</v>
      </c>
      <c r="BK194" s="207">
        <f>SUM(BK195:BK209)</f>
        <v>0</v>
      </c>
    </row>
    <row r="195" spans="2:65" s="1" customFormat="1" ht="16.5" customHeight="1">
      <c r="B195" s="37"/>
      <c r="C195" s="210" t="s">
        <v>409</v>
      </c>
      <c r="D195" s="210" t="s">
        <v>145</v>
      </c>
      <c r="E195" s="211" t="s">
        <v>601</v>
      </c>
      <c r="F195" s="212" t="s">
        <v>602</v>
      </c>
      <c r="G195" s="213" t="s">
        <v>236</v>
      </c>
      <c r="H195" s="214">
        <v>31</v>
      </c>
      <c r="I195" s="215"/>
      <c r="J195" s="216">
        <f>ROUND(I195*H195,2)</f>
        <v>0</v>
      </c>
      <c r="K195" s="212" t="s">
        <v>315</v>
      </c>
      <c r="L195" s="42"/>
      <c r="M195" s="217" t="s">
        <v>19</v>
      </c>
      <c r="N195" s="218" t="s">
        <v>46</v>
      </c>
      <c r="O195" s="82"/>
      <c r="P195" s="219">
        <f>O195*H195</f>
        <v>0</v>
      </c>
      <c r="Q195" s="219">
        <v>0</v>
      </c>
      <c r="R195" s="219">
        <f>Q195*H195</f>
        <v>0</v>
      </c>
      <c r="S195" s="219">
        <v>0</v>
      </c>
      <c r="T195" s="220">
        <f>S195*H195</f>
        <v>0</v>
      </c>
      <c r="AR195" s="221" t="s">
        <v>231</v>
      </c>
      <c r="AT195" s="221" t="s">
        <v>145</v>
      </c>
      <c r="AU195" s="221" t="s">
        <v>143</v>
      </c>
      <c r="AY195" s="16" t="s">
        <v>142</v>
      </c>
      <c r="BE195" s="222">
        <f>IF(N195="základní",J195,0)</f>
        <v>0</v>
      </c>
      <c r="BF195" s="222">
        <f>IF(N195="snížená",J195,0)</f>
        <v>0</v>
      </c>
      <c r="BG195" s="222">
        <f>IF(N195="zákl. přenesená",J195,0)</f>
        <v>0</v>
      </c>
      <c r="BH195" s="222">
        <f>IF(N195="sníž. přenesená",J195,0)</f>
        <v>0</v>
      </c>
      <c r="BI195" s="222">
        <f>IF(N195="nulová",J195,0)</f>
        <v>0</v>
      </c>
      <c r="BJ195" s="16" t="s">
        <v>83</v>
      </c>
      <c r="BK195" s="222">
        <f>ROUND(I195*H195,2)</f>
        <v>0</v>
      </c>
      <c r="BL195" s="16" t="s">
        <v>231</v>
      </c>
      <c r="BM195" s="221" t="s">
        <v>858</v>
      </c>
    </row>
    <row r="196" spans="2:65" s="1" customFormat="1" ht="16.5" customHeight="1">
      <c r="B196" s="37"/>
      <c r="C196" s="210" t="s">
        <v>413</v>
      </c>
      <c r="D196" s="210" t="s">
        <v>145</v>
      </c>
      <c r="E196" s="211" t="s">
        <v>605</v>
      </c>
      <c r="F196" s="212" t="s">
        <v>606</v>
      </c>
      <c r="G196" s="213" t="s">
        <v>236</v>
      </c>
      <c r="H196" s="214">
        <v>7</v>
      </c>
      <c r="I196" s="215"/>
      <c r="J196" s="216">
        <f>ROUND(I196*H196,2)</f>
        <v>0</v>
      </c>
      <c r="K196" s="212" t="s">
        <v>315</v>
      </c>
      <c r="L196" s="42"/>
      <c r="M196" s="217" t="s">
        <v>19</v>
      </c>
      <c r="N196" s="218" t="s">
        <v>46</v>
      </c>
      <c r="O196" s="82"/>
      <c r="P196" s="219">
        <f>O196*H196</f>
        <v>0</v>
      </c>
      <c r="Q196" s="219">
        <v>0</v>
      </c>
      <c r="R196" s="219">
        <f>Q196*H196</f>
        <v>0</v>
      </c>
      <c r="S196" s="219">
        <v>0</v>
      </c>
      <c r="T196" s="220">
        <f>S196*H196</f>
        <v>0</v>
      </c>
      <c r="AR196" s="221" t="s">
        <v>231</v>
      </c>
      <c r="AT196" s="221" t="s">
        <v>145</v>
      </c>
      <c r="AU196" s="221" t="s">
        <v>143</v>
      </c>
      <c r="AY196" s="16" t="s">
        <v>142</v>
      </c>
      <c r="BE196" s="222">
        <f>IF(N196="základní",J196,0)</f>
        <v>0</v>
      </c>
      <c r="BF196" s="222">
        <f>IF(N196="snížená",J196,0)</f>
        <v>0</v>
      </c>
      <c r="BG196" s="222">
        <f>IF(N196="zákl. přenesená",J196,0)</f>
        <v>0</v>
      </c>
      <c r="BH196" s="222">
        <f>IF(N196="sníž. přenesená",J196,0)</f>
        <v>0</v>
      </c>
      <c r="BI196" s="222">
        <f>IF(N196="nulová",J196,0)</f>
        <v>0</v>
      </c>
      <c r="BJ196" s="16" t="s">
        <v>83</v>
      </c>
      <c r="BK196" s="222">
        <f>ROUND(I196*H196,2)</f>
        <v>0</v>
      </c>
      <c r="BL196" s="16" t="s">
        <v>231</v>
      </c>
      <c r="BM196" s="221" t="s">
        <v>859</v>
      </c>
    </row>
    <row r="197" spans="2:65" s="1" customFormat="1" ht="16.5" customHeight="1">
      <c r="B197" s="37"/>
      <c r="C197" s="237" t="s">
        <v>417</v>
      </c>
      <c r="D197" s="237" t="s">
        <v>162</v>
      </c>
      <c r="E197" s="238" t="s">
        <v>609</v>
      </c>
      <c r="F197" s="239" t="s">
        <v>610</v>
      </c>
      <c r="G197" s="240" t="s">
        <v>236</v>
      </c>
      <c r="H197" s="241">
        <v>7</v>
      </c>
      <c r="I197" s="242"/>
      <c r="J197" s="243">
        <f>ROUND(I197*H197,2)</f>
        <v>0</v>
      </c>
      <c r="K197" s="239" t="s">
        <v>315</v>
      </c>
      <c r="L197" s="244"/>
      <c r="M197" s="245" t="s">
        <v>19</v>
      </c>
      <c r="N197" s="246" t="s">
        <v>46</v>
      </c>
      <c r="O197" s="82"/>
      <c r="P197" s="219">
        <f>O197*H197</f>
        <v>0</v>
      </c>
      <c r="Q197" s="219">
        <v>4.6E-05</v>
      </c>
      <c r="R197" s="219">
        <f>Q197*H197</f>
        <v>0.000322</v>
      </c>
      <c r="S197" s="219">
        <v>0</v>
      </c>
      <c r="T197" s="220">
        <f>S197*H197</f>
        <v>0</v>
      </c>
      <c r="AR197" s="221" t="s">
        <v>611</v>
      </c>
      <c r="AT197" s="221" t="s">
        <v>162</v>
      </c>
      <c r="AU197" s="221" t="s">
        <v>143</v>
      </c>
      <c r="AY197" s="16" t="s">
        <v>142</v>
      </c>
      <c r="BE197" s="222">
        <f>IF(N197="základní",J197,0)</f>
        <v>0</v>
      </c>
      <c r="BF197" s="222">
        <f>IF(N197="snížená",J197,0)</f>
        <v>0</v>
      </c>
      <c r="BG197" s="222">
        <f>IF(N197="zákl. přenesená",J197,0)</f>
        <v>0</v>
      </c>
      <c r="BH197" s="222">
        <f>IF(N197="sníž. přenesená",J197,0)</f>
        <v>0</v>
      </c>
      <c r="BI197" s="222">
        <f>IF(N197="nulová",J197,0)</f>
        <v>0</v>
      </c>
      <c r="BJ197" s="16" t="s">
        <v>83</v>
      </c>
      <c r="BK197" s="222">
        <f>ROUND(I197*H197,2)</f>
        <v>0</v>
      </c>
      <c r="BL197" s="16" t="s">
        <v>611</v>
      </c>
      <c r="BM197" s="221" t="s">
        <v>860</v>
      </c>
    </row>
    <row r="198" spans="2:65" s="1" customFormat="1" ht="16.5" customHeight="1">
      <c r="B198" s="37"/>
      <c r="C198" s="210" t="s">
        <v>422</v>
      </c>
      <c r="D198" s="210" t="s">
        <v>145</v>
      </c>
      <c r="E198" s="211" t="s">
        <v>626</v>
      </c>
      <c r="F198" s="212" t="s">
        <v>627</v>
      </c>
      <c r="G198" s="213" t="s">
        <v>236</v>
      </c>
      <c r="H198" s="214">
        <v>1</v>
      </c>
      <c r="I198" s="215"/>
      <c r="J198" s="216">
        <f>ROUND(I198*H198,2)</f>
        <v>0</v>
      </c>
      <c r="K198" s="212" t="s">
        <v>315</v>
      </c>
      <c r="L198" s="42"/>
      <c r="M198" s="217" t="s">
        <v>19</v>
      </c>
      <c r="N198" s="218" t="s">
        <v>46</v>
      </c>
      <c r="O198" s="82"/>
      <c r="P198" s="219">
        <f>O198*H198</f>
        <v>0</v>
      </c>
      <c r="Q198" s="219">
        <v>0</v>
      </c>
      <c r="R198" s="219">
        <f>Q198*H198</f>
        <v>0</v>
      </c>
      <c r="S198" s="219">
        <v>0</v>
      </c>
      <c r="T198" s="220">
        <f>S198*H198</f>
        <v>0</v>
      </c>
      <c r="AR198" s="221" t="s">
        <v>231</v>
      </c>
      <c r="AT198" s="221" t="s">
        <v>145</v>
      </c>
      <c r="AU198" s="221" t="s">
        <v>143</v>
      </c>
      <c r="AY198" s="16" t="s">
        <v>142</v>
      </c>
      <c r="BE198" s="222">
        <f>IF(N198="základní",J198,0)</f>
        <v>0</v>
      </c>
      <c r="BF198" s="222">
        <f>IF(N198="snížená",J198,0)</f>
        <v>0</v>
      </c>
      <c r="BG198" s="222">
        <f>IF(N198="zákl. přenesená",J198,0)</f>
        <v>0</v>
      </c>
      <c r="BH198" s="222">
        <f>IF(N198="sníž. přenesená",J198,0)</f>
        <v>0</v>
      </c>
      <c r="BI198" s="222">
        <f>IF(N198="nulová",J198,0)</f>
        <v>0</v>
      </c>
      <c r="BJ198" s="16" t="s">
        <v>83</v>
      </c>
      <c r="BK198" s="222">
        <f>ROUND(I198*H198,2)</f>
        <v>0</v>
      </c>
      <c r="BL198" s="16" t="s">
        <v>231</v>
      </c>
      <c r="BM198" s="221" t="s">
        <v>861</v>
      </c>
    </row>
    <row r="199" spans="2:65" s="1" customFormat="1" ht="16.5" customHeight="1">
      <c r="B199" s="37"/>
      <c r="C199" s="237" t="s">
        <v>429</v>
      </c>
      <c r="D199" s="237" t="s">
        <v>162</v>
      </c>
      <c r="E199" s="238" t="s">
        <v>630</v>
      </c>
      <c r="F199" s="239" t="s">
        <v>631</v>
      </c>
      <c r="G199" s="240" t="s">
        <v>236</v>
      </c>
      <c r="H199" s="241">
        <v>1</v>
      </c>
      <c r="I199" s="242"/>
      <c r="J199" s="243">
        <f>ROUND(I199*H199,2)</f>
        <v>0</v>
      </c>
      <c r="K199" s="239" t="s">
        <v>315</v>
      </c>
      <c r="L199" s="244"/>
      <c r="M199" s="245" t="s">
        <v>19</v>
      </c>
      <c r="N199" s="246" t="s">
        <v>46</v>
      </c>
      <c r="O199" s="82"/>
      <c r="P199" s="219">
        <f>O199*H199</f>
        <v>0</v>
      </c>
      <c r="Q199" s="219">
        <v>1.6E-05</v>
      </c>
      <c r="R199" s="219">
        <f>Q199*H199</f>
        <v>1.6E-05</v>
      </c>
      <c r="S199" s="219">
        <v>0</v>
      </c>
      <c r="T199" s="220">
        <f>S199*H199</f>
        <v>0</v>
      </c>
      <c r="AR199" s="221" t="s">
        <v>611</v>
      </c>
      <c r="AT199" s="221" t="s">
        <v>162</v>
      </c>
      <c r="AU199" s="221" t="s">
        <v>143</v>
      </c>
      <c r="AY199" s="16" t="s">
        <v>142</v>
      </c>
      <c r="BE199" s="222">
        <f>IF(N199="základní",J199,0)</f>
        <v>0</v>
      </c>
      <c r="BF199" s="222">
        <f>IF(N199="snížená",J199,0)</f>
        <v>0</v>
      </c>
      <c r="BG199" s="222">
        <f>IF(N199="zákl. přenesená",J199,0)</f>
        <v>0</v>
      </c>
      <c r="BH199" s="222">
        <f>IF(N199="sníž. přenesená",J199,0)</f>
        <v>0</v>
      </c>
      <c r="BI199" s="222">
        <f>IF(N199="nulová",J199,0)</f>
        <v>0</v>
      </c>
      <c r="BJ199" s="16" t="s">
        <v>83</v>
      </c>
      <c r="BK199" s="222">
        <f>ROUND(I199*H199,2)</f>
        <v>0</v>
      </c>
      <c r="BL199" s="16" t="s">
        <v>611</v>
      </c>
      <c r="BM199" s="221" t="s">
        <v>862</v>
      </c>
    </row>
    <row r="200" spans="2:65" s="1" customFormat="1" ht="16.5" customHeight="1">
      <c r="B200" s="37"/>
      <c r="C200" s="210" t="s">
        <v>434</v>
      </c>
      <c r="D200" s="210" t="s">
        <v>145</v>
      </c>
      <c r="E200" s="211" t="s">
        <v>863</v>
      </c>
      <c r="F200" s="212" t="s">
        <v>864</v>
      </c>
      <c r="G200" s="213" t="s">
        <v>236</v>
      </c>
      <c r="H200" s="214">
        <v>1</v>
      </c>
      <c r="I200" s="215"/>
      <c r="J200" s="216">
        <f>ROUND(I200*H200,2)</f>
        <v>0</v>
      </c>
      <c r="K200" s="212" t="s">
        <v>315</v>
      </c>
      <c r="L200" s="42"/>
      <c r="M200" s="217" t="s">
        <v>19</v>
      </c>
      <c r="N200" s="218" t="s">
        <v>46</v>
      </c>
      <c r="O200" s="82"/>
      <c r="P200" s="219">
        <f>O200*H200</f>
        <v>0</v>
      </c>
      <c r="Q200" s="219">
        <v>0</v>
      </c>
      <c r="R200" s="219">
        <f>Q200*H200</f>
        <v>0</v>
      </c>
      <c r="S200" s="219">
        <v>0</v>
      </c>
      <c r="T200" s="220">
        <f>S200*H200</f>
        <v>0</v>
      </c>
      <c r="AR200" s="221" t="s">
        <v>247</v>
      </c>
      <c r="AT200" s="221" t="s">
        <v>145</v>
      </c>
      <c r="AU200" s="221" t="s">
        <v>143</v>
      </c>
      <c r="AY200" s="16" t="s">
        <v>142</v>
      </c>
      <c r="BE200" s="222">
        <f>IF(N200="základní",J200,0)</f>
        <v>0</v>
      </c>
      <c r="BF200" s="222">
        <f>IF(N200="snížená",J200,0)</f>
        <v>0</v>
      </c>
      <c r="BG200" s="222">
        <f>IF(N200="zákl. přenesená",J200,0)</f>
        <v>0</v>
      </c>
      <c r="BH200" s="222">
        <f>IF(N200="sníž. přenesená",J200,0)</f>
        <v>0</v>
      </c>
      <c r="BI200" s="222">
        <f>IF(N200="nulová",J200,0)</f>
        <v>0</v>
      </c>
      <c r="BJ200" s="16" t="s">
        <v>83</v>
      </c>
      <c r="BK200" s="222">
        <f>ROUND(I200*H200,2)</f>
        <v>0</v>
      </c>
      <c r="BL200" s="16" t="s">
        <v>247</v>
      </c>
      <c r="BM200" s="221" t="s">
        <v>865</v>
      </c>
    </row>
    <row r="201" spans="2:65" s="1" customFormat="1" ht="16.5" customHeight="1">
      <c r="B201" s="37"/>
      <c r="C201" s="237" t="s">
        <v>438</v>
      </c>
      <c r="D201" s="237" t="s">
        <v>162</v>
      </c>
      <c r="E201" s="238" t="s">
        <v>866</v>
      </c>
      <c r="F201" s="239" t="s">
        <v>867</v>
      </c>
      <c r="G201" s="240" t="s">
        <v>236</v>
      </c>
      <c r="H201" s="241">
        <v>1</v>
      </c>
      <c r="I201" s="242"/>
      <c r="J201" s="243">
        <f>ROUND(I201*H201,2)</f>
        <v>0</v>
      </c>
      <c r="K201" s="239" t="s">
        <v>315</v>
      </c>
      <c r="L201" s="244"/>
      <c r="M201" s="245" t="s">
        <v>19</v>
      </c>
      <c r="N201" s="246" t="s">
        <v>46</v>
      </c>
      <c r="O201" s="82"/>
      <c r="P201" s="219">
        <f>O201*H201</f>
        <v>0</v>
      </c>
      <c r="Q201" s="219">
        <v>6E-05</v>
      </c>
      <c r="R201" s="219">
        <f>Q201*H201</f>
        <v>6E-05</v>
      </c>
      <c r="S201" s="219">
        <v>0</v>
      </c>
      <c r="T201" s="220">
        <f>S201*H201</f>
        <v>0</v>
      </c>
      <c r="AR201" s="221" t="s">
        <v>611</v>
      </c>
      <c r="AT201" s="221" t="s">
        <v>162</v>
      </c>
      <c r="AU201" s="221" t="s">
        <v>143</v>
      </c>
      <c r="AY201" s="16" t="s">
        <v>142</v>
      </c>
      <c r="BE201" s="222">
        <f>IF(N201="základní",J201,0)</f>
        <v>0</v>
      </c>
      <c r="BF201" s="222">
        <f>IF(N201="snížená",J201,0)</f>
        <v>0</v>
      </c>
      <c r="BG201" s="222">
        <f>IF(N201="zákl. přenesená",J201,0)</f>
        <v>0</v>
      </c>
      <c r="BH201" s="222">
        <f>IF(N201="sníž. přenesená",J201,0)</f>
        <v>0</v>
      </c>
      <c r="BI201" s="222">
        <f>IF(N201="nulová",J201,0)</f>
        <v>0</v>
      </c>
      <c r="BJ201" s="16" t="s">
        <v>83</v>
      </c>
      <c r="BK201" s="222">
        <f>ROUND(I201*H201,2)</f>
        <v>0</v>
      </c>
      <c r="BL201" s="16" t="s">
        <v>611</v>
      </c>
      <c r="BM201" s="221" t="s">
        <v>868</v>
      </c>
    </row>
    <row r="202" spans="2:65" s="1" customFormat="1" ht="16.5" customHeight="1">
      <c r="B202" s="37"/>
      <c r="C202" s="210" t="s">
        <v>442</v>
      </c>
      <c r="D202" s="210" t="s">
        <v>145</v>
      </c>
      <c r="E202" s="211" t="s">
        <v>634</v>
      </c>
      <c r="F202" s="212" t="s">
        <v>635</v>
      </c>
      <c r="G202" s="213" t="s">
        <v>236</v>
      </c>
      <c r="H202" s="214">
        <v>22</v>
      </c>
      <c r="I202" s="215"/>
      <c r="J202" s="216">
        <f>ROUND(I202*H202,2)</f>
        <v>0</v>
      </c>
      <c r="K202" s="212" t="s">
        <v>315</v>
      </c>
      <c r="L202" s="42"/>
      <c r="M202" s="217" t="s">
        <v>19</v>
      </c>
      <c r="N202" s="218" t="s">
        <v>46</v>
      </c>
      <c r="O202" s="82"/>
      <c r="P202" s="219">
        <f>O202*H202</f>
        <v>0</v>
      </c>
      <c r="Q202" s="219">
        <v>0</v>
      </c>
      <c r="R202" s="219">
        <f>Q202*H202</f>
        <v>0</v>
      </c>
      <c r="S202" s="219">
        <v>0</v>
      </c>
      <c r="T202" s="220">
        <f>S202*H202</f>
        <v>0</v>
      </c>
      <c r="AR202" s="221" t="s">
        <v>231</v>
      </c>
      <c r="AT202" s="221" t="s">
        <v>145</v>
      </c>
      <c r="AU202" s="221" t="s">
        <v>143</v>
      </c>
      <c r="AY202" s="16" t="s">
        <v>142</v>
      </c>
      <c r="BE202" s="222">
        <f>IF(N202="základní",J202,0)</f>
        <v>0</v>
      </c>
      <c r="BF202" s="222">
        <f>IF(N202="snížená",J202,0)</f>
        <v>0</v>
      </c>
      <c r="BG202" s="222">
        <f>IF(N202="zákl. přenesená",J202,0)</f>
        <v>0</v>
      </c>
      <c r="BH202" s="222">
        <f>IF(N202="sníž. přenesená",J202,0)</f>
        <v>0</v>
      </c>
      <c r="BI202" s="222">
        <f>IF(N202="nulová",J202,0)</f>
        <v>0</v>
      </c>
      <c r="BJ202" s="16" t="s">
        <v>83</v>
      </c>
      <c r="BK202" s="222">
        <f>ROUND(I202*H202,2)</f>
        <v>0</v>
      </c>
      <c r="BL202" s="16" t="s">
        <v>231</v>
      </c>
      <c r="BM202" s="221" t="s">
        <v>869</v>
      </c>
    </row>
    <row r="203" spans="2:65" s="1" customFormat="1" ht="16.5" customHeight="1">
      <c r="B203" s="37"/>
      <c r="C203" s="237" t="s">
        <v>446</v>
      </c>
      <c r="D203" s="237" t="s">
        <v>162</v>
      </c>
      <c r="E203" s="238" t="s">
        <v>637</v>
      </c>
      <c r="F203" s="239" t="s">
        <v>638</v>
      </c>
      <c r="G203" s="240" t="s">
        <v>236</v>
      </c>
      <c r="H203" s="241">
        <v>22</v>
      </c>
      <c r="I203" s="242"/>
      <c r="J203" s="243">
        <f>ROUND(I203*H203,2)</f>
        <v>0</v>
      </c>
      <c r="K203" s="239" t="s">
        <v>315</v>
      </c>
      <c r="L203" s="244"/>
      <c r="M203" s="245" t="s">
        <v>19</v>
      </c>
      <c r="N203" s="246" t="s">
        <v>46</v>
      </c>
      <c r="O203" s="82"/>
      <c r="P203" s="219">
        <f>O203*H203</f>
        <v>0</v>
      </c>
      <c r="Q203" s="219">
        <v>6E-05</v>
      </c>
      <c r="R203" s="219">
        <f>Q203*H203</f>
        <v>0.00132</v>
      </c>
      <c r="S203" s="219">
        <v>0</v>
      </c>
      <c r="T203" s="220">
        <f>S203*H203</f>
        <v>0</v>
      </c>
      <c r="AR203" s="221" t="s">
        <v>611</v>
      </c>
      <c r="AT203" s="221" t="s">
        <v>162</v>
      </c>
      <c r="AU203" s="221" t="s">
        <v>143</v>
      </c>
      <c r="AY203" s="16" t="s">
        <v>142</v>
      </c>
      <c r="BE203" s="222">
        <f>IF(N203="základní",J203,0)</f>
        <v>0</v>
      </c>
      <c r="BF203" s="222">
        <f>IF(N203="snížená",J203,0)</f>
        <v>0</v>
      </c>
      <c r="BG203" s="222">
        <f>IF(N203="zákl. přenesená",J203,0)</f>
        <v>0</v>
      </c>
      <c r="BH203" s="222">
        <f>IF(N203="sníž. přenesená",J203,0)</f>
        <v>0</v>
      </c>
      <c r="BI203" s="222">
        <f>IF(N203="nulová",J203,0)</f>
        <v>0</v>
      </c>
      <c r="BJ203" s="16" t="s">
        <v>83</v>
      </c>
      <c r="BK203" s="222">
        <f>ROUND(I203*H203,2)</f>
        <v>0</v>
      </c>
      <c r="BL203" s="16" t="s">
        <v>611</v>
      </c>
      <c r="BM203" s="221" t="s">
        <v>870</v>
      </c>
    </row>
    <row r="204" spans="2:65" s="1" customFormat="1" ht="16.5" customHeight="1">
      <c r="B204" s="37"/>
      <c r="C204" s="210" t="s">
        <v>450</v>
      </c>
      <c r="D204" s="210" t="s">
        <v>145</v>
      </c>
      <c r="E204" s="211" t="s">
        <v>871</v>
      </c>
      <c r="F204" s="212" t="s">
        <v>872</v>
      </c>
      <c r="G204" s="213" t="s">
        <v>236</v>
      </c>
      <c r="H204" s="214">
        <v>4</v>
      </c>
      <c r="I204" s="215"/>
      <c r="J204" s="216">
        <f>ROUND(I204*H204,2)</f>
        <v>0</v>
      </c>
      <c r="K204" s="212" t="s">
        <v>315</v>
      </c>
      <c r="L204" s="42"/>
      <c r="M204" s="217" t="s">
        <v>19</v>
      </c>
      <c r="N204" s="218" t="s">
        <v>46</v>
      </c>
      <c r="O204" s="82"/>
      <c r="P204" s="219">
        <f>O204*H204</f>
        <v>0</v>
      </c>
      <c r="Q204" s="219">
        <v>0</v>
      </c>
      <c r="R204" s="219">
        <f>Q204*H204</f>
        <v>0</v>
      </c>
      <c r="S204" s="219">
        <v>0</v>
      </c>
      <c r="T204" s="220">
        <f>S204*H204</f>
        <v>0</v>
      </c>
      <c r="AR204" s="221" t="s">
        <v>247</v>
      </c>
      <c r="AT204" s="221" t="s">
        <v>145</v>
      </c>
      <c r="AU204" s="221" t="s">
        <v>143</v>
      </c>
      <c r="AY204" s="16" t="s">
        <v>142</v>
      </c>
      <c r="BE204" s="222">
        <f>IF(N204="základní",J204,0)</f>
        <v>0</v>
      </c>
      <c r="BF204" s="222">
        <f>IF(N204="snížená",J204,0)</f>
        <v>0</v>
      </c>
      <c r="BG204" s="222">
        <f>IF(N204="zákl. přenesená",J204,0)</f>
        <v>0</v>
      </c>
      <c r="BH204" s="222">
        <f>IF(N204="sníž. přenesená",J204,0)</f>
        <v>0</v>
      </c>
      <c r="BI204" s="222">
        <f>IF(N204="nulová",J204,0)</f>
        <v>0</v>
      </c>
      <c r="BJ204" s="16" t="s">
        <v>83</v>
      </c>
      <c r="BK204" s="222">
        <f>ROUND(I204*H204,2)</f>
        <v>0</v>
      </c>
      <c r="BL204" s="16" t="s">
        <v>247</v>
      </c>
      <c r="BM204" s="221" t="s">
        <v>873</v>
      </c>
    </row>
    <row r="205" spans="2:65" s="1" customFormat="1" ht="16.5" customHeight="1">
      <c r="B205" s="37"/>
      <c r="C205" s="237" t="s">
        <v>454</v>
      </c>
      <c r="D205" s="237" t="s">
        <v>162</v>
      </c>
      <c r="E205" s="238" t="s">
        <v>874</v>
      </c>
      <c r="F205" s="239" t="s">
        <v>875</v>
      </c>
      <c r="G205" s="240" t="s">
        <v>236</v>
      </c>
      <c r="H205" s="241">
        <v>1</v>
      </c>
      <c r="I205" s="242"/>
      <c r="J205" s="243">
        <f>ROUND(I205*H205,2)</f>
        <v>0</v>
      </c>
      <c r="K205" s="239" t="s">
        <v>315</v>
      </c>
      <c r="L205" s="244"/>
      <c r="M205" s="245" t="s">
        <v>19</v>
      </c>
      <c r="N205" s="246" t="s">
        <v>46</v>
      </c>
      <c r="O205" s="82"/>
      <c r="P205" s="219">
        <f>O205*H205</f>
        <v>0</v>
      </c>
      <c r="Q205" s="219">
        <v>0.0004</v>
      </c>
      <c r="R205" s="219">
        <f>Q205*H205</f>
        <v>0.0004</v>
      </c>
      <c r="S205" s="219">
        <v>0</v>
      </c>
      <c r="T205" s="220">
        <f>S205*H205</f>
        <v>0</v>
      </c>
      <c r="AR205" s="221" t="s">
        <v>267</v>
      </c>
      <c r="AT205" s="221" t="s">
        <v>162</v>
      </c>
      <c r="AU205" s="221" t="s">
        <v>143</v>
      </c>
      <c r="AY205" s="16" t="s">
        <v>142</v>
      </c>
      <c r="BE205" s="222">
        <f>IF(N205="základní",J205,0)</f>
        <v>0</v>
      </c>
      <c r="BF205" s="222">
        <f>IF(N205="snížená",J205,0)</f>
        <v>0</v>
      </c>
      <c r="BG205" s="222">
        <f>IF(N205="zákl. přenesená",J205,0)</f>
        <v>0</v>
      </c>
      <c r="BH205" s="222">
        <f>IF(N205="sníž. přenesená",J205,0)</f>
        <v>0</v>
      </c>
      <c r="BI205" s="222">
        <f>IF(N205="nulová",J205,0)</f>
        <v>0</v>
      </c>
      <c r="BJ205" s="16" t="s">
        <v>83</v>
      </c>
      <c r="BK205" s="222">
        <f>ROUND(I205*H205,2)</f>
        <v>0</v>
      </c>
      <c r="BL205" s="16" t="s">
        <v>247</v>
      </c>
      <c r="BM205" s="221" t="s">
        <v>876</v>
      </c>
    </row>
    <row r="206" spans="2:65" s="1" customFormat="1" ht="16.5" customHeight="1">
      <c r="B206" s="37"/>
      <c r="C206" s="237" t="s">
        <v>458</v>
      </c>
      <c r="D206" s="237" t="s">
        <v>162</v>
      </c>
      <c r="E206" s="238" t="s">
        <v>877</v>
      </c>
      <c r="F206" s="239" t="s">
        <v>878</v>
      </c>
      <c r="G206" s="240" t="s">
        <v>236</v>
      </c>
      <c r="H206" s="241">
        <v>3</v>
      </c>
      <c r="I206" s="242"/>
      <c r="J206" s="243">
        <f>ROUND(I206*H206,2)</f>
        <v>0</v>
      </c>
      <c r="K206" s="239" t="s">
        <v>315</v>
      </c>
      <c r="L206" s="244"/>
      <c r="M206" s="245" t="s">
        <v>19</v>
      </c>
      <c r="N206" s="246" t="s">
        <v>46</v>
      </c>
      <c r="O206" s="82"/>
      <c r="P206" s="219">
        <f>O206*H206</f>
        <v>0</v>
      </c>
      <c r="Q206" s="219">
        <v>0.0004</v>
      </c>
      <c r="R206" s="219">
        <f>Q206*H206</f>
        <v>0.0012000000000000001</v>
      </c>
      <c r="S206" s="219">
        <v>0</v>
      </c>
      <c r="T206" s="220">
        <f>S206*H206</f>
        <v>0</v>
      </c>
      <c r="AR206" s="221" t="s">
        <v>267</v>
      </c>
      <c r="AT206" s="221" t="s">
        <v>162</v>
      </c>
      <c r="AU206" s="221" t="s">
        <v>143</v>
      </c>
      <c r="AY206" s="16" t="s">
        <v>142</v>
      </c>
      <c r="BE206" s="222">
        <f>IF(N206="základní",J206,0)</f>
        <v>0</v>
      </c>
      <c r="BF206" s="222">
        <f>IF(N206="snížená",J206,0)</f>
        <v>0</v>
      </c>
      <c r="BG206" s="222">
        <f>IF(N206="zákl. přenesená",J206,0)</f>
        <v>0</v>
      </c>
      <c r="BH206" s="222">
        <f>IF(N206="sníž. přenesená",J206,0)</f>
        <v>0</v>
      </c>
      <c r="BI206" s="222">
        <f>IF(N206="nulová",J206,0)</f>
        <v>0</v>
      </c>
      <c r="BJ206" s="16" t="s">
        <v>83</v>
      </c>
      <c r="BK206" s="222">
        <f>ROUND(I206*H206,2)</f>
        <v>0</v>
      </c>
      <c r="BL206" s="16" t="s">
        <v>247</v>
      </c>
      <c r="BM206" s="221" t="s">
        <v>879</v>
      </c>
    </row>
    <row r="207" spans="2:65" s="1" customFormat="1" ht="16.5" customHeight="1">
      <c r="B207" s="37"/>
      <c r="C207" s="210" t="s">
        <v>462</v>
      </c>
      <c r="D207" s="210" t="s">
        <v>145</v>
      </c>
      <c r="E207" s="211" t="s">
        <v>880</v>
      </c>
      <c r="F207" s="212" t="s">
        <v>881</v>
      </c>
      <c r="G207" s="213" t="s">
        <v>236</v>
      </c>
      <c r="H207" s="214">
        <v>1</v>
      </c>
      <c r="I207" s="215"/>
      <c r="J207" s="216">
        <f>ROUND(I207*H207,2)</f>
        <v>0</v>
      </c>
      <c r="K207" s="212" t="s">
        <v>315</v>
      </c>
      <c r="L207" s="42"/>
      <c r="M207" s="217" t="s">
        <v>19</v>
      </c>
      <c r="N207" s="218" t="s">
        <v>46</v>
      </c>
      <c r="O207" s="82"/>
      <c r="P207" s="219">
        <f>O207*H207</f>
        <v>0</v>
      </c>
      <c r="Q207" s="219">
        <v>0</v>
      </c>
      <c r="R207" s="219">
        <f>Q207*H207</f>
        <v>0</v>
      </c>
      <c r="S207" s="219">
        <v>0</v>
      </c>
      <c r="T207" s="220">
        <f>S207*H207</f>
        <v>0</v>
      </c>
      <c r="AR207" s="221" t="s">
        <v>247</v>
      </c>
      <c r="AT207" s="221" t="s">
        <v>145</v>
      </c>
      <c r="AU207" s="221" t="s">
        <v>143</v>
      </c>
      <c r="AY207" s="16" t="s">
        <v>142</v>
      </c>
      <c r="BE207" s="222">
        <f>IF(N207="základní",J207,0)</f>
        <v>0</v>
      </c>
      <c r="BF207" s="222">
        <f>IF(N207="snížená",J207,0)</f>
        <v>0</v>
      </c>
      <c r="BG207" s="222">
        <f>IF(N207="zákl. přenesená",J207,0)</f>
        <v>0</v>
      </c>
      <c r="BH207" s="222">
        <f>IF(N207="sníž. přenesená",J207,0)</f>
        <v>0</v>
      </c>
      <c r="BI207" s="222">
        <f>IF(N207="nulová",J207,0)</f>
        <v>0</v>
      </c>
      <c r="BJ207" s="16" t="s">
        <v>83</v>
      </c>
      <c r="BK207" s="222">
        <f>ROUND(I207*H207,2)</f>
        <v>0</v>
      </c>
      <c r="BL207" s="16" t="s">
        <v>247</v>
      </c>
      <c r="BM207" s="221" t="s">
        <v>882</v>
      </c>
    </row>
    <row r="208" spans="2:65" s="1" customFormat="1" ht="16.5" customHeight="1">
      <c r="B208" s="37"/>
      <c r="C208" s="237" t="s">
        <v>466</v>
      </c>
      <c r="D208" s="237" t="s">
        <v>162</v>
      </c>
      <c r="E208" s="238" t="s">
        <v>883</v>
      </c>
      <c r="F208" s="239" t="s">
        <v>884</v>
      </c>
      <c r="G208" s="240" t="s">
        <v>236</v>
      </c>
      <c r="H208" s="241">
        <v>1</v>
      </c>
      <c r="I208" s="242"/>
      <c r="J208" s="243">
        <f>ROUND(I208*H208,2)</f>
        <v>0</v>
      </c>
      <c r="K208" s="239" t="s">
        <v>315</v>
      </c>
      <c r="L208" s="244"/>
      <c r="M208" s="245" t="s">
        <v>19</v>
      </c>
      <c r="N208" s="246" t="s">
        <v>46</v>
      </c>
      <c r="O208" s="82"/>
      <c r="P208" s="219">
        <f>O208*H208</f>
        <v>0</v>
      </c>
      <c r="Q208" s="219">
        <v>0.0004</v>
      </c>
      <c r="R208" s="219">
        <f>Q208*H208</f>
        <v>0.0004</v>
      </c>
      <c r="S208" s="219">
        <v>0</v>
      </c>
      <c r="T208" s="220">
        <f>S208*H208</f>
        <v>0</v>
      </c>
      <c r="AR208" s="221" t="s">
        <v>267</v>
      </c>
      <c r="AT208" s="221" t="s">
        <v>162</v>
      </c>
      <c r="AU208" s="221" t="s">
        <v>143</v>
      </c>
      <c r="AY208" s="16" t="s">
        <v>142</v>
      </c>
      <c r="BE208" s="222">
        <f>IF(N208="základní",J208,0)</f>
        <v>0</v>
      </c>
      <c r="BF208" s="222">
        <f>IF(N208="snížená",J208,0)</f>
        <v>0</v>
      </c>
      <c r="BG208" s="222">
        <f>IF(N208="zákl. přenesená",J208,0)</f>
        <v>0</v>
      </c>
      <c r="BH208" s="222">
        <f>IF(N208="sníž. přenesená",J208,0)</f>
        <v>0</v>
      </c>
      <c r="BI208" s="222">
        <f>IF(N208="nulová",J208,0)</f>
        <v>0</v>
      </c>
      <c r="BJ208" s="16" t="s">
        <v>83</v>
      </c>
      <c r="BK208" s="222">
        <f>ROUND(I208*H208,2)</f>
        <v>0</v>
      </c>
      <c r="BL208" s="16" t="s">
        <v>247</v>
      </c>
      <c r="BM208" s="221" t="s">
        <v>885</v>
      </c>
    </row>
    <row r="209" spans="2:65" s="1" customFormat="1" ht="16.5" customHeight="1">
      <c r="B209" s="37"/>
      <c r="C209" s="210" t="s">
        <v>470</v>
      </c>
      <c r="D209" s="210" t="s">
        <v>145</v>
      </c>
      <c r="E209" s="211" t="s">
        <v>640</v>
      </c>
      <c r="F209" s="212" t="s">
        <v>641</v>
      </c>
      <c r="G209" s="213" t="s">
        <v>236</v>
      </c>
      <c r="H209" s="214">
        <v>1</v>
      </c>
      <c r="I209" s="215"/>
      <c r="J209" s="216">
        <f>ROUND(I209*H209,2)</f>
        <v>0</v>
      </c>
      <c r="K209" s="212" t="s">
        <v>315</v>
      </c>
      <c r="L209" s="42"/>
      <c r="M209" s="217" t="s">
        <v>19</v>
      </c>
      <c r="N209" s="218" t="s">
        <v>46</v>
      </c>
      <c r="O209" s="82"/>
      <c r="P209" s="219">
        <f>O209*H209</f>
        <v>0</v>
      </c>
      <c r="Q209" s="219">
        <v>0</v>
      </c>
      <c r="R209" s="219">
        <f>Q209*H209</f>
        <v>0</v>
      </c>
      <c r="S209" s="219">
        <v>0</v>
      </c>
      <c r="T209" s="220">
        <f>S209*H209</f>
        <v>0</v>
      </c>
      <c r="AR209" s="221" t="s">
        <v>247</v>
      </c>
      <c r="AT209" s="221" t="s">
        <v>145</v>
      </c>
      <c r="AU209" s="221" t="s">
        <v>143</v>
      </c>
      <c r="AY209" s="16" t="s">
        <v>142</v>
      </c>
      <c r="BE209" s="222">
        <f>IF(N209="základní",J209,0)</f>
        <v>0</v>
      </c>
      <c r="BF209" s="222">
        <f>IF(N209="snížená",J209,0)</f>
        <v>0</v>
      </c>
      <c r="BG209" s="222">
        <f>IF(N209="zákl. přenesená",J209,0)</f>
        <v>0</v>
      </c>
      <c r="BH209" s="222">
        <f>IF(N209="sníž. přenesená",J209,0)</f>
        <v>0</v>
      </c>
      <c r="BI209" s="222">
        <f>IF(N209="nulová",J209,0)</f>
        <v>0</v>
      </c>
      <c r="BJ209" s="16" t="s">
        <v>83</v>
      </c>
      <c r="BK209" s="222">
        <f>ROUND(I209*H209,2)</f>
        <v>0</v>
      </c>
      <c r="BL209" s="16" t="s">
        <v>247</v>
      </c>
      <c r="BM209" s="221" t="s">
        <v>886</v>
      </c>
    </row>
    <row r="210" spans="2:63" s="11" customFormat="1" ht="20.85" customHeight="1">
      <c r="B210" s="194"/>
      <c r="C210" s="195"/>
      <c r="D210" s="196" t="s">
        <v>74</v>
      </c>
      <c r="E210" s="208" t="s">
        <v>652</v>
      </c>
      <c r="F210" s="208" t="s">
        <v>653</v>
      </c>
      <c r="G210" s="195"/>
      <c r="H210" s="195"/>
      <c r="I210" s="198"/>
      <c r="J210" s="209">
        <f>BK210</f>
        <v>0</v>
      </c>
      <c r="K210" s="195"/>
      <c r="L210" s="200"/>
      <c r="M210" s="201"/>
      <c r="N210" s="202"/>
      <c r="O210" s="202"/>
      <c r="P210" s="203">
        <f>P211</f>
        <v>0</v>
      </c>
      <c r="Q210" s="202"/>
      <c r="R210" s="203">
        <f>R211</f>
        <v>0</v>
      </c>
      <c r="S210" s="202"/>
      <c r="T210" s="204">
        <f>T211</f>
        <v>0</v>
      </c>
      <c r="AR210" s="205" t="s">
        <v>85</v>
      </c>
      <c r="AT210" s="206" t="s">
        <v>74</v>
      </c>
      <c r="AU210" s="206" t="s">
        <v>85</v>
      </c>
      <c r="AY210" s="205" t="s">
        <v>142</v>
      </c>
      <c r="BK210" s="207">
        <f>BK211</f>
        <v>0</v>
      </c>
    </row>
    <row r="211" spans="2:65" s="1" customFormat="1" ht="16.5" customHeight="1">
      <c r="B211" s="37"/>
      <c r="C211" s="210" t="s">
        <v>474</v>
      </c>
      <c r="D211" s="210" t="s">
        <v>145</v>
      </c>
      <c r="E211" s="211" t="s">
        <v>660</v>
      </c>
      <c r="F211" s="212" t="s">
        <v>661</v>
      </c>
      <c r="G211" s="213" t="s">
        <v>657</v>
      </c>
      <c r="H211" s="214">
        <v>1</v>
      </c>
      <c r="I211" s="215"/>
      <c r="J211" s="216">
        <f>ROUND(I211*H211,2)</f>
        <v>0</v>
      </c>
      <c r="K211" s="212" t="s">
        <v>315</v>
      </c>
      <c r="L211" s="42"/>
      <c r="M211" s="217" t="s">
        <v>19</v>
      </c>
      <c r="N211" s="218" t="s">
        <v>46</v>
      </c>
      <c r="O211" s="82"/>
      <c r="P211" s="219">
        <f>O211*H211</f>
        <v>0</v>
      </c>
      <c r="Q211" s="219">
        <v>0</v>
      </c>
      <c r="R211" s="219">
        <f>Q211*H211</f>
        <v>0</v>
      </c>
      <c r="S211" s="219">
        <v>0</v>
      </c>
      <c r="T211" s="220">
        <f>S211*H211</f>
        <v>0</v>
      </c>
      <c r="AR211" s="221" t="s">
        <v>247</v>
      </c>
      <c r="AT211" s="221" t="s">
        <v>145</v>
      </c>
      <c r="AU211" s="221" t="s">
        <v>143</v>
      </c>
      <c r="AY211" s="16" t="s">
        <v>142</v>
      </c>
      <c r="BE211" s="222">
        <f>IF(N211="základní",J211,0)</f>
        <v>0</v>
      </c>
      <c r="BF211" s="222">
        <f>IF(N211="snížená",J211,0)</f>
        <v>0</v>
      </c>
      <c r="BG211" s="222">
        <f>IF(N211="zákl. přenesená",J211,0)</f>
        <v>0</v>
      </c>
      <c r="BH211" s="222">
        <f>IF(N211="sníž. přenesená",J211,0)</f>
        <v>0</v>
      </c>
      <c r="BI211" s="222">
        <f>IF(N211="nulová",J211,0)</f>
        <v>0</v>
      </c>
      <c r="BJ211" s="16" t="s">
        <v>83</v>
      </c>
      <c r="BK211" s="222">
        <f>ROUND(I211*H211,2)</f>
        <v>0</v>
      </c>
      <c r="BL211" s="16" t="s">
        <v>247</v>
      </c>
      <c r="BM211" s="221" t="s">
        <v>887</v>
      </c>
    </row>
    <row r="212" spans="2:63" s="11" customFormat="1" ht="20.85" customHeight="1">
      <c r="B212" s="194"/>
      <c r="C212" s="195"/>
      <c r="D212" s="196" t="s">
        <v>74</v>
      </c>
      <c r="E212" s="208" t="s">
        <v>663</v>
      </c>
      <c r="F212" s="208" t="s">
        <v>664</v>
      </c>
      <c r="G212" s="195"/>
      <c r="H212" s="195"/>
      <c r="I212" s="198"/>
      <c r="J212" s="209">
        <f>BK212</f>
        <v>0</v>
      </c>
      <c r="K212" s="195"/>
      <c r="L212" s="200"/>
      <c r="M212" s="201"/>
      <c r="N212" s="202"/>
      <c r="O212" s="202"/>
      <c r="P212" s="203">
        <f>SUM(P213:P228)</f>
        <v>0</v>
      </c>
      <c r="Q212" s="202"/>
      <c r="R212" s="203">
        <f>SUM(R213:R228)</f>
        <v>0.0619</v>
      </c>
      <c r="S212" s="202"/>
      <c r="T212" s="204">
        <f>SUM(T213:T228)</f>
        <v>0</v>
      </c>
      <c r="AR212" s="205" t="s">
        <v>143</v>
      </c>
      <c r="AT212" s="206" t="s">
        <v>74</v>
      </c>
      <c r="AU212" s="206" t="s">
        <v>85</v>
      </c>
      <c r="AY212" s="205" t="s">
        <v>142</v>
      </c>
      <c r="BK212" s="207">
        <f>SUM(BK213:BK228)</f>
        <v>0</v>
      </c>
    </row>
    <row r="213" spans="2:65" s="1" customFormat="1" ht="16.5" customHeight="1">
      <c r="B213" s="37"/>
      <c r="C213" s="210" t="s">
        <v>183</v>
      </c>
      <c r="D213" s="210" t="s">
        <v>145</v>
      </c>
      <c r="E213" s="211" t="s">
        <v>666</v>
      </c>
      <c r="F213" s="212" t="s">
        <v>667</v>
      </c>
      <c r="G213" s="213" t="s">
        <v>236</v>
      </c>
      <c r="H213" s="214">
        <v>18</v>
      </c>
      <c r="I213" s="215"/>
      <c r="J213" s="216">
        <f>ROUND(I213*H213,2)</f>
        <v>0</v>
      </c>
      <c r="K213" s="212" t="s">
        <v>315</v>
      </c>
      <c r="L213" s="42"/>
      <c r="M213" s="217" t="s">
        <v>19</v>
      </c>
      <c r="N213" s="218" t="s">
        <v>46</v>
      </c>
      <c r="O213" s="82"/>
      <c r="P213" s="219">
        <f>O213*H213</f>
        <v>0</v>
      </c>
      <c r="Q213" s="219">
        <v>0</v>
      </c>
      <c r="R213" s="219">
        <f>Q213*H213</f>
        <v>0</v>
      </c>
      <c r="S213" s="219">
        <v>0</v>
      </c>
      <c r="T213" s="220">
        <f>S213*H213</f>
        <v>0</v>
      </c>
      <c r="AR213" s="221" t="s">
        <v>231</v>
      </c>
      <c r="AT213" s="221" t="s">
        <v>145</v>
      </c>
      <c r="AU213" s="221" t="s">
        <v>143</v>
      </c>
      <c r="AY213" s="16" t="s">
        <v>142</v>
      </c>
      <c r="BE213" s="222">
        <f>IF(N213="základní",J213,0)</f>
        <v>0</v>
      </c>
      <c r="BF213" s="222">
        <f>IF(N213="snížená",J213,0)</f>
        <v>0</v>
      </c>
      <c r="BG213" s="222">
        <f>IF(N213="zákl. přenesená",J213,0)</f>
        <v>0</v>
      </c>
      <c r="BH213" s="222">
        <f>IF(N213="sníž. přenesená",J213,0)</f>
        <v>0</v>
      </c>
      <c r="BI213" s="222">
        <f>IF(N213="nulová",J213,0)</f>
        <v>0</v>
      </c>
      <c r="BJ213" s="16" t="s">
        <v>83</v>
      </c>
      <c r="BK213" s="222">
        <f>ROUND(I213*H213,2)</f>
        <v>0</v>
      </c>
      <c r="BL213" s="16" t="s">
        <v>231</v>
      </c>
      <c r="BM213" s="221" t="s">
        <v>888</v>
      </c>
    </row>
    <row r="214" spans="2:65" s="1" customFormat="1" ht="16.5" customHeight="1">
      <c r="B214" s="37"/>
      <c r="C214" s="210" t="s">
        <v>484</v>
      </c>
      <c r="D214" s="210" t="s">
        <v>145</v>
      </c>
      <c r="E214" s="211" t="s">
        <v>670</v>
      </c>
      <c r="F214" s="212" t="s">
        <v>671</v>
      </c>
      <c r="G214" s="213" t="s">
        <v>236</v>
      </c>
      <c r="H214" s="214">
        <v>5</v>
      </c>
      <c r="I214" s="215"/>
      <c r="J214" s="216">
        <f>ROUND(I214*H214,2)</f>
        <v>0</v>
      </c>
      <c r="K214" s="212" t="s">
        <v>315</v>
      </c>
      <c r="L214" s="42"/>
      <c r="M214" s="217" t="s">
        <v>19</v>
      </c>
      <c r="N214" s="218" t="s">
        <v>46</v>
      </c>
      <c r="O214" s="82"/>
      <c r="P214" s="219">
        <f>O214*H214</f>
        <v>0</v>
      </c>
      <c r="Q214" s="219">
        <v>0</v>
      </c>
      <c r="R214" s="219">
        <f>Q214*H214</f>
        <v>0</v>
      </c>
      <c r="S214" s="219">
        <v>0</v>
      </c>
      <c r="T214" s="220">
        <f>S214*H214</f>
        <v>0</v>
      </c>
      <c r="AR214" s="221" t="s">
        <v>231</v>
      </c>
      <c r="AT214" s="221" t="s">
        <v>145</v>
      </c>
      <c r="AU214" s="221" t="s">
        <v>143</v>
      </c>
      <c r="AY214" s="16" t="s">
        <v>142</v>
      </c>
      <c r="BE214" s="222">
        <f>IF(N214="základní",J214,0)</f>
        <v>0</v>
      </c>
      <c r="BF214" s="222">
        <f>IF(N214="snížená",J214,0)</f>
        <v>0</v>
      </c>
      <c r="BG214" s="222">
        <f>IF(N214="zákl. přenesená",J214,0)</f>
        <v>0</v>
      </c>
      <c r="BH214" s="222">
        <f>IF(N214="sníž. přenesená",J214,0)</f>
        <v>0</v>
      </c>
      <c r="BI214" s="222">
        <f>IF(N214="nulová",J214,0)</f>
        <v>0</v>
      </c>
      <c r="BJ214" s="16" t="s">
        <v>83</v>
      </c>
      <c r="BK214" s="222">
        <f>ROUND(I214*H214,2)</f>
        <v>0</v>
      </c>
      <c r="BL214" s="16" t="s">
        <v>231</v>
      </c>
      <c r="BM214" s="221" t="s">
        <v>889</v>
      </c>
    </row>
    <row r="215" spans="2:65" s="1" customFormat="1" ht="16.5" customHeight="1">
      <c r="B215" s="37"/>
      <c r="C215" s="210" t="s">
        <v>489</v>
      </c>
      <c r="D215" s="210" t="s">
        <v>145</v>
      </c>
      <c r="E215" s="211" t="s">
        <v>687</v>
      </c>
      <c r="F215" s="212" t="s">
        <v>688</v>
      </c>
      <c r="G215" s="213" t="s">
        <v>236</v>
      </c>
      <c r="H215" s="214">
        <v>1</v>
      </c>
      <c r="I215" s="215"/>
      <c r="J215" s="216">
        <f>ROUND(I215*H215,2)</f>
        <v>0</v>
      </c>
      <c r="K215" s="212" t="s">
        <v>315</v>
      </c>
      <c r="L215" s="42"/>
      <c r="M215" s="217" t="s">
        <v>19</v>
      </c>
      <c r="N215" s="218" t="s">
        <v>46</v>
      </c>
      <c r="O215" s="82"/>
      <c r="P215" s="219">
        <f>O215*H215</f>
        <v>0</v>
      </c>
      <c r="Q215" s="219">
        <v>0</v>
      </c>
      <c r="R215" s="219">
        <f>Q215*H215</f>
        <v>0</v>
      </c>
      <c r="S215" s="219">
        <v>0</v>
      </c>
      <c r="T215" s="220">
        <f>S215*H215</f>
        <v>0</v>
      </c>
      <c r="AR215" s="221" t="s">
        <v>231</v>
      </c>
      <c r="AT215" s="221" t="s">
        <v>145</v>
      </c>
      <c r="AU215" s="221" t="s">
        <v>143</v>
      </c>
      <c r="AY215" s="16" t="s">
        <v>142</v>
      </c>
      <c r="BE215" s="222">
        <f>IF(N215="základní",J215,0)</f>
        <v>0</v>
      </c>
      <c r="BF215" s="222">
        <f>IF(N215="snížená",J215,0)</f>
        <v>0</v>
      </c>
      <c r="BG215" s="222">
        <f>IF(N215="zákl. přenesená",J215,0)</f>
        <v>0</v>
      </c>
      <c r="BH215" s="222">
        <f>IF(N215="sníž. přenesená",J215,0)</f>
        <v>0</v>
      </c>
      <c r="BI215" s="222">
        <f>IF(N215="nulová",J215,0)</f>
        <v>0</v>
      </c>
      <c r="BJ215" s="16" t="s">
        <v>83</v>
      </c>
      <c r="BK215" s="222">
        <f>ROUND(I215*H215,2)</f>
        <v>0</v>
      </c>
      <c r="BL215" s="16" t="s">
        <v>231</v>
      </c>
      <c r="BM215" s="221" t="s">
        <v>890</v>
      </c>
    </row>
    <row r="216" spans="2:65" s="1" customFormat="1" ht="16.5" customHeight="1">
      <c r="B216" s="37"/>
      <c r="C216" s="237" t="s">
        <v>231</v>
      </c>
      <c r="D216" s="237" t="s">
        <v>162</v>
      </c>
      <c r="E216" s="238" t="s">
        <v>695</v>
      </c>
      <c r="F216" s="239" t="s">
        <v>696</v>
      </c>
      <c r="G216" s="240" t="s">
        <v>236</v>
      </c>
      <c r="H216" s="241">
        <v>1</v>
      </c>
      <c r="I216" s="242"/>
      <c r="J216" s="243">
        <f>ROUND(I216*H216,2)</f>
        <v>0</v>
      </c>
      <c r="K216" s="239" t="s">
        <v>315</v>
      </c>
      <c r="L216" s="244"/>
      <c r="M216" s="245" t="s">
        <v>19</v>
      </c>
      <c r="N216" s="246" t="s">
        <v>46</v>
      </c>
      <c r="O216" s="82"/>
      <c r="P216" s="219">
        <f>O216*H216</f>
        <v>0</v>
      </c>
      <c r="Q216" s="219">
        <v>0</v>
      </c>
      <c r="R216" s="219">
        <f>Q216*H216</f>
        <v>0</v>
      </c>
      <c r="S216" s="219">
        <v>0</v>
      </c>
      <c r="T216" s="220">
        <f>S216*H216</f>
        <v>0</v>
      </c>
      <c r="AR216" s="221" t="s">
        <v>611</v>
      </c>
      <c r="AT216" s="221" t="s">
        <v>162</v>
      </c>
      <c r="AU216" s="221" t="s">
        <v>143</v>
      </c>
      <c r="AY216" s="16" t="s">
        <v>142</v>
      </c>
      <c r="BE216" s="222">
        <f>IF(N216="základní",J216,0)</f>
        <v>0</v>
      </c>
      <c r="BF216" s="222">
        <f>IF(N216="snížená",J216,0)</f>
        <v>0</v>
      </c>
      <c r="BG216" s="222">
        <f>IF(N216="zákl. přenesená",J216,0)</f>
        <v>0</v>
      </c>
      <c r="BH216" s="222">
        <f>IF(N216="sníž. přenesená",J216,0)</f>
        <v>0</v>
      </c>
      <c r="BI216" s="222">
        <f>IF(N216="nulová",J216,0)</f>
        <v>0</v>
      </c>
      <c r="BJ216" s="16" t="s">
        <v>83</v>
      </c>
      <c r="BK216" s="222">
        <f>ROUND(I216*H216,2)</f>
        <v>0</v>
      </c>
      <c r="BL216" s="16" t="s">
        <v>611</v>
      </c>
      <c r="BM216" s="221" t="s">
        <v>891</v>
      </c>
    </row>
    <row r="217" spans="2:65" s="1" customFormat="1" ht="16.5" customHeight="1">
      <c r="B217" s="37"/>
      <c r="C217" s="210" t="s">
        <v>496</v>
      </c>
      <c r="D217" s="210" t="s">
        <v>145</v>
      </c>
      <c r="E217" s="211" t="s">
        <v>699</v>
      </c>
      <c r="F217" s="212" t="s">
        <v>700</v>
      </c>
      <c r="G217" s="213" t="s">
        <v>236</v>
      </c>
      <c r="H217" s="214">
        <v>12</v>
      </c>
      <c r="I217" s="215"/>
      <c r="J217" s="216">
        <f>ROUND(I217*H217,2)</f>
        <v>0</v>
      </c>
      <c r="K217" s="212" t="s">
        <v>315</v>
      </c>
      <c r="L217" s="42"/>
      <c r="M217" s="217" t="s">
        <v>19</v>
      </c>
      <c r="N217" s="218" t="s">
        <v>46</v>
      </c>
      <c r="O217" s="82"/>
      <c r="P217" s="219">
        <f>O217*H217</f>
        <v>0</v>
      </c>
      <c r="Q217" s="219">
        <v>0</v>
      </c>
      <c r="R217" s="219">
        <f>Q217*H217</f>
        <v>0</v>
      </c>
      <c r="S217" s="219">
        <v>0</v>
      </c>
      <c r="T217" s="220">
        <f>S217*H217</f>
        <v>0</v>
      </c>
      <c r="AR217" s="221" t="s">
        <v>231</v>
      </c>
      <c r="AT217" s="221" t="s">
        <v>145</v>
      </c>
      <c r="AU217" s="221" t="s">
        <v>143</v>
      </c>
      <c r="AY217" s="16" t="s">
        <v>142</v>
      </c>
      <c r="BE217" s="222">
        <f>IF(N217="základní",J217,0)</f>
        <v>0</v>
      </c>
      <c r="BF217" s="222">
        <f>IF(N217="snížená",J217,0)</f>
        <v>0</v>
      </c>
      <c r="BG217" s="222">
        <f>IF(N217="zákl. přenesená",J217,0)</f>
        <v>0</v>
      </c>
      <c r="BH217" s="222">
        <f>IF(N217="sníž. přenesená",J217,0)</f>
        <v>0</v>
      </c>
      <c r="BI217" s="222">
        <f>IF(N217="nulová",J217,0)</f>
        <v>0</v>
      </c>
      <c r="BJ217" s="16" t="s">
        <v>83</v>
      </c>
      <c r="BK217" s="222">
        <f>ROUND(I217*H217,2)</f>
        <v>0</v>
      </c>
      <c r="BL217" s="16" t="s">
        <v>231</v>
      </c>
      <c r="BM217" s="221" t="s">
        <v>892</v>
      </c>
    </row>
    <row r="218" spans="2:65" s="1" customFormat="1" ht="16.5" customHeight="1">
      <c r="B218" s="37"/>
      <c r="C218" s="237" t="s">
        <v>501</v>
      </c>
      <c r="D218" s="237" t="s">
        <v>162</v>
      </c>
      <c r="E218" s="238" t="s">
        <v>893</v>
      </c>
      <c r="F218" s="239" t="s">
        <v>894</v>
      </c>
      <c r="G218" s="240" t="s">
        <v>236</v>
      </c>
      <c r="H218" s="241">
        <v>12</v>
      </c>
      <c r="I218" s="242"/>
      <c r="J218" s="243">
        <f>ROUND(I218*H218,2)</f>
        <v>0</v>
      </c>
      <c r="K218" s="239" t="s">
        <v>315</v>
      </c>
      <c r="L218" s="244"/>
      <c r="M218" s="245" t="s">
        <v>19</v>
      </c>
      <c r="N218" s="246" t="s">
        <v>46</v>
      </c>
      <c r="O218" s="82"/>
      <c r="P218" s="219">
        <f>O218*H218</f>
        <v>0</v>
      </c>
      <c r="Q218" s="219">
        <v>0.0026</v>
      </c>
      <c r="R218" s="219">
        <f>Q218*H218</f>
        <v>0.0312</v>
      </c>
      <c r="S218" s="219">
        <v>0</v>
      </c>
      <c r="T218" s="220">
        <f>S218*H218</f>
        <v>0</v>
      </c>
      <c r="AR218" s="221" t="s">
        <v>611</v>
      </c>
      <c r="AT218" s="221" t="s">
        <v>162</v>
      </c>
      <c r="AU218" s="221" t="s">
        <v>143</v>
      </c>
      <c r="AY218" s="16" t="s">
        <v>142</v>
      </c>
      <c r="BE218" s="222">
        <f>IF(N218="základní",J218,0)</f>
        <v>0</v>
      </c>
      <c r="BF218" s="222">
        <f>IF(N218="snížená",J218,0)</f>
        <v>0</v>
      </c>
      <c r="BG218" s="222">
        <f>IF(N218="zákl. přenesená",J218,0)</f>
        <v>0</v>
      </c>
      <c r="BH218" s="222">
        <f>IF(N218="sníž. přenesená",J218,0)</f>
        <v>0</v>
      </c>
      <c r="BI218" s="222">
        <f>IF(N218="nulová",J218,0)</f>
        <v>0</v>
      </c>
      <c r="BJ218" s="16" t="s">
        <v>83</v>
      </c>
      <c r="BK218" s="222">
        <f>ROUND(I218*H218,2)</f>
        <v>0</v>
      </c>
      <c r="BL218" s="16" t="s">
        <v>611</v>
      </c>
      <c r="BM218" s="221" t="s">
        <v>895</v>
      </c>
    </row>
    <row r="219" spans="2:65" s="1" customFormat="1" ht="16.5" customHeight="1">
      <c r="B219" s="37"/>
      <c r="C219" s="210" t="s">
        <v>506</v>
      </c>
      <c r="D219" s="210" t="s">
        <v>145</v>
      </c>
      <c r="E219" s="211" t="s">
        <v>719</v>
      </c>
      <c r="F219" s="212" t="s">
        <v>720</v>
      </c>
      <c r="G219" s="213" t="s">
        <v>298</v>
      </c>
      <c r="H219" s="214">
        <v>10</v>
      </c>
      <c r="I219" s="215"/>
      <c r="J219" s="216">
        <f>ROUND(I219*H219,2)</f>
        <v>0</v>
      </c>
      <c r="K219" s="212" t="s">
        <v>315</v>
      </c>
      <c r="L219" s="42"/>
      <c r="M219" s="217" t="s">
        <v>19</v>
      </c>
      <c r="N219" s="218" t="s">
        <v>46</v>
      </c>
      <c r="O219" s="82"/>
      <c r="P219" s="219">
        <f>O219*H219</f>
        <v>0</v>
      </c>
      <c r="Q219" s="219">
        <v>0</v>
      </c>
      <c r="R219" s="219">
        <f>Q219*H219</f>
        <v>0</v>
      </c>
      <c r="S219" s="219">
        <v>0</v>
      </c>
      <c r="T219" s="220">
        <f>S219*H219</f>
        <v>0</v>
      </c>
      <c r="AR219" s="221" t="s">
        <v>231</v>
      </c>
      <c r="AT219" s="221" t="s">
        <v>145</v>
      </c>
      <c r="AU219" s="221" t="s">
        <v>143</v>
      </c>
      <c r="AY219" s="16" t="s">
        <v>142</v>
      </c>
      <c r="BE219" s="222">
        <f>IF(N219="základní",J219,0)</f>
        <v>0</v>
      </c>
      <c r="BF219" s="222">
        <f>IF(N219="snížená",J219,0)</f>
        <v>0</v>
      </c>
      <c r="BG219" s="222">
        <f>IF(N219="zákl. přenesená",J219,0)</f>
        <v>0</v>
      </c>
      <c r="BH219" s="222">
        <f>IF(N219="sníž. přenesená",J219,0)</f>
        <v>0</v>
      </c>
      <c r="BI219" s="222">
        <f>IF(N219="nulová",J219,0)</f>
        <v>0</v>
      </c>
      <c r="BJ219" s="16" t="s">
        <v>83</v>
      </c>
      <c r="BK219" s="222">
        <f>ROUND(I219*H219,2)</f>
        <v>0</v>
      </c>
      <c r="BL219" s="16" t="s">
        <v>231</v>
      </c>
      <c r="BM219" s="221" t="s">
        <v>896</v>
      </c>
    </row>
    <row r="220" spans="2:65" s="1" customFormat="1" ht="16.5" customHeight="1">
      <c r="B220" s="37"/>
      <c r="C220" s="237" t="s">
        <v>510</v>
      </c>
      <c r="D220" s="237" t="s">
        <v>162</v>
      </c>
      <c r="E220" s="238" t="s">
        <v>723</v>
      </c>
      <c r="F220" s="239" t="s">
        <v>724</v>
      </c>
      <c r="G220" s="240" t="s">
        <v>298</v>
      </c>
      <c r="H220" s="241">
        <v>10</v>
      </c>
      <c r="I220" s="242"/>
      <c r="J220" s="243">
        <f>ROUND(I220*H220,2)</f>
        <v>0</v>
      </c>
      <c r="K220" s="239" t="s">
        <v>315</v>
      </c>
      <c r="L220" s="244"/>
      <c r="M220" s="245" t="s">
        <v>19</v>
      </c>
      <c r="N220" s="246" t="s">
        <v>46</v>
      </c>
      <c r="O220" s="82"/>
      <c r="P220" s="219">
        <f>O220*H220</f>
        <v>0</v>
      </c>
      <c r="Q220" s="219">
        <v>0.000178</v>
      </c>
      <c r="R220" s="219">
        <f>Q220*H220</f>
        <v>0.00178</v>
      </c>
      <c r="S220" s="219">
        <v>0</v>
      </c>
      <c r="T220" s="220">
        <f>S220*H220</f>
        <v>0</v>
      </c>
      <c r="AR220" s="221" t="s">
        <v>611</v>
      </c>
      <c r="AT220" s="221" t="s">
        <v>162</v>
      </c>
      <c r="AU220" s="221" t="s">
        <v>143</v>
      </c>
      <c r="AY220" s="16" t="s">
        <v>142</v>
      </c>
      <c r="BE220" s="222">
        <f>IF(N220="základní",J220,0)</f>
        <v>0</v>
      </c>
      <c r="BF220" s="222">
        <f>IF(N220="snížená",J220,0)</f>
        <v>0</v>
      </c>
      <c r="BG220" s="222">
        <f>IF(N220="zákl. přenesená",J220,0)</f>
        <v>0</v>
      </c>
      <c r="BH220" s="222">
        <f>IF(N220="sníž. přenesená",J220,0)</f>
        <v>0</v>
      </c>
      <c r="BI220" s="222">
        <f>IF(N220="nulová",J220,0)</f>
        <v>0</v>
      </c>
      <c r="BJ220" s="16" t="s">
        <v>83</v>
      </c>
      <c r="BK220" s="222">
        <f>ROUND(I220*H220,2)</f>
        <v>0</v>
      </c>
      <c r="BL220" s="16" t="s">
        <v>611</v>
      </c>
      <c r="BM220" s="221" t="s">
        <v>897</v>
      </c>
    </row>
    <row r="221" spans="2:65" s="1" customFormat="1" ht="16.5" customHeight="1">
      <c r="B221" s="37"/>
      <c r="C221" s="210" t="s">
        <v>516</v>
      </c>
      <c r="D221" s="210" t="s">
        <v>145</v>
      </c>
      <c r="E221" s="211" t="s">
        <v>727</v>
      </c>
      <c r="F221" s="212" t="s">
        <v>728</v>
      </c>
      <c r="G221" s="213" t="s">
        <v>298</v>
      </c>
      <c r="H221" s="214">
        <v>40</v>
      </c>
      <c r="I221" s="215"/>
      <c r="J221" s="216">
        <f>ROUND(I221*H221,2)</f>
        <v>0</v>
      </c>
      <c r="K221" s="212" t="s">
        <v>315</v>
      </c>
      <c r="L221" s="42"/>
      <c r="M221" s="217" t="s">
        <v>19</v>
      </c>
      <c r="N221" s="218" t="s">
        <v>46</v>
      </c>
      <c r="O221" s="82"/>
      <c r="P221" s="219">
        <f>O221*H221</f>
        <v>0</v>
      </c>
      <c r="Q221" s="219">
        <v>0</v>
      </c>
      <c r="R221" s="219">
        <f>Q221*H221</f>
        <v>0</v>
      </c>
      <c r="S221" s="219">
        <v>0</v>
      </c>
      <c r="T221" s="220">
        <f>S221*H221</f>
        <v>0</v>
      </c>
      <c r="AR221" s="221" t="s">
        <v>231</v>
      </c>
      <c r="AT221" s="221" t="s">
        <v>145</v>
      </c>
      <c r="AU221" s="221" t="s">
        <v>143</v>
      </c>
      <c r="AY221" s="16" t="s">
        <v>142</v>
      </c>
      <c r="BE221" s="222">
        <f>IF(N221="základní",J221,0)</f>
        <v>0</v>
      </c>
      <c r="BF221" s="222">
        <f>IF(N221="snížená",J221,0)</f>
        <v>0</v>
      </c>
      <c r="BG221" s="222">
        <f>IF(N221="zákl. přenesená",J221,0)</f>
        <v>0</v>
      </c>
      <c r="BH221" s="222">
        <f>IF(N221="sníž. přenesená",J221,0)</f>
        <v>0</v>
      </c>
      <c r="BI221" s="222">
        <f>IF(N221="nulová",J221,0)</f>
        <v>0</v>
      </c>
      <c r="BJ221" s="16" t="s">
        <v>83</v>
      </c>
      <c r="BK221" s="222">
        <f>ROUND(I221*H221,2)</f>
        <v>0</v>
      </c>
      <c r="BL221" s="16" t="s">
        <v>231</v>
      </c>
      <c r="BM221" s="221" t="s">
        <v>898</v>
      </c>
    </row>
    <row r="222" spans="2:65" s="1" customFormat="1" ht="16.5" customHeight="1">
      <c r="B222" s="37"/>
      <c r="C222" s="237" t="s">
        <v>521</v>
      </c>
      <c r="D222" s="237" t="s">
        <v>162</v>
      </c>
      <c r="E222" s="238" t="s">
        <v>731</v>
      </c>
      <c r="F222" s="239" t="s">
        <v>732</v>
      </c>
      <c r="G222" s="240" t="s">
        <v>298</v>
      </c>
      <c r="H222" s="241">
        <v>40</v>
      </c>
      <c r="I222" s="242"/>
      <c r="J222" s="243">
        <f>ROUND(I222*H222,2)</f>
        <v>0</v>
      </c>
      <c r="K222" s="239" t="s">
        <v>315</v>
      </c>
      <c r="L222" s="244"/>
      <c r="M222" s="245" t="s">
        <v>19</v>
      </c>
      <c r="N222" s="246" t="s">
        <v>46</v>
      </c>
      <c r="O222" s="82"/>
      <c r="P222" s="219">
        <f>O222*H222</f>
        <v>0</v>
      </c>
      <c r="Q222" s="219">
        <v>0.000117</v>
      </c>
      <c r="R222" s="219">
        <f>Q222*H222</f>
        <v>0.00468</v>
      </c>
      <c r="S222" s="219">
        <v>0</v>
      </c>
      <c r="T222" s="220">
        <f>S222*H222</f>
        <v>0</v>
      </c>
      <c r="AR222" s="221" t="s">
        <v>611</v>
      </c>
      <c r="AT222" s="221" t="s">
        <v>162</v>
      </c>
      <c r="AU222" s="221" t="s">
        <v>143</v>
      </c>
      <c r="AY222" s="16" t="s">
        <v>142</v>
      </c>
      <c r="BE222" s="222">
        <f>IF(N222="základní",J222,0)</f>
        <v>0</v>
      </c>
      <c r="BF222" s="222">
        <f>IF(N222="snížená",J222,0)</f>
        <v>0</v>
      </c>
      <c r="BG222" s="222">
        <f>IF(N222="zákl. přenesená",J222,0)</f>
        <v>0</v>
      </c>
      <c r="BH222" s="222">
        <f>IF(N222="sníž. přenesená",J222,0)</f>
        <v>0</v>
      </c>
      <c r="BI222" s="222">
        <f>IF(N222="nulová",J222,0)</f>
        <v>0</v>
      </c>
      <c r="BJ222" s="16" t="s">
        <v>83</v>
      </c>
      <c r="BK222" s="222">
        <f>ROUND(I222*H222,2)</f>
        <v>0</v>
      </c>
      <c r="BL222" s="16" t="s">
        <v>611</v>
      </c>
      <c r="BM222" s="221" t="s">
        <v>899</v>
      </c>
    </row>
    <row r="223" spans="2:65" s="1" customFormat="1" ht="16.5" customHeight="1">
      <c r="B223" s="37"/>
      <c r="C223" s="210" t="s">
        <v>525</v>
      </c>
      <c r="D223" s="210" t="s">
        <v>145</v>
      </c>
      <c r="E223" s="211" t="s">
        <v>735</v>
      </c>
      <c r="F223" s="212" t="s">
        <v>736</v>
      </c>
      <c r="G223" s="213" t="s">
        <v>298</v>
      </c>
      <c r="H223" s="214">
        <v>80</v>
      </c>
      <c r="I223" s="215"/>
      <c r="J223" s="216">
        <f>ROUND(I223*H223,2)</f>
        <v>0</v>
      </c>
      <c r="K223" s="212" t="s">
        <v>315</v>
      </c>
      <c r="L223" s="42"/>
      <c r="M223" s="217" t="s">
        <v>19</v>
      </c>
      <c r="N223" s="218" t="s">
        <v>46</v>
      </c>
      <c r="O223" s="82"/>
      <c r="P223" s="219">
        <f>O223*H223</f>
        <v>0</v>
      </c>
      <c r="Q223" s="219">
        <v>0</v>
      </c>
      <c r="R223" s="219">
        <f>Q223*H223</f>
        <v>0</v>
      </c>
      <c r="S223" s="219">
        <v>0</v>
      </c>
      <c r="T223" s="220">
        <f>S223*H223</f>
        <v>0</v>
      </c>
      <c r="AR223" s="221" t="s">
        <v>231</v>
      </c>
      <c r="AT223" s="221" t="s">
        <v>145</v>
      </c>
      <c r="AU223" s="221" t="s">
        <v>143</v>
      </c>
      <c r="AY223" s="16" t="s">
        <v>142</v>
      </c>
      <c r="BE223" s="222">
        <f>IF(N223="základní",J223,0)</f>
        <v>0</v>
      </c>
      <c r="BF223" s="222">
        <f>IF(N223="snížená",J223,0)</f>
        <v>0</v>
      </c>
      <c r="BG223" s="222">
        <f>IF(N223="zákl. přenesená",J223,0)</f>
        <v>0</v>
      </c>
      <c r="BH223" s="222">
        <f>IF(N223="sníž. přenesená",J223,0)</f>
        <v>0</v>
      </c>
      <c r="BI223" s="222">
        <f>IF(N223="nulová",J223,0)</f>
        <v>0</v>
      </c>
      <c r="BJ223" s="16" t="s">
        <v>83</v>
      </c>
      <c r="BK223" s="222">
        <f>ROUND(I223*H223,2)</f>
        <v>0</v>
      </c>
      <c r="BL223" s="16" t="s">
        <v>231</v>
      </c>
      <c r="BM223" s="221" t="s">
        <v>900</v>
      </c>
    </row>
    <row r="224" spans="2:65" s="1" customFormat="1" ht="16.5" customHeight="1">
      <c r="B224" s="37"/>
      <c r="C224" s="237" t="s">
        <v>529</v>
      </c>
      <c r="D224" s="237" t="s">
        <v>162</v>
      </c>
      <c r="E224" s="238" t="s">
        <v>739</v>
      </c>
      <c r="F224" s="239" t="s">
        <v>740</v>
      </c>
      <c r="G224" s="240" t="s">
        <v>298</v>
      </c>
      <c r="H224" s="241">
        <v>80</v>
      </c>
      <c r="I224" s="242"/>
      <c r="J224" s="243">
        <f>ROUND(I224*H224,2)</f>
        <v>0</v>
      </c>
      <c r="K224" s="239" t="s">
        <v>315</v>
      </c>
      <c r="L224" s="244"/>
      <c r="M224" s="245" t="s">
        <v>19</v>
      </c>
      <c r="N224" s="246" t="s">
        <v>46</v>
      </c>
      <c r="O224" s="82"/>
      <c r="P224" s="219">
        <f>O224*H224</f>
        <v>0</v>
      </c>
      <c r="Q224" s="219">
        <v>0.000167</v>
      </c>
      <c r="R224" s="219">
        <f>Q224*H224</f>
        <v>0.01336</v>
      </c>
      <c r="S224" s="219">
        <v>0</v>
      </c>
      <c r="T224" s="220">
        <f>S224*H224</f>
        <v>0</v>
      </c>
      <c r="AR224" s="221" t="s">
        <v>611</v>
      </c>
      <c r="AT224" s="221" t="s">
        <v>162</v>
      </c>
      <c r="AU224" s="221" t="s">
        <v>143</v>
      </c>
      <c r="AY224" s="16" t="s">
        <v>142</v>
      </c>
      <c r="BE224" s="222">
        <f>IF(N224="základní",J224,0)</f>
        <v>0</v>
      </c>
      <c r="BF224" s="222">
        <f>IF(N224="snížená",J224,0)</f>
        <v>0</v>
      </c>
      <c r="BG224" s="222">
        <f>IF(N224="zákl. přenesená",J224,0)</f>
        <v>0</v>
      </c>
      <c r="BH224" s="222">
        <f>IF(N224="sníž. přenesená",J224,0)</f>
        <v>0</v>
      </c>
      <c r="BI224" s="222">
        <f>IF(N224="nulová",J224,0)</f>
        <v>0</v>
      </c>
      <c r="BJ224" s="16" t="s">
        <v>83</v>
      </c>
      <c r="BK224" s="222">
        <f>ROUND(I224*H224,2)</f>
        <v>0</v>
      </c>
      <c r="BL224" s="16" t="s">
        <v>611</v>
      </c>
      <c r="BM224" s="221" t="s">
        <v>901</v>
      </c>
    </row>
    <row r="225" spans="2:65" s="1" customFormat="1" ht="16.5" customHeight="1">
      <c r="B225" s="37"/>
      <c r="C225" s="210" t="s">
        <v>539</v>
      </c>
      <c r="D225" s="210" t="s">
        <v>145</v>
      </c>
      <c r="E225" s="211" t="s">
        <v>902</v>
      </c>
      <c r="F225" s="212" t="s">
        <v>903</v>
      </c>
      <c r="G225" s="213" t="s">
        <v>298</v>
      </c>
      <c r="H225" s="214">
        <v>20</v>
      </c>
      <c r="I225" s="215"/>
      <c r="J225" s="216">
        <f>ROUND(I225*H225,2)</f>
        <v>0</v>
      </c>
      <c r="K225" s="212" t="s">
        <v>315</v>
      </c>
      <c r="L225" s="42"/>
      <c r="M225" s="217" t="s">
        <v>19</v>
      </c>
      <c r="N225" s="218" t="s">
        <v>46</v>
      </c>
      <c r="O225" s="82"/>
      <c r="P225" s="219">
        <f>O225*H225</f>
        <v>0</v>
      </c>
      <c r="Q225" s="219">
        <v>0</v>
      </c>
      <c r="R225" s="219">
        <f>Q225*H225</f>
        <v>0</v>
      </c>
      <c r="S225" s="219">
        <v>0</v>
      </c>
      <c r="T225" s="220">
        <f>S225*H225</f>
        <v>0</v>
      </c>
      <c r="AR225" s="221" t="s">
        <v>231</v>
      </c>
      <c r="AT225" s="221" t="s">
        <v>145</v>
      </c>
      <c r="AU225" s="221" t="s">
        <v>143</v>
      </c>
      <c r="AY225" s="16" t="s">
        <v>142</v>
      </c>
      <c r="BE225" s="222">
        <f>IF(N225="základní",J225,0)</f>
        <v>0</v>
      </c>
      <c r="BF225" s="222">
        <f>IF(N225="snížená",J225,0)</f>
        <v>0</v>
      </c>
      <c r="BG225" s="222">
        <f>IF(N225="zákl. přenesená",J225,0)</f>
        <v>0</v>
      </c>
      <c r="BH225" s="222">
        <f>IF(N225="sníž. přenesená",J225,0)</f>
        <v>0</v>
      </c>
      <c r="BI225" s="222">
        <f>IF(N225="nulová",J225,0)</f>
        <v>0</v>
      </c>
      <c r="BJ225" s="16" t="s">
        <v>83</v>
      </c>
      <c r="BK225" s="222">
        <f>ROUND(I225*H225,2)</f>
        <v>0</v>
      </c>
      <c r="BL225" s="16" t="s">
        <v>231</v>
      </c>
      <c r="BM225" s="221" t="s">
        <v>904</v>
      </c>
    </row>
    <row r="226" spans="2:65" s="1" customFormat="1" ht="16.5" customHeight="1">
      <c r="B226" s="37"/>
      <c r="C226" s="237" t="s">
        <v>543</v>
      </c>
      <c r="D226" s="237" t="s">
        <v>162</v>
      </c>
      <c r="E226" s="238" t="s">
        <v>905</v>
      </c>
      <c r="F226" s="239" t="s">
        <v>906</v>
      </c>
      <c r="G226" s="240" t="s">
        <v>298</v>
      </c>
      <c r="H226" s="241">
        <v>20</v>
      </c>
      <c r="I226" s="242"/>
      <c r="J226" s="243">
        <f>ROUND(I226*H226,2)</f>
        <v>0</v>
      </c>
      <c r="K226" s="239" t="s">
        <v>315</v>
      </c>
      <c r="L226" s="244"/>
      <c r="M226" s="245" t="s">
        <v>19</v>
      </c>
      <c r="N226" s="246" t="s">
        <v>46</v>
      </c>
      <c r="O226" s="82"/>
      <c r="P226" s="219">
        <f>O226*H226</f>
        <v>0</v>
      </c>
      <c r="Q226" s="219">
        <v>0.000164</v>
      </c>
      <c r="R226" s="219">
        <f>Q226*H226</f>
        <v>0.00328</v>
      </c>
      <c r="S226" s="219">
        <v>0</v>
      </c>
      <c r="T226" s="220">
        <f>S226*H226</f>
        <v>0</v>
      </c>
      <c r="AR226" s="221" t="s">
        <v>611</v>
      </c>
      <c r="AT226" s="221" t="s">
        <v>162</v>
      </c>
      <c r="AU226" s="221" t="s">
        <v>143</v>
      </c>
      <c r="AY226" s="16" t="s">
        <v>142</v>
      </c>
      <c r="BE226" s="222">
        <f>IF(N226="základní",J226,0)</f>
        <v>0</v>
      </c>
      <c r="BF226" s="222">
        <f>IF(N226="snížená",J226,0)</f>
        <v>0</v>
      </c>
      <c r="BG226" s="222">
        <f>IF(N226="zákl. přenesená",J226,0)</f>
        <v>0</v>
      </c>
      <c r="BH226" s="222">
        <f>IF(N226="sníž. přenesená",J226,0)</f>
        <v>0</v>
      </c>
      <c r="BI226" s="222">
        <f>IF(N226="nulová",J226,0)</f>
        <v>0</v>
      </c>
      <c r="BJ226" s="16" t="s">
        <v>83</v>
      </c>
      <c r="BK226" s="222">
        <f>ROUND(I226*H226,2)</f>
        <v>0</v>
      </c>
      <c r="BL226" s="16" t="s">
        <v>611</v>
      </c>
      <c r="BM226" s="221" t="s">
        <v>907</v>
      </c>
    </row>
    <row r="227" spans="2:65" s="1" customFormat="1" ht="16.5" customHeight="1">
      <c r="B227" s="37"/>
      <c r="C227" s="210" t="s">
        <v>548</v>
      </c>
      <c r="D227" s="210" t="s">
        <v>145</v>
      </c>
      <c r="E227" s="211" t="s">
        <v>908</v>
      </c>
      <c r="F227" s="212" t="s">
        <v>909</v>
      </c>
      <c r="G227" s="213" t="s">
        <v>298</v>
      </c>
      <c r="H227" s="214">
        <v>20</v>
      </c>
      <c r="I227" s="215"/>
      <c r="J227" s="216">
        <f>ROUND(I227*H227,2)</f>
        <v>0</v>
      </c>
      <c r="K227" s="212" t="s">
        <v>315</v>
      </c>
      <c r="L227" s="42"/>
      <c r="M227" s="217" t="s">
        <v>19</v>
      </c>
      <c r="N227" s="218" t="s">
        <v>46</v>
      </c>
      <c r="O227" s="82"/>
      <c r="P227" s="219">
        <f>O227*H227</f>
        <v>0</v>
      </c>
      <c r="Q227" s="219">
        <v>0</v>
      </c>
      <c r="R227" s="219">
        <f>Q227*H227</f>
        <v>0</v>
      </c>
      <c r="S227" s="219">
        <v>0</v>
      </c>
      <c r="T227" s="220">
        <f>S227*H227</f>
        <v>0</v>
      </c>
      <c r="AR227" s="221" t="s">
        <v>231</v>
      </c>
      <c r="AT227" s="221" t="s">
        <v>145</v>
      </c>
      <c r="AU227" s="221" t="s">
        <v>143</v>
      </c>
      <c r="AY227" s="16" t="s">
        <v>142</v>
      </c>
      <c r="BE227" s="222">
        <f>IF(N227="základní",J227,0)</f>
        <v>0</v>
      </c>
      <c r="BF227" s="222">
        <f>IF(N227="snížená",J227,0)</f>
        <v>0</v>
      </c>
      <c r="BG227" s="222">
        <f>IF(N227="zákl. přenesená",J227,0)</f>
        <v>0</v>
      </c>
      <c r="BH227" s="222">
        <f>IF(N227="sníž. přenesená",J227,0)</f>
        <v>0</v>
      </c>
      <c r="BI227" s="222">
        <f>IF(N227="nulová",J227,0)</f>
        <v>0</v>
      </c>
      <c r="BJ227" s="16" t="s">
        <v>83</v>
      </c>
      <c r="BK227" s="222">
        <f>ROUND(I227*H227,2)</f>
        <v>0</v>
      </c>
      <c r="BL227" s="16" t="s">
        <v>231</v>
      </c>
      <c r="BM227" s="221" t="s">
        <v>910</v>
      </c>
    </row>
    <row r="228" spans="2:65" s="1" customFormat="1" ht="16.5" customHeight="1">
      <c r="B228" s="37"/>
      <c r="C228" s="237" t="s">
        <v>552</v>
      </c>
      <c r="D228" s="237" t="s">
        <v>162</v>
      </c>
      <c r="E228" s="238" t="s">
        <v>911</v>
      </c>
      <c r="F228" s="239" t="s">
        <v>912</v>
      </c>
      <c r="G228" s="240" t="s">
        <v>298</v>
      </c>
      <c r="H228" s="241">
        <v>20</v>
      </c>
      <c r="I228" s="242"/>
      <c r="J228" s="243">
        <f>ROUND(I228*H228,2)</f>
        <v>0</v>
      </c>
      <c r="K228" s="239" t="s">
        <v>315</v>
      </c>
      <c r="L228" s="244"/>
      <c r="M228" s="245" t="s">
        <v>19</v>
      </c>
      <c r="N228" s="246" t="s">
        <v>46</v>
      </c>
      <c r="O228" s="82"/>
      <c r="P228" s="219">
        <f>O228*H228</f>
        <v>0</v>
      </c>
      <c r="Q228" s="219">
        <v>0.00038</v>
      </c>
      <c r="R228" s="219">
        <f>Q228*H228</f>
        <v>0.007600000000000001</v>
      </c>
      <c r="S228" s="219">
        <v>0</v>
      </c>
      <c r="T228" s="220">
        <f>S228*H228</f>
        <v>0</v>
      </c>
      <c r="AR228" s="221" t="s">
        <v>611</v>
      </c>
      <c r="AT228" s="221" t="s">
        <v>162</v>
      </c>
      <c r="AU228" s="221" t="s">
        <v>143</v>
      </c>
      <c r="AY228" s="16" t="s">
        <v>142</v>
      </c>
      <c r="BE228" s="222">
        <f>IF(N228="základní",J228,0)</f>
        <v>0</v>
      </c>
      <c r="BF228" s="222">
        <f>IF(N228="snížená",J228,0)</f>
        <v>0</v>
      </c>
      <c r="BG228" s="222">
        <f>IF(N228="zákl. přenesená",J228,0)</f>
        <v>0</v>
      </c>
      <c r="BH228" s="222">
        <f>IF(N228="sníž. přenesená",J228,0)</f>
        <v>0</v>
      </c>
      <c r="BI228" s="222">
        <f>IF(N228="nulová",J228,0)</f>
        <v>0</v>
      </c>
      <c r="BJ228" s="16" t="s">
        <v>83</v>
      </c>
      <c r="BK228" s="222">
        <f>ROUND(I228*H228,2)</f>
        <v>0</v>
      </c>
      <c r="BL228" s="16" t="s">
        <v>611</v>
      </c>
      <c r="BM228" s="221" t="s">
        <v>913</v>
      </c>
    </row>
    <row r="229" spans="2:63" s="11" customFormat="1" ht="20.85" customHeight="1">
      <c r="B229" s="194"/>
      <c r="C229" s="195"/>
      <c r="D229" s="196" t="s">
        <v>74</v>
      </c>
      <c r="E229" s="208" t="s">
        <v>750</v>
      </c>
      <c r="F229" s="208" t="s">
        <v>751</v>
      </c>
      <c r="G229" s="195"/>
      <c r="H229" s="195"/>
      <c r="I229" s="198"/>
      <c r="J229" s="209">
        <f>BK229</f>
        <v>0</v>
      </c>
      <c r="K229" s="195"/>
      <c r="L229" s="200"/>
      <c r="M229" s="201"/>
      <c r="N229" s="202"/>
      <c r="O229" s="202"/>
      <c r="P229" s="203">
        <f>SUM(P230:P235)</f>
        <v>0</v>
      </c>
      <c r="Q229" s="202"/>
      <c r="R229" s="203">
        <f>SUM(R230:R235)</f>
        <v>0.00241</v>
      </c>
      <c r="S229" s="202"/>
      <c r="T229" s="204">
        <f>SUM(T230:T235)</f>
        <v>0</v>
      </c>
      <c r="AR229" s="205" t="s">
        <v>143</v>
      </c>
      <c r="AT229" s="206" t="s">
        <v>74</v>
      </c>
      <c r="AU229" s="206" t="s">
        <v>85</v>
      </c>
      <c r="AY229" s="205" t="s">
        <v>142</v>
      </c>
      <c r="BK229" s="207">
        <f>SUM(BK230:BK235)</f>
        <v>0</v>
      </c>
    </row>
    <row r="230" spans="2:65" s="1" customFormat="1" ht="16.5" customHeight="1">
      <c r="B230" s="37"/>
      <c r="C230" s="210" t="s">
        <v>560</v>
      </c>
      <c r="D230" s="210" t="s">
        <v>145</v>
      </c>
      <c r="E230" s="211" t="s">
        <v>753</v>
      </c>
      <c r="F230" s="212" t="s">
        <v>754</v>
      </c>
      <c r="G230" s="213" t="s">
        <v>236</v>
      </c>
      <c r="H230" s="214">
        <v>1</v>
      </c>
      <c r="I230" s="215"/>
      <c r="J230" s="216">
        <f>ROUND(I230*H230,2)</f>
        <v>0</v>
      </c>
      <c r="K230" s="212" t="s">
        <v>315</v>
      </c>
      <c r="L230" s="42"/>
      <c r="M230" s="217" t="s">
        <v>19</v>
      </c>
      <c r="N230" s="218" t="s">
        <v>46</v>
      </c>
      <c r="O230" s="82"/>
      <c r="P230" s="219">
        <f>O230*H230</f>
        <v>0</v>
      </c>
      <c r="Q230" s="219">
        <v>0</v>
      </c>
      <c r="R230" s="219">
        <f>Q230*H230</f>
        <v>0</v>
      </c>
      <c r="S230" s="219">
        <v>0</v>
      </c>
      <c r="T230" s="220">
        <f>S230*H230</f>
        <v>0</v>
      </c>
      <c r="AR230" s="221" t="s">
        <v>231</v>
      </c>
      <c r="AT230" s="221" t="s">
        <v>145</v>
      </c>
      <c r="AU230" s="221" t="s">
        <v>143</v>
      </c>
      <c r="AY230" s="16" t="s">
        <v>142</v>
      </c>
      <c r="BE230" s="222">
        <f>IF(N230="základní",J230,0)</f>
        <v>0</v>
      </c>
      <c r="BF230" s="222">
        <f>IF(N230="snížená",J230,0)</f>
        <v>0</v>
      </c>
      <c r="BG230" s="222">
        <f>IF(N230="zákl. přenesená",J230,0)</f>
        <v>0</v>
      </c>
      <c r="BH230" s="222">
        <f>IF(N230="sníž. přenesená",J230,0)</f>
        <v>0</v>
      </c>
      <c r="BI230" s="222">
        <f>IF(N230="nulová",J230,0)</f>
        <v>0</v>
      </c>
      <c r="BJ230" s="16" t="s">
        <v>83</v>
      </c>
      <c r="BK230" s="222">
        <f>ROUND(I230*H230,2)</f>
        <v>0</v>
      </c>
      <c r="BL230" s="16" t="s">
        <v>231</v>
      </c>
      <c r="BM230" s="221" t="s">
        <v>914</v>
      </c>
    </row>
    <row r="231" spans="2:65" s="1" customFormat="1" ht="16.5" customHeight="1">
      <c r="B231" s="37"/>
      <c r="C231" s="210" t="s">
        <v>568</v>
      </c>
      <c r="D231" s="210" t="s">
        <v>145</v>
      </c>
      <c r="E231" s="211" t="s">
        <v>757</v>
      </c>
      <c r="F231" s="212" t="s">
        <v>758</v>
      </c>
      <c r="G231" s="213" t="s">
        <v>236</v>
      </c>
      <c r="H231" s="214">
        <v>31</v>
      </c>
      <c r="I231" s="215"/>
      <c r="J231" s="216">
        <f>ROUND(I231*H231,2)</f>
        <v>0</v>
      </c>
      <c r="K231" s="212" t="s">
        <v>315</v>
      </c>
      <c r="L231" s="42"/>
      <c r="M231" s="217" t="s">
        <v>19</v>
      </c>
      <c r="N231" s="218" t="s">
        <v>46</v>
      </c>
      <c r="O231" s="82"/>
      <c r="P231" s="219">
        <f>O231*H231</f>
        <v>0</v>
      </c>
      <c r="Q231" s="219">
        <v>0</v>
      </c>
      <c r="R231" s="219">
        <f>Q231*H231</f>
        <v>0</v>
      </c>
      <c r="S231" s="219">
        <v>0</v>
      </c>
      <c r="T231" s="220">
        <f>S231*H231</f>
        <v>0</v>
      </c>
      <c r="AR231" s="221" t="s">
        <v>231</v>
      </c>
      <c r="AT231" s="221" t="s">
        <v>145</v>
      </c>
      <c r="AU231" s="221" t="s">
        <v>143</v>
      </c>
      <c r="AY231" s="16" t="s">
        <v>142</v>
      </c>
      <c r="BE231" s="222">
        <f>IF(N231="základní",J231,0)</f>
        <v>0</v>
      </c>
      <c r="BF231" s="222">
        <f>IF(N231="snížená",J231,0)</f>
        <v>0</v>
      </c>
      <c r="BG231" s="222">
        <f>IF(N231="zákl. přenesená",J231,0)</f>
        <v>0</v>
      </c>
      <c r="BH231" s="222">
        <f>IF(N231="sníž. přenesená",J231,0)</f>
        <v>0</v>
      </c>
      <c r="BI231" s="222">
        <f>IF(N231="nulová",J231,0)</f>
        <v>0</v>
      </c>
      <c r="BJ231" s="16" t="s">
        <v>83</v>
      </c>
      <c r="BK231" s="222">
        <f>ROUND(I231*H231,2)</f>
        <v>0</v>
      </c>
      <c r="BL231" s="16" t="s">
        <v>231</v>
      </c>
      <c r="BM231" s="221" t="s">
        <v>915</v>
      </c>
    </row>
    <row r="232" spans="2:65" s="1" customFormat="1" ht="16.5" customHeight="1">
      <c r="B232" s="37"/>
      <c r="C232" s="210" t="s">
        <v>572</v>
      </c>
      <c r="D232" s="210" t="s">
        <v>145</v>
      </c>
      <c r="E232" s="211" t="s">
        <v>761</v>
      </c>
      <c r="F232" s="212" t="s">
        <v>762</v>
      </c>
      <c r="G232" s="213" t="s">
        <v>298</v>
      </c>
      <c r="H232" s="214">
        <v>25</v>
      </c>
      <c r="I232" s="215"/>
      <c r="J232" s="216">
        <f>ROUND(I232*H232,2)</f>
        <v>0</v>
      </c>
      <c r="K232" s="212" t="s">
        <v>315</v>
      </c>
      <c r="L232" s="42"/>
      <c r="M232" s="217" t="s">
        <v>19</v>
      </c>
      <c r="N232" s="218" t="s">
        <v>46</v>
      </c>
      <c r="O232" s="82"/>
      <c r="P232" s="219">
        <f>O232*H232</f>
        <v>0</v>
      </c>
      <c r="Q232" s="219">
        <v>0</v>
      </c>
      <c r="R232" s="219">
        <f>Q232*H232</f>
        <v>0</v>
      </c>
      <c r="S232" s="219">
        <v>0</v>
      </c>
      <c r="T232" s="220">
        <f>S232*H232</f>
        <v>0</v>
      </c>
      <c r="AR232" s="221" t="s">
        <v>231</v>
      </c>
      <c r="AT232" s="221" t="s">
        <v>145</v>
      </c>
      <c r="AU232" s="221" t="s">
        <v>143</v>
      </c>
      <c r="AY232" s="16" t="s">
        <v>142</v>
      </c>
      <c r="BE232" s="222">
        <f>IF(N232="základní",J232,0)</f>
        <v>0</v>
      </c>
      <c r="BF232" s="222">
        <f>IF(N232="snížená",J232,0)</f>
        <v>0</v>
      </c>
      <c r="BG232" s="222">
        <f>IF(N232="zákl. přenesená",J232,0)</f>
        <v>0</v>
      </c>
      <c r="BH232" s="222">
        <f>IF(N232="sníž. přenesená",J232,0)</f>
        <v>0</v>
      </c>
      <c r="BI232" s="222">
        <f>IF(N232="nulová",J232,0)</f>
        <v>0</v>
      </c>
      <c r="BJ232" s="16" t="s">
        <v>83</v>
      </c>
      <c r="BK232" s="222">
        <f>ROUND(I232*H232,2)</f>
        <v>0</v>
      </c>
      <c r="BL232" s="16" t="s">
        <v>231</v>
      </c>
      <c r="BM232" s="221" t="s">
        <v>916</v>
      </c>
    </row>
    <row r="233" spans="2:65" s="1" customFormat="1" ht="16.5" customHeight="1">
      <c r="B233" s="37"/>
      <c r="C233" s="210" t="s">
        <v>576</v>
      </c>
      <c r="D233" s="210" t="s">
        <v>145</v>
      </c>
      <c r="E233" s="211" t="s">
        <v>765</v>
      </c>
      <c r="F233" s="212" t="s">
        <v>766</v>
      </c>
      <c r="G233" s="213" t="s">
        <v>298</v>
      </c>
      <c r="H233" s="214">
        <v>40</v>
      </c>
      <c r="I233" s="215"/>
      <c r="J233" s="216">
        <f>ROUND(I233*H233,2)</f>
        <v>0</v>
      </c>
      <c r="K233" s="212" t="s">
        <v>315</v>
      </c>
      <c r="L233" s="42"/>
      <c r="M233" s="217" t="s">
        <v>19</v>
      </c>
      <c r="N233" s="218" t="s">
        <v>46</v>
      </c>
      <c r="O233" s="82"/>
      <c r="P233" s="219">
        <f>O233*H233</f>
        <v>0</v>
      </c>
      <c r="Q233" s="219">
        <v>0</v>
      </c>
      <c r="R233" s="219">
        <f>Q233*H233</f>
        <v>0</v>
      </c>
      <c r="S233" s="219">
        <v>0</v>
      </c>
      <c r="T233" s="220">
        <f>S233*H233</f>
        <v>0</v>
      </c>
      <c r="AR233" s="221" t="s">
        <v>231</v>
      </c>
      <c r="AT233" s="221" t="s">
        <v>145</v>
      </c>
      <c r="AU233" s="221" t="s">
        <v>143</v>
      </c>
      <c r="AY233" s="16" t="s">
        <v>142</v>
      </c>
      <c r="BE233" s="222">
        <f>IF(N233="základní",J233,0)</f>
        <v>0</v>
      </c>
      <c r="BF233" s="222">
        <f>IF(N233="snížená",J233,0)</f>
        <v>0</v>
      </c>
      <c r="BG233" s="222">
        <f>IF(N233="zákl. přenesená",J233,0)</f>
        <v>0</v>
      </c>
      <c r="BH233" s="222">
        <f>IF(N233="sníž. přenesená",J233,0)</f>
        <v>0</v>
      </c>
      <c r="BI233" s="222">
        <f>IF(N233="nulová",J233,0)</f>
        <v>0</v>
      </c>
      <c r="BJ233" s="16" t="s">
        <v>83</v>
      </c>
      <c r="BK233" s="222">
        <f>ROUND(I233*H233,2)</f>
        <v>0</v>
      </c>
      <c r="BL233" s="16" t="s">
        <v>231</v>
      </c>
      <c r="BM233" s="221" t="s">
        <v>917</v>
      </c>
    </row>
    <row r="234" spans="2:65" s="1" customFormat="1" ht="16.5" customHeight="1">
      <c r="B234" s="37"/>
      <c r="C234" s="210" t="s">
        <v>582</v>
      </c>
      <c r="D234" s="210" t="s">
        <v>145</v>
      </c>
      <c r="E234" s="211" t="s">
        <v>769</v>
      </c>
      <c r="F234" s="212" t="s">
        <v>770</v>
      </c>
      <c r="G234" s="213" t="s">
        <v>169</v>
      </c>
      <c r="H234" s="214">
        <v>1</v>
      </c>
      <c r="I234" s="215"/>
      <c r="J234" s="216">
        <f>ROUND(I234*H234,2)</f>
        <v>0</v>
      </c>
      <c r="K234" s="212" t="s">
        <v>315</v>
      </c>
      <c r="L234" s="42"/>
      <c r="M234" s="217" t="s">
        <v>19</v>
      </c>
      <c r="N234" s="218" t="s">
        <v>46</v>
      </c>
      <c r="O234" s="82"/>
      <c r="P234" s="219">
        <f>O234*H234</f>
        <v>0</v>
      </c>
      <c r="Q234" s="219">
        <v>0</v>
      </c>
      <c r="R234" s="219">
        <f>Q234*H234</f>
        <v>0</v>
      </c>
      <c r="S234" s="219">
        <v>0</v>
      </c>
      <c r="T234" s="220">
        <f>S234*H234</f>
        <v>0</v>
      </c>
      <c r="AR234" s="221" t="s">
        <v>231</v>
      </c>
      <c r="AT234" s="221" t="s">
        <v>145</v>
      </c>
      <c r="AU234" s="221" t="s">
        <v>143</v>
      </c>
      <c r="AY234" s="16" t="s">
        <v>142</v>
      </c>
      <c r="BE234" s="222">
        <f>IF(N234="základní",J234,0)</f>
        <v>0</v>
      </c>
      <c r="BF234" s="222">
        <f>IF(N234="snížená",J234,0)</f>
        <v>0</v>
      </c>
      <c r="BG234" s="222">
        <f>IF(N234="zákl. přenesená",J234,0)</f>
        <v>0</v>
      </c>
      <c r="BH234" s="222">
        <f>IF(N234="sníž. přenesená",J234,0)</f>
        <v>0</v>
      </c>
      <c r="BI234" s="222">
        <f>IF(N234="nulová",J234,0)</f>
        <v>0</v>
      </c>
      <c r="BJ234" s="16" t="s">
        <v>83</v>
      </c>
      <c r="BK234" s="222">
        <f>ROUND(I234*H234,2)</f>
        <v>0</v>
      </c>
      <c r="BL234" s="16" t="s">
        <v>231</v>
      </c>
      <c r="BM234" s="221" t="s">
        <v>918</v>
      </c>
    </row>
    <row r="235" spans="2:65" s="1" customFormat="1" ht="16.5" customHeight="1">
      <c r="B235" s="37"/>
      <c r="C235" s="210" t="s">
        <v>586</v>
      </c>
      <c r="D235" s="210" t="s">
        <v>145</v>
      </c>
      <c r="E235" s="211" t="s">
        <v>773</v>
      </c>
      <c r="F235" s="212" t="s">
        <v>774</v>
      </c>
      <c r="G235" s="213" t="s">
        <v>169</v>
      </c>
      <c r="H235" s="214">
        <v>1</v>
      </c>
      <c r="I235" s="215"/>
      <c r="J235" s="216">
        <f>ROUND(I235*H235,2)</f>
        <v>0</v>
      </c>
      <c r="K235" s="212" t="s">
        <v>315</v>
      </c>
      <c r="L235" s="42"/>
      <c r="M235" s="257" t="s">
        <v>19</v>
      </c>
      <c r="N235" s="258" t="s">
        <v>46</v>
      </c>
      <c r="O235" s="259"/>
      <c r="P235" s="260">
        <f>O235*H235</f>
        <v>0</v>
      </c>
      <c r="Q235" s="260">
        <v>0.00241</v>
      </c>
      <c r="R235" s="260">
        <f>Q235*H235</f>
        <v>0.00241</v>
      </c>
      <c r="S235" s="260">
        <v>0</v>
      </c>
      <c r="T235" s="261">
        <f>S235*H235</f>
        <v>0</v>
      </c>
      <c r="AR235" s="221" t="s">
        <v>231</v>
      </c>
      <c r="AT235" s="221" t="s">
        <v>145</v>
      </c>
      <c r="AU235" s="221" t="s">
        <v>143</v>
      </c>
      <c r="AY235" s="16" t="s">
        <v>142</v>
      </c>
      <c r="BE235" s="222">
        <f>IF(N235="základní",J235,0)</f>
        <v>0</v>
      </c>
      <c r="BF235" s="222">
        <f>IF(N235="snížená",J235,0)</f>
        <v>0</v>
      </c>
      <c r="BG235" s="222">
        <f>IF(N235="zákl. přenesená",J235,0)</f>
        <v>0</v>
      </c>
      <c r="BH235" s="222">
        <f>IF(N235="sníž. přenesená",J235,0)</f>
        <v>0</v>
      </c>
      <c r="BI235" s="222">
        <f>IF(N235="nulová",J235,0)</f>
        <v>0</v>
      </c>
      <c r="BJ235" s="16" t="s">
        <v>83</v>
      </c>
      <c r="BK235" s="222">
        <f>ROUND(I235*H235,2)</f>
        <v>0</v>
      </c>
      <c r="BL235" s="16" t="s">
        <v>231</v>
      </c>
      <c r="BM235" s="221" t="s">
        <v>919</v>
      </c>
    </row>
    <row r="236" spans="2:12" s="1" customFormat="1" ht="6.95" customHeight="1">
      <c r="B236" s="57"/>
      <c r="C236" s="58"/>
      <c r="D236" s="58"/>
      <c r="E236" s="58"/>
      <c r="F236" s="58"/>
      <c r="G236" s="58"/>
      <c r="H236" s="58"/>
      <c r="I236" s="160"/>
      <c r="J236" s="58"/>
      <c r="K236" s="58"/>
      <c r="L236" s="42"/>
    </row>
  </sheetData>
  <sheetProtection password="CC35" sheet="1" objects="1" scenarios="1" formatColumns="0" formatRows="0" autoFilter="0"/>
  <autoFilter ref="C97:K235"/>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1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91</v>
      </c>
    </row>
    <row r="3" spans="2:46" ht="6.95" customHeight="1">
      <c r="B3" s="127"/>
      <c r="C3" s="128"/>
      <c r="D3" s="128"/>
      <c r="E3" s="128"/>
      <c r="F3" s="128"/>
      <c r="G3" s="128"/>
      <c r="H3" s="128"/>
      <c r="I3" s="129"/>
      <c r="J3" s="128"/>
      <c r="K3" s="128"/>
      <c r="L3" s="19"/>
      <c r="AT3" s="16" t="s">
        <v>85</v>
      </c>
    </row>
    <row r="4" spans="2:46" ht="24.95" customHeight="1">
      <c r="B4" s="19"/>
      <c r="D4" s="130" t="s">
        <v>96</v>
      </c>
      <c r="L4" s="19"/>
      <c r="M4" s="131" t="s">
        <v>10</v>
      </c>
      <c r="AT4" s="16" t="s">
        <v>4</v>
      </c>
    </row>
    <row r="5" spans="2:12" ht="6.95" customHeight="1">
      <c r="B5" s="19"/>
      <c r="L5" s="19"/>
    </row>
    <row r="6" spans="2:12" ht="12" customHeight="1">
      <c r="B6" s="19"/>
      <c r="D6" s="132" t="s">
        <v>16</v>
      </c>
      <c r="L6" s="19"/>
    </row>
    <row r="7" spans="2:12" ht="16.5" customHeight="1">
      <c r="B7" s="19"/>
      <c r="E7" s="133" t="str">
        <f>'Rekapitulace stavby'!K6</f>
        <v>Rekonstrukce Pallova 52/19, Plzeň, objekt A, vestibul a sály</v>
      </c>
      <c r="F7" s="132"/>
      <c r="G7" s="132"/>
      <c r="H7" s="132"/>
      <c r="L7" s="19"/>
    </row>
    <row r="8" spans="2:12" s="1" customFormat="1" ht="12" customHeight="1">
      <c r="B8" s="42"/>
      <c r="D8" s="132" t="s">
        <v>97</v>
      </c>
      <c r="I8" s="134"/>
      <c r="L8" s="42"/>
    </row>
    <row r="9" spans="2:12" s="1" customFormat="1" ht="36.95" customHeight="1">
      <c r="B9" s="42"/>
      <c r="E9" s="135" t="s">
        <v>920</v>
      </c>
      <c r="F9" s="1"/>
      <c r="G9" s="1"/>
      <c r="H9" s="1"/>
      <c r="I9" s="134"/>
      <c r="L9" s="42"/>
    </row>
    <row r="10" spans="2:12" s="1" customFormat="1" ht="12">
      <c r="B10" s="42"/>
      <c r="I10" s="134"/>
      <c r="L10" s="42"/>
    </row>
    <row r="11" spans="2:12" s="1" customFormat="1" ht="12" customHeight="1">
      <c r="B11" s="42"/>
      <c r="D11" s="132" t="s">
        <v>18</v>
      </c>
      <c r="F11" s="136" t="s">
        <v>19</v>
      </c>
      <c r="I11" s="137" t="s">
        <v>20</v>
      </c>
      <c r="J11" s="136" t="s">
        <v>19</v>
      </c>
      <c r="L11" s="42"/>
    </row>
    <row r="12" spans="2:12" s="1" customFormat="1" ht="12" customHeight="1">
      <c r="B12" s="42"/>
      <c r="D12" s="132" t="s">
        <v>21</v>
      </c>
      <c r="F12" s="136" t="s">
        <v>22</v>
      </c>
      <c r="I12" s="137" t="s">
        <v>23</v>
      </c>
      <c r="J12" s="138" t="str">
        <f>'Rekapitulace stavby'!AN8</f>
        <v>6. 3. 2019</v>
      </c>
      <c r="L12" s="42"/>
    </row>
    <row r="13" spans="2:12" s="1" customFormat="1" ht="10.8" customHeight="1">
      <c r="B13" s="42"/>
      <c r="I13" s="134"/>
      <c r="L13" s="42"/>
    </row>
    <row r="14" spans="2:12" s="1" customFormat="1" ht="12" customHeight="1">
      <c r="B14" s="42"/>
      <c r="D14" s="132" t="s">
        <v>25</v>
      </c>
      <c r="I14" s="137" t="s">
        <v>26</v>
      </c>
      <c r="J14" s="136" t="s">
        <v>19</v>
      </c>
      <c r="L14" s="42"/>
    </row>
    <row r="15" spans="2:12" s="1" customFormat="1" ht="18" customHeight="1">
      <c r="B15" s="42"/>
      <c r="E15" s="136" t="s">
        <v>27</v>
      </c>
      <c r="I15" s="137" t="s">
        <v>28</v>
      </c>
      <c r="J15" s="136" t="s">
        <v>19</v>
      </c>
      <c r="L15" s="42"/>
    </row>
    <row r="16" spans="2:12" s="1" customFormat="1" ht="6.95" customHeight="1">
      <c r="B16" s="42"/>
      <c r="I16" s="134"/>
      <c r="L16" s="42"/>
    </row>
    <row r="17" spans="2:12" s="1" customFormat="1" ht="12" customHeight="1">
      <c r="B17" s="42"/>
      <c r="D17" s="132" t="s">
        <v>29</v>
      </c>
      <c r="I17" s="137" t="s">
        <v>26</v>
      </c>
      <c r="J17" s="32" t="str">
        <f>'Rekapitulace stavby'!AN13</f>
        <v>Vyplň údaj</v>
      </c>
      <c r="L17" s="42"/>
    </row>
    <row r="18" spans="2:12" s="1" customFormat="1" ht="18" customHeight="1">
      <c r="B18" s="42"/>
      <c r="E18" s="32" t="str">
        <f>'Rekapitulace stavby'!E14</f>
        <v>Vyplň údaj</v>
      </c>
      <c r="F18" s="136"/>
      <c r="G18" s="136"/>
      <c r="H18" s="136"/>
      <c r="I18" s="137" t="s">
        <v>28</v>
      </c>
      <c r="J18" s="32" t="str">
        <f>'Rekapitulace stavby'!AN14</f>
        <v>Vyplň údaj</v>
      </c>
      <c r="L18" s="42"/>
    </row>
    <row r="19" spans="2:12" s="1" customFormat="1" ht="6.95" customHeight="1">
      <c r="B19" s="42"/>
      <c r="I19" s="134"/>
      <c r="L19" s="42"/>
    </row>
    <row r="20" spans="2:12" s="1" customFormat="1" ht="12" customHeight="1">
      <c r="B20" s="42"/>
      <c r="D20" s="132" t="s">
        <v>31</v>
      </c>
      <c r="I20" s="137" t="s">
        <v>26</v>
      </c>
      <c r="J20" s="136" t="s">
        <v>32</v>
      </c>
      <c r="L20" s="42"/>
    </row>
    <row r="21" spans="2:12" s="1" customFormat="1" ht="18" customHeight="1">
      <c r="B21" s="42"/>
      <c r="E21" s="136" t="s">
        <v>33</v>
      </c>
      <c r="I21" s="137" t="s">
        <v>28</v>
      </c>
      <c r="J21" s="136" t="s">
        <v>34</v>
      </c>
      <c r="L21" s="42"/>
    </row>
    <row r="22" spans="2:12" s="1" customFormat="1" ht="6.95" customHeight="1">
      <c r="B22" s="42"/>
      <c r="I22" s="134"/>
      <c r="L22" s="42"/>
    </row>
    <row r="23" spans="2:12" s="1" customFormat="1" ht="12" customHeight="1">
      <c r="B23" s="42"/>
      <c r="D23" s="132" t="s">
        <v>36</v>
      </c>
      <c r="I23" s="137" t="s">
        <v>26</v>
      </c>
      <c r="J23" s="136" t="s">
        <v>37</v>
      </c>
      <c r="L23" s="42"/>
    </row>
    <row r="24" spans="2:12" s="1" customFormat="1" ht="18" customHeight="1">
      <c r="B24" s="42"/>
      <c r="E24" s="136" t="s">
        <v>38</v>
      </c>
      <c r="I24" s="137" t="s">
        <v>28</v>
      </c>
      <c r="J24" s="136" t="s">
        <v>19</v>
      </c>
      <c r="L24" s="42"/>
    </row>
    <row r="25" spans="2:12" s="1" customFormat="1" ht="6.95" customHeight="1">
      <c r="B25" s="42"/>
      <c r="I25" s="134"/>
      <c r="L25" s="42"/>
    </row>
    <row r="26" spans="2:12" s="1" customFormat="1" ht="12" customHeight="1">
      <c r="B26" s="42"/>
      <c r="D26" s="132" t="s">
        <v>39</v>
      </c>
      <c r="I26" s="134"/>
      <c r="L26" s="42"/>
    </row>
    <row r="27" spans="2:12" s="7" customFormat="1" ht="16.5" customHeight="1">
      <c r="B27" s="139"/>
      <c r="E27" s="140" t="s">
        <v>19</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41</v>
      </c>
      <c r="I30" s="134"/>
      <c r="J30" s="144">
        <f>ROUND(J90,2)</f>
        <v>0</v>
      </c>
      <c r="L30" s="42"/>
    </row>
    <row r="31" spans="2:12" s="1" customFormat="1" ht="6.95" customHeight="1">
      <c r="B31" s="42"/>
      <c r="D31" s="74"/>
      <c r="E31" s="74"/>
      <c r="F31" s="74"/>
      <c r="G31" s="74"/>
      <c r="H31" s="74"/>
      <c r="I31" s="142"/>
      <c r="J31" s="74"/>
      <c r="K31" s="74"/>
      <c r="L31" s="42"/>
    </row>
    <row r="32" spans="2:12" s="1" customFormat="1" ht="14.4" customHeight="1">
      <c r="B32" s="42"/>
      <c r="F32" s="145" t="s">
        <v>43</v>
      </c>
      <c r="I32" s="146" t="s">
        <v>42</v>
      </c>
      <c r="J32" s="145" t="s">
        <v>44</v>
      </c>
      <c r="L32" s="42"/>
    </row>
    <row r="33" spans="2:12" s="1" customFormat="1" ht="14.4" customHeight="1">
      <c r="B33" s="42"/>
      <c r="D33" s="147" t="s">
        <v>45</v>
      </c>
      <c r="E33" s="132" t="s">
        <v>46</v>
      </c>
      <c r="F33" s="148">
        <f>ROUND((SUM(BE90:BE215)),2)</f>
        <v>0</v>
      </c>
      <c r="I33" s="149">
        <v>0.21</v>
      </c>
      <c r="J33" s="148">
        <f>ROUND(((SUM(BE90:BE215))*I33),2)</f>
        <v>0</v>
      </c>
      <c r="L33" s="42"/>
    </row>
    <row r="34" spans="2:12" s="1" customFormat="1" ht="14.4" customHeight="1">
      <c r="B34" s="42"/>
      <c r="E34" s="132" t="s">
        <v>47</v>
      </c>
      <c r="F34" s="148">
        <f>ROUND((SUM(BF90:BF215)),2)</f>
        <v>0</v>
      </c>
      <c r="I34" s="149">
        <v>0.15</v>
      </c>
      <c r="J34" s="148">
        <f>ROUND(((SUM(BF90:BF215))*I34),2)</f>
        <v>0</v>
      </c>
      <c r="L34" s="42"/>
    </row>
    <row r="35" spans="2:12" s="1" customFormat="1" ht="14.4" customHeight="1" hidden="1">
      <c r="B35" s="42"/>
      <c r="E35" s="132" t="s">
        <v>48</v>
      </c>
      <c r="F35" s="148">
        <f>ROUND((SUM(BG90:BG215)),2)</f>
        <v>0</v>
      </c>
      <c r="I35" s="149">
        <v>0.21</v>
      </c>
      <c r="J35" s="148">
        <f>0</f>
        <v>0</v>
      </c>
      <c r="L35" s="42"/>
    </row>
    <row r="36" spans="2:12" s="1" customFormat="1" ht="14.4" customHeight="1" hidden="1">
      <c r="B36" s="42"/>
      <c r="E36" s="132" t="s">
        <v>49</v>
      </c>
      <c r="F36" s="148">
        <f>ROUND((SUM(BH90:BH215)),2)</f>
        <v>0</v>
      </c>
      <c r="I36" s="149">
        <v>0.15</v>
      </c>
      <c r="J36" s="148">
        <f>0</f>
        <v>0</v>
      </c>
      <c r="L36" s="42"/>
    </row>
    <row r="37" spans="2:12" s="1" customFormat="1" ht="14.4" customHeight="1" hidden="1">
      <c r="B37" s="42"/>
      <c r="E37" s="132" t="s">
        <v>50</v>
      </c>
      <c r="F37" s="148">
        <f>ROUND((SUM(BI90:BI215)),2)</f>
        <v>0</v>
      </c>
      <c r="I37" s="149">
        <v>0</v>
      </c>
      <c r="J37" s="148">
        <f>0</f>
        <v>0</v>
      </c>
      <c r="L37" s="42"/>
    </row>
    <row r="38" spans="2:12" s="1" customFormat="1" ht="6.95" customHeight="1">
      <c r="B38" s="42"/>
      <c r="I38" s="134"/>
      <c r="L38" s="42"/>
    </row>
    <row r="39" spans="2:12" s="1" customFormat="1" ht="25.4" customHeight="1">
      <c r="B39" s="42"/>
      <c r="C39" s="150"/>
      <c r="D39" s="151" t="s">
        <v>51</v>
      </c>
      <c r="E39" s="152"/>
      <c r="F39" s="152"/>
      <c r="G39" s="153" t="s">
        <v>52</v>
      </c>
      <c r="H39" s="154" t="s">
        <v>53</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99</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6.5" customHeight="1">
      <c r="B48" s="37"/>
      <c r="C48" s="38"/>
      <c r="D48" s="38"/>
      <c r="E48" s="164" t="str">
        <f>E7</f>
        <v>Rekonstrukce Pallova 52/19, Plzeň, objekt A, vestibul a sály</v>
      </c>
      <c r="F48" s="31"/>
      <c r="G48" s="31"/>
      <c r="H48" s="31"/>
      <c r="I48" s="134"/>
      <c r="J48" s="38"/>
      <c r="K48" s="38"/>
      <c r="L48" s="42"/>
    </row>
    <row r="49" spans="2:12" s="1" customFormat="1" ht="12" customHeight="1">
      <c r="B49" s="37"/>
      <c r="C49" s="31" t="s">
        <v>97</v>
      </c>
      <c r="D49" s="38"/>
      <c r="E49" s="38"/>
      <c r="F49" s="38"/>
      <c r="G49" s="38"/>
      <c r="H49" s="38"/>
      <c r="I49" s="134"/>
      <c r="J49" s="38"/>
      <c r="K49" s="38"/>
      <c r="L49" s="42"/>
    </row>
    <row r="50" spans="2:12" s="1" customFormat="1" ht="16.5" customHeight="1">
      <c r="B50" s="37"/>
      <c r="C50" s="38"/>
      <c r="D50" s="38"/>
      <c r="E50" s="67" t="str">
        <f>E9</f>
        <v>03 - Ústřední vytápění objekt B</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21</v>
      </c>
      <c r="D52" s="38"/>
      <c r="E52" s="38"/>
      <c r="F52" s="26" t="str">
        <f>F12</f>
        <v>Pallova 52/19, Plzeň</v>
      </c>
      <c r="G52" s="38"/>
      <c r="H52" s="38"/>
      <c r="I52" s="137" t="s">
        <v>23</v>
      </c>
      <c r="J52" s="70" t="str">
        <f>IF(J12="","",J12)</f>
        <v>6. 3. 2019</v>
      </c>
      <c r="K52" s="38"/>
      <c r="L52" s="42"/>
    </row>
    <row r="53" spans="2:12" s="1" customFormat="1" ht="6.95" customHeight="1">
      <c r="B53" s="37"/>
      <c r="C53" s="38"/>
      <c r="D53" s="38"/>
      <c r="E53" s="38"/>
      <c r="F53" s="38"/>
      <c r="G53" s="38"/>
      <c r="H53" s="38"/>
      <c r="I53" s="134"/>
      <c r="J53" s="38"/>
      <c r="K53" s="38"/>
      <c r="L53" s="42"/>
    </row>
    <row r="54" spans="2:12" s="1" customFormat="1" ht="43.05" customHeight="1">
      <c r="B54" s="37"/>
      <c r="C54" s="31" t="s">
        <v>25</v>
      </c>
      <c r="D54" s="38"/>
      <c r="E54" s="38"/>
      <c r="F54" s="26" t="str">
        <f>E15</f>
        <v>Středisko volného času Radovánek, Pallova 52/19,Pl</v>
      </c>
      <c r="G54" s="38"/>
      <c r="H54" s="38"/>
      <c r="I54" s="137" t="s">
        <v>31</v>
      </c>
      <c r="J54" s="35" t="str">
        <f>E21</f>
        <v>L.Beneda,Čižická 279, 332 09 Štěnovice</v>
      </c>
      <c r="K54" s="38"/>
      <c r="L54" s="42"/>
    </row>
    <row r="55" spans="2:12" s="1" customFormat="1" ht="43.05" customHeight="1">
      <c r="B55" s="37"/>
      <c r="C55" s="31" t="s">
        <v>29</v>
      </c>
      <c r="D55" s="38"/>
      <c r="E55" s="38"/>
      <c r="F55" s="26" t="str">
        <f>IF(E18="","",E18)</f>
        <v>Vyplň údaj</v>
      </c>
      <c r="G55" s="38"/>
      <c r="H55" s="38"/>
      <c r="I55" s="137" t="s">
        <v>36</v>
      </c>
      <c r="J55" s="35" t="str">
        <f>E24</f>
        <v>Martina Havířová, Vranovská 1348, 349 01 Stříbro</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100</v>
      </c>
      <c r="D57" s="166"/>
      <c r="E57" s="166"/>
      <c r="F57" s="166"/>
      <c r="G57" s="166"/>
      <c r="H57" s="166"/>
      <c r="I57" s="167"/>
      <c r="J57" s="168" t="s">
        <v>101</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73</v>
      </c>
      <c r="D59" s="38"/>
      <c r="E59" s="38"/>
      <c r="F59" s="38"/>
      <c r="G59" s="38"/>
      <c r="H59" s="38"/>
      <c r="I59" s="134"/>
      <c r="J59" s="100">
        <f>J90</f>
        <v>0</v>
      </c>
      <c r="K59" s="38"/>
      <c r="L59" s="42"/>
      <c r="AU59" s="16" t="s">
        <v>102</v>
      </c>
    </row>
    <row r="60" spans="2:12" s="8" customFormat="1" ht="24.95" customHeight="1">
      <c r="B60" s="170"/>
      <c r="C60" s="171"/>
      <c r="D60" s="172" t="s">
        <v>113</v>
      </c>
      <c r="E60" s="173"/>
      <c r="F60" s="173"/>
      <c r="G60" s="173"/>
      <c r="H60" s="173"/>
      <c r="I60" s="174"/>
      <c r="J60" s="175">
        <f>J91</f>
        <v>0</v>
      </c>
      <c r="K60" s="171"/>
      <c r="L60" s="176"/>
    </row>
    <row r="61" spans="2:12" s="9" customFormat="1" ht="19.9" customHeight="1">
      <c r="B61" s="177"/>
      <c r="C61" s="178"/>
      <c r="D61" s="179" t="s">
        <v>921</v>
      </c>
      <c r="E61" s="180"/>
      <c r="F61" s="180"/>
      <c r="G61" s="180"/>
      <c r="H61" s="180"/>
      <c r="I61" s="181"/>
      <c r="J61" s="182">
        <f>J92</f>
        <v>0</v>
      </c>
      <c r="K61" s="178"/>
      <c r="L61" s="183"/>
    </row>
    <row r="62" spans="2:12" s="9" customFormat="1" ht="14.85" customHeight="1">
      <c r="B62" s="177"/>
      <c r="C62" s="178"/>
      <c r="D62" s="179" t="s">
        <v>922</v>
      </c>
      <c r="E62" s="180"/>
      <c r="F62" s="180"/>
      <c r="G62" s="180"/>
      <c r="H62" s="180"/>
      <c r="I62" s="181"/>
      <c r="J62" s="182">
        <f>J93</f>
        <v>0</v>
      </c>
      <c r="K62" s="178"/>
      <c r="L62" s="183"/>
    </row>
    <row r="63" spans="2:12" s="9" customFormat="1" ht="14.85" customHeight="1">
      <c r="B63" s="177"/>
      <c r="C63" s="178"/>
      <c r="D63" s="179" t="s">
        <v>923</v>
      </c>
      <c r="E63" s="180"/>
      <c r="F63" s="180"/>
      <c r="G63" s="180"/>
      <c r="H63" s="180"/>
      <c r="I63" s="181"/>
      <c r="J63" s="182">
        <f>J112</f>
        <v>0</v>
      </c>
      <c r="K63" s="178"/>
      <c r="L63" s="183"/>
    </row>
    <row r="64" spans="2:12" s="9" customFormat="1" ht="14.85" customHeight="1">
      <c r="B64" s="177"/>
      <c r="C64" s="178"/>
      <c r="D64" s="179" t="s">
        <v>924</v>
      </c>
      <c r="E64" s="180"/>
      <c r="F64" s="180"/>
      <c r="G64" s="180"/>
      <c r="H64" s="180"/>
      <c r="I64" s="181"/>
      <c r="J64" s="182">
        <f>J115</f>
        <v>0</v>
      </c>
      <c r="K64" s="178"/>
      <c r="L64" s="183"/>
    </row>
    <row r="65" spans="2:12" s="9" customFormat="1" ht="14.85" customHeight="1">
      <c r="B65" s="177"/>
      <c r="C65" s="178"/>
      <c r="D65" s="179" t="s">
        <v>925</v>
      </c>
      <c r="E65" s="180"/>
      <c r="F65" s="180"/>
      <c r="G65" s="180"/>
      <c r="H65" s="180"/>
      <c r="I65" s="181"/>
      <c r="J65" s="182">
        <f>J127</f>
        <v>0</v>
      </c>
      <c r="K65" s="178"/>
      <c r="L65" s="183"/>
    </row>
    <row r="66" spans="2:12" s="9" customFormat="1" ht="14.85" customHeight="1">
      <c r="B66" s="177"/>
      <c r="C66" s="178"/>
      <c r="D66" s="179" t="s">
        <v>926</v>
      </c>
      <c r="E66" s="180"/>
      <c r="F66" s="180"/>
      <c r="G66" s="180"/>
      <c r="H66" s="180"/>
      <c r="I66" s="181"/>
      <c r="J66" s="182">
        <f>J145</f>
        <v>0</v>
      </c>
      <c r="K66" s="178"/>
      <c r="L66" s="183"/>
    </row>
    <row r="67" spans="2:12" s="9" customFormat="1" ht="14.85" customHeight="1">
      <c r="B67" s="177"/>
      <c r="C67" s="178"/>
      <c r="D67" s="179" t="s">
        <v>927</v>
      </c>
      <c r="E67" s="180"/>
      <c r="F67" s="180"/>
      <c r="G67" s="180"/>
      <c r="H67" s="180"/>
      <c r="I67" s="181"/>
      <c r="J67" s="182">
        <f>J175</f>
        <v>0</v>
      </c>
      <c r="K67" s="178"/>
      <c r="L67" s="183"/>
    </row>
    <row r="68" spans="2:12" s="9" customFormat="1" ht="14.85" customHeight="1">
      <c r="B68" s="177"/>
      <c r="C68" s="178"/>
      <c r="D68" s="179" t="s">
        <v>928</v>
      </c>
      <c r="E68" s="180"/>
      <c r="F68" s="180"/>
      <c r="G68" s="180"/>
      <c r="H68" s="180"/>
      <c r="I68" s="181"/>
      <c r="J68" s="182">
        <f>J197</f>
        <v>0</v>
      </c>
      <c r="K68" s="178"/>
      <c r="L68" s="183"/>
    </row>
    <row r="69" spans="2:12" s="9" customFormat="1" ht="14.85" customHeight="1">
      <c r="B69" s="177"/>
      <c r="C69" s="178"/>
      <c r="D69" s="179" t="s">
        <v>929</v>
      </c>
      <c r="E69" s="180"/>
      <c r="F69" s="180"/>
      <c r="G69" s="180"/>
      <c r="H69" s="180"/>
      <c r="I69" s="181"/>
      <c r="J69" s="182">
        <f>J201</f>
        <v>0</v>
      </c>
      <c r="K69" s="178"/>
      <c r="L69" s="183"/>
    </row>
    <row r="70" spans="2:12" s="9" customFormat="1" ht="14.85" customHeight="1">
      <c r="B70" s="177"/>
      <c r="C70" s="178"/>
      <c r="D70" s="179" t="s">
        <v>930</v>
      </c>
      <c r="E70" s="180"/>
      <c r="F70" s="180"/>
      <c r="G70" s="180"/>
      <c r="H70" s="180"/>
      <c r="I70" s="181"/>
      <c r="J70" s="182">
        <f>J206</f>
        <v>0</v>
      </c>
      <c r="K70" s="178"/>
      <c r="L70" s="183"/>
    </row>
    <row r="71" spans="2:12" s="1" customFormat="1" ht="21.8" customHeight="1">
      <c r="B71" s="37"/>
      <c r="C71" s="38"/>
      <c r="D71" s="38"/>
      <c r="E71" s="38"/>
      <c r="F71" s="38"/>
      <c r="G71" s="38"/>
      <c r="H71" s="38"/>
      <c r="I71" s="134"/>
      <c r="J71" s="38"/>
      <c r="K71" s="38"/>
      <c r="L71" s="42"/>
    </row>
    <row r="72" spans="2:12" s="1" customFormat="1" ht="6.95" customHeight="1">
      <c r="B72" s="57"/>
      <c r="C72" s="58"/>
      <c r="D72" s="58"/>
      <c r="E72" s="58"/>
      <c r="F72" s="58"/>
      <c r="G72" s="58"/>
      <c r="H72" s="58"/>
      <c r="I72" s="160"/>
      <c r="J72" s="58"/>
      <c r="K72" s="58"/>
      <c r="L72" s="42"/>
    </row>
    <row r="76" spans="2:12" s="1" customFormat="1" ht="6.95" customHeight="1">
      <c r="B76" s="59"/>
      <c r="C76" s="60"/>
      <c r="D76" s="60"/>
      <c r="E76" s="60"/>
      <c r="F76" s="60"/>
      <c r="G76" s="60"/>
      <c r="H76" s="60"/>
      <c r="I76" s="163"/>
      <c r="J76" s="60"/>
      <c r="K76" s="60"/>
      <c r="L76" s="42"/>
    </row>
    <row r="77" spans="2:12" s="1" customFormat="1" ht="24.95" customHeight="1">
      <c r="B77" s="37"/>
      <c r="C77" s="22" t="s">
        <v>127</v>
      </c>
      <c r="D77" s="38"/>
      <c r="E77" s="38"/>
      <c r="F77" s="38"/>
      <c r="G77" s="38"/>
      <c r="H77" s="38"/>
      <c r="I77" s="134"/>
      <c r="J77" s="38"/>
      <c r="K77" s="38"/>
      <c r="L77" s="42"/>
    </row>
    <row r="78" spans="2:12" s="1" customFormat="1" ht="6.95" customHeight="1">
      <c r="B78" s="37"/>
      <c r="C78" s="38"/>
      <c r="D78" s="38"/>
      <c r="E78" s="38"/>
      <c r="F78" s="38"/>
      <c r="G78" s="38"/>
      <c r="H78" s="38"/>
      <c r="I78" s="134"/>
      <c r="J78" s="38"/>
      <c r="K78" s="38"/>
      <c r="L78" s="42"/>
    </row>
    <row r="79" spans="2:12" s="1" customFormat="1" ht="12" customHeight="1">
      <c r="B79" s="37"/>
      <c r="C79" s="31" t="s">
        <v>16</v>
      </c>
      <c r="D79" s="38"/>
      <c r="E79" s="38"/>
      <c r="F79" s="38"/>
      <c r="G79" s="38"/>
      <c r="H79" s="38"/>
      <c r="I79" s="134"/>
      <c r="J79" s="38"/>
      <c r="K79" s="38"/>
      <c r="L79" s="42"/>
    </row>
    <row r="80" spans="2:12" s="1" customFormat="1" ht="16.5" customHeight="1">
      <c r="B80" s="37"/>
      <c r="C80" s="38"/>
      <c r="D80" s="38"/>
      <c r="E80" s="164" t="str">
        <f>E7</f>
        <v>Rekonstrukce Pallova 52/19, Plzeň, objekt A, vestibul a sály</v>
      </c>
      <c r="F80" s="31"/>
      <c r="G80" s="31"/>
      <c r="H80" s="31"/>
      <c r="I80" s="134"/>
      <c r="J80" s="38"/>
      <c r="K80" s="38"/>
      <c r="L80" s="42"/>
    </row>
    <row r="81" spans="2:12" s="1" customFormat="1" ht="12" customHeight="1">
      <c r="B81" s="37"/>
      <c r="C81" s="31" t="s">
        <v>97</v>
      </c>
      <c r="D81" s="38"/>
      <c r="E81" s="38"/>
      <c r="F81" s="38"/>
      <c r="G81" s="38"/>
      <c r="H81" s="38"/>
      <c r="I81" s="134"/>
      <c r="J81" s="38"/>
      <c r="K81" s="38"/>
      <c r="L81" s="42"/>
    </row>
    <row r="82" spans="2:12" s="1" customFormat="1" ht="16.5" customHeight="1">
      <c r="B82" s="37"/>
      <c r="C82" s="38"/>
      <c r="D82" s="38"/>
      <c r="E82" s="67" t="str">
        <f>E9</f>
        <v>03 - Ústřední vytápění objekt B</v>
      </c>
      <c r="F82" s="38"/>
      <c r="G82" s="38"/>
      <c r="H82" s="38"/>
      <c r="I82" s="134"/>
      <c r="J82" s="38"/>
      <c r="K82" s="38"/>
      <c r="L82" s="42"/>
    </row>
    <row r="83" spans="2:12" s="1" customFormat="1" ht="6.95" customHeight="1">
      <c r="B83" s="37"/>
      <c r="C83" s="38"/>
      <c r="D83" s="38"/>
      <c r="E83" s="38"/>
      <c r="F83" s="38"/>
      <c r="G83" s="38"/>
      <c r="H83" s="38"/>
      <c r="I83" s="134"/>
      <c r="J83" s="38"/>
      <c r="K83" s="38"/>
      <c r="L83" s="42"/>
    </row>
    <row r="84" spans="2:12" s="1" customFormat="1" ht="12" customHeight="1">
      <c r="B84" s="37"/>
      <c r="C84" s="31" t="s">
        <v>21</v>
      </c>
      <c r="D84" s="38"/>
      <c r="E84" s="38"/>
      <c r="F84" s="26" t="str">
        <f>F12</f>
        <v>Pallova 52/19, Plzeň</v>
      </c>
      <c r="G84" s="38"/>
      <c r="H84" s="38"/>
      <c r="I84" s="137" t="s">
        <v>23</v>
      </c>
      <c r="J84" s="70" t="str">
        <f>IF(J12="","",J12)</f>
        <v>6. 3. 2019</v>
      </c>
      <c r="K84" s="38"/>
      <c r="L84" s="42"/>
    </row>
    <row r="85" spans="2:12" s="1" customFormat="1" ht="6.95" customHeight="1">
      <c r="B85" s="37"/>
      <c r="C85" s="38"/>
      <c r="D85" s="38"/>
      <c r="E85" s="38"/>
      <c r="F85" s="38"/>
      <c r="G85" s="38"/>
      <c r="H85" s="38"/>
      <c r="I85" s="134"/>
      <c r="J85" s="38"/>
      <c r="K85" s="38"/>
      <c r="L85" s="42"/>
    </row>
    <row r="86" spans="2:12" s="1" customFormat="1" ht="43.05" customHeight="1">
      <c r="B86" s="37"/>
      <c r="C86" s="31" t="s">
        <v>25</v>
      </c>
      <c r="D86" s="38"/>
      <c r="E86" s="38"/>
      <c r="F86" s="26" t="str">
        <f>E15</f>
        <v>Středisko volného času Radovánek, Pallova 52/19,Pl</v>
      </c>
      <c r="G86" s="38"/>
      <c r="H86" s="38"/>
      <c r="I86" s="137" t="s">
        <v>31</v>
      </c>
      <c r="J86" s="35" t="str">
        <f>E21</f>
        <v>L.Beneda,Čižická 279, 332 09 Štěnovice</v>
      </c>
      <c r="K86" s="38"/>
      <c r="L86" s="42"/>
    </row>
    <row r="87" spans="2:12" s="1" customFormat="1" ht="43.05" customHeight="1">
      <c r="B87" s="37"/>
      <c r="C87" s="31" t="s">
        <v>29</v>
      </c>
      <c r="D87" s="38"/>
      <c r="E87" s="38"/>
      <c r="F87" s="26" t="str">
        <f>IF(E18="","",E18)</f>
        <v>Vyplň údaj</v>
      </c>
      <c r="G87" s="38"/>
      <c r="H87" s="38"/>
      <c r="I87" s="137" t="s">
        <v>36</v>
      </c>
      <c r="J87" s="35" t="str">
        <f>E24</f>
        <v>Martina Havířová, Vranovská 1348, 349 01 Stříbro</v>
      </c>
      <c r="K87" s="38"/>
      <c r="L87" s="42"/>
    </row>
    <row r="88" spans="2:12" s="1" customFormat="1" ht="10.3" customHeight="1">
      <c r="B88" s="37"/>
      <c r="C88" s="38"/>
      <c r="D88" s="38"/>
      <c r="E88" s="38"/>
      <c r="F88" s="38"/>
      <c r="G88" s="38"/>
      <c r="H88" s="38"/>
      <c r="I88" s="134"/>
      <c r="J88" s="38"/>
      <c r="K88" s="38"/>
      <c r="L88" s="42"/>
    </row>
    <row r="89" spans="2:20" s="10" customFormat="1" ht="29.25" customHeight="1">
      <c r="B89" s="184"/>
      <c r="C89" s="185" t="s">
        <v>128</v>
      </c>
      <c r="D89" s="186" t="s">
        <v>60</v>
      </c>
      <c r="E89" s="186" t="s">
        <v>56</v>
      </c>
      <c r="F89" s="186" t="s">
        <v>57</v>
      </c>
      <c r="G89" s="186" t="s">
        <v>129</v>
      </c>
      <c r="H89" s="186" t="s">
        <v>130</v>
      </c>
      <c r="I89" s="187" t="s">
        <v>131</v>
      </c>
      <c r="J89" s="186" t="s">
        <v>101</v>
      </c>
      <c r="K89" s="188" t="s">
        <v>132</v>
      </c>
      <c r="L89" s="189"/>
      <c r="M89" s="90" t="s">
        <v>19</v>
      </c>
      <c r="N89" s="91" t="s">
        <v>45</v>
      </c>
      <c r="O89" s="91" t="s">
        <v>133</v>
      </c>
      <c r="P89" s="91" t="s">
        <v>134</v>
      </c>
      <c r="Q89" s="91" t="s">
        <v>135</v>
      </c>
      <c r="R89" s="91" t="s">
        <v>136</v>
      </c>
      <c r="S89" s="91" t="s">
        <v>137</v>
      </c>
      <c r="T89" s="92" t="s">
        <v>138</v>
      </c>
    </row>
    <row r="90" spans="2:63" s="1" customFormat="1" ht="22.8" customHeight="1">
      <c r="B90" s="37"/>
      <c r="C90" s="97" t="s">
        <v>139</v>
      </c>
      <c r="D90" s="38"/>
      <c r="E90" s="38"/>
      <c r="F90" s="38"/>
      <c r="G90" s="38"/>
      <c r="H90" s="38"/>
      <c r="I90" s="134"/>
      <c r="J90" s="190">
        <f>BK90</f>
        <v>0</v>
      </c>
      <c r="K90" s="38"/>
      <c r="L90" s="42"/>
      <c r="M90" s="93"/>
      <c r="N90" s="94"/>
      <c r="O90" s="94"/>
      <c r="P90" s="191">
        <f>P91</f>
        <v>0</v>
      </c>
      <c r="Q90" s="94"/>
      <c r="R90" s="191">
        <f>R91</f>
        <v>0</v>
      </c>
      <c r="S90" s="94"/>
      <c r="T90" s="192">
        <f>T91</f>
        <v>0</v>
      </c>
      <c r="AT90" s="16" t="s">
        <v>74</v>
      </c>
      <c r="AU90" s="16" t="s">
        <v>102</v>
      </c>
      <c r="BK90" s="193">
        <f>BK91</f>
        <v>0</v>
      </c>
    </row>
    <row r="91" spans="2:63" s="11" customFormat="1" ht="25.9" customHeight="1">
      <c r="B91" s="194"/>
      <c r="C91" s="195"/>
      <c r="D91" s="196" t="s">
        <v>74</v>
      </c>
      <c r="E91" s="197" t="s">
        <v>395</v>
      </c>
      <c r="F91" s="197" t="s">
        <v>396</v>
      </c>
      <c r="G91" s="195"/>
      <c r="H91" s="195"/>
      <c r="I91" s="198"/>
      <c r="J91" s="199">
        <f>BK91</f>
        <v>0</v>
      </c>
      <c r="K91" s="195"/>
      <c r="L91" s="200"/>
      <c r="M91" s="201"/>
      <c r="N91" s="202"/>
      <c r="O91" s="202"/>
      <c r="P91" s="203">
        <f>P92</f>
        <v>0</v>
      </c>
      <c r="Q91" s="202"/>
      <c r="R91" s="203">
        <f>R92</f>
        <v>0</v>
      </c>
      <c r="S91" s="202"/>
      <c r="T91" s="204">
        <f>T92</f>
        <v>0</v>
      </c>
      <c r="AR91" s="205" t="s">
        <v>85</v>
      </c>
      <c r="AT91" s="206" t="s">
        <v>74</v>
      </c>
      <c r="AU91" s="206" t="s">
        <v>75</v>
      </c>
      <c r="AY91" s="205" t="s">
        <v>142</v>
      </c>
      <c r="BK91" s="207">
        <f>BK92</f>
        <v>0</v>
      </c>
    </row>
    <row r="92" spans="2:63" s="11" customFormat="1" ht="22.8" customHeight="1">
      <c r="B92" s="194"/>
      <c r="C92" s="195"/>
      <c r="D92" s="196" t="s">
        <v>74</v>
      </c>
      <c r="E92" s="208" t="s">
        <v>931</v>
      </c>
      <c r="F92" s="208" t="s">
        <v>932</v>
      </c>
      <c r="G92" s="195"/>
      <c r="H92" s="195"/>
      <c r="I92" s="198"/>
      <c r="J92" s="209">
        <f>BK92</f>
        <v>0</v>
      </c>
      <c r="K92" s="195"/>
      <c r="L92" s="200"/>
      <c r="M92" s="201"/>
      <c r="N92" s="202"/>
      <c r="O92" s="202"/>
      <c r="P92" s="203">
        <f>P93+P112+P115+P127+P145+P175+P197+P201+P206</f>
        <v>0</v>
      </c>
      <c r="Q92" s="202"/>
      <c r="R92" s="203">
        <f>R93+R112+R115+R127+R145+R175+R197+R201+R206</f>
        <v>0</v>
      </c>
      <c r="S92" s="202"/>
      <c r="T92" s="204">
        <f>T93+T112+T115+T127+T145+T175+T197+T201+T206</f>
        <v>0</v>
      </c>
      <c r="AR92" s="205" t="s">
        <v>85</v>
      </c>
      <c r="AT92" s="206" t="s">
        <v>74</v>
      </c>
      <c r="AU92" s="206" t="s">
        <v>83</v>
      </c>
      <c r="AY92" s="205" t="s">
        <v>142</v>
      </c>
      <c r="BK92" s="207">
        <f>BK93+BK112+BK115+BK127+BK145+BK175+BK197+BK201+BK206</f>
        <v>0</v>
      </c>
    </row>
    <row r="93" spans="2:63" s="11" customFormat="1" ht="20.85" customHeight="1">
      <c r="B93" s="194"/>
      <c r="C93" s="195"/>
      <c r="D93" s="196" t="s">
        <v>74</v>
      </c>
      <c r="E93" s="208" t="s">
        <v>816</v>
      </c>
      <c r="F93" s="208" t="s">
        <v>817</v>
      </c>
      <c r="G93" s="195"/>
      <c r="H93" s="195"/>
      <c r="I93" s="198"/>
      <c r="J93" s="209">
        <f>BK93</f>
        <v>0</v>
      </c>
      <c r="K93" s="195"/>
      <c r="L93" s="200"/>
      <c r="M93" s="201"/>
      <c r="N93" s="202"/>
      <c r="O93" s="202"/>
      <c r="P93" s="203">
        <f>SUM(P94:P111)</f>
        <v>0</v>
      </c>
      <c r="Q93" s="202"/>
      <c r="R93" s="203">
        <f>SUM(R94:R111)</f>
        <v>0</v>
      </c>
      <c r="S93" s="202"/>
      <c r="T93" s="204">
        <f>SUM(T94:T111)</f>
        <v>0</v>
      </c>
      <c r="AR93" s="205" t="s">
        <v>85</v>
      </c>
      <c r="AT93" s="206" t="s">
        <v>74</v>
      </c>
      <c r="AU93" s="206" t="s">
        <v>85</v>
      </c>
      <c r="AY93" s="205" t="s">
        <v>142</v>
      </c>
      <c r="BK93" s="207">
        <f>SUM(BK94:BK111)</f>
        <v>0</v>
      </c>
    </row>
    <row r="94" spans="2:65" s="1" customFormat="1" ht="16.5" customHeight="1">
      <c r="B94" s="37"/>
      <c r="C94" s="210" t="s">
        <v>83</v>
      </c>
      <c r="D94" s="210" t="s">
        <v>145</v>
      </c>
      <c r="E94" s="211" t="s">
        <v>933</v>
      </c>
      <c r="F94" s="212" t="s">
        <v>934</v>
      </c>
      <c r="G94" s="213" t="s">
        <v>169</v>
      </c>
      <c r="H94" s="214">
        <v>4</v>
      </c>
      <c r="I94" s="215"/>
      <c r="J94" s="216">
        <f>ROUND(I94*H94,2)</f>
        <v>0</v>
      </c>
      <c r="K94" s="212" t="s">
        <v>19</v>
      </c>
      <c r="L94" s="42"/>
      <c r="M94" s="217" t="s">
        <v>19</v>
      </c>
      <c r="N94" s="218" t="s">
        <v>46</v>
      </c>
      <c r="O94" s="82"/>
      <c r="P94" s="219">
        <f>O94*H94</f>
        <v>0</v>
      </c>
      <c r="Q94" s="219">
        <v>0</v>
      </c>
      <c r="R94" s="219">
        <f>Q94*H94</f>
        <v>0</v>
      </c>
      <c r="S94" s="219">
        <v>0</v>
      </c>
      <c r="T94" s="220">
        <f>S94*H94</f>
        <v>0</v>
      </c>
      <c r="AR94" s="221" t="s">
        <v>150</v>
      </c>
      <c r="AT94" s="221" t="s">
        <v>145</v>
      </c>
      <c r="AU94" s="221" t="s">
        <v>143</v>
      </c>
      <c r="AY94" s="16" t="s">
        <v>142</v>
      </c>
      <c r="BE94" s="222">
        <f>IF(N94="základní",J94,0)</f>
        <v>0</v>
      </c>
      <c r="BF94" s="222">
        <f>IF(N94="snížená",J94,0)</f>
        <v>0</v>
      </c>
      <c r="BG94" s="222">
        <f>IF(N94="zákl. přenesená",J94,0)</f>
        <v>0</v>
      </c>
      <c r="BH94" s="222">
        <f>IF(N94="sníž. přenesená",J94,0)</f>
        <v>0</v>
      </c>
      <c r="BI94" s="222">
        <f>IF(N94="nulová",J94,0)</f>
        <v>0</v>
      </c>
      <c r="BJ94" s="16" t="s">
        <v>83</v>
      </c>
      <c r="BK94" s="222">
        <f>ROUND(I94*H94,2)</f>
        <v>0</v>
      </c>
      <c r="BL94" s="16" t="s">
        <v>150</v>
      </c>
      <c r="BM94" s="221" t="s">
        <v>935</v>
      </c>
    </row>
    <row r="95" spans="2:65" s="1" customFormat="1" ht="16.5" customHeight="1">
      <c r="B95" s="37"/>
      <c r="C95" s="210" t="s">
        <v>85</v>
      </c>
      <c r="D95" s="210" t="s">
        <v>145</v>
      </c>
      <c r="E95" s="211" t="s">
        <v>936</v>
      </c>
      <c r="F95" s="212" t="s">
        <v>937</v>
      </c>
      <c r="G95" s="213" t="s">
        <v>298</v>
      </c>
      <c r="H95" s="214">
        <v>160</v>
      </c>
      <c r="I95" s="215"/>
      <c r="J95" s="216">
        <f>ROUND(I95*H95,2)</f>
        <v>0</v>
      </c>
      <c r="K95" s="212" t="s">
        <v>19</v>
      </c>
      <c r="L95" s="42"/>
      <c r="M95" s="217" t="s">
        <v>19</v>
      </c>
      <c r="N95" s="218" t="s">
        <v>46</v>
      </c>
      <c r="O95" s="82"/>
      <c r="P95" s="219">
        <f>O95*H95</f>
        <v>0</v>
      </c>
      <c r="Q95" s="219">
        <v>0</v>
      </c>
      <c r="R95" s="219">
        <f>Q95*H95</f>
        <v>0</v>
      </c>
      <c r="S95" s="219">
        <v>0</v>
      </c>
      <c r="T95" s="220">
        <f>S95*H95</f>
        <v>0</v>
      </c>
      <c r="AR95" s="221" t="s">
        <v>150</v>
      </c>
      <c r="AT95" s="221" t="s">
        <v>145</v>
      </c>
      <c r="AU95" s="221" t="s">
        <v>143</v>
      </c>
      <c r="AY95" s="16" t="s">
        <v>142</v>
      </c>
      <c r="BE95" s="222">
        <f>IF(N95="základní",J95,0)</f>
        <v>0</v>
      </c>
      <c r="BF95" s="222">
        <f>IF(N95="snížená",J95,0)</f>
        <v>0</v>
      </c>
      <c r="BG95" s="222">
        <f>IF(N95="zákl. přenesená",J95,0)</f>
        <v>0</v>
      </c>
      <c r="BH95" s="222">
        <f>IF(N95="sníž. přenesená",J95,0)</f>
        <v>0</v>
      </c>
      <c r="BI95" s="222">
        <f>IF(N95="nulová",J95,0)</f>
        <v>0</v>
      </c>
      <c r="BJ95" s="16" t="s">
        <v>83</v>
      </c>
      <c r="BK95" s="222">
        <f>ROUND(I95*H95,2)</f>
        <v>0</v>
      </c>
      <c r="BL95" s="16" t="s">
        <v>150</v>
      </c>
      <c r="BM95" s="221" t="s">
        <v>938</v>
      </c>
    </row>
    <row r="96" spans="2:65" s="1" customFormat="1" ht="16.5" customHeight="1">
      <c r="B96" s="37"/>
      <c r="C96" s="210" t="s">
        <v>143</v>
      </c>
      <c r="D96" s="210" t="s">
        <v>145</v>
      </c>
      <c r="E96" s="211" t="s">
        <v>939</v>
      </c>
      <c r="F96" s="212" t="s">
        <v>940</v>
      </c>
      <c r="G96" s="213" t="s">
        <v>298</v>
      </c>
      <c r="H96" s="214">
        <v>10</v>
      </c>
      <c r="I96" s="215"/>
      <c r="J96" s="216">
        <f>ROUND(I96*H96,2)</f>
        <v>0</v>
      </c>
      <c r="K96" s="212" t="s">
        <v>19</v>
      </c>
      <c r="L96" s="42"/>
      <c r="M96" s="217" t="s">
        <v>19</v>
      </c>
      <c r="N96" s="218" t="s">
        <v>46</v>
      </c>
      <c r="O96" s="82"/>
      <c r="P96" s="219">
        <f>O96*H96</f>
        <v>0</v>
      </c>
      <c r="Q96" s="219">
        <v>0</v>
      </c>
      <c r="R96" s="219">
        <f>Q96*H96</f>
        <v>0</v>
      </c>
      <c r="S96" s="219">
        <v>0</v>
      </c>
      <c r="T96" s="220">
        <f>S96*H96</f>
        <v>0</v>
      </c>
      <c r="AR96" s="221" t="s">
        <v>150</v>
      </c>
      <c r="AT96" s="221" t="s">
        <v>145</v>
      </c>
      <c r="AU96" s="221" t="s">
        <v>143</v>
      </c>
      <c r="AY96" s="16" t="s">
        <v>142</v>
      </c>
      <c r="BE96" s="222">
        <f>IF(N96="základní",J96,0)</f>
        <v>0</v>
      </c>
      <c r="BF96" s="222">
        <f>IF(N96="snížená",J96,0)</f>
        <v>0</v>
      </c>
      <c r="BG96" s="222">
        <f>IF(N96="zákl. přenesená",J96,0)</f>
        <v>0</v>
      </c>
      <c r="BH96" s="222">
        <f>IF(N96="sníž. přenesená",J96,0)</f>
        <v>0</v>
      </c>
      <c r="BI96" s="222">
        <f>IF(N96="nulová",J96,0)</f>
        <v>0</v>
      </c>
      <c r="BJ96" s="16" t="s">
        <v>83</v>
      </c>
      <c r="BK96" s="222">
        <f>ROUND(I96*H96,2)</f>
        <v>0</v>
      </c>
      <c r="BL96" s="16" t="s">
        <v>150</v>
      </c>
      <c r="BM96" s="221" t="s">
        <v>941</v>
      </c>
    </row>
    <row r="97" spans="2:65" s="1" customFormat="1" ht="16.5" customHeight="1">
      <c r="B97" s="37"/>
      <c r="C97" s="210" t="s">
        <v>150</v>
      </c>
      <c r="D97" s="210" t="s">
        <v>145</v>
      </c>
      <c r="E97" s="211" t="s">
        <v>942</v>
      </c>
      <c r="F97" s="212" t="s">
        <v>943</v>
      </c>
      <c r="G97" s="213" t="s">
        <v>298</v>
      </c>
      <c r="H97" s="214">
        <v>532</v>
      </c>
      <c r="I97" s="215"/>
      <c r="J97" s="216">
        <f>ROUND(I97*H97,2)</f>
        <v>0</v>
      </c>
      <c r="K97" s="212" t="s">
        <v>19</v>
      </c>
      <c r="L97" s="42"/>
      <c r="M97" s="217" t="s">
        <v>19</v>
      </c>
      <c r="N97" s="218" t="s">
        <v>46</v>
      </c>
      <c r="O97" s="82"/>
      <c r="P97" s="219">
        <f>O97*H97</f>
        <v>0</v>
      </c>
      <c r="Q97" s="219">
        <v>0</v>
      </c>
      <c r="R97" s="219">
        <f>Q97*H97</f>
        <v>0</v>
      </c>
      <c r="S97" s="219">
        <v>0</v>
      </c>
      <c r="T97" s="220">
        <f>S97*H97</f>
        <v>0</v>
      </c>
      <c r="AR97" s="221" t="s">
        <v>150</v>
      </c>
      <c r="AT97" s="221" t="s">
        <v>145</v>
      </c>
      <c r="AU97" s="221" t="s">
        <v>143</v>
      </c>
      <c r="AY97" s="16" t="s">
        <v>142</v>
      </c>
      <c r="BE97" s="222">
        <f>IF(N97="základní",J97,0)</f>
        <v>0</v>
      </c>
      <c r="BF97" s="222">
        <f>IF(N97="snížená",J97,0)</f>
        <v>0</v>
      </c>
      <c r="BG97" s="222">
        <f>IF(N97="zákl. přenesená",J97,0)</f>
        <v>0</v>
      </c>
      <c r="BH97" s="222">
        <f>IF(N97="sníž. přenesená",J97,0)</f>
        <v>0</v>
      </c>
      <c r="BI97" s="222">
        <f>IF(N97="nulová",J97,0)</f>
        <v>0</v>
      </c>
      <c r="BJ97" s="16" t="s">
        <v>83</v>
      </c>
      <c r="BK97" s="222">
        <f>ROUND(I97*H97,2)</f>
        <v>0</v>
      </c>
      <c r="BL97" s="16" t="s">
        <v>150</v>
      </c>
      <c r="BM97" s="221" t="s">
        <v>944</v>
      </c>
    </row>
    <row r="98" spans="2:65" s="1" customFormat="1" ht="24" customHeight="1">
      <c r="B98" s="37"/>
      <c r="C98" s="237" t="s">
        <v>173</v>
      </c>
      <c r="D98" s="237" t="s">
        <v>162</v>
      </c>
      <c r="E98" s="238" t="s">
        <v>945</v>
      </c>
      <c r="F98" s="239" t="s">
        <v>946</v>
      </c>
      <c r="G98" s="240" t="s">
        <v>169</v>
      </c>
      <c r="H98" s="241">
        <v>4</v>
      </c>
      <c r="I98" s="242"/>
      <c r="J98" s="243">
        <f>ROUND(I98*H98,2)</f>
        <v>0</v>
      </c>
      <c r="K98" s="239" t="s">
        <v>19</v>
      </c>
      <c r="L98" s="244"/>
      <c r="M98" s="245" t="s">
        <v>19</v>
      </c>
      <c r="N98" s="246" t="s">
        <v>46</v>
      </c>
      <c r="O98" s="82"/>
      <c r="P98" s="219">
        <f>O98*H98</f>
        <v>0</v>
      </c>
      <c r="Q98" s="219">
        <v>0</v>
      </c>
      <c r="R98" s="219">
        <f>Q98*H98</f>
        <v>0</v>
      </c>
      <c r="S98" s="219">
        <v>0</v>
      </c>
      <c r="T98" s="220">
        <f>S98*H98</f>
        <v>0</v>
      </c>
      <c r="AR98" s="221" t="s">
        <v>165</v>
      </c>
      <c r="AT98" s="221" t="s">
        <v>162</v>
      </c>
      <c r="AU98" s="221" t="s">
        <v>143</v>
      </c>
      <c r="AY98" s="16" t="s">
        <v>142</v>
      </c>
      <c r="BE98" s="222">
        <f>IF(N98="základní",J98,0)</f>
        <v>0</v>
      </c>
      <c r="BF98" s="222">
        <f>IF(N98="snížená",J98,0)</f>
        <v>0</v>
      </c>
      <c r="BG98" s="222">
        <f>IF(N98="zákl. přenesená",J98,0)</f>
        <v>0</v>
      </c>
      <c r="BH98" s="222">
        <f>IF(N98="sníž. přenesená",J98,0)</f>
        <v>0</v>
      </c>
      <c r="BI98" s="222">
        <f>IF(N98="nulová",J98,0)</f>
        <v>0</v>
      </c>
      <c r="BJ98" s="16" t="s">
        <v>83</v>
      </c>
      <c r="BK98" s="222">
        <f>ROUND(I98*H98,2)</f>
        <v>0</v>
      </c>
      <c r="BL98" s="16" t="s">
        <v>150</v>
      </c>
      <c r="BM98" s="221" t="s">
        <v>947</v>
      </c>
    </row>
    <row r="99" spans="2:65" s="1" customFormat="1" ht="16.5" customHeight="1">
      <c r="B99" s="37"/>
      <c r="C99" s="237" t="s">
        <v>178</v>
      </c>
      <c r="D99" s="237" t="s">
        <v>162</v>
      </c>
      <c r="E99" s="238" t="s">
        <v>948</v>
      </c>
      <c r="F99" s="239" t="s">
        <v>949</v>
      </c>
      <c r="G99" s="240" t="s">
        <v>298</v>
      </c>
      <c r="H99" s="241">
        <v>65</v>
      </c>
      <c r="I99" s="242"/>
      <c r="J99" s="243">
        <f>ROUND(I99*H99,2)</f>
        <v>0</v>
      </c>
      <c r="K99" s="239" t="s">
        <v>19</v>
      </c>
      <c r="L99" s="244"/>
      <c r="M99" s="245" t="s">
        <v>19</v>
      </c>
      <c r="N99" s="246" t="s">
        <v>46</v>
      </c>
      <c r="O99" s="82"/>
      <c r="P99" s="219">
        <f>O99*H99</f>
        <v>0</v>
      </c>
      <c r="Q99" s="219">
        <v>0</v>
      </c>
      <c r="R99" s="219">
        <f>Q99*H99</f>
        <v>0</v>
      </c>
      <c r="S99" s="219">
        <v>0</v>
      </c>
      <c r="T99" s="220">
        <f>S99*H99</f>
        <v>0</v>
      </c>
      <c r="AR99" s="221" t="s">
        <v>165</v>
      </c>
      <c r="AT99" s="221" t="s">
        <v>162</v>
      </c>
      <c r="AU99" s="221" t="s">
        <v>143</v>
      </c>
      <c r="AY99" s="16" t="s">
        <v>142</v>
      </c>
      <c r="BE99" s="222">
        <f>IF(N99="základní",J99,0)</f>
        <v>0</v>
      </c>
      <c r="BF99" s="222">
        <f>IF(N99="snížená",J99,0)</f>
        <v>0</v>
      </c>
      <c r="BG99" s="222">
        <f>IF(N99="zákl. přenesená",J99,0)</f>
        <v>0</v>
      </c>
      <c r="BH99" s="222">
        <f>IF(N99="sníž. přenesená",J99,0)</f>
        <v>0</v>
      </c>
      <c r="BI99" s="222">
        <f>IF(N99="nulová",J99,0)</f>
        <v>0</v>
      </c>
      <c r="BJ99" s="16" t="s">
        <v>83</v>
      </c>
      <c r="BK99" s="222">
        <f>ROUND(I99*H99,2)</f>
        <v>0</v>
      </c>
      <c r="BL99" s="16" t="s">
        <v>150</v>
      </c>
      <c r="BM99" s="221" t="s">
        <v>950</v>
      </c>
    </row>
    <row r="100" spans="2:65" s="1" customFormat="1" ht="16.5" customHeight="1">
      <c r="B100" s="37"/>
      <c r="C100" s="237" t="s">
        <v>185</v>
      </c>
      <c r="D100" s="237" t="s">
        <v>162</v>
      </c>
      <c r="E100" s="238" t="s">
        <v>951</v>
      </c>
      <c r="F100" s="239" t="s">
        <v>952</v>
      </c>
      <c r="G100" s="240" t="s">
        <v>298</v>
      </c>
      <c r="H100" s="241">
        <v>45</v>
      </c>
      <c r="I100" s="242"/>
      <c r="J100" s="243">
        <f>ROUND(I100*H100,2)</f>
        <v>0</v>
      </c>
      <c r="K100" s="239" t="s">
        <v>19</v>
      </c>
      <c r="L100" s="244"/>
      <c r="M100" s="245" t="s">
        <v>19</v>
      </c>
      <c r="N100" s="246" t="s">
        <v>46</v>
      </c>
      <c r="O100" s="82"/>
      <c r="P100" s="219">
        <f>O100*H100</f>
        <v>0</v>
      </c>
      <c r="Q100" s="219">
        <v>0</v>
      </c>
      <c r="R100" s="219">
        <f>Q100*H100</f>
        <v>0</v>
      </c>
      <c r="S100" s="219">
        <v>0</v>
      </c>
      <c r="T100" s="220">
        <f>S100*H100</f>
        <v>0</v>
      </c>
      <c r="AR100" s="221" t="s">
        <v>165</v>
      </c>
      <c r="AT100" s="221" t="s">
        <v>162</v>
      </c>
      <c r="AU100" s="221" t="s">
        <v>143</v>
      </c>
      <c r="AY100" s="16" t="s">
        <v>142</v>
      </c>
      <c r="BE100" s="222">
        <f>IF(N100="základní",J100,0)</f>
        <v>0</v>
      </c>
      <c r="BF100" s="222">
        <f>IF(N100="snížená",J100,0)</f>
        <v>0</v>
      </c>
      <c r="BG100" s="222">
        <f>IF(N100="zákl. přenesená",J100,0)</f>
        <v>0</v>
      </c>
      <c r="BH100" s="222">
        <f>IF(N100="sníž. přenesená",J100,0)</f>
        <v>0</v>
      </c>
      <c r="BI100" s="222">
        <f>IF(N100="nulová",J100,0)</f>
        <v>0</v>
      </c>
      <c r="BJ100" s="16" t="s">
        <v>83</v>
      </c>
      <c r="BK100" s="222">
        <f>ROUND(I100*H100,2)</f>
        <v>0</v>
      </c>
      <c r="BL100" s="16" t="s">
        <v>150</v>
      </c>
      <c r="BM100" s="221" t="s">
        <v>953</v>
      </c>
    </row>
    <row r="101" spans="2:65" s="1" customFormat="1" ht="16.5" customHeight="1">
      <c r="B101" s="37"/>
      <c r="C101" s="237" t="s">
        <v>165</v>
      </c>
      <c r="D101" s="237" t="s">
        <v>162</v>
      </c>
      <c r="E101" s="238" t="s">
        <v>954</v>
      </c>
      <c r="F101" s="239" t="s">
        <v>955</v>
      </c>
      <c r="G101" s="240" t="s">
        <v>236</v>
      </c>
      <c r="H101" s="241">
        <v>600</v>
      </c>
      <c r="I101" s="242"/>
      <c r="J101" s="243">
        <f>ROUND(I101*H101,2)</f>
        <v>0</v>
      </c>
      <c r="K101" s="239" t="s">
        <v>19</v>
      </c>
      <c r="L101" s="244"/>
      <c r="M101" s="245" t="s">
        <v>19</v>
      </c>
      <c r="N101" s="246" t="s">
        <v>46</v>
      </c>
      <c r="O101" s="82"/>
      <c r="P101" s="219">
        <f>O101*H101</f>
        <v>0</v>
      </c>
      <c r="Q101" s="219">
        <v>0</v>
      </c>
      <c r="R101" s="219">
        <f>Q101*H101</f>
        <v>0</v>
      </c>
      <c r="S101" s="219">
        <v>0</v>
      </c>
      <c r="T101" s="220">
        <f>S101*H101</f>
        <v>0</v>
      </c>
      <c r="AR101" s="221" t="s">
        <v>165</v>
      </c>
      <c r="AT101" s="221" t="s">
        <v>162</v>
      </c>
      <c r="AU101" s="221" t="s">
        <v>143</v>
      </c>
      <c r="AY101" s="16" t="s">
        <v>142</v>
      </c>
      <c r="BE101" s="222">
        <f>IF(N101="základní",J101,0)</f>
        <v>0</v>
      </c>
      <c r="BF101" s="222">
        <f>IF(N101="snížená",J101,0)</f>
        <v>0</v>
      </c>
      <c r="BG101" s="222">
        <f>IF(N101="zákl. přenesená",J101,0)</f>
        <v>0</v>
      </c>
      <c r="BH101" s="222">
        <f>IF(N101="sníž. přenesená",J101,0)</f>
        <v>0</v>
      </c>
      <c r="BI101" s="222">
        <f>IF(N101="nulová",J101,0)</f>
        <v>0</v>
      </c>
      <c r="BJ101" s="16" t="s">
        <v>83</v>
      </c>
      <c r="BK101" s="222">
        <f>ROUND(I101*H101,2)</f>
        <v>0</v>
      </c>
      <c r="BL101" s="16" t="s">
        <v>150</v>
      </c>
      <c r="BM101" s="221" t="s">
        <v>956</v>
      </c>
    </row>
    <row r="102" spans="2:65" s="1" customFormat="1" ht="16.5" customHeight="1">
      <c r="B102" s="37"/>
      <c r="C102" s="237" t="s">
        <v>211</v>
      </c>
      <c r="D102" s="237" t="s">
        <v>162</v>
      </c>
      <c r="E102" s="238" t="s">
        <v>957</v>
      </c>
      <c r="F102" s="239" t="s">
        <v>958</v>
      </c>
      <c r="G102" s="240" t="s">
        <v>236</v>
      </c>
      <c r="H102" s="241">
        <v>2</v>
      </c>
      <c r="I102" s="242"/>
      <c r="J102" s="243">
        <f>ROUND(I102*H102,2)</f>
        <v>0</v>
      </c>
      <c r="K102" s="239" t="s">
        <v>19</v>
      </c>
      <c r="L102" s="244"/>
      <c r="M102" s="245" t="s">
        <v>19</v>
      </c>
      <c r="N102" s="246" t="s">
        <v>46</v>
      </c>
      <c r="O102" s="82"/>
      <c r="P102" s="219">
        <f>O102*H102</f>
        <v>0</v>
      </c>
      <c r="Q102" s="219">
        <v>0</v>
      </c>
      <c r="R102" s="219">
        <f>Q102*H102</f>
        <v>0</v>
      </c>
      <c r="S102" s="219">
        <v>0</v>
      </c>
      <c r="T102" s="220">
        <f>S102*H102</f>
        <v>0</v>
      </c>
      <c r="AR102" s="221" t="s">
        <v>165</v>
      </c>
      <c r="AT102" s="221" t="s">
        <v>162</v>
      </c>
      <c r="AU102" s="221" t="s">
        <v>143</v>
      </c>
      <c r="AY102" s="16" t="s">
        <v>142</v>
      </c>
      <c r="BE102" s="222">
        <f>IF(N102="základní",J102,0)</f>
        <v>0</v>
      </c>
      <c r="BF102" s="222">
        <f>IF(N102="snížená",J102,0)</f>
        <v>0</v>
      </c>
      <c r="BG102" s="222">
        <f>IF(N102="zákl. přenesená",J102,0)</f>
        <v>0</v>
      </c>
      <c r="BH102" s="222">
        <f>IF(N102="sníž. přenesená",J102,0)</f>
        <v>0</v>
      </c>
      <c r="BI102" s="222">
        <f>IF(N102="nulová",J102,0)</f>
        <v>0</v>
      </c>
      <c r="BJ102" s="16" t="s">
        <v>83</v>
      </c>
      <c r="BK102" s="222">
        <f>ROUND(I102*H102,2)</f>
        <v>0</v>
      </c>
      <c r="BL102" s="16" t="s">
        <v>150</v>
      </c>
      <c r="BM102" s="221" t="s">
        <v>959</v>
      </c>
    </row>
    <row r="103" spans="2:65" s="1" customFormat="1" ht="24" customHeight="1">
      <c r="B103" s="37"/>
      <c r="C103" s="237" t="s">
        <v>215</v>
      </c>
      <c r="D103" s="237" t="s">
        <v>162</v>
      </c>
      <c r="E103" s="238" t="s">
        <v>960</v>
      </c>
      <c r="F103" s="239" t="s">
        <v>961</v>
      </c>
      <c r="G103" s="240" t="s">
        <v>298</v>
      </c>
      <c r="H103" s="241">
        <v>8</v>
      </c>
      <c r="I103" s="242"/>
      <c r="J103" s="243">
        <f>ROUND(I103*H103,2)</f>
        <v>0</v>
      </c>
      <c r="K103" s="239" t="s">
        <v>19</v>
      </c>
      <c r="L103" s="244"/>
      <c r="M103" s="245" t="s">
        <v>19</v>
      </c>
      <c r="N103" s="246" t="s">
        <v>46</v>
      </c>
      <c r="O103" s="82"/>
      <c r="P103" s="219">
        <f>O103*H103</f>
        <v>0</v>
      </c>
      <c r="Q103" s="219">
        <v>0</v>
      </c>
      <c r="R103" s="219">
        <f>Q103*H103</f>
        <v>0</v>
      </c>
      <c r="S103" s="219">
        <v>0</v>
      </c>
      <c r="T103" s="220">
        <f>S103*H103</f>
        <v>0</v>
      </c>
      <c r="AR103" s="221" t="s">
        <v>165</v>
      </c>
      <c r="AT103" s="221" t="s">
        <v>162</v>
      </c>
      <c r="AU103" s="221" t="s">
        <v>143</v>
      </c>
      <c r="AY103" s="16" t="s">
        <v>142</v>
      </c>
      <c r="BE103" s="222">
        <f>IF(N103="základní",J103,0)</f>
        <v>0</v>
      </c>
      <c r="BF103" s="222">
        <f>IF(N103="snížená",J103,0)</f>
        <v>0</v>
      </c>
      <c r="BG103" s="222">
        <f>IF(N103="zákl. přenesená",J103,0)</f>
        <v>0</v>
      </c>
      <c r="BH103" s="222">
        <f>IF(N103="sníž. přenesená",J103,0)</f>
        <v>0</v>
      </c>
      <c r="BI103" s="222">
        <f>IF(N103="nulová",J103,0)</f>
        <v>0</v>
      </c>
      <c r="BJ103" s="16" t="s">
        <v>83</v>
      </c>
      <c r="BK103" s="222">
        <f>ROUND(I103*H103,2)</f>
        <v>0</v>
      </c>
      <c r="BL103" s="16" t="s">
        <v>150</v>
      </c>
      <c r="BM103" s="221" t="s">
        <v>962</v>
      </c>
    </row>
    <row r="104" spans="2:65" s="1" customFormat="1" ht="16.5" customHeight="1">
      <c r="B104" s="37"/>
      <c r="C104" s="237" t="s">
        <v>219</v>
      </c>
      <c r="D104" s="237" t="s">
        <v>162</v>
      </c>
      <c r="E104" s="238" t="s">
        <v>963</v>
      </c>
      <c r="F104" s="239" t="s">
        <v>964</v>
      </c>
      <c r="G104" s="240" t="s">
        <v>298</v>
      </c>
      <c r="H104" s="241">
        <v>90</v>
      </c>
      <c r="I104" s="242"/>
      <c r="J104" s="243">
        <f>ROUND(I104*H104,2)</f>
        <v>0</v>
      </c>
      <c r="K104" s="239" t="s">
        <v>19</v>
      </c>
      <c r="L104" s="244"/>
      <c r="M104" s="245" t="s">
        <v>19</v>
      </c>
      <c r="N104" s="246" t="s">
        <v>46</v>
      </c>
      <c r="O104" s="82"/>
      <c r="P104" s="219">
        <f>O104*H104</f>
        <v>0</v>
      </c>
      <c r="Q104" s="219">
        <v>0</v>
      </c>
      <c r="R104" s="219">
        <f>Q104*H104</f>
        <v>0</v>
      </c>
      <c r="S104" s="219">
        <v>0</v>
      </c>
      <c r="T104" s="220">
        <f>S104*H104</f>
        <v>0</v>
      </c>
      <c r="AR104" s="221" t="s">
        <v>165</v>
      </c>
      <c r="AT104" s="221" t="s">
        <v>162</v>
      </c>
      <c r="AU104" s="221" t="s">
        <v>143</v>
      </c>
      <c r="AY104" s="16" t="s">
        <v>142</v>
      </c>
      <c r="BE104" s="222">
        <f>IF(N104="základní",J104,0)</f>
        <v>0</v>
      </c>
      <c r="BF104" s="222">
        <f>IF(N104="snížená",J104,0)</f>
        <v>0</v>
      </c>
      <c r="BG104" s="222">
        <f>IF(N104="zákl. přenesená",J104,0)</f>
        <v>0</v>
      </c>
      <c r="BH104" s="222">
        <f>IF(N104="sníž. přenesená",J104,0)</f>
        <v>0</v>
      </c>
      <c r="BI104" s="222">
        <f>IF(N104="nulová",J104,0)</f>
        <v>0</v>
      </c>
      <c r="BJ104" s="16" t="s">
        <v>83</v>
      </c>
      <c r="BK104" s="222">
        <f>ROUND(I104*H104,2)</f>
        <v>0</v>
      </c>
      <c r="BL104" s="16" t="s">
        <v>150</v>
      </c>
      <c r="BM104" s="221" t="s">
        <v>965</v>
      </c>
    </row>
    <row r="105" spans="2:65" s="1" customFormat="1" ht="16.5" customHeight="1">
      <c r="B105" s="37"/>
      <c r="C105" s="237" t="s">
        <v>226</v>
      </c>
      <c r="D105" s="237" t="s">
        <v>162</v>
      </c>
      <c r="E105" s="238" t="s">
        <v>966</v>
      </c>
      <c r="F105" s="239" t="s">
        <v>967</v>
      </c>
      <c r="G105" s="240" t="s">
        <v>298</v>
      </c>
      <c r="H105" s="241">
        <v>65</v>
      </c>
      <c r="I105" s="242"/>
      <c r="J105" s="243">
        <f>ROUND(I105*H105,2)</f>
        <v>0</v>
      </c>
      <c r="K105" s="239" t="s">
        <v>19</v>
      </c>
      <c r="L105" s="244"/>
      <c r="M105" s="245" t="s">
        <v>19</v>
      </c>
      <c r="N105" s="246" t="s">
        <v>46</v>
      </c>
      <c r="O105" s="82"/>
      <c r="P105" s="219">
        <f>O105*H105</f>
        <v>0</v>
      </c>
      <c r="Q105" s="219">
        <v>0</v>
      </c>
      <c r="R105" s="219">
        <f>Q105*H105</f>
        <v>0</v>
      </c>
      <c r="S105" s="219">
        <v>0</v>
      </c>
      <c r="T105" s="220">
        <f>S105*H105</f>
        <v>0</v>
      </c>
      <c r="AR105" s="221" t="s">
        <v>165</v>
      </c>
      <c r="AT105" s="221" t="s">
        <v>162</v>
      </c>
      <c r="AU105" s="221" t="s">
        <v>143</v>
      </c>
      <c r="AY105" s="16" t="s">
        <v>142</v>
      </c>
      <c r="BE105" s="222">
        <f>IF(N105="základní",J105,0)</f>
        <v>0</v>
      </c>
      <c r="BF105" s="222">
        <f>IF(N105="snížená",J105,0)</f>
        <v>0</v>
      </c>
      <c r="BG105" s="222">
        <f>IF(N105="zákl. přenesená",J105,0)</f>
        <v>0</v>
      </c>
      <c r="BH105" s="222">
        <f>IF(N105="sníž. přenesená",J105,0)</f>
        <v>0</v>
      </c>
      <c r="BI105" s="222">
        <f>IF(N105="nulová",J105,0)</f>
        <v>0</v>
      </c>
      <c r="BJ105" s="16" t="s">
        <v>83</v>
      </c>
      <c r="BK105" s="222">
        <f>ROUND(I105*H105,2)</f>
        <v>0</v>
      </c>
      <c r="BL105" s="16" t="s">
        <v>150</v>
      </c>
      <c r="BM105" s="221" t="s">
        <v>968</v>
      </c>
    </row>
    <row r="106" spans="2:65" s="1" customFormat="1" ht="16.5" customHeight="1">
      <c r="B106" s="37"/>
      <c r="C106" s="237" t="s">
        <v>233</v>
      </c>
      <c r="D106" s="237" t="s">
        <v>162</v>
      </c>
      <c r="E106" s="238" t="s">
        <v>969</v>
      </c>
      <c r="F106" s="239" t="s">
        <v>970</v>
      </c>
      <c r="G106" s="240" t="s">
        <v>298</v>
      </c>
      <c r="H106" s="241">
        <v>60</v>
      </c>
      <c r="I106" s="242"/>
      <c r="J106" s="243">
        <f>ROUND(I106*H106,2)</f>
        <v>0</v>
      </c>
      <c r="K106" s="239" t="s">
        <v>19</v>
      </c>
      <c r="L106" s="244"/>
      <c r="M106" s="245" t="s">
        <v>19</v>
      </c>
      <c r="N106" s="246" t="s">
        <v>46</v>
      </c>
      <c r="O106" s="82"/>
      <c r="P106" s="219">
        <f>O106*H106</f>
        <v>0</v>
      </c>
      <c r="Q106" s="219">
        <v>0</v>
      </c>
      <c r="R106" s="219">
        <f>Q106*H106</f>
        <v>0</v>
      </c>
      <c r="S106" s="219">
        <v>0</v>
      </c>
      <c r="T106" s="220">
        <f>S106*H106</f>
        <v>0</v>
      </c>
      <c r="AR106" s="221" t="s">
        <v>165</v>
      </c>
      <c r="AT106" s="221" t="s">
        <v>162</v>
      </c>
      <c r="AU106" s="221" t="s">
        <v>143</v>
      </c>
      <c r="AY106" s="16" t="s">
        <v>142</v>
      </c>
      <c r="BE106" s="222">
        <f>IF(N106="základní",J106,0)</f>
        <v>0</v>
      </c>
      <c r="BF106" s="222">
        <f>IF(N106="snížená",J106,0)</f>
        <v>0</v>
      </c>
      <c r="BG106" s="222">
        <f>IF(N106="zákl. přenesená",J106,0)</f>
        <v>0</v>
      </c>
      <c r="BH106" s="222">
        <f>IF(N106="sníž. přenesená",J106,0)</f>
        <v>0</v>
      </c>
      <c r="BI106" s="222">
        <f>IF(N106="nulová",J106,0)</f>
        <v>0</v>
      </c>
      <c r="BJ106" s="16" t="s">
        <v>83</v>
      </c>
      <c r="BK106" s="222">
        <f>ROUND(I106*H106,2)</f>
        <v>0</v>
      </c>
      <c r="BL106" s="16" t="s">
        <v>150</v>
      </c>
      <c r="BM106" s="221" t="s">
        <v>971</v>
      </c>
    </row>
    <row r="107" spans="2:65" s="1" customFormat="1" ht="16.5" customHeight="1">
      <c r="B107" s="37"/>
      <c r="C107" s="237" t="s">
        <v>239</v>
      </c>
      <c r="D107" s="237" t="s">
        <v>162</v>
      </c>
      <c r="E107" s="238" t="s">
        <v>972</v>
      </c>
      <c r="F107" s="239" t="s">
        <v>973</v>
      </c>
      <c r="G107" s="240" t="s">
        <v>298</v>
      </c>
      <c r="H107" s="241">
        <v>65</v>
      </c>
      <c r="I107" s="242"/>
      <c r="J107" s="243">
        <f>ROUND(I107*H107,2)</f>
        <v>0</v>
      </c>
      <c r="K107" s="239" t="s">
        <v>19</v>
      </c>
      <c r="L107" s="244"/>
      <c r="M107" s="245" t="s">
        <v>19</v>
      </c>
      <c r="N107" s="246" t="s">
        <v>46</v>
      </c>
      <c r="O107" s="82"/>
      <c r="P107" s="219">
        <f>O107*H107</f>
        <v>0</v>
      </c>
      <c r="Q107" s="219">
        <v>0</v>
      </c>
      <c r="R107" s="219">
        <f>Q107*H107</f>
        <v>0</v>
      </c>
      <c r="S107" s="219">
        <v>0</v>
      </c>
      <c r="T107" s="220">
        <f>S107*H107</f>
        <v>0</v>
      </c>
      <c r="AR107" s="221" t="s">
        <v>165</v>
      </c>
      <c r="AT107" s="221" t="s">
        <v>162</v>
      </c>
      <c r="AU107" s="221" t="s">
        <v>143</v>
      </c>
      <c r="AY107" s="16" t="s">
        <v>142</v>
      </c>
      <c r="BE107" s="222">
        <f>IF(N107="základní",J107,0)</f>
        <v>0</v>
      </c>
      <c r="BF107" s="222">
        <f>IF(N107="snížená",J107,0)</f>
        <v>0</v>
      </c>
      <c r="BG107" s="222">
        <f>IF(N107="zákl. přenesená",J107,0)</f>
        <v>0</v>
      </c>
      <c r="BH107" s="222">
        <f>IF(N107="sníž. přenesená",J107,0)</f>
        <v>0</v>
      </c>
      <c r="BI107" s="222">
        <f>IF(N107="nulová",J107,0)</f>
        <v>0</v>
      </c>
      <c r="BJ107" s="16" t="s">
        <v>83</v>
      </c>
      <c r="BK107" s="222">
        <f>ROUND(I107*H107,2)</f>
        <v>0</v>
      </c>
      <c r="BL107" s="16" t="s">
        <v>150</v>
      </c>
      <c r="BM107" s="221" t="s">
        <v>974</v>
      </c>
    </row>
    <row r="108" spans="2:65" s="1" customFormat="1" ht="16.5" customHeight="1">
      <c r="B108" s="37"/>
      <c r="C108" s="237" t="s">
        <v>8</v>
      </c>
      <c r="D108" s="237" t="s">
        <v>162</v>
      </c>
      <c r="E108" s="238" t="s">
        <v>975</v>
      </c>
      <c r="F108" s="239" t="s">
        <v>976</v>
      </c>
      <c r="G108" s="240" t="s">
        <v>298</v>
      </c>
      <c r="H108" s="241">
        <v>130</v>
      </c>
      <c r="I108" s="242"/>
      <c r="J108" s="243">
        <f>ROUND(I108*H108,2)</f>
        <v>0</v>
      </c>
      <c r="K108" s="239" t="s">
        <v>19</v>
      </c>
      <c r="L108" s="244"/>
      <c r="M108" s="245" t="s">
        <v>19</v>
      </c>
      <c r="N108" s="246" t="s">
        <v>46</v>
      </c>
      <c r="O108" s="82"/>
      <c r="P108" s="219">
        <f>O108*H108</f>
        <v>0</v>
      </c>
      <c r="Q108" s="219">
        <v>0</v>
      </c>
      <c r="R108" s="219">
        <f>Q108*H108</f>
        <v>0</v>
      </c>
      <c r="S108" s="219">
        <v>0</v>
      </c>
      <c r="T108" s="220">
        <f>S108*H108</f>
        <v>0</v>
      </c>
      <c r="AR108" s="221" t="s">
        <v>165</v>
      </c>
      <c r="AT108" s="221" t="s">
        <v>162</v>
      </c>
      <c r="AU108" s="221" t="s">
        <v>143</v>
      </c>
      <c r="AY108" s="16" t="s">
        <v>142</v>
      </c>
      <c r="BE108" s="222">
        <f>IF(N108="základní",J108,0)</f>
        <v>0</v>
      </c>
      <c r="BF108" s="222">
        <f>IF(N108="snížená",J108,0)</f>
        <v>0</v>
      </c>
      <c r="BG108" s="222">
        <f>IF(N108="zákl. přenesená",J108,0)</f>
        <v>0</v>
      </c>
      <c r="BH108" s="222">
        <f>IF(N108="sníž. přenesená",J108,0)</f>
        <v>0</v>
      </c>
      <c r="BI108" s="222">
        <f>IF(N108="nulová",J108,0)</f>
        <v>0</v>
      </c>
      <c r="BJ108" s="16" t="s">
        <v>83</v>
      </c>
      <c r="BK108" s="222">
        <f>ROUND(I108*H108,2)</f>
        <v>0</v>
      </c>
      <c r="BL108" s="16" t="s">
        <v>150</v>
      </c>
      <c r="BM108" s="221" t="s">
        <v>977</v>
      </c>
    </row>
    <row r="109" spans="2:65" s="1" customFormat="1" ht="16.5" customHeight="1">
      <c r="B109" s="37"/>
      <c r="C109" s="237" t="s">
        <v>247</v>
      </c>
      <c r="D109" s="237" t="s">
        <v>162</v>
      </c>
      <c r="E109" s="238" t="s">
        <v>978</v>
      </c>
      <c r="F109" s="239" t="s">
        <v>979</v>
      </c>
      <c r="G109" s="240" t="s">
        <v>298</v>
      </c>
      <c r="H109" s="241">
        <v>4</v>
      </c>
      <c r="I109" s="242"/>
      <c r="J109" s="243">
        <f>ROUND(I109*H109,2)</f>
        <v>0</v>
      </c>
      <c r="K109" s="239" t="s">
        <v>19</v>
      </c>
      <c r="L109" s="244"/>
      <c r="M109" s="245" t="s">
        <v>19</v>
      </c>
      <c r="N109" s="246" t="s">
        <v>46</v>
      </c>
      <c r="O109" s="82"/>
      <c r="P109" s="219">
        <f>O109*H109</f>
        <v>0</v>
      </c>
      <c r="Q109" s="219">
        <v>0</v>
      </c>
      <c r="R109" s="219">
        <f>Q109*H109</f>
        <v>0</v>
      </c>
      <c r="S109" s="219">
        <v>0</v>
      </c>
      <c r="T109" s="220">
        <f>S109*H109</f>
        <v>0</v>
      </c>
      <c r="AR109" s="221" t="s">
        <v>165</v>
      </c>
      <c r="AT109" s="221" t="s">
        <v>162</v>
      </c>
      <c r="AU109" s="221" t="s">
        <v>143</v>
      </c>
      <c r="AY109" s="16" t="s">
        <v>142</v>
      </c>
      <c r="BE109" s="222">
        <f>IF(N109="základní",J109,0)</f>
        <v>0</v>
      </c>
      <c r="BF109" s="222">
        <f>IF(N109="snížená",J109,0)</f>
        <v>0</v>
      </c>
      <c r="BG109" s="222">
        <f>IF(N109="zákl. přenesená",J109,0)</f>
        <v>0</v>
      </c>
      <c r="BH109" s="222">
        <f>IF(N109="sníž. přenesená",J109,0)</f>
        <v>0</v>
      </c>
      <c r="BI109" s="222">
        <f>IF(N109="nulová",J109,0)</f>
        <v>0</v>
      </c>
      <c r="BJ109" s="16" t="s">
        <v>83</v>
      </c>
      <c r="BK109" s="222">
        <f>ROUND(I109*H109,2)</f>
        <v>0</v>
      </c>
      <c r="BL109" s="16" t="s">
        <v>150</v>
      </c>
      <c r="BM109" s="221" t="s">
        <v>980</v>
      </c>
    </row>
    <row r="110" spans="2:65" s="1" customFormat="1" ht="16.5" customHeight="1">
      <c r="B110" s="37"/>
      <c r="C110" s="237" t="s">
        <v>251</v>
      </c>
      <c r="D110" s="237" t="s">
        <v>162</v>
      </c>
      <c r="E110" s="238" t="s">
        <v>981</v>
      </c>
      <c r="F110" s="239" t="s">
        <v>982</v>
      </c>
      <c r="G110" s="240" t="s">
        <v>236</v>
      </c>
      <c r="H110" s="241">
        <v>3</v>
      </c>
      <c r="I110" s="242"/>
      <c r="J110" s="243">
        <f>ROUND(I110*H110,2)</f>
        <v>0</v>
      </c>
      <c r="K110" s="239" t="s">
        <v>19</v>
      </c>
      <c r="L110" s="244"/>
      <c r="M110" s="245" t="s">
        <v>19</v>
      </c>
      <c r="N110" s="246" t="s">
        <v>46</v>
      </c>
      <c r="O110" s="82"/>
      <c r="P110" s="219">
        <f>O110*H110</f>
        <v>0</v>
      </c>
      <c r="Q110" s="219">
        <v>0</v>
      </c>
      <c r="R110" s="219">
        <f>Q110*H110</f>
        <v>0</v>
      </c>
      <c r="S110" s="219">
        <v>0</v>
      </c>
      <c r="T110" s="220">
        <f>S110*H110</f>
        <v>0</v>
      </c>
      <c r="AR110" s="221" t="s">
        <v>165</v>
      </c>
      <c r="AT110" s="221" t="s">
        <v>162</v>
      </c>
      <c r="AU110" s="221" t="s">
        <v>143</v>
      </c>
      <c r="AY110" s="16" t="s">
        <v>142</v>
      </c>
      <c r="BE110" s="222">
        <f>IF(N110="základní",J110,0)</f>
        <v>0</v>
      </c>
      <c r="BF110" s="222">
        <f>IF(N110="snížená",J110,0)</f>
        <v>0</v>
      </c>
      <c r="BG110" s="222">
        <f>IF(N110="zákl. přenesená",J110,0)</f>
        <v>0</v>
      </c>
      <c r="BH110" s="222">
        <f>IF(N110="sníž. přenesená",J110,0)</f>
        <v>0</v>
      </c>
      <c r="BI110" s="222">
        <f>IF(N110="nulová",J110,0)</f>
        <v>0</v>
      </c>
      <c r="BJ110" s="16" t="s">
        <v>83</v>
      </c>
      <c r="BK110" s="222">
        <f>ROUND(I110*H110,2)</f>
        <v>0</v>
      </c>
      <c r="BL110" s="16" t="s">
        <v>150</v>
      </c>
      <c r="BM110" s="221" t="s">
        <v>983</v>
      </c>
    </row>
    <row r="111" spans="2:65" s="1" customFormat="1" ht="16.5" customHeight="1">
      <c r="B111" s="37"/>
      <c r="C111" s="210" t="s">
        <v>259</v>
      </c>
      <c r="D111" s="210" t="s">
        <v>145</v>
      </c>
      <c r="E111" s="211" t="s">
        <v>984</v>
      </c>
      <c r="F111" s="212" t="s">
        <v>985</v>
      </c>
      <c r="G111" s="213" t="s">
        <v>158</v>
      </c>
      <c r="H111" s="214">
        <v>0.306</v>
      </c>
      <c r="I111" s="215"/>
      <c r="J111" s="216">
        <f>ROUND(I111*H111,2)</f>
        <v>0</v>
      </c>
      <c r="K111" s="212" t="s">
        <v>19</v>
      </c>
      <c r="L111" s="42"/>
      <c r="M111" s="217" t="s">
        <v>19</v>
      </c>
      <c r="N111" s="218" t="s">
        <v>46</v>
      </c>
      <c r="O111" s="82"/>
      <c r="P111" s="219">
        <f>O111*H111</f>
        <v>0</v>
      </c>
      <c r="Q111" s="219">
        <v>0</v>
      </c>
      <c r="R111" s="219">
        <f>Q111*H111</f>
        <v>0</v>
      </c>
      <c r="S111" s="219">
        <v>0</v>
      </c>
      <c r="T111" s="220">
        <f>S111*H111</f>
        <v>0</v>
      </c>
      <c r="AR111" s="221" t="s">
        <v>150</v>
      </c>
      <c r="AT111" s="221" t="s">
        <v>145</v>
      </c>
      <c r="AU111" s="221" t="s">
        <v>143</v>
      </c>
      <c r="AY111" s="16" t="s">
        <v>142</v>
      </c>
      <c r="BE111" s="222">
        <f>IF(N111="základní",J111,0)</f>
        <v>0</v>
      </c>
      <c r="BF111" s="222">
        <f>IF(N111="snížená",J111,0)</f>
        <v>0</v>
      </c>
      <c r="BG111" s="222">
        <f>IF(N111="zákl. přenesená",J111,0)</f>
        <v>0</v>
      </c>
      <c r="BH111" s="222">
        <f>IF(N111="sníž. přenesená",J111,0)</f>
        <v>0</v>
      </c>
      <c r="BI111" s="222">
        <f>IF(N111="nulová",J111,0)</f>
        <v>0</v>
      </c>
      <c r="BJ111" s="16" t="s">
        <v>83</v>
      </c>
      <c r="BK111" s="222">
        <f>ROUND(I111*H111,2)</f>
        <v>0</v>
      </c>
      <c r="BL111" s="16" t="s">
        <v>150</v>
      </c>
      <c r="BM111" s="221" t="s">
        <v>986</v>
      </c>
    </row>
    <row r="112" spans="2:63" s="11" customFormat="1" ht="20.85" customHeight="1">
      <c r="B112" s="194"/>
      <c r="C112" s="195"/>
      <c r="D112" s="196" t="s">
        <v>74</v>
      </c>
      <c r="E112" s="208" t="s">
        <v>987</v>
      </c>
      <c r="F112" s="208" t="s">
        <v>988</v>
      </c>
      <c r="G112" s="195"/>
      <c r="H112" s="195"/>
      <c r="I112" s="198"/>
      <c r="J112" s="209">
        <f>BK112</f>
        <v>0</v>
      </c>
      <c r="K112" s="195"/>
      <c r="L112" s="200"/>
      <c r="M112" s="201"/>
      <c r="N112" s="202"/>
      <c r="O112" s="202"/>
      <c r="P112" s="203">
        <f>SUM(P113:P114)</f>
        <v>0</v>
      </c>
      <c r="Q112" s="202"/>
      <c r="R112" s="203">
        <f>SUM(R113:R114)</f>
        <v>0</v>
      </c>
      <c r="S112" s="202"/>
      <c r="T112" s="204">
        <f>SUM(T113:T114)</f>
        <v>0</v>
      </c>
      <c r="AR112" s="205" t="s">
        <v>85</v>
      </c>
      <c r="AT112" s="206" t="s">
        <v>74</v>
      </c>
      <c r="AU112" s="206" t="s">
        <v>85</v>
      </c>
      <c r="AY112" s="205" t="s">
        <v>142</v>
      </c>
      <c r="BK112" s="207">
        <f>SUM(BK113:BK114)</f>
        <v>0</v>
      </c>
    </row>
    <row r="113" spans="2:65" s="1" customFormat="1" ht="16.5" customHeight="1">
      <c r="B113" s="37"/>
      <c r="C113" s="210" t="s">
        <v>264</v>
      </c>
      <c r="D113" s="210" t="s">
        <v>145</v>
      </c>
      <c r="E113" s="211" t="s">
        <v>989</v>
      </c>
      <c r="F113" s="212" t="s">
        <v>990</v>
      </c>
      <c r="G113" s="213" t="s">
        <v>298</v>
      </c>
      <c r="H113" s="214">
        <v>20</v>
      </c>
      <c r="I113" s="215"/>
      <c r="J113" s="216">
        <f>ROUND(I113*H113,2)</f>
        <v>0</v>
      </c>
      <c r="K113" s="212" t="s">
        <v>19</v>
      </c>
      <c r="L113" s="42"/>
      <c r="M113" s="217" t="s">
        <v>19</v>
      </c>
      <c r="N113" s="218" t="s">
        <v>46</v>
      </c>
      <c r="O113" s="82"/>
      <c r="P113" s="219">
        <f>O113*H113</f>
        <v>0</v>
      </c>
      <c r="Q113" s="219">
        <v>0</v>
      </c>
      <c r="R113" s="219">
        <f>Q113*H113</f>
        <v>0</v>
      </c>
      <c r="S113" s="219">
        <v>0</v>
      </c>
      <c r="T113" s="220">
        <f>S113*H113</f>
        <v>0</v>
      </c>
      <c r="AR113" s="221" t="s">
        <v>150</v>
      </c>
      <c r="AT113" s="221" t="s">
        <v>145</v>
      </c>
      <c r="AU113" s="221" t="s">
        <v>143</v>
      </c>
      <c r="AY113" s="16" t="s">
        <v>142</v>
      </c>
      <c r="BE113" s="222">
        <f>IF(N113="základní",J113,0)</f>
        <v>0</v>
      </c>
      <c r="BF113" s="222">
        <f>IF(N113="snížená",J113,0)</f>
        <v>0</v>
      </c>
      <c r="BG113" s="222">
        <f>IF(N113="zákl. přenesená",J113,0)</f>
        <v>0</v>
      </c>
      <c r="BH113" s="222">
        <f>IF(N113="sníž. přenesená",J113,0)</f>
        <v>0</v>
      </c>
      <c r="BI113" s="222">
        <f>IF(N113="nulová",J113,0)</f>
        <v>0</v>
      </c>
      <c r="BJ113" s="16" t="s">
        <v>83</v>
      </c>
      <c r="BK113" s="222">
        <f>ROUND(I113*H113,2)</f>
        <v>0</v>
      </c>
      <c r="BL113" s="16" t="s">
        <v>150</v>
      </c>
      <c r="BM113" s="221" t="s">
        <v>991</v>
      </c>
    </row>
    <row r="114" spans="2:65" s="1" customFormat="1" ht="16.5" customHeight="1">
      <c r="B114" s="37"/>
      <c r="C114" s="210" t="s">
        <v>270</v>
      </c>
      <c r="D114" s="210" t="s">
        <v>145</v>
      </c>
      <c r="E114" s="211" t="s">
        <v>992</v>
      </c>
      <c r="F114" s="212" t="s">
        <v>993</v>
      </c>
      <c r="G114" s="213" t="s">
        <v>158</v>
      </c>
      <c r="H114" s="214">
        <v>0.008</v>
      </c>
      <c r="I114" s="215"/>
      <c r="J114" s="216">
        <f>ROUND(I114*H114,2)</f>
        <v>0</v>
      </c>
      <c r="K114" s="212" t="s">
        <v>19</v>
      </c>
      <c r="L114" s="42"/>
      <c r="M114" s="217" t="s">
        <v>19</v>
      </c>
      <c r="N114" s="218" t="s">
        <v>46</v>
      </c>
      <c r="O114" s="82"/>
      <c r="P114" s="219">
        <f>O114*H114</f>
        <v>0</v>
      </c>
      <c r="Q114" s="219">
        <v>0</v>
      </c>
      <c r="R114" s="219">
        <f>Q114*H114</f>
        <v>0</v>
      </c>
      <c r="S114" s="219">
        <v>0</v>
      </c>
      <c r="T114" s="220">
        <f>S114*H114</f>
        <v>0</v>
      </c>
      <c r="AR114" s="221" t="s">
        <v>150</v>
      </c>
      <c r="AT114" s="221" t="s">
        <v>145</v>
      </c>
      <c r="AU114" s="221" t="s">
        <v>143</v>
      </c>
      <c r="AY114" s="16" t="s">
        <v>142</v>
      </c>
      <c r="BE114" s="222">
        <f>IF(N114="základní",J114,0)</f>
        <v>0</v>
      </c>
      <c r="BF114" s="222">
        <f>IF(N114="snížená",J114,0)</f>
        <v>0</v>
      </c>
      <c r="BG114" s="222">
        <f>IF(N114="zákl. přenesená",J114,0)</f>
        <v>0</v>
      </c>
      <c r="BH114" s="222">
        <f>IF(N114="sníž. přenesená",J114,0)</f>
        <v>0</v>
      </c>
      <c r="BI114" s="222">
        <f>IF(N114="nulová",J114,0)</f>
        <v>0</v>
      </c>
      <c r="BJ114" s="16" t="s">
        <v>83</v>
      </c>
      <c r="BK114" s="222">
        <f>ROUND(I114*H114,2)</f>
        <v>0</v>
      </c>
      <c r="BL114" s="16" t="s">
        <v>150</v>
      </c>
      <c r="BM114" s="221" t="s">
        <v>994</v>
      </c>
    </row>
    <row r="115" spans="2:63" s="11" customFormat="1" ht="20.85" customHeight="1">
      <c r="B115" s="194"/>
      <c r="C115" s="195"/>
      <c r="D115" s="196" t="s">
        <v>74</v>
      </c>
      <c r="E115" s="208" t="s">
        <v>995</v>
      </c>
      <c r="F115" s="208" t="s">
        <v>996</v>
      </c>
      <c r="G115" s="195"/>
      <c r="H115" s="195"/>
      <c r="I115" s="198"/>
      <c r="J115" s="209">
        <f>BK115</f>
        <v>0</v>
      </c>
      <c r="K115" s="195"/>
      <c r="L115" s="200"/>
      <c r="M115" s="201"/>
      <c r="N115" s="202"/>
      <c r="O115" s="202"/>
      <c r="P115" s="203">
        <f>SUM(P116:P126)</f>
        <v>0</v>
      </c>
      <c r="Q115" s="202"/>
      <c r="R115" s="203">
        <f>SUM(R116:R126)</f>
        <v>0</v>
      </c>
      <c r="S115" s="202"/>
      <c r="T115" s="204">
        <f>SUM(T116:T126)</f>
        <v>0</v>
      </c>
      <c r="AR115" s="205" t="s">
        <v>85</v>
      </c>
      <c r="AT115" s="206" t="s">
        <v>74</v>
      </c>
      <c r="AU115" s="206" t="s">
        <v>85</v>
      </c>
      <c r="AY115" s="205" t="s">
        <v>142</v>
      </c>
      <c r="BK115" s="207">
        <f>SUM(BK116:BK126)</f>
        <v>0</v>
      </c>
    </row>
    <row r="116" spans="2:65" s="1" customFormat="1" ht="16.5" customHeight="1">
      <c r="B116" s="37"/>
      <c r="C116" s="210" t="s">
        <v>7</v>
      </c>
      <c r="D116" s="210" t="s">
        <v>145</v>
      </c>
      <c r="E116" s="211" t="s">
        <v>997</v>
      </c>
      <c r="F116" s="212" t="s">
        <v>998</v>
      </c>
      <c r="G116" s="213" t="s">
        <v>298</v>
      </c>
      <c r="H116" s="214">
        <v>3.3</v>
      </c>
      <c r="I116" s="215"/>
      <c r="J116" s="216">
        <f>ROUND(I116*H116,2)</f>
        <v>0</v>
      </c>
      <c r="K116" s="212" t="s">
        <v>19</v>
      </c>
      <c r="L116" s="42"/>
      <c r="M116" s="217" t="s">
        <v>19</v>
      </c>
      <c r="N116" s="218" t="s">
        <v>46</v>
      </c>
      <c r="O116" s="82"/>
      <c r="P116" s="219">
        <f>O116*H116</f>
        <v>0</v>
      </c>
      <c r="Q116" s="219">
        <v>0</v>
      </c>
      <c r="R116" s="219">
        <f>Q116*H116</f>
        <v>0</v>
      </c>
      <c r="S116" s="219">
        <v>0</v>
      </c>
      <c r="T116" s="220">
        <f>S116*H116</f>
        <v>0</v>
      </c>
      <c r="AR116" s="221" t="s">
        <v>150</v>
      </c>
      <c r="AT116" s="221" t="s">
        <v>145</v>
      </c>
      <c r="AU116" s="221" t="s">
        <v>143</v>
      </c>
      <c r="AY116" s="16" t="s">
        <v>142</v>
      </c>
      <c r="BE116" s="222">
        <f>IF(N116="základní",J116,0)</f>
        <v>0</v>
      </c>
      <c r="BF116" s="222">
        <f>IF(N116="snížená",J116,0)</f>
        <v>0</v>
      </c>
      <c r="BG116" s="222">
        <f>IF(N116="zákl. přenesená",J116,0)</f>
        <v>0</v>
      </c>
      <c r="BH116" s="222">
        <f>IF(N116="sníž. přenesená",J116,0)</f>
        <v>0</v>
      </c>
      <c r="BI116" s="222">
        <f>IF(N116="nulová",J116,0)</f>
        <v>0</v>
      </c>
      <c r="BJ116" s="16" t="s">
        <v>83</v>
      </c>
      <c r="BK116" s="222">
        <f>ROUND(I116*H116,2)</f>
        <v>0</v>
      </c>
      <c r="BL116" s="16" t="s">
        <v>150</v>
      </c>
      <c r="BM116" s="221" t="s">
        <v>999</v>
      </c>
    </row>
    <row r="117" spans="2:65" s="1" customFormat="1" ht="16.5" customHeight="1">
      <c r="B117" s="37"/>
      <c r="C117" s="210" t="s">
        <v>278</v>
      </c>
      <c r="D117" s="210" t="s">
        <v>145</v>
      </c>
      <c r="E117" s="211" t="s">
        <v>1000</v>
      </c>
      <c r="F117" s="212" t="s">
        <v>1001</v>
      </c>
      <c r="G117" s="213" t="s">
        <v>236</v>
      </c>
      <c r="H117" s="214">
        <v>2</v>
      </c>
      <c r="I117" s="215"/>
      <c r="J117" s="216">
        <f>ROUND(I117*H117,2)</f>
        <v>0</v>
      </c>
      <c r="K117" s="212" t="s">
        <v>19</v>
      </c>
      <c r="L117" s="42"/>
      <c r="M117" s="217" t="s">
        <v>19</v>
      </c>
      <c r="N117" s="218" t="s">
        <v>46</v>
      </c>
      <c r="O117" s="82"/>
      <c r="P117" s="219">
        <f>O117*H117</f>
        <v>0</v>
      </c>
      <c r="Q117" s="219">
        <v>0</v>
      </c>
      <c r="R117" s="219">
        <f>Q117*H117</f>
        <v>0</v>
      </c>
      <c r="S117" s="219">
        <v>0</v>
      </c>
      <c r="T117" s="220">
        <f>S117*H117</f>
        <v>0</v>
      </c>
      <c r="AR117" s="221" t="s">
        <v>150</v>
      </c>
      <c r="AT117" s="221" t="s">
        <v>145</v>
      </c>
      <c r="AU117" s="221" t="s">
        <v>143</v>
      </c>
      <c r="AY117" s="16" t="s">
        <v>142</v>
      </c>
      <c r="BE117" s="222">
        <f>IF(N117="základní",J117,0)</f>
        <v>0</v>
      </c>
      <c r="BF117" s="222">
        <f>IF(N117="snížená",J117,0)</f>
        <v>0</v>
      </c>
      <c r="BG117" s="222">
        <f>IF(N117="zákl. přenesená",J117,0)</f>
        <v>0</v>
      </c>
      <c r="BH117" s="222">
        <f>IF(N117="sníž. přenesená",J117,0)</f>
        <v>0</v>
      </c>
      <c r="BI117" s="222">
        <f>IF(N117="nulová",J117,0)</f>
        <v>0</v>
      </c>
      <c r="BJ117" s="16" t="s">
        <v>83</v>
      </c>
      <c r="BK117" s="222">
        <f>ROUND(I117*H117,2)</f>
        <v>0</v>
      </c>
      <c r="BL117" s="16" t="s">
        <v>150</v>
      </c>
      <c r="BM117" s="221" t="s">
        <v>1002</v>
      </c>
    </row>
    <row r="118" spans="2:65" s="1" customFormat="1" ht="16.5" customHeight="1">
      <c r="B118" s="37"/>
      <c r="C118" s="210" t="s">
        <v>283</v>
      </c>
      <c r="D118" s="210" t="s">
        <v>145</v>
      </c>
      <c r="E118" s="211" t="s">
        <v>1003</v>
      </c>
      <c r="F118" s="212" t="s">
        <v>1004</v>
      </c>
      <c r="G118" s="213" t="s">
        <v>236</v>
      </c>
      <c r="H118" s="214">
        <v>4</v>
      </c>
      <c r="I118" s="215"/>
      <c r="J118" s="216">
        <f>ROUND(I118*H118,2)</f>
        <v>0</v>
      </c>
      <c r="K118" s="212" t="s">
        <v>19</v>
      </c>
      <c r="L118" s="42"/>
      <c r="M118" s="217" t="s">
        <v>19</v>
      </c>
      <c r="N118" s="218" t="s">
        <v>46</v>
      </c>
      <c r="O118" s="82"/>
      <c r="P118" s="219">
        <f>O118*H118</f>
        <v>0</v>
      </c>
      <c r="Q118" s="219">
        <v>0</v>
      </c>
      <c r="R118" s="219">
        <f>Q118*H118</f>
        <v>0</v>
      </c>
      <c r="S118" s="219">
        <v>0</v>
      </c>
      <c r="T118" s="220">
        <f>S118*H118</f>
        <v>0</v>
      </c>
      <c r="AR118" s="221" t="s">
        <v>150</v>
      </c>
      <c r="AT118" s="221" t="s">
        <v>145</v>
      </c>
      <c r="AU118" s="221" t="s">
        <v>143</v>
      </c>
      <c r="AY118" s="16" t="s">
        <v>142</v>
      </c>
      <c r="BE118" s="222">
        <f>IF(N118="základní",J118,0)</f>
        <v>0</v>
      </c>
      <c r="BF118" s="222">
        <f>IF(N118="snížená",J118,0)</f>
        <v>0</v>
      </c>
      <c r="BG118" s="222">
        <f>IF(N118="zákl. přenesená",J118,0)</f>
        <v>0</v>
      </c>
      <c r="BH118" s="222">
        <f>IF(N118="sníž. přenesená",J118,0)</f>
        <v>0</v>
      </c>
      <c r="BI118" s="222">
        <f>IF(N118="nulová",J118,0)</f>
        <v>0</v>
      </c>
      <c r="BJ118" s="16" t="s">
        <v>83</v>
      </c>
      <c r="BK118" s="222">
        <f>ROUND(I118*H118,2)</f>
        <v>0</v>
      </c>
      <c r="BL118" s="16" t="s">
        <v>150</v>
      </c>
      <c r="BM118" s="221" t="s">
        <v>1005</v>
      </c>
    </row>
    <row r="119" spans="2:65" s="1" customFormat="1" ht="16.5" customHeight="1">
      <c r="B119" s="37"/>
      <c r="C119" s="210" t="s">
        <v>287</v>
      </c>
      <c r="D119" s="210" t="s">
        <v>145</v>
      </c>
      <c r="E119" s="211" t="s">
        <v>1006</v>
      </c>
      <c r="F119" s="212" t="s">
        <v>1007</v>
      </c>
      <c r="G119" s="213" t="s">
        <v>236</v>
      </c>
      <c r="H119" s="214">
        <v>4</v>
      </c>
      <c r="I119" s="215"/>
      <c r="J119" s="216">
        <f>ROUND(I119*H119,2)</f>
        <v>0</v>
      </c>
      <c r="K119" s="212" t="s">
        <v>19</v>
      </c>
      <c r="L119" s="42"/>
      <c r="M119" s="217" t="s">
        <v>19</v>
      </c>
      <c r="N119" s="218" t="s">
        <v>46</v>
      </c>
      <c r="O119" s="82"/>
      <c r="P119" s="219">
        <f>O119*H119</f>
        <v>0</v>
      </c>
      <c r="Q119" s="219">
        <v>0</v>
      </c>
      <c r="R119" s="219">
        <f>Q119*H119</f>
        <v>0</v>
      </c>
      <c r="S119" s="219">
        <v>0</v>
      </c>
      <c r="T119" s="220">
        <f>S119*H119</f>
        <v>0</v>
      </c>
      <c r="AR119" s="221" t="s">
        <v>150</v>
      </c>
      <c r="AT119" s="221" t="s">
        <v>145</v>
      </c>
      <c r="AU119" s="221" t="s">
        <v>143</v>
      </c>
      <c r="AY119" s="16" t="s">
        <v>142</v>
      </c>
      <c r="BE119" s="222">
        <f>IF(N119="základní",J119,0)</f>
        <v>0</v>
      </c>
      <c r="BF119" s="222">
        <f>IF(N119="snížená",J119,0)</f>
        <v>0</v>
      </c>
      <c r="BG119" s="222">
        <f>IF(N119="zákl. přenesená",J119,0)</f>
        <v>0</v>
      </c>
      <c r="BH119" s="222">
        <f>IF(N119="sníž. přenesená",J119,0)</f>
        <v>0</v>
      </c>
      <c r="BI119" s="222">
        <f>IF(N119="nulová",J119,0)</f>
        <v>0</v>
      </c>
      <c r="BJ119" s="16" t="s">
        <v>83</v>
      </c>
      <c r="BK119" s="222">
        <f>ROUND(I119*H119,2)</f>
        <v>0</v>
      </c>
      <c r="BL119" s="16" t="s">
        <v>150</v>
      </c>
      <c r="BM119" s="221" t="s">
        <v>1008</v>
      </c>
    </row>
    <row r="120" spans="2:65" s="1" customFormat="1" ht="16.5" customHeight="1">
      <c r="B120" s="37"/>
      <c r="C120" s="210" t="s">
        <v>291</v>
      </c>
      <c r="D120" s="210" t="s">
        <v>145</v>
      </c>
      <c r="E120" s="211" t="s">
        <v>1009</v>
      </c>
      <c r="F120" s="212" t="s">
        <v>1010</v>
      </c>
      <c r="G120" s="213" t="s">
        <v>236</v>
      </c>
      <c r="H120" s="214">
        <v>2</v>
      </c>
      <c r="I120" s="215"/>
      <c r="J120" s="216">
        <f>ROUND(I120*H120,2)</f>
        <v>0</v>
      </c>
      <c r="K120" s="212" t="s">
        <v>19</v>
      </c>
      <c r="L120" s="42"/>
      <c r="M120" s="217" t="s">
        <v>19</v>
      </c>
      <c r="N120" s="218" t="s">
        <v>46</v>
      </c>
      <c r="O120" s="82"/>
      <c r="P120" s="219">
        <f>O120*H120</f>
        <v>0</v>
      </c>
      <c r="Q120" s="219">
        <v>0</v>
      </c>
      <c r="R120" s="219">
        <f>Q120*H120</f>
        <v>0</v>
      </c>
      <c r="S120" s="219">
        <v>0</v>
      </c>
      <c r="T120" s="220">
        <f>S120*H120</f>
        <v>0</v>
      </c>
      <c r="AR120" s="221" t="s">
        <v>150</v>
      </c>
      <c r="AT120" s="221" t="s">
        <v>145</v>
      </c>
      <c r="AU120" s="221" t="s">
        <v>143</v>
      </c>
      <c r="AY120" s="16" t="s">
        <v>142</v>
      </c>
      <c r="BE120" s="222">
        <f>IF(N120="základní",J120,0)</f>
        <v>0</v>
      </c>
      <c r="BF120" s="222">
        <f>IF(N120="snížená",J120,0)</f>
        <v>0</v>
      </c>
      <c r="BG120" s="222">
        <f>IF(N120="zákl. přenesená",J120,0)</f>
        <v>0</v>
      </c>
      <c r="BH120" s="222">
        <f>IF(N120="sníž. přenesená",J120,0)</f>
        <v>0</v>
      </c>
      <c r="BI120" s="222">
        <f>IF(N120="nulová",J120,0)</f>
        <v>0</v>
      </c>
      <c r="BJ120" s="16" t="s">
        <v>83</v>
      </c>
      <c r="BK120" s="222">
        <f>ROUND(I120*H120,2)</f>
        <v>0</v>
      </c>
      <c r="BL120" s="16" t="s">
        <v>150</v>
      </c>
      <c r="BM120" s="221" t="s">
        <v>1011</v>
      </c>
    </row>
    <row r="121" spans="2:65" s="1" customFormat="1" ht="16.5" customHeight="1">
      <c r="B121" s="37"/>
      <c r="C121" s="210" t="s">
        <v>295</v>
      </c>
      <c r="D121" s="210" t="s">
        <v>145</v>
      </c>
      <c r="E121" s="211" t="s">
        <v>1012</v>
      </c>
      <c r="F121" s="212" t="s">
        <v>1013</v>
      </c>
      <c r="G121" s="213" t="s">
        <v>236</v>
      </c>
      <c r="H121" s="214">
        <v>4</v>
      </c>
      <c r="I121" s="215"/>
      <c r="J121" s="216">
        <f>ROUND(I121*H121,2)</f>
        <v>0</v>
      </c>
      <c r="K121" s="212" t="s">
        <v>19</v>
      </c>
      <c r="L121" s="42"/>
      <c r="M121" s="217" t="s">
        <v>19</v>
      </c>
      <c r="N121" s="218" t="s">
        <v>46</v>
      </c>
      <c r="O121" s="82"/>
      <c r="P121" s="219">
        <f>O121*H121</f>
        <v>0</v>
      </c>
      <c r="Q121" s="219">
        <v>0</v>
      </c>
      <c r="R121" s="219">
        <f>Q121*H121</f>
        <v>0</v>
      </c>
      <c r="S121" s="219">
        <v>0</v>
      </c>
      <c r="T121" s="220">
        <f>S121*H121</f>
        <v>0</v>
      </c>
      <c r="AR121" s="221" t="s">
        <v>150</v>
      </c>
      <c r="AT121" s="221" t="s">
        <v>145</v>
      </c>
      <c r="AU121" s="221" t="s">
        <v>143</v>
      </c>
      <c r="AY121" s="16" t="s">
        <v>142</v>
      </c>
      <c r="BE121" s="222">
        <f>IF(N121="základní",J121,0)</f>
        <v>0</v>
      </c>
      <c r="BF121" s="222">
        <f>IF(N121="snížená",J121,0)</f>
        <v>0</v>
      </c>
      <c r="BG121" s="222">
        <f>IF(N121="zákl. přenesená",J121,0)</f>
        <v>0</v>
      </c>
      <c r="BH121" s="222">
        <f>IF(N121="sníž. přenesená",J121,0)</f>
        <v>0</v>
      </c>
      <c r="BI121" s="222">
        <f>IF(N121="nulová",J121,0)</f>
        <v>0</v>
      </c>
      <c r="BJ121" s="16" t="s">
        <v>83</v>
      </c>
      <c r="BK121" s="222">
        <f>ROUND(I121*H121,2)</f>
        <v>0</v>
      </c>
      <c r="BL121" s="16" t="s">
        <v>150</v>
      </c>
      <c r="BM121" s="221" t="s">
        <v>1014</v>
      </c>
    </row>
    <row r="122" spans="2:65" s="1" customFormat="1" ht="16.5" customHeight="1">
      <c r="B122" s="37"/>
      <c r="C122" s="210" t="s">
        <v>302</v>
      </c>
      <c r="D122" s="210" t="s">
        <v>145</v>
      </c>
      <c r="E122" s="211" t="s">
        <v>1015</v>
      </c>
      <c r="F122" s="212" t="s">
        <v>1016</v>
      </c>
      <c r="G122" s="213" t="s">
        <v>236</v>
      </c>
      <c r="H122" s="214">
        <v>4</v>
      </c>
      <c r="I122" s="215"/>
      <c r="J122" s="216">
        <f>ROUND(I122*H122,2)</f>
        <v>0</v>
      </c>
      <c r="K122" s="212" t="s">
        <v>19</v>
      </c>
      <c r="L122" s="42"/>
      <c r="M122" s="217" t="s">
        <v>19</v>
      </c>
      <c r="N122" s="218" t="s">
        <v>46</v>
      </c>
      <c r="O122" s="82"/>
      <c r="P122" s="219">
        <f>O122*H122</f>
        <v>0</v>
      </c>
      <c r="Q122" s="219">
        <v>0</v>
      </c>
      <c r="R122" s="219">
        <f>Q122*H122</f>
        <v>0</v>
      </c>
      <c r="S122" s="219">
        <v>0</v>
      </c>
      <c r="T122" s="220">
        <f>S122*H122</f>
        <v>0</v>
      </c>
      <c r="AR122" s="221" t="s">
        <v>150</v>
      </c>
      <c r="AT122" s="221" t="s">
        <v>145</v>
      </c>
      <c r="AU122" s="221" t="s">
        <v>143</v>
      </c>
      <c r="AY122" s="16" t="s">
        <v>142</v>
      </c>
      <c r="BE122" s="222">
        <f>IF(N122="základní",J122,0)</f>
        <v>0</v>
      </c>
      <c r="BF122" s="222">
        <f>IF(N122="snížená",J122,0)</f>
        <v>0</v>
      </c>
      <c r="BG122" s="222">
        <f>IF(N122="zákl. přenesená",J122,0)</f>
        <v>0</v>
      </c>
      <c r="BH122" s="222">
        <f>IF(N122="sníž. přenesená",J122,0)</f>
        <v>0</v>
      </c>
      <c r="BI122" s="222">
        <f>IF(N122="nulová",J122,0)</f>
        <v>0</v>
      </c>
      <c r="BJ122" s="16" t="s">
        <v>83</v>
      </c>
      <c r="BK122" s="222">
        <f>ROUND(I122*H122,2)</f>
        <v>0</v>
      </c>
      <c r="BL122" s="16" t="s">
        <v>150</v>
      </c>
      <c r="BM122" s="221" t="s">
        <v>1017</v>
      </c>
    </row>
    <row r="123" spans="2:65" s="1" customFormat="1" ht="16.5" customHeight="1">
      <c r="B123" s="37"/>
      <c r="C123" s="210" t="s">
        <v>307</v>
      </c>
      <c r="D123" s="210" t="s">
        <v>145</v>
      </c>
      <c r="E123" s="211" t="s">
        <v>1018</v>
      </c>
      <c r="F123" s="212" t="s">
        <v>1019</v>
      </c>
      <c r="G123" s="213" t="s">
        <v>236</v>
      </c>
      <c r="H123" s="214">
        <v>2</v>
      </c>
      <c r="I123" s="215"/>
      <c r="J123" s="216">
        <f>ROUND(I123*H123,2)</f>
        <v>0</v>
      </c>
      <c r="K123" s="212" t="s">
        <v>19</v>
      </c>
      <c r="L123" s="42"/>
      <c r="M123" s="217" t="s">
        <v>19</v>
      </c>
      <c r="N123" s="218" t="s">
        <v>46</v>
      </c>
      <c r="O123" s="82"/>
      <c r="P123" s="219">
        <f>O123*H123</f>
        <v>0</v>
      </c>
      <c r="Q123" s="219">
        <v>0</v>
      </c>
      <c r="R123" s="219">
        <f>Q123*H123</f>
        <v>0</v>
      </c>
      <c r="S123" s="219">
        <v>0</v>
      </c>
      <c r="T123" s="220">
        <f>S123*H123</f>
        <v>0</v>
      </c>
      <c r="AR123" s="221" t="s">
        <v>150</v>
      </c>
      <c r="AT123" s="221" t="s">
        <v>145</v>
      </c>
      <c r="AU123" s="221" t="s">
        <v>143</v>
      </c>
      <c r="AY123" s="16" t="s">
        <v>142</v>
      </c>
      <c r="BE123" s="222">
        <f>IF(N123="základní",J123,0)</f>
        <v>0</v>
      </c>
      <c r="BF123" s="222">
        <f>IF(N123="snížená",J123,0)</f>
        <v>0</v>
      </c>
      <c r="BG123" s="222">
        <f>IF(N123="zákl. přenesená",J123,0)</f>
        <v>0</v>
      </c>
      <c r="BH123" s="222">
        <f>IF(N123="sníž. přenesená",J123,0)</f>
        <v>0</v>
      </c>
      <c r="BI123" s="222">
        <f>IF(N123="nulová",J123,0)</f>
        <v>0</v>
      </c>
      <c r="BJ123" s="16" t="s">
        <v>83</v>
      </c>
      <c r="BK123" s="222">
        <f>ROUND(I123*H123,2)</f>
        <v>0</v>
      </c>
      <c r="BL123" s="16" t="s">
        <v>150</v>
      </c>
      <c r="BM123" s="221" t="s">
        <v>1020</v>
      </c>
    </row>
    <row r="124" spans="2:65" s="1" customFormat="1" ht="16.5" customHeight="1">
      <c r="B124" s="37"/>
      <c r="C124" s="210" t="s">
        <v>312</v>
      </c>
      <c r="D124" s="210" t="s">
        <v>145</v>
      </c>
      <c r="E124" s="211" t="s">
        <v>1021</v>
      </c>
      <c r="F124" s="212" t="s">
        <v>1022</v>
      </c>
      <c r="G124" s="213" t="s">
        <v>657</v>
      </c>
      <c r="H124" s="214">
        <v>26</v>
      </c>
      <c r="I124" s="215"/>
      <c r="J124" s="216">
        <f>ROUND(I124*H124,2)</f>
        <v>0</v>
      </c>
      <c r="K124" s="212" t="s">
        <v>19</v>
      </c>
      <c r="L124" s="42"/>
      <c r="M124" s="217" t="s">
        <v>19</v>
      </c>
      <c r="N124" s="218" t="s">
        <v>46</v>
      </c>
      <c r="O124" s="82"/>
      <c r="P124" s="219">
        <f>O124*H124</f>
        <v>0</v>
      </c>
      <c r="Q124" s="219">
        <v>0</v>
      </c>
      <c r="R124" s="219">
        <f>Q124*H124</f>
        <v>0</v>
      </c>
      <c r="S124" s="219">
        <v>0</v>
      </c>
      <c r="T124" s="220">
        <f>S124*H124</f>
        <v>0</v>
      </c>
      <c r="AR124" s="221" t="s">
        <v>150</v>
      </c>
      <c r="AT124" s="221" t="s">
        <v>145</v>
      </c>
      <c r="AU124" s="221" t="s">
        <v>143</v>
      </c>
      <c r="AY124" s="16" t="s">
        <v>142</v>
      </c>
      <c r="BE124" s="222">
        <f>IF(N124="základní",J124,0)</f>
        <v>0</v>
      </c>
      <c r="BF124" s="222">
        <f>IF(N124="snížená",J124,0)</f>
        <v>0</v>
      </c>
      <c r="BG124" s="222">
        <f>IF(N124="zákl. přenesená",J124,0)</f>
        <v>0</v>
      </c>
      <c r="BH124" s="222">
        <f>IF(N124="sníž. přenesená",J124,0)</f>
        <v>0</v>
      </c>
      <c r="BI124" s="222">
        <f>IF(N124="nulová",J124,0)</f>
        <v>0</v>
      </c>
      <c r="BJ124" s="16" t="s">
        <v>83</v>
      </c>
      <c r="BK124" s="222">
        <f>ROUND(I124*H124,2)</f>
        <v>0</v>
      </c>
      <c r="BL124" s="16" t="s">
        <v>150</v>
      </c>
      <c r="BM124" s="221" t="s">
        <v>1023</v>
      </c>
    </row>
    <row r="125" spans="2:65" s="1" customFormat="1" ht="16.5" customHeight="1">
      <c r="B125" s="37"/>
      <c r="C125" s="237" t="s">
        <v>321</v>
      </c>
      <c r="D125" s="237" t="s">
        <v>162</v>
      </c>
      <c r="E125" s="238" t="s">
        <v>80</v>
      </c>
      <c r="F125" s="239" t="s">
        <v>1024</v>
      </c>
      <c r="G125" s="240" t="s">
        <v>236</v>
      </c>
      <c r="H125" s="241">
        <v>26</v>
      </c>
      <c r="I125" s="242"/>
      <c r="J125" s="243">
        <f>ROUND(I125*H125,2)</f>
        <v>0</v>
      </c>
      <c r="K125" s="239" t="s">
        <v>19</v>
      </c>
      <c r="L125" s="244"/>
      <c r="M125" s="245" t="s">
        <v>19</v>
      </c>
      <c r="N125" s="246" t="s">
        <v>46</v>
      </c>
      <c r="O125" s="82"/>
      <c r="P125" s="219">
        <f>O125*H125</f>
        <v>0</v>
      </c>
      <c r="Q125" s="219">
        <v>0</v>
      </c>
      <c r="R125" s="219">
        <f>Q125*H125</f>
        <v>0</v>
      </c>
      <c r="S125" s="219">
        <v>0</v>
      </c>
      <c r="T125" s="220">
        <f>S125*H125</f>
        <v>0</v>
      </c>
      <c r="AR125" s="221" t="s">
        <v>165</v>
      </c>
      <c r="AT125" s="221" t="s">
        <v>162</v>
      </c>
      <c r="AU125" s="221" t="s">
        <v>143</v>
      </c>
      <c r="AY125" s="16" t="s">
        <v>142</v>
      </c>
      <c r="BE125" s="222">
        <f>IF(N125="základní",J125,0)</f>
        <v>0</v>
      </c>
      <c r="BF125" s="222">
        <f>IF(N125="snížená",J125,0)</f>
        <v>0</v>
      </c>
      <c r="BG125" s="222">
        <f>IF(N125="zákl. přenesená",J125,0)</f>
        <v>0</v>
      </c>
      <c r="BH125" s="222">
        <f>IF(N125="sníž. přenesená",J125,0)</f>
        <v>0</v>
      </c>
      <c r="BI125" s="222">
        <f>IF(N125="nulová",J125,0)</f>
        <v>0</v>
      </c>
      <c r="BJ125" s="16" t="s">
        <v>83</v>
      </c>
      <c r="BK125" s="222">
        <f>ROUND(I125*H125,2)</f>
        <v>0</v>
      </c>
      <c r="BL125" s="16" t="s">
        <v>150</v>
      </c>
      <c r="BM125" s="221" t="s">
        <v>1025</v>
      </c>
    </row>
    <row r="126" spans="2:65" s="1" customFormat="1" ht="16.5" customHeight="1">
      <c r="B126" s="37"/>
      <c r="C126" s="210" t="s">
        <v>329</v>
      </c>
      <c r="D126" s="210" t="s">
        <v>145</v>
      </c>
      <c r="E126" s="211" t="s">
        <v>1026</v>
      </c>
      <c r="F126" s="212" t="s">
        <v>1027</v>
      </c>
      <c r="G126" s="213" t="s">
        <v>158</v>
      </c>
      <c r="H126" s="214">
        <v>0.182</v>
      </c>
      <c r="I126" s="215"/>
      <c r="J126" s="216">
        <f>ROUND(I126*H126,2)</f>
        <v>0</v>
      </c>
      <c r="K126" s="212" t="s">
        <v>19</v>
      </c>
      <c r="L126" s="42"/>
      <c r="M126" s="217" t="s">
        <v>19</v>
      </c>
      <c r="N126" s="218" t="s">
        <v>46</v>
      </c>
      <c r="O126" s="82"/>
      <c r="P126" s="219">
        <f>O126*H126</f>
        <v>0</v>
      </c>
      <c r="Q126" s="219">
        <v>0</v>
      </c>
      <c r="R126" s="219">
        <f>Q126*H126</f>
        <v>0</v>
      </c>
      <c r="S126" s="219">
        <v>0</v>
      </c>
      <c r="T126" s="220">
        <f>S126*H126</f>
        <v>0</v>
      </c>
      <c r="AR126" s="221" t="s">
        <v>150</v>
      </c>
      <c r="AT126" s="221" t="s">
        <v>145</v>
      </c>
      <c r="AU126" s="221" t="s">
        <v>143</v>
      </c>
      <c r="AY126" s="16" t="s">
        <v>142</v>
      </c>
      <c r="BE126" s="222">
        <f>IF(N126="základní",J126,0)</f>
        <v>0</v>
      </c>
      <c r="BF126" s="222">
        <f>IF(N126="snížená",J126,0)</f>
        <v>0</v>
      </c>
      <c r="BG126" s="222">
        <f>IF(N126="zákl. přenesená",J126,0)</f>
        <v>0</v>
      </c>
      <c r="BH126" s="222">
        <f>IF(N126="sníž. přenesená",J126,0)</f>
        <v>0</v>
      </c>
      <c r="BI126" s="222">
        <f>IF(N126="nulová",J126,0)</f>
        <v>0</v>
      </c>
      <c r="BJ126" s="16" t="s">
        <v>83</v>
      </c>
      <c r="BK126" s="222">
        <f>ROUND(I126*H126,2)</f>
        <v>0</v>
      </c>
      <c r="BL126" s="16" t="s">
        <v>150</v>
      </c>
      <c r="BM126" s="221" t="s">
        <v>1028</v>
      </c>
    </row>
    <row r="127" spans="2:63" s="11" customFormat="1" ht="20.85" customHeight="1">
      <c r="B127" s="194"/>
      <c r="C127" s="195"/>
      <c r="D127" s="196" t="s">
        <v>74</v>
      </c>
      <c r="E127" s="208" t="s">
        <v>1029</v>
      </c>
      <c r="F127" s="208" t="s">
        <v>1030</v>
      </c>
      <c r="G127" s="195"/>
      <c r="H127" s="195"/>
      <c r="I127" s="198"/>
      <c r="J127" s="209">
        <f>BK127</f>
        <v>0</v>
      </c>
      <c r="K127" s="195"/>
      <c r="L127" s="200"/>
      <c r="M127" s="201"/>
      <c r="N127" s="202"/>
      <c r="O127" s="202"/>
      <c r="P127" s="203">
        <f>SUM(P128:P144)</f>
        <v>0</v>
      </c>
      <c r="Q127" s="202"/>
      <c r="R127" s="203">
        <f>SUM(R128:R144)</f>
        <v>0</v>
      </c>
      <c r="S127" s="202"/>
      <c r="T127" s="204">
        <f>SUM(T128:T144)</f>
        <v>0</v>
      </c>
      <c r="AR127" s="205" t="s">
        <v>85</v>
      </c>
      <c r="AT127" s="206" t="s">
        <v>74</v>
      </c>
      <c r="AU127" s="206" t="s">
        <v>85</v>
      </c>
      <c r="AY127" s="205" t="s">
        <v>142</v>
      </c>
      <c r="BK127" s="207">
        <f>SUM(BK128:BK144)</f>
        <v>0</v>
      </c>
    </row>
    <row r="128" spans="2:65" s="1" customFormat="1" ht="16.5" customHeight="1">
      <c r="B128" s="37"/>
      <c r="C128" s="210" t="s">
        <v>267</v>
      </c>
      <c r="D128" s="210" t="s">
        <v>145</v>
      </c>
      <c r="E128" s="211" t="s">
        <v>1031</v>
      </c>
      <c r="F128" s="212" t="s">
        <v>1032</v>
      </c>
      <c r="G128" s="213" t="s">
        <v>298</v>
      </c>
      <c r="H128" s="214">
        <v>100</v>
      </c>
      <c r="I128" s="215"/>
      <c r="J128" s="216">
        <f>ROUND(I128*H128,2)</f>
        <v>0</v>
      </c>
      <c r="K128" s="212" t="s">
        <v>19</v>
      </c>
      <c r="L128" s="42"/>
      <c r="M128" s="217" t="s">
        <v>19</v>
      </c>
      <c r="N128" s="218" t="s">
        <v>46</v>
      </c>
      <c r="O128" s="82"/>
      <c r="P128" s="219">
        <f>O128*H128</f>
        <v>0</v>
      </c>
      <c r="Q128" s="219">
        <v>0</v>
      </c>
      <c r="R128" s="219">
        <f>Q128*H128</f>
        <v>0</v>
      </c>
      <c r="S128" s="219">
        <v>0</v>
      </c>
      <c r="T128" s="220">
        <f>S128*H128</f>
        <v>0</v>
      </c>
      <c r="AR128" s="221" t="s">
        <v>150</v>
      </c>
      <c r="AT128" s="221" t="s">
        <v>145</v>
      </c>
      <c r="AU128" s="221" t="s">
        <v>143</v>
      </c>
      <c r="AY128" s="16" t="s">
        <v>142</v>
      </c>
      <c r="BE128" s="222">
        <f>IF(N128="základní",J128,0)</f>
        <v>0</v>
      </c>
      <c r="BF128" s="222">
        <f>IF(N128="snížená",J128,0)</f>
        <v>0</v>
      </c>
      <c r="BG128" s="222">
        <f>IF(N128="zákl. přenesená",J128,0)</f>
        <v>0</v>
      </c>
      <c r="BH128" s="222">
        <f>IF(N128="sníž. přenesená",J128,0)</f>
        <v>0</v>
      </c>
      <c r="BI128" s="222">
        <f>IF(N128="nulová",J128,0)</f>
        <v>0</v>
      </c>
      <c r="BJ128" s="16" t="s">
        <v>83</v>
      </c>
      <c r="BK128" s="222">
        <f>ROUND(I128*H128,2)</f>
        <v>0</v>
      </c>
      <c r="BL128" s="16" t="s">
        <v>150</v>
      </c>
      <c r="BM128" s="221" t="s">
        <v>1033</v>
      </c>
    </row>
    <row r="129" spans="2:65" s="1" customFormat="1" ht="16.5" customHeight="1">
      <c r="B129" s="37"/>
      <c r="C129" s="210" t="s">
        <v>340</v>
      </c>
      <c r="D129" s="210" t="s">
        <v>145</v>
      </c>
      <c r="E129" s="211" t="s">
        <v>1034</v>
      </c>
      <c r="F129" s="212" t="s">
        <v>1035</v>
      </c>
      <c r="G129" s="213" t="s">
        <v>298</v>
      </c>
      <c r="H129" s="214">
        <v>170</v>
      </c>
      <c r="I129" s="215"/>
      <c r="J129" s="216">
        <f>ROUND(I129*H129,2)</f>
        <v>0</v>
      </c>
      <c r="K129" s="212" t="s">
        <v>19</v>
      </c>
      <c r="L129" s="42"/>
      <c r="M129" s="217" t="s">
        <v>19</v>
      </c>
      <c r="N129" s="218" t="s">
        <v>46</v>
      </c>
      <c r="O129" s="82"/>
      <c r="P129" s="219">
        <f>O129*H129</f>
        <v>0</v>
      </c>
      <c r="Q129" s="219">
        <v>0</v>
      </c>
      <c r="R129" s="219">
        <f>Q129*H129</f>
        <v>0</v>
      </c>
      <c r="S129" s="219">
        <v>0</v>
      </c>
      <c r="T129" s="220">
        <f>S129*H129</f>
        <v>0</v>
      </c>
      <c r="AR129" s="221" t="s">
        <v>150</v>
      </c>
      <c r="AT129" s="221" t="s">
        <v>145</v>
      </c>
      <c r="AU129" s="221" t="s">
        <v>143</v>
      </c>
      <c r="AY129" s="16" t="s">
        <v>142</v>
      </c>
      <c r="BE129" s="222">
        <f>IF(N129="základní",J129,0)</f>
        <v>0</v>
      </c>
      <c r="BF129" s="222">
        <f>IF(N129="snížená",J129,0)</f>
        <v>0</v>
      </c>
      <c r="BG129" s="222">
        <f>IF(N129="zákl. přenesená",J129,0)</f>
        <v>0</v>
      </c>
      <c r="BH129" s="222">
        <f>IF(N129="sníž. přenesená",J129,0)</f>
        <v>0</v>
      </c>
      <c r="BI129" s="222">
        <f>IF(N129="nulová",J129,0)</f>
        <v>0</v>
      </c>
      <c r="BJ129" s="16" t="s">
        <v>83</v>
      </c>
      <c r="BK129" s="222">
        <f>ROUND(I129*H129,2)</f>
        <v>0</v>
      </c>
      <c r="BL129" s="16" t="s">
        <v>150</v>
      </c>
      <c r="BM129" s="221" t="s">
        <v>1036</v>
      </c>
    </row>
    <row r="130" spans="2:65" s="1" customFormat="1" ht="16.5" customHeight="1">
      <c r="B130" s="37"/>
      <c r="C130" s="210" t="s">
        <v>346</v>
      </c>
      <c r="D130" s="210" t="s">
        <v>145</v>
      </c>
      <c r="E130" s="211" t="s">
        <v>1037</v>
      </c>
      <c r="F130" s="212" t="s">
        <v>1038</v>
      </c>
      <c r="G130" s="213" t="s">
        <v>298</v>
      </c>
      <c r="H130" s="214">
        <v>80</v>
      </c>
      <c r="I130" s="215"/>
      <c r="J130" s="216">
        <f>ROUND(I130*H130,2)</f>
        <v>0</v>
      </c>
      <c r="K130" s="212" t="s">
        <v>19</v>
      </c>
      <c r="L130" s="42"/>
      <c r="M130" s="217" t="s">
        <v>19</v>
      </c>
      <c r="N130" s="218" t="s">
        <v>46</v>
      </c>
      <c r="O130" s="82"/>
      <c r="P130" s="219">
        <f>O130*H130</f>
        <v>0</v>
      </c>
      <c r="Q130" s="219">
        <v>0</v>
      </c>
      <c r="R130" s="219">
        <f>Q130*H130</f>
        <v>0</v>
      </c>
      <c r="S130" s="219">
        <v>0</v>
      </c>
      <c r="T130" s="220">
        <f>S130*H130</f>
        <v>0</v>
      </c>
      <c r="AR130" s="221" t="s">
        <v>150</v>
      </c>
      <c r="AT130" s="221" t="s">
        <v>145</v>
      </c>
      <c r="AU130" s="221" t="s">
        <v>143</v>
      </c>
      <c r="AY130" s="16" t="s">
        <v>142</v>
      </c>
      <c r="BE130" s="222">
        <f>IF(N130="základní",J130,0)</f>
        <v>0</v>
      </c>
      <c r="BF130" s="222">
        <f>IF(N130="snížená",J130,0)</f>
        <v>0</v>
      </c>
      <c r="BG130" s="222">
        <f>IF(N130="zákl. přenesená",J130,0)</f>
        <v>0</v>
      </c>
      <c r="BH130" s="222">
        <f>IF(N130="sníž. přenesená",J130,0)</f>
        <v>0</v>
      </c>
      <c r="BI130" s="222">
        <f>IF(N130="nulová",J130,0)</f>
        <v>0</v>
      </c>
      <c r="BJ130" s="16" t="s">
        <v>83</v>
      </c>
      <c r="BK130" s="222">
        <f>ROUND(I130*H130,2)</f>
        <v>0</v>
      </c>
      <c r="BL130" s="16" t="s">
        <v>150</v>
      </c>
      <c r="BM130" s="221" t="s">
        <v>1039</v>
      </c>
    </row>
    <row r="131" spans="2:65" s="1" customFormat="1" ht="16.5" customHeight="1">
      <c r="B131" s="37"/>
      <c r="C131" s="210" t="s">
        <v>351</v>
      </c>
      <c r="D131" s="210" t="s">
        <v>145</v>
      </c>
      <c r="E131" s="211" t="s">
        <v>1040</v>
      </c>
      <c r="F131" s="212" t="s">
        <v>1041</v>
      </c>
      <c r="G131" s="213" t="s">
        <v>298</v>
      </c>
      <c r="H131" s="214">
        <v>80</v>
      </c>
      <c r="I131" s="215"/>
      <c r="J131" s="216">
        <f>ROUND(I131*H131,2)</f>
        <v>0</v>
      </c>
      <c r="K131" s="212" t="s">
        <v>19</v>
      </c>
      <c r="L131" s="42"/>
      <c r="M131" s="217" t="s">
        <v>19</v>
      </c>
      <c r="N131" s="218" t="s">
        <v>46</v>
      </c>
      <c r="O131" s="82"/>
      <c r="P131" s="219">
        <f>O131*H131</f>
        <v>0</v>
      </c>
      <c r="Q131" s="219">
        <v>0</v>
      </c>
      <c r="R131" s="219">
        <f>Q131*H131</f>
        <v>0</v>
      </c>
      <c r="S131" s="219">
        <v>0</v>
      </c>
      <c r="T131" s="220">
        <f>S131*H131</f>
        <v>0</v>
      </c>
      <c r="AR131" s="221" t="s">
        <v>150</v>
      </c>
      <c r="AT131" s="221" t="s">
        <v>145</v>
      </c>
      <c r="AU131" s="221" t="s">
        <v>143</v>
      </c>
      <c r="AY131" s="16" t="s">
        <v>142</v>
      </c>
      <c r="BE131" s="222">
        <f>IF(N131="základní",J131,0)</f>
        <v>0</v>
      </c>
      <c r="BF131" s="222">
        <f>IF(N131="snížená",J131,0)</f>
        <v>0</v>
      </c>
      <c r="BG131" s="222">
        <f>IF(N131="zákl. přenesená",J131,0)</f>
        <v>0</v>
      </c>
      <c r="BH131" s="222">
        <f>IF(N131="sníž. přenesená",J131,0)</f>
        <v>0</v>
      </c>
      <c r="BI131" s="222">
        <f>IF(N131="nulová",J131,0)</f>
        <v>0</v>
      </c>
      <c r="BJ131" s="16" t="s">
        <v>83</v>
      </c>
      <c r="BK131" s="222">
        <f>ROUND(I131*H131,2)</f>
        <v>0</v>
      </c>
      <c r="BL131" s="16" t="s">
        <v>150</v>
      </c>
      <c r="BM131" s="221" t="s">
        <v>1042</v>
      </c>
    </row>
    <row r="132" spans="2:65" s="1" customFormat="1" ht="16.5" customHeight="1">
      <c r="B132" s="37"/>
      <c r="C132" s="210" t="s">
        <v>357</v>
      </c>
      <c r="D132" s="210" t="s">
        <v>145</v>
      </c>
      <c r="E132" s="211" t="s">
        <v>1043</v>
      </c>
      <c r="F132" s="212" t="s">
        <v>1044</v>
      </c>
      <c r="G132" s="213" t="s">
        <v>298</v>
      </c>
      <c r="H132" s="214">
        <v>10</v>
      </c>
      <c r="I132" s="215"/>
      <c r="J132" s="216">
        <f>ROUND(I132*H132,2)</f>
        <v>0</v>
      </c>
      <c r="K132" s="212" t="s">
        <v>19</v>
      </c>
      <c r="L132" s="42"/>
      <c r="M132" s="217" t="s">
        <v>19</v>
      </c>
      <c r="N132" s="218" t="s">
        <v>46</v>
      </c>
      <c r="O132" s="82"/>
      <c r="P132" s="219">
        <f>O132*H132</f>
        <v>0</v>
      </c>
      <c r="Q132" s="219">
        <v>0</v>
      </c>
      <c r="R132" s="219">
        <f>Q132*H132</f>
        <v>0</v>
      </c>
      <c r="S132" s="219">
        <v>0</v>
      </c>
      <c r="T132" s="220">
        <f>S132*H132</f>
        <v>0</v>
      </c>
      <c r="AR132" s="221" t="s">
        <v>150</v>
      </c>
      <c r="AT132" s="221" t="s">
        <v>145</v>
      </c>
      <c r="AU132" s="221" t="s">
        <v>143</v>
      </c>
      <c r="AY132" s="16" t="s">
        <v>142</v>
      </c>
      <c r="BE132" s="222">
        <f>IF(N132="základní",J132,0)</f>
        <v>0</v>
      </c>
      <c r="BF132" s="222">
        <f>IF(N132="snížená",J132,0)</f>
        <v>0</v>
      </c>
      <c r="BG132" s="222">
        <f>IF(N132="zákl. přenesená",J132,0)</f>
        <v>0</v>
      </c>
      <c r="BH132" s="222">
        <f>IF(N132="sníž. přenesená",J132,0)</f>
        <v>0</v>
      </c>
      <c r="BI132" s="222">
        <f>IF(N132="nulová",J132,0)</f>
        <v>0</v>
      </c>
      <c r="BJ132" s="16" t="s">
        <v>83</v>
      </c>
      <c r="BK132" s="222">
        <f>ROUND(I132*H132,2)</f>
        <v>0</v>
      </c>
      <c r="BL132" s="16" t="s">
        <v>150</v>
      </c>
      <c r="BM132" s="221" t="s">
        <v>1045</v>
      </c>
    </row>
    <row r="133" spans="2:65" s="1" customFormat="1" ht="24" customHeight="1">
      <c r="B133" s="37"/>
      <c r="C133" s="210" t="s">
        <v>361</v>
      </c>
      <c r="D133" s="210" t="s">
        <v>145</v>
      </c>
      <c r="E133" s="211" t="s">
        <v>1046</v>
      </c>
      <c r="F133" s="212" t="s">
        <v>1047</v>
      </c>
      <c r="G133" s="213" t="s">
        <v>298</v>
      </c>
      <c r="H133" s="214">
        <v>73</v>
      </c>
      <c r="I133" s="215"/>
      <c r="J133" s="216">
        <f>ROUND(I133*H133,2)</f>
        <v>0</v>
      </c>
      <c r="K133" s="212" t="s">
        <v>19</v>
      </c>
      <c r="L133" s="42"/>
      <c r="M133" s="217" t="s">
        <v>19</v>
      </c>
      <c r="N133" s="218" t="s">
        <v>46</v>
      </c>
      <c r="O133" s="82"/>
      <c r="P133" s="219">
        <f>O133*H133</f>
        <v>0</v>
      </c>
      <c r="Q133" s="219">
        <v>0</v>
      </c>
      <c r="R133" s="219">
        <f>Q133*H133</f>
        <v>0</v>
      </c>
      <c r="S133" s="219">
        <v>0</v>
      </c>
      <c r="T133" s="220">
        <f>S133*H133</f>
        <v>0</v>
      </c>
      <c r="AR133" s="221" t="s">
        <v>150</v>
      </c>
      <c r="AT133" s="221" t="s">
        <v>145</v>
      </c>
      <c r="AU133" s="221" t="s">
        <v>143</v>
      </c>
      <c r="AY133" s="16" t="s">
        <v>142</v>
      </c>
      <c r="BE133" s="222">
        <f>IF(N133="základní",J133,0)</f>
        <v>0</v>
      </c>
      <c r="BF133" s="222">
        <f>IF(N133="snížená",J133,0)</f>
        <v>0</v>
      </c>
      <c r="BG133" s="222">
        <f>IF(N133="zákl. přenesená",J133,0)</f>
        <v>0</v>
      </c>
      <c r="BH133" s="222">
        <f>IF(N133="sníž. přenesená",J133,0)</f>
        <v>0</v>
      </c>
      <c r="BI133" s="222">
        <f>IF(N133="nulová",J133,0)</f>
        <v>0</v>
      </c>
      <c r="BJ133" s="16" t="s">
        <v>83</v>
      </c>
      <c r="BK133" s="222">
        <f>ROUND(I133*H133,2)</f>
        <v>0</v>
      </c>
      <c r="BL133" s="16" t="s">
        <v>150</v>
      </c>
      <c r="BM133" s="221" t="s">
        <v>1048</v>
      </c>
    </row>
    <row r="134" spans="2:65" s="1" customFormat="1" ht="16.5" customHeight="1">
      <c r="B134" s="37"/>
      <c r="C134" s="210" t="s">
        <v>368</v>
      </c>
      <c r="D134" s="210" t="s">
        <v>145</v>
      </c>
      <c r="E134" s="211" t="s">
        <v>1049</v>
      </c>
      <c r="F134" s="212" t="s">
        <v>1050</v>
      </c>
      <c r="G134" s="213" t="s">
        <v>298</v>
      </c>
      <c r="H134" s="214">
        <v>100</v>
      </c>
      <c r="I134" s="215"/>
      <c r="J134" s="216">
        <f>ROUND(I134*H134,2)</f>
        <v>0</v>
      </c>
      <c r="K134" s="212" t="s">
        <v>19</v>
      </c>
      <c r="L134" s="42"/>
      <c r="M134" s="217" t="s">
        <v>19</v>
      </c>
      <c r="N134" s="218" t="s">
        <v>46</v>
      </c>
      <c r="O134" s="82"/>
      <c r="P134" s="219">
        <f>O134*H134</f>
        <v>0</v>
      </c>
      <c r="Q134" s="219">
        <v>0</v>
      </c>
      <c r="R134" s="219">
        <f>Q134*H134</f>
        <v>0</v>
      </c>
      <c r="S134" s="219">
        <v>0</v>
      </c>
      <c r="T134" s="220">
        <f>S134*H134</f>
        <v>0</v>
      </c>
      <c r="AR134" s="221" t="s">
        <v>150</v>
      </c>
      <c r="AT134" s="221" t="s">
        <v>145</v>
      </c>
      <c r="AU134" s="221" t="s">
        <v>143</v>
      </c>
      <c r="AY134" s="16" t="s">
        <v>142</v>
      </c>
      <c r="BE134" s="222">
        <f>IF(N134="základní",J134,0)</f>
        <v>0</v>
      </c>
      <c r="BF134" s="222">
        <f>IF(N134="snížená",J134,0)</f>
        <v>0</v>
      </c>
      <c r="BG134" s="222">
        <f>IF(N134="zákl. přenesená",J134,0)</f>
        <v>0</v>
      </c>
      <c r="BH134" s="222">
        <f>IF(N134="sníž. přenesená",J134,0)</f>
        <v>0</v>
      </c>
      <c r="BI134" s="222">
        <f>IF(N134="nulová",J134,0)</f>
        <v>0</v>
      </c>
      <c r="BJ134" s="16" t="s">
        <v>83</v>
      </c>
      <c r="BK134" s="222">
        <f>ROUND(I134*H134,2)</f>
        <v>0</v>
      </c>
      <c r="BL134" s="16" t="s">
        <v>150</v>
      </c>
      <c r="BM134" s="221" t="s">
        <v>1051</v>
      </c>
    </row>
    <row r="135" spans="2:65" s="1" customFormat="1" ht="16.5" customHeight="1">
      <c r="B135" s="37"/>
      <c r="C135" s="210" t="s">
        <v>373</v>
      </c>
      <c r="D135" s="210" t="s">
        <v>145</v>
      </c>
      <c r="E135" s="211" t="s">
        <v>1052</v>
      </c>
      <c r="F135" s="212" t="s">
        <v>1053</v>
      </c>
      <c r="G135" s="213" t="s">
        <v>298</v>
      </c>
      <c r="H135" s="214">
        <v>145</v>
      </c>
      <c r="I135" s="215"/>
      <c r="J135" s="216">
        <f>ROUND(I135*H135,2)</f>
        <v>0</v>
      </c>
      <c r="K135" s="212" t="s">
        <v>19</v>
      </c>
      <c r="L135" s="42"/>
      <c r="M135" s="217" t="s">
        <v>19</v>
      </c>
      <c r="N135" s="218" t="s">
        <v>46</v>
      </c>
      <c r="O135" s="82"/>
      <c r="P135" s="219">
        <f>O135*H135</f>
        <v>0</v>
      </c>
      <c r="Q135" s="219">
        <v>0</v>
      </c>
      <c r="R135" s="219">
        <f>Q135*H135</f>
        <v>0</v>
      </c>
      <c r="S135" s="219">
        <v>0</v>
      </c>
      <c r="T135" s="220">
        <f>S135*H135</f>
        <v>0</v>
      </c>
      <c r="AR135" s="221" t="s">
        <v>150</v>
      </c>
      <c r="AT135" s="221" t="s">
        <v>145</v>
      </c>
      <c r="AU135" s="221" t="s">
        <v>143</v>
      </c>
      <c r="AY135" s="16" t="s">
        <v>142</v>
      </c>
      <c r="BE135" s="222">
        <f>IF(N135="základní",J135,0)</f>
        <v>0</v>
      </c>
      <c r="BF135" s="222">
        <f>IF(N135="snížená",J135,0)</f>
        <v>0</v>
      </c>
      <c r="BG135" s="222">
        <f>IF(N135="zákl. přenesená",J135,0)</f>
        <v>0</v>
      </c>
      <c r="BH135" s="222">
        <f>IF(N135="sníž. přenesená",J135,0)</f>
        <v>0</v>
      </c>
      <c r="BI135" s="222">
        <f>IF(N135="nulová",J135,0)</f>
        <v>0</v>
      </c>
      <c r="BJ135" s="16" t="s">
        <v>83</v>
      </c>
      <c r="BK135" s="222">
        <f>ROUND(I135*H135,2)</f>
        <v>0</v>
      </c>
      <c r="BL135" s="16" t="s">
        <v>150</v>
      </c>
      <c r="BM135" s="221" t="s">
        <v>1054</v>
      </c>
    </row>
    <row r="136" spans="2:65" s="1" customFormat="1" ht="16.5" customHeight="1">
      <c r="B136" s="37"/>
      <c r="C136" s="210" t="s">
        <v>378</v>
      </c>
      <c r="D136" s="210" t="s">
        <v>145</v>
      </c>
      <c r="E136" s="211" t="s">
        <v>1055</v>
      </c>
      <c r="F136" s="212" t="s">
        <v>1056</v>
      </c>
      <c r="G136" s="213" t="s">
        <v>298</v>
      </c>
      <c r="H136" s="214">
        <v>65</v>
      </c>
      <c r="I136" s="215"/>
      <c r="J136" s="216">
        <f>ROUND(I136*H136,2)</f>
        <v>0</v>
      </c>
      <c r="K136" s="212" t="s">
        <v>19</v>
      </c>
      <c r="L136" s="42"/>
      <c r="M136" s="217" t="s">
        <v>19</v>
      </c>
      <c r="N136" s="218" t="s">
        <v>46</v>
      </c>
      <c r="O136" s="82"/>
      <c r="P136" s="219">
        <f>O136*H136</f>
        <v>0</v>
      </c>
      <c r="Q136" s="219">
        <v>0</v>
      </c>
      <c r="R136" s="219">
        <f>Q136*H136</f>
        <v>0</v>
      </c>
      <c r="S136" s="219">
        <v>0</v>
      </c>
      <c r="T136" s="220">
        <f>S136*H136</f>
        <v>0</v>
      </c>
      <c r="AR136" s="221" t="s">
        <v>150</v>
      </c>
      <c r="AT136" s="221" t="s">
        <v>145</v>
      </c>
      <c r="AU136" s="221" t="s">
        <v>143</v>
      </c>
      <c r="AY136" s="16" t="s">
        <v>142</v>
      </c>
      <c r="BE136" s="222">
        <f>IF(N136="základní",J136,0)</f>
        <v>0</v>
      </c>
      <c r="BF136" s="222">
        <f>IF(N136="snížená",J136,0)</f>
        <v>0</v>
      </c>
      <c r="BG136" s="222">
        <f>IF(N136="zákl. přenesená",J136,0)</f>
        <v>0</v>
      </c>
      <c r="BH136" s="222">
        <f>IF(N136="sníž. přenesená",J136,0)</f>
        <v>0</v>
      </c>
      <c r="BI136" s="222">
        <f>IF(N136="nulová",J136,0)</f>
        <v>0</v>
      </c>
      <c r="BJ136" s="16" t="s">
        <v>83</v>
      </c>
      <c r="BK136" s="222">
        <f>ROUND(I136*H136,2)</f>
        <v>0</v>
      </c>
      <c r="BL136" s="16" t="s">
        <v>150</v>
      </c>
      <c r="BM136" s="221" t="s">
        <v>1057</v>
      </c>
    </row>
    <row r="137" spans="2:65" s="1" customFormat="1" ht="16.5" customHeight="1">
      <c r="B137" s="37"/>
      <c r="C137" s="210" t="s">
        <v>383</v>
      </c>
      <c r="D137" s="210" t="s">
        <v>145</v>
      </c>
      <c r="E137" s="211" t="s">
        <v>1058</v>
      </c>
      <c r="F137" s="212" t="s">
        <v>1059</v>
      </c>
      <c r="G137" s="213" t="s">
        <v>298</v>
      </c>
      <c r="H137" s="214">
        <v>60</v>
      </c>
      <c r="I137" s="215"/>
      <c r="J137" s="216">
        <f>ROUND(I137*H137,2)</f>
        <v>0</v>
      </c>
      <c r="K137" s="212" t="s">
        <v>19</v>
      </c>
      <c r="L137" s="42"/>
      <c r="M137" s="217" t="s">
        <v>19</v>
      </c>
      <c r="N137" s="218" t="s">
        <v>46</v>
      </c>
      <c r="O137" s="82"/>
      <c r="P137" s="219">
        <f>O137*H137</f>
        <v>0</v>
      </c>
      <c r="Q137" s="219">
        <v>0</v>
      </c>
      <c r="R137" s="219">
        <f>Q137*H137</f>
        <v>0</v>
      </c>
      <c r="S137" s="219">
        <v>0</v>
      </c>
      <c r="T137" s="220">
        <f>S137*H137</f>
        <v>0</v>
      </c>
      <c r="AR137" s="221" t="s">
        <v>150</v>
      </c>
      <c r="AT137" s="221" t="s">
        <v>145</v>
      </c>
      <c r="AU137" s="221" t="s">
        <v>143</v>
      </c>
      <c r="AY137" s="16" t="s">
        <v>142</v>
      </c>
      <c r="BE137" s="222">
        <f>IF(N137="základní",J137,0)</f>
        <v>0</v>
      </c>
      <c r="BF137" s="222">
        <f>IF(N137="snížená",J137,0)</f>
        <v>0</v>
      </c>
      <c r="BG137" s="222">
        <f>IF(N137="zákl. přenesená",J137,0)</f>
        <v>0</v>
      </c>
      <c r="BH137" s="222">
        <f>IF(N137="sníž. přenesená",J137,0)</f>
        <v>0</v>
      </c>
      <c r="BI137" s="222">
        <f>IF(N137="nulová",J137,0)</f>
        <v>0</v>
      </c>
      <c r="BJ137" s="16" t="s">
        <v>83</v>
      </c>
      <c r="BK137" s="222">
        <f>ROUND(I137*H137,2)</f>
        <v>0</v>
      </c>
      <c r="BL137" s="16" t="s">
        <v>150</v>
      </c>
      <c r="BM137" s="221" t="s">
        <v>1060</v>
      </c>
    </row>
    <row r="138" spans="2:65" s="1" customFormat="1" ht="16.5" customHeight="1">
      <c r="B138" s="37"/>
      <c r="C138" s="210" t="s">
        <v>390</v>
      </c>
      <c r="D138" s="210" t="s">
        <v>145</v>
      </c>
      <c r="E138" s="211" t="s">
        <v>1061</v>
      </c>
      <c r="F138" s="212" t="s">
        <v>1062</v>
      </c>
      <c r="G138" s="213" t="s">
        <v>298</v>
      </c>
      <c r="H138" s="214">
        <v>65</v>
      </c>
      <c r="I138" s="215"/>
      <c r="J138" s="216">
        <f>ROUND(I138*H138,2)</f>
        <v>0</v>
      </c>
      <c r="K138" s="212" t="s">
        <v>19</v>
      </c>
      <c r="L138" s="42"/>
      <c r="M138" s="217" t="s">
        <v>19</v>
      </c>
      <c r="N138" s="218" t="s">
        <v>46</v>
      </c>
      <c r="O138" s="82"/>
      <c r="P138" s="219">
        <f>O138*H138</f>
        <v>0</v>
      </c>
      <c r="Q138" s="219">
        <v>0</v>
      </c>
      <c r="R138" s="219">
        <f>Q138*H138</f>
        <v>0</v>
      </c>
      <c r="S138" s="219">
        <v>0</v>
      </c>
      <c r="T138" s="220">
        <f>S138*H138</f>
        <v>0</v>
      </c>
      <c r="AR138" s="221" t="s">
        <v>150</v>
      </c>
      <c r="AT138" s="221" t="s">
        <v>145</v>
      </c>
      <c r="AU138" s="221" t="s">
        <v>143</v>
      </c>
      <c r="AY138" s="16" t="s">
        <v>142</v>
      </c>
      <c r="BE138" s="222">
        <f>IF(N138="základní",J138,0)</f>
        <v>0</v>
      </c>
      <c r="BF138" s="222">
        <f>IF(N138="snížená",J138,0)</f>
        <v>0</v>
      </c>
      <c r="BG138" s="222">
        <f>IF(N138="zákl. přenesená",J138,0)</f>
        <v>0</v>
      </c>
      <c r="BH138" s="222">
        <f>IF(N138="sníž. přenesená",J138,0)</f>
        <v>0</v>
      </c>
      <c r="BI138" s="222">
        <f>IF(N138="nulová",J138,0)</f>
        <v>0</v>
      </c>
      <c r="BJ138" s="16" t="s">
        <v>83</v>
      </c>
      <c r="BK138" s="222">
        <f>ROUND(I138*H138,2)</f>
        <v>0</v>
      </c>
      <c r="BL138" s="16" t="s">
        <v>150</v>
      </c>
      <c r="BM138" s="221" t="s">
        <v>1063</v>
      </c>
    </row>
    <row r="139" spans="2:65" s="1" customFormat="1" ht="16.5" customHeight="1">
      <c r="B139" s="37"/>
      <c r="C139" s="210" t="s">
        <v>399</v>
      </c>
      <c r="D139" s="210" t="s">
        <v>145</v>
      </c>
      <c r="E139" s="211" t="s">
        <v>1064</v>
      </c>
      <c r="F139" s="212" t="s">
        <v>1065</v>
      </c>
      <c r="G139" s="213" t="s">
        <v>298</v>
      </c>
      <c r="H139" s="214">
        <v>130</v>
      </c>
      <c r="I139" s="215"/>
      <c r="J139" s="216">
        <f>ROUND(I139*H139,2)</f>
        <v>0</v>
      </c>
      <c r="K139" s="212" t="s">
        <v>19</v>
      </c>
      <c r="L139" s="42"/>
      <c r="M139" s="217" t="s">
        <v>19</v>
      </c>
      <c r="N139" s="218" t="s">
        <v>46</v>
      </c>
      <c r="O139" s="82"/>
      <c r="P139" s="219">
        <f>O139*H139</f>
        <v>0</v>
      </c>
      <c r="Q139" s="219">
        <v>0</v>
      </c>
      <c r="R139" s="219">
        <f>Q139*H139</f>
        <v>0</v>
      </c>
      <c r="S139" s="219">
        <v>0</v>
      </c>
      <c r="T139" s="220">
        <f>S139*H139</f>
        <v>0</v>
      </c>
      <c r="AR139" s="221" t="s">
        <v>150</v>
      </c>
      <c r="AT139" s="221" t="s">
        <v>145</v>
      </c>
      <c r="AU139" s="221" t="s">
        <v>143</v>
      </c>
      <c r="AY139" s="16" t="s">
        <v>142</v>
      </c>
      <c r="BE139" s="222">
        <f>IF(N139="základní",J139,0)</f>
        <v>0</v>
      </c>
      <c r="BF139" s="222">
        <f>IF(N139="snížená",J139,0)</f>
        <v>0</v>
      </c>
      <c r="BG139" s="222">
        <f>IF(N139="zákl. přenesená",J139,0)</f>
        <v>0</v>
      </c>
      <c r="BH139" s="222">
        <f>IF(N139="sníž. přenesená",J139,0)</f>
        <v>0</v>
      </c>
      <c r="BI139" s="222">
        <f>IF(N139="nulová",J139,0)</f>
        <v>0</v>
      </c>
      <c r="BJ139" s="16" t="s">
        <v>83</v>
      </c>
      <c r="BK139" s="222">
        <f>ROUND(I139*H139,2)</f>
        <v>0</v>
      </c>
      <c r="BL139" s="16" t="s">
        <v>150</v>
      </c>
      <c r="BM139" s="221" t="s">
        <v>1066</v>
      </c>
    </row>
    <row r="140" spans="2:65" s="1" customFormat="1" ht="16.5" customHeight="1">
      <c r="B140" s="37"/>
      <c r="C140" s="210" t="s">
        <v>405</v>
      </c>
      <c r="D140" s="210" t="s">
        <v>145</v>
      </c>
      <c r="E140" s="211" t="s">
        <v>1067</v>
      </c>
      <c r="F140" s="212" t="s">
        <v>1068</v>
      </c>
      <c r="G140" s="213" t="s">
        <v>236</v>
      </c>
      <c r="H140" s="214">
        <v>40</v>
      </c>
      <c r="I140" s="215"/>
      <c r="J140" s="216">
        <f>ROUND(I140*H140,2)</f>
        <v>0</v>
      </c>
      <c r="K140" s="212" t="s">
        <v>19</v>
      </c>
      <c r="L140" s="42"/>
      <c r="M140" s="217" t="s">
        <v>19</v>
      </c>
      <c r="N140" s="218" t="s">
        <v>46</v>
      </c>
      <c r="O140" s="82"/>
      <c r="P140" s="219">
        <f>O140*H140</f>
        <v>0</v>
      </c>
      <c r="Q140" s="219">
        <v>0</v>
      </c>
      <c r="R140" s="219">
        <f>Q140*H140</f>
        <v>0</v>
      </c>
      <c r="S140" s="219">
        <v>0</v>
      </c>
      <c r="T140" s="220">
        <f>S140*H140</f>
        <v>0</v>
      </c>
      <c r="AR140" s="221" t="s">
        <v>150</v>
      </c>
      <c r="AT140" s="221" t="s">
        <v>145</v>
      </c>
      <c r="AU140" s="221" t="s">
        <v>143</v>
      </c>
      <c r="AY140" s="16" t="s">
        <v>142</v>
      </c>
      <c r="BE140" s="222">
        <f>IF(N140="základní",J140,0)</f>
        <v>0</v>
      </c>
      <c r="BF140" s="222">
        <f>IF(N140="snížená",J140,0)</f>
        <v>0</v>
      </c>
      <c r="BG140" s="222">
        <f>IF(N140="zákl. přenesená",J140,0)</f>
        <v>0</v>
      </c>
      <c r="BH140" s="222">
        <f>IF(N140="sníž. přenesená",J140,0)</f>
        <v>0</v>
      </c>
      <c r="BI140" s="222">
        <f>IF(N140="nulová",J140,0)</f>
        <v>0</v>
      </c>
      <c r="BJ140" s="16" t="s">
        <v>83</v>
      </c>
      <c r="BK140" s="222">
        <f>ROUND(I140*H140,2)</f>
        <v>0</v>
      </c>
      <c r="BL140" s="16" t="s">
        <v>150</v>
      </c>
      <c r="BM140" s="221" t="s">
        <v>1069</v>
      </c>
    </row>
    <row r="141" spans="2:65" s="1" customFormat="1" ht="16.5" customHeight="1">
      <c r="B141" s="37"/>
      <c r="C141" s="210" t="s">
        <v>409</v>
      </c>
      <c r="D141" s="210" t="s">
        <v>145</v>
      </c>
      <c r="E141" s="211" t="s">
        <v>1070</v>
      </c>
      <c r="F141" s="212" t="s">
        <v>1071</v>
      </c>
      <c r="G141" s="213" t="s">
        <v>236</v>
      </c>
      <c r="H141" s="214">
        <v>52</v>
      </c>
      <c r="I141" s="215"/>
      <c r="J141" s="216">
        <f>ROUND(I141*H141,2)</f>
        <v>0</v>
      </c>
      <c r="K141" s="212" t="s">
        <v>19</v>
      </c>
      <c r="L141" s="42"/>
      <c r="M141" s="217" t="s">
        <v>19</v>
      </c>
      <c r="N141" s="218" t="s">
        <v>46</v>
      </c>
      <c r="O141" s="82"/>
      <c r="P141" s="219">
        <f>O141*H141</f>
        <v>0</v>
      </c>
      <c r="Q141" s="219">
        <v>0</v>
      </c>
      <c r="R141" s="219">
        <f>Q141*H141</f>
        <v>0</v>
      </c>
      <c r="S141" s="219">
        <v>0</v>
      </c>
      <c r="T141" s="220">
        <f>S141*H141</f>
        <v>0</v>
      </c>
      <c r="AR141" s="221" t="s">
        <v>150</v>
      </c>
      <c r="AT141" s="221" t="s">
        <v>145</v>
      </c>
      <c r="AU141" s="221" t="s">
        <v>143</v>
      </c>
      <c r="AY141" s="16" t="s">
        <v>142</v>
      </c>
      <c r="BE141" s="222">
        <f>IF(N141="základní",J141,0)</f>
        <v>0</v>
      </c>
      <c r="BF141" s="222">
        <f>IF(N141="snížená",J141,0)</f>
        <v>0</v>
      </c>
      <c r="BG141" s="222">
        <f>IF(N141="zákl. přenesená",J141,0)</f>
        <v>0</v>
      </c>
      <c r="BH141" s="222">
        <f>IF(N141="sníž. přenesená",J141,0)</f>
        <v>0</v>
      </c>
      <c r="BI141" s="222">
        <f>IF(N141="nulová",J141,0)</f>
        <v>0</v>
      </c>
      <c r="BJ141" s="16" t="s">
        <v>83</v>
      </c>
      <c r="BK141" s="222">
        <f>ROUND(I141*H141,2)</f>
        <v>0</v>
      </c>
      <c r="BL141" s="16" t="s">
        <v>150</v>
      </c>
      <c r="BM141" s="221" t="s">
        <v>1072</v>
      </c>
    </row>
    <row r="142" spans="2:65" s="1" customFormat="1" ht="16.5" customHeight="1">
      <c r="B142" s="37"/>
      <c r="C142" s="210" t="s">
        <v>413</v>
      </c>
      <c r="D142" s="210" t="s">
        <v>145</v>
      </c>
      <c r="E142" s="211" t="s">
        <v>1073</v>
      </c>
      <c r="F142" s="212" t="s">
        <v>1074</v>
      </c>
      <c r="G142" s="213" t="s">
        <v>236</v>
      </c>
      <c r="H142" s="214">
        <v>2</v>
      </c>
      <c r="I142" s="215"/>
      <c r="J142" s="216">
        <f>ROUND(I142*H142,2)</f>
        <v>0</v>
      </c>
      <c r="K142" s="212" t="s">
        <v>19</v>
      </c>
      <c r="L142" s="42"/>
      <c r="M142" s="217" t="s">
        <v>19</v>
      </c>
      <c r="N142" s="218" t="s">
        <v>46</v>
      </c>
      <c r="O142" s="82"/>
      <c r="P142" s="219">
        <f>O142*H142</f>
        <v>0</v>
      </c>
      <c r="Q142" s="219">
        <v>0</v>
      </c>
      <c r="R142" s="219">
        <f>Q142*H142</f>
        <v>0</v>
      </c>
      <c r="S142" s="219">
        <v>0</v>
      </c>
      <c r="T142" s="220">
        <f>S142*H142</f>
        <v>0</v>
      </c>
      <c r="AR142" s="221" t="s">
        <v>150</v>
      </c>
      <c r="AT142" s="221" t="s">
        <v>145</v>
      </c>
      <c r="AU142" s="221" t="s">
        <v>143</v>
      </c>
      <c r="AY142" s="16" t="s">
        <v>142</v>
      </c>
      <c r="BE142" s="222">
        <f>IF(N142="základní",J142,0)</f>
        <v>0</v>
      </c>
      <c r="BF142" s="222">
        <f>IF(N142="snížená",J142,0)</f>
        <v>0</v>
      </c>
      <c r="BG142" s="222">
        <f>IF(N142="zákl. přenesená",J142,0)</f>
        <v>0</v>
      </c>
      <c r="BH142" s="222">
        <f>IF(N142="sníž. přenesená",J142,0)</f>
        <v>0</v>
      </c>
      <c r="BI142" s="222">
        <f>IF(N142="nulová",J142,0)</f>
        <v>0</v>
      </c>
      <c r="BJ142" s="16" t="s">
        <v>83</v>
      </c>
      <c r="BK142" s="222">
        <f>ROUND(I142*H142,2)</f>
        <v>0</v>
      </c>
      <c r="BL142" s="16" t="s">
        <v>150</v>
      </c>
      <c r="BM142" s="221" t="s">
        <v>1075</v>
      </c>
    </row>
    <row r="143" spans="2:65" s="1" customFormat="1" ht="16.5" customHeight="1">
      <c r="B143" s="37"/>
      <c r="C143" s="210" t="s">
        <v>417</v>
      </c>
      <c r="D143" s="210" t="s">
        <v>145</v>
      </c>
      <c r="E143" s="211" t="s">
        <v>1076</v>
      </c>
      <c r="F143" s="212" t="s">
        <v>1077</v>
      </c>
      <c r="G143" s="213" t="s">
        <v>236</v>
      </c>
      <c r="H143" s="214">
        <v>30</v>
      </c>
      <c r="I143" s="215"/>
      <c r="J143" s="216">
        <f>ROUND(I143*H143,2)</f>
        <v>0</v>
      </c>
      <c r="K143" s="212" t="s">
        <v>19</v>
      </c>
      <c r="L143" s="42"/>
      <c r="M143" s="217" t="s">
        <v>19</v>
      </c>
      <c r="N143" s="218" t="s">
        <v>46</v>
      </c>
      <c r="O143" s="82"/>
      <c r="P143" s="219">
        <f>O143*H143</f>
        <v>0</v>
      </c>
      <c r="Q143" s="219">
        <v>0</v>
      </c>
      <c r="R143" s="219">
        <f>Q143*H143</f>
        <v>0</v>
      </c>
      <c r="S143" s="219">
        <v>0</v>
      </c>
      <c r="T143" s="220">
        <f>S143*H143</f>
        <v>0</v>
      </c>
      <c r="AR143" s="221" t="s">
        <v>150</v>
      </c>
      <c r="AT143" s="221" t="s">
        <v>145</v>
      </c>
      <c r="AU143" s="221" t="s">
        <v>143</v>
      </c>
      <c r="AY143" s="16" t="s">
        <v>142</v>
      </c>
      <c r="BE143" s="222">
        <f>IF(N143="základní",J143,0)</f>
        <v>0</v>
      </c>
      <c r="BF143" s="222">
        <f>IF(N143="snížená",J143,0)</f>
        <v>0</v>
      </c>
      <c r="BG143" s="222">
        <f>IF(N143="zákl. přenesená",J143,0)</f>
        <v>0</v>
      </c>
      <c r="BH143" s="222">
        <f>IF(N143="sníž. přenesená",J143,0)</f>
        <v>0</v>
      </c>
      <c r="BI143" s="222">
        <f>IF(N143="nulová",J143,0)</f>
        <v>0</v>
      </c>
      <c r="BJ143" s="16" t="s">
        <v>83</v>
      </c>
      <c r="BK143" s="222">
        <f>ROUND(I143*H143,2)</f>
        <v>0</v>
      </c>
      <c r="BL143" s="16" t="s">
        <v>150</v>
      </c>
      <c r="BM143" s="221" t="s">
        <v>1078</v>
      </c>
    </row>
    <row r="144" spans="2:65" s="1" customFormat="1" ht="16.5" customHeight="1">
      <c r="B144" s="37"/>
      <c r="C144" s="210" t="s">
        <v>422</v>
      </c>
      <c r="D144" s="210" t="s">
        <v>145</v>
      </c>
      <c r="E144" s="211" t="s">
        <v>1079</v>
      </c>
      <c r="F144" s="212" t="s">
        <v>1080</v>
      </c>
      <c r="G144" s="213" t="s">
        <v>158</v>
      </c>
      <c r="H144" s="214">
        <v>0.982</v>
      </c>
      <c r="I144" s="215"/>
      <c r="J144" s="216">
        <f>ROUND(I144*H144,2)</f>
        <v>0</v>
      </c>
      <c r="K144" s="212" t="s">
        <v>19</v>
      </c>
      <c r="L144" s="42"/>
      <c r="M144" s="217" t="s">
        <v>19</v>
      </c>
      <c r="N144" s="218" t="s">
        <v>46</v>
      </c>
      <c r="O144" s="82"/>
      <c r="P144" s="219">
        <f>O144*H144</f>
        <v>0</v>
      </c>
      <c r="Q144" s="219">
        <v>0</v>
      </c>
      <c r="R144" s="219">
        <f>Q144*H144</f>
        <v>0</v>
      </c>
      <c r="S144" s="219">
        <v>0</v>
      </c>
      <c r="T144" s="220">
        <f>S144*H144</f>
        <v>0</v>
      </c>
      <c r="AR144" s="221" t="s">
        <v>150</v>
      </c>
      <c r="AT144" s="221" t="s">
        <v>145</v>
      </c>
      <c r="AU144" s="221" t="s">
        <v>143</v>
      </c>
      <c r="AY144" s="16" t="s">
        <v>142</v>
      </c>
      <c r="BE144" s="222">
        <f>IF(N144="základní",J144,0)</f>
        <v>0</v>
      </c>
      <c r="BF144" s="222">
        <f>IF(N144="snížená",J144,0)</f>
        <v>0</v>
      </c>
      <c r="BG144" s="222">
        <f>IF(N144="zákl. přenesená",J144,0)</f>
        <v>0</v>
      </c>
      <c r="BH144" s="222">
        <f>IF(N144="sníž. přenesená",J144,0)</f>
        <v>0</v>
      </c>
      <c r="BI144" s="222">
        <f>IF(N144="nulová",J144,0)</f>
        <v>0</v>
      </c>
      <c r="BJ144" s="16" t="s">
        <v>83</v>
      </c>
      <c r="BK144" s="222">
        <f>ROUND(I144*H144,2)</f>
        <v>0</v>
      </c>
      <c r="BL144" s="16" t="s">
        <v>150</v>
      </c>
      <c r="BM144" s="221" t="s">
        <v>1081</v>
      </c>
    </row>
    <row r="145" spans="2:63" s="11" customFormat="1" ht="20.85" customHeight="1">
      <c r="B145" s="194"/>
      <c r="C145" s="195"/>
      <c r="D145" s="196" t="s">
        <v>74</v>
      </c>
      <c r="E145" s="208" t="s">
        <v>1082</v>
      </c>
      <c r="F145" s="208" t="s">
        <v>1083</v>
      </c>
      <c r="G145" s="195"/>
      <c r="H145" s="195"/>
      <c r="I145" s="198"/>
      <c r="J145" s="209">
        <f>BK145</f>
        <v>0</v>
      </c>
      <c r="K145" s="195"/>
      <c r="L145" s="200"/>
      <c r="M145" s="201"/>
      <c r="N145" s="202"/>
      <c r="O145" s="202"/>
      <c r="P145" s="203">
        <f>SUM(P146:P174)</f>
        <v>0</v>
      </c>
      <c r="Q145" s="202"/>
      <c r="R145" s="203">
        <f>SUM(R146:R174)</f>
        <v>0</v>
      </c>
      <c r="S145" s="202"/>
      <c r="T145" s="204">
        <f>SUM(T146:T174)</f>
        <v>0</v>
      </c>
      <c r="AR145" s="205" t="s">
        <v>85</v>
      </c>
      <c r="AT145" s="206" t="s">
        <v>74</v>
      </c>
      <c r="AU145" s="206" t="s">
        <v>85</v>
      </c>
      <c r="AY145" s="205" t="s">
        <v>142</v>
      </c>
      <c r="BK145" s="207">
        <f>SUM(BK146:BK174)</f>
        <v>0</v>
      </c>
    </row>
    <row r="146" spans="2:65" s="1" customFormat="1" ht="16.5" customHeight="1">
      <c r="B146" s="37"/>
      <c r="C146" s="210" t="s">
        <v>429</v>
      </c>
      <c r="D146" s="210" t="s">
        <v>145</v>
      </c>
      <c r="E146" s="211" t="s">
        <v>1084</v>
      </c>
      <c r="F146" s="212" t="s">
        <v>1085</v>
      </c>
      <c r="G146" s="213" t="s">
        <v>236</v>
      </c>
      <c r="H146" s="214">
        <v>4</v>
      </c>
      <c r="I146" s="215"/>
      <c r="J146" s="216">
        <f>ROUND(I146*H146,2)</f>
        <v>0</v>
      </c>
      <c r="K146" s="212" t="s">
        <v>19</v>
      </c>
      <c r="L146" s="42"/>
      <c r="M146" s="217" t="s">
        <v>19</v>
      </c>
      <c r="N146" s="218" t="s">
        <v>46</v>
      </c>
      <c r="O146" s="82"/>
      <c r="P146" s="219">
        <f>O146*H146</f>
        <v>0</v>
      </c>
      <c r="Q146" s="219">
        <v>0</v>
      </c>
      <c r="R146" s="219">
        <f>Q146*H146</f>
        <v>0</v>
      </c>
      <c r="S146" s="219">
        <v>0</v>
      </c>
      <c r="T146" s="220">
        <f>S146*H146</f>
        <v>0</v>
      </c>
      <c r="AR146" s="221" t="s">
        <v>150</v>
      </c>
      <c r="AT146" s="221" t="s">
        <v>145</v>
      </c>
      <c r="AU146" s="221" t="s">
        <v>143</v>
      </c>
      <c r="AY146" s="16" t="s">
        <v>142</v>
      </c>
      <c r="BE146" s="222">
        <f>IF(N146="základní",J146,0)</f>
        <v>0</v>
      </c>
      <c r="BF146" s="222">
        <f>IF(N146="snížená",J146,0)</f>
        <v>0</v>
      </c>
      <c r="BG146" s="222">
        <f>IF(N146="zákl. přenesená",J146,0)</f>
        <v>0</v>
      </c>
      <c r="BH146" s="222">
        <f>IF(N146="sníž. přenesená",J146,0)</f>
        <v>0</v>
      </c>
      <c r="BI146" s="222">
        <f>IF(N146="nulová",J146,0)</f>
        <v>0</v>
      </c>
      <c r="BJ146" s="16" t="s">
        <v>83</v>
      </c>
      <c r="BK146" s="222">
        <f>ROUND(I146*H146,2)</f>
        <v>0</v>
      </c>
      <c r="BL146" s="16" t="s">
        <v>150</v>
      </c>
      <c r="BM146" s="221" t="s">
        <v>1086</v>
      </c>
    </row>
    <row r="147" spans="2:65" s="1" customFormat="1" ht="16.5" customHeight="1">
      <c r="B147" s="37"/>
      <c r="C147" s="210" t="s">
        <v>434</v>
      </c>
      <c r="D147" s="210" t="s">
        <v>145</v>
      </c>
      <c r="E147" s="211" t="s">
        <v>1087</v>
      </c>
      <c r="F147" s="212" t="s">
        <v>1088</v>
      </c>
      <c r="G147" s="213" t="s">
        <v>236</v>
      </c>
      <c r="H147" s="214">
        <v>8</v>
      </c>
      <c r="I147" s="215"/>
      <c r="J147" s="216">
        <f>ROUND(I147*H147,2)</f>
        <v>0</v>
      </c>
      <c r="K147" s="212" t="s">
        <v>19</v>
      </c>
      <c r="L147" s="42"/>
      <c r="M147" s="217" t="s">
        <v>19</v>
      </c>
      <c r="N147" s="218" t="s">
        <v>46</v>
      </c>
      <c r="O147" s="82"/>
      <c r="P147" s="219">
        <f>O147*H147</f>
        <v>0</v>
      </c>
      <c r="Q147" s="219">
        <v>0</v>
      </c>
      <c r="R147" s="219">
        <f>Q147*H147</f>
        <v>0</v>
      </c>
      <c r="S147" s="219">
        <v>0</v>
      </c>
      <c r="T147" s="220">
        <f>S147*H147</f>
        <v>0</v>
      </c>
      <c r="AR147" s="221" t="s">
        <v>150</v>
      </c>
      <c r="AT147" s="221" t="s">
        <v>145</v>
      </c>
      <c r="AU147" s="221" t="s">
        <v>143</v>
      </c>
      <c r="AY147" s="16" t="s">
        <v>142</v>
      </c>
      <c r="BE147" s="222">
        <f>IF(N147="základní",J147,0)</f>
        <v>0</v>
      </c>
      <c r="BF147" s="222">
        <f>IF(N147="snížená",J147,0)</f>
        <v>0</v>
      </c>
      <c r="BG147" s="222">
        <f>IF(N147="zákl. přenesená",J147,0)</f>
        <v>0</v>
      </c>
      <c r="BH147" s="222">
        <f>IF(N147="sníž. přenesená",J147,0)</f>
        <v>0</v>
      </c>
      <c r="BI147" s="222">
        <f>IF(N147="nulová",J147,0)</f>
        <v>0</v>
      </c>
      <c r="BJ147" s="16" t="s">
        <v>83</v>
      </c>
      <c r="BK147" s="222">
        <f>ROUND(I147*H147,2)</f>
        <v>0</v>
      </c>
      <c r="BL147" s="16" t="s">
        <v>150</v>
      </c>
      <c r="BM147" s="221" t="s">
        <v>1089</v>
      </c>
    </row>
    <row r="148" spans="2:65" s="1" customFormat="1" ht="16.5" customHeight="1">
      <c r="B148" s="37"/>
      <c r="C148" s="210" t="s">
        <v>438</v>
      </c>
      <c r="D148" s="210" t="s">
        <v>145</v>
      </c>
      <c r="E148" s="211" t="s">
        <v>1090</v>
      </c>
      <c r="F148" s="212" t="s">
        <v>1091</v>
      </c>
      <c r="G148" s="213" t="s">
        <v>657</v>
      </c>
      <c r="H148" s="214">
        <v>2</v>
      </c>
      <c r="I148" s="215"/>
      <c r="J148" s="216">
        <f>ROUND(I148*H148,2)</f>
        <v>0</v>
      </c>
      <c r="K148" s="212" t="s">
        <v>19</v>
      </c>
      <c r="L148" s="42"/>
      <c r="M148" s="217" t="s">
        <v>19</v>
      </c>
      <c r="N148" s="218" t="s">
        <v>46</v>
      </c>
      <c r="O148" s="82"/>
      <c r="P148" s="219">
        <f>O148*H148</f>
        <v>0</v>
      </c>
      <c r="Q148" s="219">
        <v>0</v>
      </c>
      <c r="R148" s="219">
        <f>Q148*H148</f>
        <v>0</v>
      </c>
      <c r="S148" s="219">
        <v>0</v>
      </c>
      <c r="T148" s="220">
        <f>S148*H148</f>
        <v>0</v>
      </c>
      <c r="AR148" s="221" t="s">
        <v>150</v>
      </c>
      <c r="AT148" s="221" t="s">
        <v>145</v>
      </c>
      <c r="AU148" s="221" t="s">
        <v>143</v>
      </c>
      <c r="AY148" s="16" t="s">
        <v>142</v>
      </c>
      <c r="BE148" s="222">
        <f>IF(N148="základní",J148,0)</f>
        <v>0</v>
      </c>
      <c r="BF148" s="222">
        <f>IF(N148="snížená",J148,0)</f>
        <v>0</v>
      </c>
      <c r="BG148" s="222">
        <f>IF(N148="zákl. přenesená",J148,0)</f>
        <v>0</v>
      </c>
      <c r="BH148" s="222">
        <f>IF(N148="sníž. přenesená",J148,0)</f>
        <v>0</v>
      </c>
      <c r="BI148" s="222">
        <f>IF(N148="nulová",J148,0)</f>
        <v>0</v>
      </c>
      <c r="BJ148" s="16" t="s">
        <v>83</v>
      </c>
      <c r="BK148" s="222">
        <f>ROUND(I148*H148,2)</f>
        <v>0</v>
      </c>
      <c r="BL148" s="16" t="s">
        <v>150</v>
      </c>
      <c r="BM148" s="221" t="s">
        <v>1092</v>
      </c>
    </row>
    <row r="149" spans="2:65" s="1" customFormat="1" ht="24" customHeight="1">
      <c r="B149" s="37"/>
      <c r="C149" s="237" t="s">
        <v>442</v>
      </c>
      <c r="D149" s="237" t="s">
        <v>162</v>
      </c>
      <c r="E149" s="238" t="s">
        <v>1093</v>
      </c>
      <c r="F149" s="239" t="s">
        <v>1094</v>
      </c>
      <c r="G149" s="240" t="s">
        <v>1095</v>
      </c>
      <c r="H149" s="241">
        <v>2</v>
      </c>
      <c r="I149" s="242"/>
      <c r="J149" s="243">
        <f>ROUND(I149*H149,2)</f>
        <v>0</v>
      </c>
      <c r="K149" s="239" t="s">
        <v>19</v>
      </c>
      <c r="L149" s="244"/>
      <c r="M149" s="245" t="s">
        <v>19</v>
      </c>
      <c r="N149" s="246" t="s">
        <v>46</v>
      </c>
      <c r="O149" s="82"/>
      <c r="P149" s="219">
        <f>O149*H149</f>
        <v>0</v>
      </c>
      <c r="Q149" s="219">
        <v>0</v>
      </c>
      <c r="R149" s="219">
        <f>Q149*H149</f>
        <v>0</v>
      </c>
      <c r="S149" s="219">
        <v>0</v>
      </c>
      <c r="T149" s="220">
        <f>S149*H149</f>
        <v>0</v>
      </c>
      <c r="AR149" s="221" t="s">
        <v>165</v>
      </c>
      <c r="AT149" s="221" t="s">
        <v>162</v>
      </c>
      <c r="AU149" s="221" t="s">
        <v>143</v>
      </c>
      <c r="AY149" s="16" t="s">
        <v>142</v>
      </c>
      <c r="BE149" s="222">
        <f>IF(N149="základní",J149,0)</f>
        <v>0</v>
      </c>
      <c r="BF149" s="222">
        <f>IF(N149="snížená",J149,0)</f>
        <v>0</v>
      </c>
      <c r="BG149" s="222">
        <f>IF(N149="zákl. přenesená",J149,0)</f>
        <v>0</v>
      </c>
      <c r="BH149" s="222">
        <f>IF(N149="sníž. přenesená",J149,0)</f>
        <v>0</v>
      </c>
      <c r="BI149" s="222">
        <f>IF(N149="nulová",J149,0)</f>
        <v>0</v>
      </c>
      <c r="BJ149" s="16" t="s">
        <v>83</v>
      </c>
      <c r="BK149" s="222">
        <f>ROUND(I149*H149,2)</f>
        <v>0</v>
      </c>
      <c r="BL149" s="16" t="s">
        <v>150</v>
      </c>
      <c r="BM149" s="221" t="s">
        <v>1096</v>
      </c>
    </row>
    <row r="150" spans="2:65" s="1" customFormat="1" ht="16.5" customHeight="1">
      <c r="B150" s="37"/>
      <c r="C150" s="210" t="s">
        <v>446</v>
      </c>
      <c r="D150" s="210" t="s">
        <v>145</v>
      </c>
      <c r="E150" s="211" t="s">
        <v>1097</v>
      </c>
      <c r="F150" s="212" t="s">
        <v>1098</v>
      </c>
      <c r="G150" s="213" t="s">
        <v>657</v>
      </c>
      <c r="H150" s="214">
        <v>2</v>
      </c>
      <c r="I150" s="215"/>
      <c r="J150" s="216">
        <f>ROUND(I150*H150,2)</f>
        <v>0</v>
      </c>
      <c r="K150" s="212" t="s">
        <v>19</v>
      </c>
      <c r="L150" s="42"/>
      <c r="M150" s="217" t="s">
        <v>19</v>
      </c>
      <c r="N150" s="218" t="s">
        <v>46</v>
      </c>
      <c r="O150" s="82"/>
      <c r="P150" s="219">
        <f>O150*H150</f>
        <v>0</v>
      </c>
      <c r="Q150" s="219">
        <v>0</v>
      </c>
      <c r="R150" s="219">
        <f>Q150*H150</f>
        <v>0</v>
      </c>
      <c r="S150" s="219">
        <v>0</v>
      </c>
      <c r="T150" s="220">
        <f>S150*H150</f>
        <v>0</v>
      </c>
      <c r="AR150" s="221" t="s">
        <v>150</v>
      </c>
      <c r="AT150" s="221" t="s">
        <v>145</v>
      </c>
      <c r="AU150" s="221" t="s">
        <v>143</v>
      </c>
      <c r="AY150" s="16" t="s">
        <v>142</v>
      </c>
      <c r="BE150" s="222">
        <f>IF(N150="základní",J150,0)</f>
        <v>0</v>
      </c>
      <c r="BF150" s="222">
        <f>IF(N150="snížená",J150,0)</f>
        <v>0</v>
      </c>
      <c r="BG150" s="222">
        <f>IF(N150="zákl. přenesená",J150,0)</f>
        <v>0</v>
      </c>
      <c r="BH150" s="222">
        <f>IF(N150="sníž. přenesená",J150,0)</f>
        <v>0</v>
      </c>
      <c r="BI150" s="222">
        <f>IF(N150="nulová",J150,0)</f>
        <v>0</v>
      </c>
      <c r="BJ150" s="16" t="s">
        <v>83</v>
      </c>
      <c r="BK150" s="222">
        <f>ROUND(I150*H150,2)</f>
        <v>0</v>
      </c>
      <c r="BL150" s="16" t="s">
        <v>150</v>
      </c>
      <c r="BM150" s="221" t="s">
        <v>1099</v>
      </c>
    </row>
    <row r="151" spans="2:65" s="1" customFormat="1" ht="16.5" customHeight="1">
      <c r="B151" s="37"/>
      <c r="C151" s="210" t="s">
        <v>450</v>
      </c>
      <c r="D151" s="210" t="s">
        <v>145</v>
      </c>
      <c r="E151" s="211" t="s">
        <v>1100</v>
      </c>
      <c r="F151" s="212" t="s">
        <v>1101</v>
      </c>
      <c r="G151" s="213" t="s">
        <v>236</v>
      </c>
      <c r="H151" s="214">
        <v>4</v>
      </c>
      <c r="I151" s="215"/>
      <c r="J151" s="216">
        <f>ROUND(I151*H151,2)</f>
        <v>0</v>
      </c>
      <c r="K151" s="212" t="s">
        <v>19</v>
      </c>
      <c r="L151" s="42"/>
      <c r="M151" s="217" t="s">
        <v>19</v>
      </c>
      <c r="N151" s="218" t="s">
        <v>46</v>
      </c>
      <c r="O151" s="82"/>
      <c r="P151" s="219">
        <f>O151*H151</f>
        <v>0</v>
      </c>
      <c r="Q151" s="219">
        <v>0</v>
      </c>
      <c r="R151" s="219">
        <f>Q151*H151</f>
        <v>0</v>
      </c>
      <c r="S151" s="219">
        <v>0</v>
      </c>
      <c r="T151" s="220">
        <f>S151*H151</f>
        <v>0</v>
      </c>
      <c r="AR151" s="221" t="s">
        <v>150</v>
      </c>
      <c r="AT151" s="221" t="s">
        <v>145</v>
      </c>
      <c r="AU151" s="221" t="s">
        <v>143</v>
      </c>
      <c r="AY151" s="16" t="s">
        <v>142</v>
      </c>
      <c r="BE151" s="222">
        <f>IF(N151="základní",J151,0)</f>
        <v>0</v>
      </c>
      <c r="BF151" s="222">
        <f>IF(N151="snížená",J151,0)</f>
        <v>0</v>
      </c>
      <c r="BG151" s="222">
        <f>IF(N151="zákl. přenesená",J151,0)</f>
        <v>0</v>
      </c>
      <c r="BH151" s="222">
        <f>IF(N151="sníž. přenesená",J151,0)</f>
        <v>0</v>
      </c>
      <c r="BI151" s="222">
        <f>IF(N151="nulová",J151,0)</f>
        <v>0</v>
      </c>
      <c r="BJ151" s="16" t="s">
        <v>83</v>
      </c>
      <c r="BK151" s="222">
        <f>ROUND(I151*H151,2)</f>
        <v>0</v>
      </c>
      <c r="BL151" s="16" t="s">
        <v>150</v>
      </c>
      <c r="BM151" s="221" t="s">
        <v>1102</v>
      </c>
    </row>
    <row r="152" spans="2:65" s="1" customFormat="1" ht="16.5" customHeight="1">
      <c r="B152" s="37"/>
      <c r="C152" s="210" t="s">
        <v>454</v>
      </c>
      <c r="D152" s="210" t="s">
        <v>145</v>
      </c>
      <c r="E152" s="211" t="s">
        <v>1103</v>
      </c>
      <c r="F152" s="212" t="s">
        <v>1104</v>
      </c>
      <c r="G152" s="213" t="s">
        <v>236</v>
      </c>
      <c r="H152" s="214">
        <v>8</v>
      </c>
      <c r="I152" s="215"/>
      <c r="J152" s="216">
        <f>ROUND(I152*H152,2)</f>
        <v>0</v>
      </c>
      <c r="K152" s="212" t="s">
        <v>19</v>
      </c>
      <c r="L152" s="42"/>
      <c r="M152" s="217" t="s">
        <v>19</v>
      </c>
      <c r="N152" s="218" t="s">
        <v>46</v>
      </c>
      <c r="O152" s="82"/>
      <c r="P152" s="219">
        <f>O152*H152</f>
        <v>0</v>
      </c>
      <c r="Q152" s="219">
        <v>0</v>
      </c>
      <c r="R152" s="219">
        <f>Q152*H152</f>
        <v>0</v>
      </c>
      <c r="S152" s="219">
        <v>0</v>
      </c>
      <c r="T152" s="220">
        <f>S152*H152</f>
        <v>0</v>
      </c>
      <c r="AR152" s="221" t="s">
        <v>150</v>
      </c>
      <c r="AT152" s="221" t="s">
        <v>145</v>
      </c>
      <c r="AU152" s="221" t="s">
        <v>143</v>
      </c>
      <c r="AY152" s="16" t="s">
        <v>142</v>
      </c>
      <c r="BE152" s="222">
        <f>IF(N152="základní",J152,0)</f>
        <v>0</v>
      </c>
      <c r="BF152" s="222">
        <f>IF(N152="snížená",J152,0)</f>
        <v>0</v>
      </c>
      <c r="BG152" s="222">
        <f>IF(N152="zákl. přenesená",J152,0)</f>
        <v>0</v>
      </c>
      <c r="BH152" s="222">
        <f>IF(N152="sníž. přenesená",J152,0)</f>
        <v>0</v>
      </c>
      <c r="BI152" s="222">
        <f>IF(N152="nulová",J152,0)</f>
        <v>0</v>
      </c>
      <c r="BJ152" s="16" t="s">
        <v>83</v>
      </c>
      <c r="BK152" s="222">
        <f>ROUND(I152*H152,2)</f>
        <v>0</v>
      </c>
      <c r="BL152" s="16" t="s">
        <v>150</v>
      </c>
      <c r="BM152" s="221" t="s">
        <v>1105</v>
      </c>
    </row>
    <row r="153" spans="2:65" s="1" customFormat="1" ht="16.5" customHeight="1">
      <c r="B153" s="37"/>
      <c r="C153" s="210" t="s">
        <v>458</v>
      </c>
      <c r="D153" s="210" t="s">
        <v>145</v>
      </c>
      <c r="E153" s="211" t="s">
        <v>1106</v>
      </c>
      <c r="F153" s="212" t="s">
        <v>1107</v>
      </c>
      <c r="G153" s="213" t="s">
        <v>236</v>
      </c>
      <c r="H153" s="214">
        <v>52</v>
      </c>
      <c r="I153" s="215"/>
      <c r="J153" s="216">
        <f>ROUND(I153*H153,2)</f>
        <v>0</v>
      </c>
      <c r="K153" s="212" t="s">
        <v>19</v>
      </c>
      <c r="L153" s="42"/>
      <c r="M153" s="217" t="s">
        <v>19</v>
      </c>
      <c r="N153" s="218" t="s">
        <v>46</v>
      </c>
      <c r="O153" s="82"/>
      <c r="P153" s="219">
        <f>O153*H153</f>
        <v>0</v>
      </c>
      <c r="Q153" s="219">
        <v>0</v>
      </c>
      <c r="R153" s="219">
        <f>Q153*H153</f>
        <v>0</v>
      </c>
      <c r="S153" s="219">
        <v>0</v>
      </c>
      <c r="T153" s="220">
        <f>S153*H153</f>
        <v>0</v>
      </c>
      <c r="AR153" s="221" t="s">
        <v>150</v>
      </c>
      <c r="AT153" s="221" t="s">
        <v>145</v>
      </c>
      <c r="AU153" s="221" t="s">
        <v>143</v>
      </c>
      <c r="AY153" s="16" t="s">
        <v>142</v>
      </c>
      <c r="BE153" s="222">
        <f>IF(N153="základní",J153,0)</f>
        <v>0</v>
      </c>
      <c r="BF153" s="222">
        <f>IF(N153="snížená",J153,0)</f>
        <v>0</v>
      </c>
      <c r="BG153" s="222">
        <f>IF(N153="zákl. přenesená",J153,0)</f>
        <v>0</v>
      </c>
      <c r="BH153" s="222">
        <f>IF(N153="sníž. přenesená",J153,0)</f>
        <v>0</v>
      </c>
      <c r="BI153" s="222">
        <f>IF(N153="nulová",J153,0)</f>
        <v>0</v>
      </c>
      <c r="BJ153" s="16" t="s">
        <v>83</v>
      </c>
      <c r="BK153" s="222">
        <f>ROUND(I153*H153,2)</f>
        <v>0</v>
      </c>
      <c r="BL153" s="16" t="s">
        <v>150</v>
      </c>
      <c r="BM153" s="221" t="s">
        <v>1108</v>
      </c>
    </row>
    <row r="154" spans="2:65" s="1" customFormat="1" ht="16.5" customHeight="1">
      <c r="B154" s="37"/>
      <c r="C154" s="210" t="s">
        <v>462</v>
      </c>
      <c r="D154" s="210" t="s">
        <v>145</v>
      </c>
      <c r="E154" s="211" t="s">
        <v>1109</v>
      </c>
      <c r="F154" s="212" t="s">
        <v>1110</v>
      </c>
      <c r="G154" s="213" t="s">
        <v>236</v>
      </c>
      <c r="H154" s="214">
        <v>32</v>
      </c>
      <c r="I154" s="215"/>
      <c r="J154" s="216">
        <f>ROUND(I154*H154,2)</f>
        <v>0</v>
      </c>
      <c r="K154" s="212" t="s">
        <v>19</v>
      </c>
      <c r="L154" s="42"/>
      <c r="M154" s="217" t="s">
        <v>19</v>
      </c>
      <c r="N154" s="218" t="s">
        <v>46</v>
      </c>
      <c r="O154" s="82"/>
      <c r="P154" s="219">
        <f>O154*H154</f>
        <v>0</v>
      </c>
      <c r="Q154" s="219">
        <v>0</v>
      </c>
      <c r="R154" s="219">
        <f>Q154*H154</f>
        <v>0</v>
      </c>
      <c r="S154" s="219">
        <v>0</v>
      </c>
      <c r="T154" s="220">
        <f>S154*H154</f>
        <v>0</v>
      </c>
      <c r="AR154" s="221" t="s">
        <v>150</v>
      </c>
      <c r="AT154" s="221" t="s">
        <v>145</v>
      </c>
      <c r="AU154" s="221" t="s">
        <v>143</v>
      </c>
      <c r="AY154" s="16" t="s">
        <v>142</v>
      </c>
      <c r="BE154" s="222">
        <f>IF(N154="základní",J154,0)</f>
        <v>0</v>
      </c>
      <c r="BF154" s="222">
        <f>IF(N154="snížená",J154,0)</f>
        <v>0</v>
      </c>
      <c r="BG154" s="222">
        <f>IF(N154="zákl. přenesená",J154,0)</f>
        <v>0</v>
      </c>
      <c r="BH154" s="222">
        <f>IF(N154="sníž. přenesená",J154,0)</f>
        <v>0</v>
      </c>
      <c r="BI154" s="222">
        <f>IF(N154="nulová",J154,0)</f>
        <v>0</v>
      </c>
      <c r="BJ154" s="16" t="s">
        <v>83</v>
      </c>
      <c r="BK154" s="222">
        <f>ROUND(I154*H154,2)</f>
        <v>0</v>
      </c>
      <c r="BL154" s="16" t="s">
        <v>150</v>
      </c>
      <c r="BM154" s="221" t="s">
        <v>1111</v>
      </c>
    </row>
    <row r="155" spans="2:65" s="1" customFormat="1" ht="16.5" customHeight="1">
      <c r="B155" s="37"/>
      <c r="C155" s="210" t="s">
        <v>466</v>
      </c>
      <c r="D155" s="210" t="s">
        <v>145</v>
      </c>
      <c r="E155" s="211" t="s">
        <v>1112</v>
      </c>
      <c r="F155" s="212" t="s">
        <v>1113</v>
      </c>
      <c r="G155" s="213" t="s">
        <v>236</v>
      </c>
      <c r="H155" s="214">
        <v>18</v>
      </c>
      <c r="I155" s="215"/>
      <c r="J155" s="216">
        <f>ROUND(I155*H155,2)</f>
        <v>0</v>
      </c>
      <c r="K155" s="212" t="s">
        <v>19</v>
      </c>
      <c r="L155" s="42"/>
      <c r="M155" s="217" t="s">
        <v>19</v>
      </c>
      <c r="N155" s="218" t="s">
        <v>46</v>
      </c>
      <c r="O155" s="82"/>
      <c r="P155" s="219">
        <f>O155*H155</f>
        <v>0</v>
      </c>
      <c r="Q155" s="219">
        <v>0</v>
      </c>
      <c r="R155" s="219">
        <f>Q155*H155</f>
        <v>0</v>
      </c>
      <c r="S155" s="219">
        <v>0</v>
      </c>
      <c r="T155" s="220">
        <f>S155*H155</f>
        <v>0</v>
      </c>
      <c r="AR155" s="221" t="s">
        <v>150</v>
      </c>
      <c r="AT155" s="221" t="s">
        <v>145</v>
      </c>
      <c r="AU155" s="221" t="s">
        <v>143</v>
      </c>
      <c r="AY155" s="16" t="s">
        <v>142</v>
      </c>
      <c r="BE155" s="222">
        <f>IF(N155="základní",J155,0)</f>
        <v>0</v>
      </c>
      <c r="BF155" s="222">
        <f>IF(N155="snížená",J155,0)</f>
        <v>0</v>
      </c>
      <c r="BG155" s="222">
        <f>IF(N155="zákl. přenesená",J155,0)</f>
        <v>0</v>
      </c>
      <c r="BH155" s="222">
        <f>IF(N155="sníž. přenesená",J155,0)</f>
        <v>0</v>
      </c>
      <c r="BI155" s="222">
        <f>IF(N155="nulová",J155,0)</f>
        <v>0</v>
      </c>
      <c r="BJ155" s="16" t="s">
        <v>83</v>
      </c>
      <c r="BK155" s="222">
        <f>ROUND(I155*H155,2)</f>
        <v>0</v>
      </c>
      <c r="BL155" s="16" t="s">
        <v>150</v>
      </c>
      <c r="BM155" s="221" t="s">
        <v>1114</v>
      </c>
    </row>
    <row r="156" spans="2:65" s="1" customFormat="1" ht="16.5" customHeight="1">
      <c r="B156" s="37"/>
      <c r="C156" s="210" t="s">
        <v>470</v>
      </c>
      <c r="D156" s="210" t="s">
        <v>145</v>
      </c>
      <c r="E156" s="211" t="s">
        <v>1115</v>
      </c>
      <c r="F156" s="212" t="s">
        <v>1116</v>
      </c>
      <c r="G156" s="213" t="s">
        <v>236</v>
      </c>
      <c r="H156" s="214">
        <v>41</v>
      </c>
      <c r="I156" s="215"/>
      <c r="J156" s="216">
        <f>ROUND(I156*H156,2)</f>
        <v>0</v>
      </c>
      <c r="K156" s="212" t="s">
        <v>19</v>
      </c>
      <c r="L156" s="42"/>
      <c r="M156" s="217" t="s">
        <v>19</v>
      </c>
      <c r="N156" s="218" t="s">
        <v>46</v>
      </c>
      <c r="O156" s="82"/>
      <c r="P156" s="219">
        <f>O156*H156</f>
        <v>0</v>
      </c>
      <c r="Q156" s="219">
        <v>0</v>
      </c>
      <c r="R156" s="219">
        <f>Q156*H156</f>
        <v>0</v>
      </c>
      <c r="S156" s="219">
        <v>0</v>
      </c>
      <c r="T156" s="220">
        <f>S156*H156</f>
        <v>0</v>
      </c>
      <c r="AR156" s="221" t="s">
        <v>150</v>
      </c>
      <c r="AT156" s="221" t="s">
        <v>145</v>
      </c>
      <c r="AU156" s="221" t="s">
        <v>143</v>
      </c>
      <c r="AY156" s="16" t="s">
        <v>142</v>
      </c>
      <c r="BE156" s="222">
        <f>IF(N156="základní",J156,0)</f>
        <v>0</v>
      </c>
      <c r="BF156" s="222">
        <f>IF(N156="snížená",J156,0)</f>
        <v>0</v>
      </c>
      <c r="BG156" s="222">
        <f>IF(N156="zákl. přenesená",J156,0)</f>
        <v>0</v>
      </c>
      <c r="BH156" s="222">
        <f>IF(N156="sníž. přenesená",J156,0)</f>
        <v>0</v>
      </c>
      <c r="BI156" s="222">
        <f>IF(N156="nulová",J156,0)</f>
        <v>0</v>
      </c>
      <c r="BJ156" s="16" t="s">
        <v>83</v>
      </c>
      <c r="BK156" s="222">
        <f>ROUND(I156*H156,2)</f>
        <v>0</v>
      </c>
      <c r="BL156" s="16" t="s">
        <v>150</v>
      </c>
      <c r="BM156" s="221" t="s">
        <v>1117</v>
      </c>
    </row>
    <row r="157" spans="2:65" s="1" customFormat="1" ht="16.5" customHeight="1">
      <c r="B157" s="37"/>
      <c r="C157" s="210" t="s">
        <v>474</v>
      </c>
      <c r="D157" s="210" t="s">
        <v>145</v>
      </c>
      <c r="E157" s="211" t="s">
        <v>1118</v>
      </c>
      <c r="F157" s="212" t="s">
        <v>1119</v>
      </c>
      <c r="G157" s="213" t="s">
        <v>236</v>
      </c>
      <c r="H157" s="214">
        <v>60</v>
      </c>
      <c r="I157" s="215"/>
      <c r="J157" s="216">
        <f>ROUND(I157*H157,2)</f>
        <v>0</v>
      </c>
      <c r="K157" s="212" t="s">
        <v>19</v>
      </c>
      <c r="L157" s="42"/>
      <c r="M157" s="217" t="s">
        <v>19</v>
      </c>
      <c r="N157" s="218" t="s">
        <v>46</v>
      </c>
      <c r="O157" s="82"/>
      <c r="P157" s="219">
        <f>O157*H157</f>
        <v>0</v>
      </c>
      <c r="Q157" s="219">
        <v>0</v>
      </c>
      <c r="R157" s="219">
        <f>Q157*H157</f>
        <v>0</v>
      </c>
      <c r="S157" s="219">
        <v>0</v>
      </c>
      <c r="T157" s="220">
        <f>S157*H157</f>
        <v>0</v>
      </c>
      <c r="AR157" s="221" t="s">
        <v>150</v>
      </c>
      <c r="AT157" s="221" t="s">
        <v>145</v>
      </c>
      <c r="AU157" s="221" t="s">
        <v>143</v>
      </c>
      <c r="AY157" s="16" t="s">
        <v>142</v>
      </c>
      <c r="BE157" s="222">
        <f>IF(N157="základní",J157,0)</f>
        <v>0</v>
      </c>
      <c r="BF157" s="222">
        <f>IF(N157="snížená",J157,0)</f>
        <v>0</v>
      </c>
      <c r="BG157" s="222">
        <f>IF(N157="zákl. přenesená",J157,0)</f>
        <v>0</v>
      </c>
      <c r="BH157" s="222">
        <f>IF(N157="sníž. přenesená",J157,0)</f>
        <v>0</v>
      </c>
      <c r="BI157" s="222">
        <f>IF(N157="nulová",J157,0)</f>
        <v>0</v>
      </c>
      <c r="BJ157" s="16" t="s">
        <v>83</v>
      </c>
      <c r="BK157" s="222">
        <f>ROUND(I157*H157,2)</f>
        <v>0</v>
      </c>
      <c r="BL157" s="16" t="s">
        <v>150</v>
      </c>
      <c r="BM157" s="221" t="s">
        <v>1120</v>
      </c>
    </row>
    <row r="158" spans="2:65" s="1" customFormat="1" ht="16.5" customHeight="1">
      <c r="B158" s="37"/>
      <c r="C158" s="237" t="s">
        <v>183</v>
      </c>
      <c r="D158" s="237" t="s">
        <v>162</v>
      </c>
      <c r="E158" s="238" t="s">
        <v>1121</v>
      </c>
      <c r="F158" s="239" t="s">
        <v>1122</v>
      </c>
      <c r="G158" s="240" t="s">
        <v>236</v>
      </c>
      <c r="H158" s="241">
        <v>19</v>
      </c>
      <c r="I158" s="242"/>
      <c r="J158" s="243">
        <f>ROUND(I158*H158,2)</f>
        <v>0</v>
      </c>
      <c r="K158" s="239" t="s">
        <v>19</v>
      </c>
      <c r="L158" s="244"/>
      <c r="M158" s="245" t="s">
        <v>19</v>
      </c>
      <c r="N158" s="246" t="s">
        <v>46</v>
      </c>
      <c r="O158" s="82"/>
      <c r="P158" s="219">
        <f>O158*H158</f>
        <v>0</v>
      </c>
      <c r="Q158" s="219">
        <v>0</v>
      </c>
      <c r="R158" s="219">
        <f>Q158*H158</f>
        <v>0</v>
      </c>
      <c r="S158" s="219">
        <v>0</v>
      </c>
      <c r="T158" s="220">
        <f>S158*H158</f>
        <v>0</v>
      </c>
      <c r="AR158" s="221" t="s">
        <v>165</v>
      </c>
      <c r="AT158" s="221" t="s">
        <v>162</v>
      </c>
      <c r="AU158" s="221" t="s">
        <v>143</v>
      </c>
      <c r="AY158" s="16" t="s">
        <v>142</v>
      </c>
      <c r="BE158" s="222">
        <f>IF(N158="základní",J158,0)</f>
        <v>0</v>
      </c>
      <c r="BF158" s="222">
        <f>IF(N158="snížená",J158,0)</f>
        <v>0</v>
      </c>
      <c r="BG158" s="222">
        <f>IF(N158="zákl. přenesená",J158,0)</f>
        <v>0</v>
      </c>
      <c r="BH158" s="222">
        <f>IF(N158="sníž. přenesená",J158,0)</f>
        <v>0</v>
      </c>
      <c r="BI158" s="222">
        <f>IF(N158="nulová",J158,0)</f>
        <v>0</v>
      </c>
      <c r="BJ158" s="16" t="s">
        <v>83</v>
      </c>
      <c r="BK158" s="222">
        <f>ROUND(I158*H158,2)</f>
        <v>0</v>
      </c>
      <c r="BL158" s="16" t="s">
        <v>150</v>
      </c>
      <c r="BM158" s="221" t="s">
        <v>1123</v>
      </c>
    </row>
    <row r="159" spans="2:65" s="1" customFormat="1" ht="24" customHeight="1">
      <c r="B159" s="37"/>
      <c r="C159" s="237" t="s">
        <v>484</v>
      </c>
      <c r="D159" s="237" t="s">
        <v>162</v>
      </c>
      <c r="E159" s="238" t="s">
        <v>1124</v>
      </c>
      <c r="F159" s="239" t="s">
        <v>1125</v>
      </c>
      <c r="G159" s="240" t="s">
        <v>236</v>
      </c>
      <c r="H159" s="241">
        <v>41</v>
      </c>
      <c r="I159" s="242"/>
      <c r="J159" s="243">
        <f>ROUND(I159*H159,2)</f>
        <v>0</v>
      </c>
      <c r="K159" s="239" t="s">
        <v>19</v>
      </c>
      <c r="L159" s="244"/>
      <c r="M159" s="245" t="s">
        <v>19</v>
      </c>
      <c r="N159" s="246" t="s">
        <v>46</v>
      </c>
      <c r="O159" s="82"/>
      <c r="P159" s="219">
        <f>O159*H159</f>
        <v>0</v>
      </c>
      <c r="Q159" s="219">
        <v>0</v>
      </c>
      <c r="R159" s="219">
        <f>Q159*H159</f>
        <v>0</v>
      </c>
      <c r="S159" s="219">
        <v>0</v>
      </c>
      <c r="T159" s="220">
        <f>S159*H159</f>
        <v>0</v>
      </c>
      <c r="AR159" s="221" t="s">
        <v>165</v>
      </c>
      <c r="AT159" s="221" t="s">
        <v>162</v>
      </c>
      <c r="AU159" s="221" t="s">
        <v>143</v>
      </c>
      <c r="AY159" s="16" t="s">
        <v>142</v>
      </c>
      <c r="BE159" s="222">
        <f>IF(N159="základní",J159,0)</f>
        <v>0</v>
      </c>
      <c r="BF159" s="222">
        <f>IF(N159="snížená",J159,0)</f>
        <v>0</v>
      </c>
      <c r="BG159" s="222">
        <f>IF(N159="zákl. přenesená",J159,0)</f>
        <v>0</v>
      </c>
      <c r="BH159" s="222">
        <f>IF(N159="sníž. přenesená",J159,0)</f>
        <v>0</v>
      </c>
      <c r="BI159" s="222">
        <f>IF(N159="nulová",J159,0)</f>
        <v>0</v>
      </c>
      <c r="BJ159" s="16" t="s">
        <v>83</v>
      </c>
      <c r="BK159" s="222">
        <f>ROUND(I159*H159,2)</f>
        <v>0</v>
      </c>
      <c r="BL159" s="16" t="s">
        <v>150</v>
      </c>
      <c r="BM159" s="221" t="s">
        <v>1126</v>
      </c>
    </row>
    <row r="160" spans="2:65" s="1" customFormat="1" ht="16.5" customHeight="1">
      <c r="B160" s="37"/>
      <c r="C160" s="237" t="s">
        <v>489</v>
      </c>
      <c r="D160" s="237" t="s">
        <v>162</v>
      </c>
      <c r="E160" s="238" t="s">
        <v>1127</v>
      </c>
      <c r="F160" s="239" t="s">
        <v>1128</v>
      </c>
      <c r="G160" s="240" t="s">
        <v>236</v>
      </c>
      <c r="H160" s="241">
        <v>19</v>
      </c>
      <c r="I160" s="242"/>
      <c r="J160" s="243">
        <f>ROUND(I160*H160,2)</f>
        <v>0</v>
      </c>
      <c r="K160" s="239" t="s">
        <v>19</v>
      </c>
      <c r="L160" s="244"/>
      <c r="M160" s="245" t="s">
        <v>19</v>
      </c>
      <c r="N160" s="246" t="s">
        <v>46</v>
      </c>
      <c r="O160" s="82"/>
      <c r="P160" s="219">
        <f>O160*H160</f>
        <v>0</v>
      </c>
      <c r="Q160" s="219">
        <v>0</v>
      </c>
      <c r="R160" s="219">
        <f>Q160*H160</f>
        <v>0</v>
      </c>
      <c r="S160" s="219">
        <v>0</v>
      </c>
      <c r="T160" s="220">
        <f>S160*H160</f>
        <v>0</v>
      </c>
      <c r="AR160" s="221" t="s">
        <v>165</v>
      </c>
      <c r="AT160" s="221" t="s">
        <v>162</v>
      </c>
      <c r="AU160" s="221" t="s">
        <v>143</v>
      </c>
      <c r="AY160" s="16" t="s">
        <v>142</v>
      </c>
      <c r="BE160" s="222">
        <f>IF(N160="základní",J160,0)</f>
        <v>0</v>
      </c>
      <c r="BF160" s="222">
        <f>IF(N160="snížená",J160,0)</f>
        <v>0</v>
      </c>
      <c r="BG160" s="222">
        <f>IF(N160="zákl. přenesená",J160,0)</f>
        <v>0</v>
      </c>
      <c r="BH160" s="222">
        <f>IF(N160="sníž. přenesená",J160,0)</f>
        <v>0</v>
      </c>
      <c r="BI160" s="222">
        <f>IF(N160="nulová",J160,0)</f>
        <v>0</v>
      </c>
      <c r="BJ160" s="16" t="s">
        <v>83</v>
      </c>
      <c r="BK160" s="222">
        <f>ROUND(I160*H160,2)</f>
        <v>0</v>
      </c>
      <c r="BL160" s="16" t="s">
        <v>150</v>
      </c>
      <c r="BM160" s="221" t="s">
        <v>1129</v>
      </c>
    </row>
    <row r="161" spans="2:65" s="1" customFormat="1" ht="24" customHeight="1">
      <c r="B161" s="37"/>
      <c r="C161" s="237" t="s">
        <v>231</v>
      </c>
      <c r="D161" s="237" t="s">
        <v>162</v>
      </c>
      <c r="E161" s="238" t="s">
        <v>1130</v>
      </c>
      <c r="F161" s="239" t="s">
        <v>1131</v>
      </c>
      <c r="G161" s="240" t="s">
        <v>236</v>
      </c>
      <c r="H161" s="241">
        <v>22</v>
      </c>
      <c r="I161" s="242"/>
      <c r="J161" s="243">
        <f>ROUND(I161*H161,2)</f>
        <v>0</v>
      </c>
      <c r="K161" s="239" t="s">
        <v>19</v>
      </c>
      <c r="L161" s="244"/>
      <c r="M161" s="245" t="s">
        <v>19</v>
      </c>
      <c r="N161" s="246" t="s">
        <v>46</v>
      </c>
      <c r="O161" s="82"/>
      <c r="P161" s="219">
        <f>O161*H161</f>
        <v>0</v>
      </c>
      <c r="Q161" s="219">
        <v>0</v>
      </c>
      <c r="R161" s="219">
        <f>Q161*H161</f>
        <v>0</v>
      </c>
      <c r="S161" s="219">
        <v>0</v>
      </c>
      <c r="T161" s="220">
        <f>S161*H161</f>
        <v>0</v>
      </c>
      <c r="AR161" s="221" t="s">
        <v>165</v>
      </c>
      <c r="AT161" s="221" t="s">
        <v>162</v>
      </c>
      <c r="AU161" s="221" t="s">
        <v>143</v>
      </c>
      <c r="AY161" s="16" t="s">
        <v>142</v>
      </c>
      <c r="BE161" s="222">
        <f>IF(N161="základní",J161,0)</f>
        <v>0</v>
      </c>
      <c r="BF161" s="222">
        <f>IF(N161="snížená",J161,0)</f>
        <v>0</v>
      </c>
      <c r="BG161" s="222">
        <f>IF(N161="zákl. přenesená",J161,0)</f>
        <v>0</v>
      </c>
      <c r="BH161" s="222">
        <f>IF(N161="sníž. přenesená",J161,0)</f>
        <v>0</v>
      </c>
      <c r="BI161" s="222">
        <f>IF(N161="nulová",J161,0)</f>
        <v>0</v>
      </c>
      <c r="BJ161" s="16" t="s">
        <v>83</v>
      </c>
      <c r="BK161" s="222">
        <f>ROUND(I161*H161,2)</f>
        <v>0</v>
      </c>
      <c r="BL161" s="16" t="s">
        <v>150</v>
      </c>
      <c r="BM161" s="221" t="s">
        <v>1132</v>
      </c>
    </row>
    <row r="162" spans="2:65" s="1" customFormat="1" ht="16.5" customHeight="1">
      <c r="B162" s="37"/>
      <c r="C162" s="210" t="s">
        <v>496</v>
      </c>
      <c r="D162" s="210" t="s">
        <v>145</v>
      </c>
      <c r="E162" s="211" t="s">
        <v>1133</v>
      </c>
      <c r="F162" s="212" t="s">
        <v>1134</v>
      </c>
      <c r="G162" s="213" t="s">
        <v>236</v>
      </c>
      <c r="H162" s="214">
        <v>32</v>
      </c>
      <c r="I162" s="215"/>
      <c r="J162" s="216">
        <f>ROUND(I162*H162,2)</f>
        <v>0</v>
      </c>
      <c r="K162" s="212" t="s">
        <v>19</v>
      </c>
      <c r="L162" s="42"/>
      <c r="M162" s="217" t="s">
        <v>19</v>
      </c>
      <c r="N162" s="218" t="s">
        <v>46</v>
      </c>
      <c r="O162" s="82"/>
      <c r="P162" s="219">
        <f>O162*H162</f>
        <v>0</v>
      </c>
      <c r="Q162" s="219">
        <v>0</v>
      </c>
      <c r="R162" s="219">
        <f>Q162*H162</f>
        <v>0</v>
      </c>
      <c r="S162" s="219">
        <v>0</v>
      </c>
      <c r="T162" s="220">
        <f>S162*H162</f>
        <v>0</v>
      </c>
      <c r="AR162" s="221" t="s">
        <v>150</v>
      </c>
      <c r="AT162" s="221" t="s">
        <v>145</v>
      </c>
      <c r="AU162" s="221" t="s">
        <v>143</v>
      </c>
      <c r="AY162" s="16" t="s">
        <v>142</v>
      </c>
      <c r="BE162" s="222">
        <f>IF(N162="základní",J162,0)</f>
        <v>0</v>
      </c>
      <c r="BF162" s="222">
        <f>IF(N162="snížená",J162,0)</f>
        <v>0</v>
      </c>
      <c r="BG162" s="222">
        <f>IF(N162="zákl. přenesená",J162,0)</f>
        <v>0</v>
      </c>
      <c r="BH162" s="222">
        <f>IF(N162="sníž. přenesená",J162,0)</f>
        <v>0</v>
      </c>
      <c r="BI162" s="222">
        <f>IF(N162="nulová",J162,0)</f>
        <v>0</v>
      </c>
      <c r="BJ162" s="16" t="s">
        <v>83</v>
      </c>
      <c r="BK162" s="222">
        <f>ROUND(I162*H162,2)</f>
        <v>0</v>
      </c>
      <c r="BL162" s="16" t="s">
        <v>150</v>
      </c>
      <c r="BM162" s="221" t="s">
        <v>1135</v>
      </c>
    </row>
    <row r="163" spans="2:65" s="1" customFormat="1" ht="16.5" customHeight="1">
      <c r="B163" s="37"/>
      <c r="C163" s="210" t="s">
        <v>501</v>
      </c>
      <c r="D163" s="210" t="s">
        <v>145</v>
      </c>
      <c r="E163" s="211" t="s">
        <v>1136</v>
      </c>
      <c r="F163" s="212" t="s">
        <v>1137</v>
      </c>
      <c r="G163" s="213" t="s">
        <v>236</v>
      </c>
      <c r="H163" s="214">
        <v>20</v>
      </c>
      <c r="I163" s="215"/>
      <c r="J163" s="216">
        <f>ROUND(I163*H163,2)</f>
        <v>0</v>
      </c>
      <c r="K163" s="212" t="s">
        <v>19</v>
      </c>
      <c r="L163" s="42"/>
      <c r="M163" s="217" t="s">
        <v>19</v>
      </c>
      <c r="N163" s="218" t="s">
        <v>46</v>
      </c>
      <c r="O163" s="82"/>
      <c r="P163" s="219">
        <f>O163*H163</f>
        <v>0</v>
      </c>
      <c r="Q163" s="219">
        <v>0</v>
      </c>
      <c r="R163" s="219">
        <f>Q163*H163</f>
        <v>0</v>
      </c>
      <c r="S163" s="219">
        <v>0</v>
      </c>
      <c r="T163" s="220">
        <f>S163*H163</f>
        <v>0</v>
      </c>
      <c r="AR163" s="221" t="s">
        <v>150</v>
      </c>
      <c r="AT163" s="221" t="s">
        <v>145</v>
      </c>
      <c r="AU163" s="221" t="s">
        <v>143</v>
      </c>
      <c r="AY163" s="16" t="s">
        <v>142</v>
      </c>
      <c r="BE163" s="222">
        <f>IF(N163="základní",J163,0)</f>
        <v>0</v>
      </c>
      <c r="BF163" s="222">
        <f>IF(N163="snížená",J163,0)</f>
        <v>0</v>
      </c>
      <c r="BG163" s="222">
        <f>IF(N163="zákl. přenesená",J163,0)</f>
        <v>0</v>
      </c>
      <c r="BH163" s="222">
        <f>IF(N163="sníž. přenesená",J163,0)</f>
        <v>0</v>
      </c>
      <c r="BI163" s="222">
        <f>IF(N163="nulová",J163,0)</f>
        <v>0</v>
      </c>
      <c r="BJ163" s="16" t="s">
        <v>83</v>
      </c>
      <c r="BK163" s="222">
        <f>ROUND(I163*H163,2)</f>
        <v>0</v>
      </c>
      <c r="BL163" s="16" t="s">
        <v>150</v>
      </c>
      <c r="BM163" s="221" t="s">
        <v>1138</v>
      </c>
    </row>
    <row r="164" spans="2:65" s="1" customFormat="1" ht="16.5" customHeight="1">
      <c r="B164" s="37"/>
      <c r="C164" s="210" t="s">
        <v>506</v>
      </c>
      <c r="D164" s="210" t="s">
        <v>145</v>
      </c>
      <c r="E164" s="211" t="s">
        <v>1139</v>
      </c>
      <c r="F164" s="212" t="s">
        <v>1140</v>
      </c>
      <c r="G164" s="213" t="s">
        <v>236</v>
      </c>
      <c r="H164" s="214">
        <v>10</v>
      </c>
      <c r="I164" s="215"/>
      <c r="J164" s="216">
        <f>ROUND(I164*H164,2)</f>
        <v>0</v>
      </c>
      <c r="K164" s="212" t="s">
        <v>19</v>
      </c>
      <c r="L164" s="42"/>
      <c r="M164" s="217" t="s">
        <v>19</v>
      </c>
      <c r="N164" s="218" t="s">
        <v>46</v>
      </c>
      <c r="O164" s="82"/>
      <c r="P164" s="219">
        <f>O164*H164</f>
        <v>0</v>
      </c>
      <c r="Q164" s="219">
        <v>0</v>
      </c>
      <c r="R164" s="219">
        <f>Q164*H164</f>
        <v>0</v>
      </c>
      <c r="S164" s="219">
        <v>0</v>
      </c>
      <c r="T164" s="220">
        <f>S164*H164</f>
        <v>0</v>
      </c>
      <c r="AR164" s="221" t="s">
        <v>150</v>
      </c>
      <c r="AT164" s="221" t="s">
        <v>145</v>
      </c>
      <c r="AU164" s="221" t="s">
        <v>143</v>
      </c>
      <c r="AY164" s="16" t="s">
        <v>142</v>
      </c>
      <c r="BE164" s="222">
        <f>IF(N164="základní",J164,0)</f>
        <v>0</v>
      </c>
      <c r="BF164" s="222">
        <f>IF(N164="snížená",J164,0)</f>
        <v>0</v>
      </c>
      <c r="BG164" s="222">
        <f>IF(N164="zákl. přenesená",J164,0)</f>
        <v>0</v>
      </c>
      <c r="BH164" s="222">
        <f>IF(N164="sníž. přenesená",J164,0)</f>
        <v>0</v>
      </c>
      <c r="BI164" s="222">
        <f>IF(N164="nulová",J164,0)</f>
        <v>0</v>
      </c>
      <c r="BJ164" s="16" t="s">
        <v>83</v>
      </c>
      <c r="BK164" s="222">
        <f>ROUND(I164*H164,2)</f>
        <v>0</v>
      </c>
      <c r="BL164" s="16" t="s">
        <v>150</v>
      </c>
      <c r="BM164" s="221" t="s">
        <v>1141</v>
      </c>
    </row>
    <row r="165" spans="2:65" s="1" customFormat="1" ht="16.5" customHeight="1">
      <c r="B165" s="37"/>
      <c r="C165" s="210" t="s">
        <v>510</v>
      </c>
      <c r="D165" s="210" t="s">
        <v>145</v>
      </c>
      <c r="E165" s="211" t="s">
        <v>1142</v>
      </c>
      <c r="F165" s="212" t="s">
        <v>1143</v>
      </c>
      <c r="G165" s="213" t="s">
        <v>236</v>
      </c>
      <c r="H165" s="214">
        <v>4</v>
      </c>
      <c r="I165" s="215"/>
      <c r="J165" s="216">
        <f>ROUND(I165*H165,2)</f>
        <v>0</v>
      </c>
      <c r="K165" s="212" t="s">
        <v>19</v>
      </c>
      <c r="L165" s="42"/>
      <c r="M165" s="217" t="s">
        <v>19</v>
      </c>
      <c r="N165" s="218" t="s">
        <v>46</v>
      </c>
      <c r="O165" s="82"/>
      <c r="P165" s="219">
        <f>O165*H165</f>
        <v>0</v>
      </c>
      <c r="Q165" s="219">
        <v>0</v>
      </c>
      <c r="R165" s="219">
        <f>Q165*H165</f>
        <v>0</v>
      </c>
      <c r="S165" s="219">
        <v>0</v>
      </c>
      <c r="T165" s="220">
        <f>S165*H165</f>
        <v>0</v>
      </c>
      <c r="AR165" s="221" t="s">
        <v>150</v>
      </c>
      <c r="AT165" s="221" t="s">
        <v>145</v>
      </c>
      <c r="AU165" s="221" t="s">
        <v>143</v>
      </c>
      <c r="AY165" s="16" t="s">
        <v>142</v>
      </c>
      <c r="BE165" s="222">
        <f>IF(N165="základní",J165,0)</f>
        <v>0</v>
      </c>
      <c r="BF165" s="222">
        <f>IF(N165="snížená",J165,0)</f>
        <v>0</v>
      </c>
      <c r="BG165" s="222">
        <f>IF(N165="zákl. přenesená",J165,0)</f>
        <v>0</v>
      </c>
      <c r="BH165" s="222">
        <f>IF(N165="sníž. přenesená",J165,0)</f>
        <v>0</v>
      </c>
      <c r="BI165" s="222">
        <f>IF(N165="nulová",J165,0)</f>
        <v>0</v>
      </c>
      <c r="BJ165" s="16" t="s">
        <v>83</v>
      </c>
      <c r="BK165" s="222">
        <f>ROUND(I165*H165,2)</f>
        <v>0</v>
      </c>
      <c r="BL165" s="16" t="s">
        <v>150</v>
      </c>
      <c r="BM165" s="221" t="s">
        <v>1144</v>
      </c>
    </row>
    <row r="166" spans="2:65" s="1" customFormat="1" ht="16.5" customHeight="1">
      <c r="B166" s="37"/>
      <c r="C166" s="210" t="s">
        <v>516</v>
      </c>
      <c r="D166" s="210" t="s">
        <v>145</v>
      </c>
      <c r="E166" s="211" t="s">
        <v>1145</v>
      </c>
      <c r="F166" s="212" t="s">
        <v>1146</v>
      </c>
      <c r="G166" s="213" t="s">
        <v>236</v>
      </c>
      <c r="H166" s="214">
        <v>4</v>
      </c>
      <c r="I166" s="215"/>
      <c r="J166" s="216">
        <f>ROUND(I166*H166,2)</f>
        <v>0</v>
      </c>
      <c r="K166" s="212" t="s">
        <v>19</v>
      </c>
      <c r="L166" s="42"/>
      <c r="M166" s="217" t="s">
        <v>19</v>
      </c>
      <c r="N166" s="218" t="s">
        <v>46</v>
      </c>
      <c r="O166" s="82"/>
      <c r="P166" s="219">
        <f>O166*H166</f>
        <v>0</v>
      </c>
      <c r="Q166" s="219">
        <v>0</v>
      </c>
      <c r="R166" s="219">
        <f>Q166*H166</f>
        <v>0</v>
      </c>
      <c r="S166" s="219">
        <v>0</v>
      </c>
      <c r="T166" s="220">
        <f>S166*H166</f>
        <v>0</v>
      </c>
      <c r="AR166" s="221" t="s">
        <v>150</v>
      </c>
      <c r="AT166" s="221" t="s">
        <v>145</v>
      </c>
      <c r="AU166" s="221" t="s">
        <v>143</v>
      </c>
      <c r="AY166" s="16" t="s">
        <v>142</v>
      </c>
      <c r="BE166" s="222">
        <f>IF(N166="základní",J166,0)</f>
        <v>0</v>
      </c>
      <c r="BF166" s="222">
        <f>IF(N166="snížená",J166,0)</f>
        <v>0</v>
      </c>
      <c r="BG166" s="222">
        <f>IF(N166="zákl. přenesená",J166,0)</f>
        <v>0</v>
      </c>
      <c r="BH166" s="222">
        <f>IF(N166="sníž. přenesená",J166,0)</f>
        <v>0</v>
      </c>
      <c r="BI166" s="222">
        <f>IF(N166="nulová",J166,0)</f>
        <v>0</v>
      </c>
      <c r="BJ166" s="16" t="s">
        <v>83</v>
      </c>
      <c r="BK166" s="222">
        <f>ROUND(I166*H166,2)</f>
        <v>0</v>
      </c>
      <c r="BL166" s="16" t="s">
        <v>150</v>
      </c>
      <c r="BM166" s="221" t="s">
        <v>1147</v>
      </c>
    </row>
    <row r="167" spans="2:65" s="1" customFormat="1" ht="16.5" customHeight="1">
      <c r="B167" s="37"/>
      <c r="C167" s="210" t="s">
        <v>521</v>
      </c>
      <c r="D167" s="210" t="s">
        <v>145</v>
      </c>
      <c r="E167" s="211" t="s">
        <v>1148</v>
      </c>
      <c r="F167" s="212" t="s">
        <v>1149</v>
      </c>
      <c r="G167" s="213" t="s">
        <v>236</v>
      </c>
      <c r="H167" s="214">
        <v>4</v>
      </c>
      <c r="I167" s="215"/>
      <c r="J167" s="216">
        <f>ROUND(I167*H167,2)</f>
        <v>0</v>
      </c>
      <c r="K167" s="212" t="s">
        <v>19</v>
      </c>
      <c r="L167" s="42"/>
      <c r="M167" s="217" t="s">
        <v>19</v>
      </c>
      <c r="N167" s="218" t="s">
        <v>46</v>
      </c>
      <c r="O167" s="82"/>
      <c r="P167" s="219">
        <f>O167*H167</f>
        <v>0</v>
      </c>
      <c r="Q167" s="219">
        <v>0</v>
      </c>
      <c r="R167" s="219">
        <f>Q167*H167</f>
        <v>0</v>
      </c>
      <c r="S167" s="219">
        <v>0</v>
      </c>
      <c r="T167" s="220">
        <f>S167*H167</f>
        <v>0</v>
      </c>
      <c r="AR167" s="221" t="s">
        <v>150</v>
      </c>
      <c r="AT167" s="221" t="s">
        <v>145</v>
      </c>
      <c r="AU167" s="221" t="s">
        <v>143</v>
      </c>
      <c r="AY167" s="16" t="s">
        <v>142</v>
      </c>
      <c r="BE167" s="222">
        <f>IF(N167="základní",J167,0)</f>
        <v>0</v>
      </c>
      <c r="BF167" s="222">
        <f>IF(N167="snížená",J167,0)</f>
        <v>0</v>
      </c>
      <c r="BG167" s="222">
        <f>IF(N167="zákl. přenesená",J167,0)</f>
        <v>0</v>
      </c>
      <c r="BH167" s="222">
        <f>IF(N167="sníž. přenesená",J167,0)</f>
        <v>0</v>
      </c>
      <c r="BI167" s="222">
        <f>IF(N167="nulová",J167,0)</f>
        <v>0</v>
      </c>
      <c r="BJ167" s="16" t="s">
        <v>83</v>
      </c>
      <c r="BK167" s="222">
        <f>ROUND(I167*H167,2)</f>
        <v>0</v>
      </c>
      <c r="BL167" s="16" t="s">
        <v>150</v>
      </c>
      <c r="BM167" s="221" t="s">
        <v>1150</v>
      </c>
    </row>
    <row r="168" spans="2:65" s="1" customFormat="1" ht="16.5" customHeight="1">
      <c r="B168" s="37"/>
      <c r="C168" s="210" t="s">
        <v>525</v>
      </c>
      <c r="D168" s="210" t="s">
        <v>145</v>
      </c>
      <c r="E168" s="211" t="s">
        <v>1151</v>
      </c>
      <c r="F168" s="212" t="s">
        <v>1152</v>
      </c>
      <c r="G168" s="213" t="s">
        <v>236</v>
      </c>
      <c r="H168" s="214">
        <v>8</v>
      </c>
      <c r="I168" s="215"/>
      <c r="J168" s="216">
        <f>ROUND(I168*H168,2)</f>
        <v>0</v>
      </c>
      <c r="K168" s="212" t="s">
        <v>19</v>
      </c>
      <c r="L168" s="42"/>
      <c r="M168" s="217" t="s">
        <v>19</v>
      </c>
      <c r="N168" s="218" t="s">
        <v>46</v>
      </c>
      <c r="O168" s="82"/>
      <c r="P168" s="219">
        <f>O168*H168</f>
        <v>0</v>
      </c>
      <c r="Q168" s="219">
        <v>0</v>
      </c>
      <c r="R168" s="219">
        <f>Q168*H168</f>
        <v>0</v>
      </c>
      <c r="S168" s="219">
        <v>0</v>
      </c>
      <c r="T168" s="220">
        <f>S168*H168</f>
        <v>0</v>
      </c>
      <c r="AR168" s="221" t="s">
        <v>150</v>
      </c>
      <c r="AT168" s="221" t="s">
        <v>145</v>
      </c>
      <c r="AU168" s="221" t="s">
        <v>143</v>
      </c>
      <c r="AY168" s="16" t="s">
        <v>142</v>
      </c>
      <c r="BE168" s="222">
        <f>IF(N168="základní",J168,0)</f>
        <v>0</v>
      </c>
      <c r="BF168" s="222">
        <f>IF(N168="snížená",J168,0)</f>
        <v>0</v>
      </c>
      <c r="BG168" s="222">
        <f>IF(N168="zákl. přenesená",J168,0)</f>
        <v>0</v>
      </c>
      <c r="BH168" s="222">
        <f>IF(N168="sníž. přenesená",J168,0)</f>
        <v>0</v>
      </c>
      <c r="BI168" s="222">
        <f>IF(N168="nulová",J168,0)</f>
        <v>0</v>
      </c>
      <c r="BJ168" s="16" t="s">
        <v>83</v>
      </c>
      <c r="BK168" s="222">
        <f>ROUND(I168*H168,2)</f>
        <v>0</v>
      </c>
      <c r="BL168" s="16" t="s">
        <v>150</v>
      </c>
      <c r="BM168" s="221" t="s">
        <v>1153</v>
      </c>
    </row>
    <row r="169" spans="2:65" s="1" customFormat="1" ht="16.5" customHeight="1">
      <c r="B169" s="37"/>
      <c r="C169" s="237" t="s">
        <v>529</v>
      </c>
      <c r="D169" s="237" t="s">
        <v>162</v>
      </c>
      <c r="E169" s="238" t="s">
        <v>1154</v>
      </c>
      <c r="F169" s="239" t="s">
        <v>1155</v>
      </c>
      <c r="G169" s="240" t="s">
        <v>236</v>
      </c>
      <c r="H169" s="241">
        <v>7</v>
      </c>
      <c r="I169" s="242"/>
      <c r="J169" s="243">
        <f>ROUND(I169*H169,2)</f>
        <v>0</v>
      </c>
      <c r="K169" s="239" t="s">
        <v>19</v>
      </c>
      <c r="L169" s="244"/>
      <c r="M169" s="245" t="s">
        <v>19</v>
      </c>
      <c r="N169" s="246" t="s">
        <v>46</v>
      </c>
      <c r="O169" s="82"/>
      <c r="P169" s="219">
        <f>O169*H169</f>
        <v>0</v>
      </c>
      <c r="Q169" s="219">
        <v>0</v>
      </c>
      <c r="R169" s="219">
        <f>Q169*H169</f>
        <v>0</v>
      </c>
      <c r="S169" s="219">
        <v>0</v>
      </c>
      <c r="T169" s="220">
        <f>S169*H169</f>
        <v>0</v>
      </c>
      <c r="AR169" s="221" t="s">
        <v>165</v>
      </c>
      <c r="AT169" s="221" t="s">
        <v>162</v>
      </c>
      <c r="AU169" s="221" t="s">
        <v>143</v>
      </c>
      <c r="AY169" s="16" t="s">
        <v>142</v>
      </c>
      <c r="BE169" s="222">
        <f>IF(N169="základní",J169,0)</f>
        <v>0</v>
      </c>
      <c r="BF169" s="222">
        <f>IF(N169="snížená",J169,0)</f>
        <v>0</v>
      </c>
      <c r="BG169" s="222">
        <f>IF(N169="zákl. přenesená",J169,0)</f>
        <v>0</v>
      </c>
      <c r="BH169" s="222">
        <f>IF(N169="sníž. přenesená",J169,0)</f>
        <v>0</v>
      </c>
      <c r="BI169" s="222">
        <f>IF(N169="nulová",J169,0)</f>
        <v>0</v>
      </c>
      <c r="BJ169" s="16" t="s">
        <v>83</v>
      </c>
      <c r="BK169" s="222">
        <f>ROUND(I169*H169,2)</f>
        <v>0</v>
      </c>
      <c r="BL169" s="16" t="s">
        <v>150</v>
      </c>
      <c r="BM169" s="221" t="s">
        <v>1156</v>
      </c>
    </row>
    <row r="170" spans="2:65" s="1" customFormat="1" ht="16.5" customHeight="1">
      <c r="B170" s="37"/>
      <c r="C170" s="237" t="s">
        <v>539</v>
      </c>
      <c r="D170" s="237" t="s">
        <v>162</v>
      </c>
      <c r="E170" s="238" t="s">
        <v>1157</v>
      </c>
      <c r="F170" s="239" t="s">
        <v>1158</v>
      </c>
      <c r="G170" s="240" t="s">
        <v>236</v>
      </c>
      <c r="H170" s="241">
        <v>7</v>
      </c>
      <c r="I170" s="242"/>
      <c r="J170" s="243">
        <f>ROUND(I170*H170,2)</f>
        <v>0</v>
      </c>
      <c r="K170" s="239" t="s">
        <v>19</v>
      </c>
      <c r="L170" s="244"/>
      <c r="M170" s="245" t="s">
        <v>19</v>
      </c>
      <c r="N170" s="246" t="s">
        <v>46</v>
      </c>
      <c r="O170" s="82"/>
      <c r="P170" s="219">
        <f>O170*H170</f>
        <v>0</v>
      </c>
      <c r="Q170" s="219">
        <v>0</v>
      </c>
      <c r="R170" s="219">
        <f>Q170*H170</f>
        <v>0</v>
      </c>
      <c r="S170" s="219">
        <v>0</v>
      </c>
      <c r="T170" s="220">
        <f>S170*H170</f>
        <v>0</v>
      </c>
      <c r="AR170" s="221" t="s">
        <v>165</v>
      </c>
      <c r="AT170" s="221" t="s">
        <v>162</v>
      </c>
      <c r="AU170" s="221" t="s">
        <v>143</v>
      </c>
      <c r="AY170" s="16" t="s">
        <v>142</v>
      </c>
      <c r="BE170" s="222">
        <f>IF(N170="základní",J170,0)</f>
        <v>0</v>
      </c>
      <c r="BF170" s="222">
        <f>IF(N170="snížená",J170,0)</f>
        <v>0</v>
      </c>
      <c r="BG170" s="222">
        <f>IF(N170="zákl. přenesená",J170,0)</f>
        <v>0</v>
      </c>
      <c r="BH170" s="222">
        <f>IF(N170="sníž. přenesená",J170,0)</f>
        <v>0</v>
      </c>
      <c r="BI170" s="222">
        <f>IF(N170="nulová",J170,0)</f>
        <v>0</v>
      </c>
      <c r="BJ170" s="16" t="s">
        <v>83</v>
      </c>
      <c r="BK170" s="222">
        <f>ROUND(I170*H170,2)</f>
        <v>0</v>
      </c>
      <c r="BL170" s="16" t="s">
        <v>150</v>
      </c>
      <c r="BM170" s="221" t="s">
        <v>1159</v>
      </c>
    </row>
    <row r="171" spans="2:65" s="1" customFormat="1" ht="16.5" customHeight="1">
      <c r="B171" s="37"/>
      <c r="C171" s="210" t="s">
        <v>543</v>
      </c>
      <c r="D171" s="210" t="s">
        <v>145</v>
      </c>
      <c r="E171" s="211" t="s">
        <v>1160</v>
      </c>
      <c r="F171" s="212" t="s">
        <v>1161</v>
      </c>
      <c r="G171" s="213" t="s">
        <v>236</v>
      </c>
      <c r="H171" s="214">
        <v>7</v>
      </c>
      <c r="I171" s="215"/>
      <c r="J171" s="216">
        <f>ROUND(I171*H171,2)</f>
        <v>0</v>
      </c>
      <c r="K171" s="212" t="s">
        <v>19</v>
      </c>
      <c r="L171" s="42"/>
      <c r="M171" s="217" t="s">
        <v>19</v>
      </c>
      <c r="N171" s="218" t="s">
        <v>46</v>
      </c>
      <c r="O171" s="82"/>
      <c r="P171" s="219">
        <f>O171*H171</f>
        <v>0</v>
      </c>
      <c r="Q171" s="219">
        <v>0</v>
      </c>
      <c r="R171" s="219">
        <f>Q171*H171</f>
        <v>0</v>
      </c>
      <c r="S171" s="219">
        <v>0</v>
      </c>
      <c r="T171" s="220">
        <f>S171*H171</f>
        <v>0</v>
      </c>
      <c r="AR171" s="221" t="s">
        <v>150</v>
      </c>
      <c r="AT171" s="221" t="s">
        <v>145</v>
      </c>
      <c r="AU171" s="221" t="s">
        <v>143</v>
      </c>
      <c r="AY171" s="16" t="s">
        <v>142</v>
      </c>
      <c r="BE171" s="222">
        <f>IF(N171="základní",J171,0)</f>
        <v>0</v>
      </c>
      <c r="BF171" s="222">
        <f>IF(N171="snížená",J171,0)</f>
        <v>0</v>
      </c>
      <c r="BG171" s="222">
        <f>IF(N171="zákl. přenesená",J171,0)</f>
        <v>0</v>
      </c>
      <c r="BH171" s="222">
        <f>IF(N171="sníž. přenesená",J171,0)</f>
        <v>0</v>
      </c>
      <c r="BI171" s="222">
        <f>IF(N171="nulová",J171,0)</f>
        <v>0</v>
      </c>
      <c r="BJ171" s="16" t="s">
        <v>83</v>
      </c>
      <c r="BK171" s="222">
        <f>ROUND(I171*H171,2)</f>
        <v>0</v>
      </c>
      <c r="BL171" s="16" t="s">
        <v>150</v>
      </c>
      <c r="BM171" s="221" t="s">
        <v>1162</v>
      </c>
    </row>
    <row r="172" spans="2:65" s="1" customFormat="1" ht="16.5" customHeight="1">
      <c r="B172" s="37"/>
      <c r="C172" s="210" t="s">
        <v>548</v>
      </c>
      <c r="D172" s="210" t="s">
        <v>145</v>
      </c>
      <c r="E172" s="211" t="s">
        <v>1163</v>
      </c>
      <c r="F172" s="212" t="s">
        <v>1164</v>
      </c>
      <c r="G172" s="213" t="s">
        <v>236</v>
      </c>
      <c r="H172" s="214">
        <v>2</v>
      </c>
      <c r="I172" s="215"/>
      <c r="J172" s="216">
        <f>ROUND(I172*H172,2)</f>
        <v>0</v>
      </c>
      <c r="K172" s="212" t="s">
        <v>19</v>
      </c>
      <c r="L172" s="42"/>
      <c r="M172" s="217" t="s">
        <v>19</v>
      </c>
      <c r="N172" s="218" t="s">
        <v>46</v>
      </c>
      <c r="O172" s="82"/>
      <c r="P172" s="219">
        <f>O172*H172</f>
        <v>0</v>
      </c>
      <c r="Q172" s="219">
        <v>0</v>
      </c>
      <c r="R172" s="219">
        <f>Q172*H172</f>
        <v>0</v>
      </c>
      <c r="S172" s="219">
        <v>0</v>
      </c>
      <c r="T172" s="220">
        <f>S172*H172</f>
        <v>0</v>
      </c>
      <c r="AR172" s="221" t="s">
        <v>150</v>
      </c>
      <c r="AT172" s="221" t="s">
        <v>145</v>
      </c>
      <c r="AU172" s="221" t="s">
        <v>143</v>
      </c>
      <c r="AY172" s="16" t="s">
        <v>142</v>
      </c>
      <c r="BE172" s="222">
        <f>IF(N172="základní",J172,0)</f>
        <v>0</v>
      </c>
      <c r="BF172" s="222">
        <f>IF(N172="snížená",J172,0)</f>
        <v>0</v>
      </c>
      <c r="BG172" s="222">
        <f>IF(N172="zákl. přenesená",J172,0)</f>
        <v>0</v>
      </c>
      <c r="BH172" s="222">
        <f>IF(N172="sníž. přenesená",J172,0)</f>
        <v>0</v>
      </c>
      <c r="BI172" s="222">
        <f>IF(N172="nulová",J172,0)</f>
        <v>0</v>
      </c>
      <c r="BJ172" s="16" t="s">
        <v>83</v>
      </c>
      <c r="BK172" s="222">
        <f>ROUND(I172*H172,2)</f>
        <v>0</v>
      </c>
      <c r="BL172" s="16" t="s">
        <v>150</v>
      </c>
      <c r="BM172" s="221" t="s">
        <v>1165</v>
      </c>
    </row>
    <row r="173" spans="2:65" s="1" customFormat="1" ht="16.5" customHeight="1">
      <c r="B173" s="37"/>
      <c r="C173" s="210" t="s">
        <v>552</v>
      </c>
      <c r="D173" s="210" t="s">
        <v>145</v>
      </c>
      <c r="E173" s="211" t="s">
        <v>1166</v>
      </c>
      <c r="F173" s="212" t="s">
        <v>1167</v>
      </c>
      <c r="G173" s="213" t="s">
        <v>236</v>
      </c>
      <c r="H173" s="214">
        <v>1</v>
      </c>
      <c r="I173" s="215"/>
      <c r="J173" s="216">
        <f>ROUND(I173*H173,2)</f>
        <v>0</v>
      </c>
      <c r="K173" s="212" t="s">
        <v>19</v>
      </c>
      <c r="L173" s="42"/>
      <c r="M173" s="217" t="s">
        <v>19</v>
      </c>
      <c r="N173" s="218" t="s">
        <v>46</v>
      </c>
      <c r="O173" s="82"/>
      <c r="P173" s="219">
        <f>O173*H173</f>
        <v>0</v>
      </c>
      <c r="Q173" s="219">
        <v>0</v>
      </c>
      <c r="R173" s="219">
        <f>Q173*H173</f>
        <v>0</v>
      </c>
      <c r="S173" s="219">
        <v>0</v>
      </c>
      <c r="T173" s="220">
        <f>S173*H173</f>
        <v>0</v>
      </c>
      <c r="AR173" s="221" t="s">
        <v>150</v>
      </c>
      <c r="AT173" s="221" t="s">
        <v>145</v>
      </c>
      <c r="AU173" s="221" t="s">
        <v>143</v>
      </c>
      <c r="AY173" s="16" t="s">
        <v>142</v>
      </c>
      <c r="BE173" s="222">
        <f>IF(N173="základní",J173,0)</f>
        <v>0</v>
      </c>
      <c r="BF173" s="222">
        <f>IF(N173="snížená",J173,0)</f>
        <v>0</v>
      </c>
      <c r="BG173" s="222">
        <f>IF(N173="zákl. přenesená",J173,0)</f>
        <v>0</v>
      </c>
      <c r="BH173" s="222">
        <f>IF(N173="sníž. přenesená",J173,0)</f>
        <v>0</v>
      </c>
      <c r="BI173" s="222">
        <f>IF(N173="nulová",J173,0)</f>
        <v>0</v>
      </c>
      <c r="BJ173" s="16" t="s">
        <v>83</v>
      </c>
      <c r="BK173" s="222">
        <f>ROUND(I173*H173,2)</f>
        <v>0</v>
      </c>
      <c r="BL173" s="16" t="s">
        <v>150</v>
      </c>
      <c r="BM173" s="221" t="s">
        <v>1168</v>
      </c>
    </row>
    <row r="174" spans="2:65" s="1" customFormat="1" ht="16.5" customHeight="1">
      <c r="B174" s="37"/>
      <c r="C174" s="210" t="s">
        <v>560</v>
      </c>
      <c r="D174" s="210" t="s">
        <v>145</v>
      </c>
      <c r="E174" s="211" t="s">
        <v>1169</v>
      </c>
      <c r="F174" s="212" t="s">
        <v>1170</v>
      </c>
      <c r="G174" s="213" t="s">
        <v>158</v>
      </c>
      <c r="H174" s="214">
        <v>0.097</v>
      </c>
      <c r="I174" s="215"/>
      <c r="J174" s="216">
        <f>ROUND(I174*H174,2)</f>
        <v>0</v>
      </c>
      <c r="K174" s="212" t="s">
        <v>19</v>
      </c>
      <c r="L174" s="42"/>
      <c r="M174" s="217" t="s">
        <v>19</v>
      </c>
      <c r="N174" s="218" t="s">
        <v>46</v>
      </c>
      <c r="O174" s="82"/>
      <c r="P174" s="219">
        <f>O174*H174</f>
        <v>0</v>
      </c>
      <c r="Q174" s="219">
        <v>0</v>
      </c>
      <c r="R174" s="219">
        <f>Q174*H174</f>
        <v>0</v>
      </c>
      <c r="S174" s="219">
        <v>0</v>
      </c>
      <c r="T174" s="220">
        <f>S174*H174</f>
        <v>0</v>
      </c>
      <c r="AR174" s="221" t="s">
        <v>150</v>
      </c>
      <c r="AT174" s="221" t="s">
        <v>145</v>
      </c>
      <c r="AU174" s="221" t="s">
        <v>143</v>
      </c>
      <c r="AY174" s="16" t="s">
        <v>142</v>
      </c>
      <c r="BE174" s="222">
        <f>IF(N174="základní",J174,0)</f>
        <v>0</v>
      </c>
      <c r="BF174" s="222">
        <f>IF(N174="snížená",J174,0)</f>
        <v>0</v>
      </c>
      <c r="BG174" s="222">
        <f>IF(N174="zákl. přenesená",J174,0)</f>
        <v>0</v>
      </c>
      <c r="BH174" s="222">
        <f>IF(N174="sníž. přenesená",J174,0)</f>
        <v>0</v>
      </c>
      <c r="BI174" s="222">
        <f>IF(N174="nulová",J174,0)</f>
        <v>0</v>
      </c>
      <c r="BJ174" s="16" t="s">
        <v>83</v>
      </c>
      <c r="BK174" s="222">
        <f>ROUND(I174*H174,2)</f>
        <v>0</v>
      </c>
      <c r="BL174" s="16" t="s">
        <v>150</v>
      </c>
      <c r="BM174" s="221" t="s">
        <v>1171</v>
      </c>
    </row>
    <row r="175" spans="2:63" s="11" customFormat="1" ht="20.85" customHeight="1">
      <c r="B175" s="194"/>
      <c r="C175" s="195"/>
      <c r="D175" s="196" t="s">
        <v>74</v>
      </c>
      <c r="E175" s="208" t="s">
        <v>1172</v>
      </c>
      <c r="F175" s="208" t="s">
        <v>1173</v>
      </c>
      <c r="G175" s="195"/>
      <c r="H175" s="195"/>
      <c r="I175" s="198"/>
      <c r="J175" s="209">
        <f>BK175</f>
        <v>0</v>
      </c>
      <c r="K175" s="195"/>
      <c r="L175" s="200"/>
      <c r="M175" s="201"/>
      <c r="N175" s="202"/>
      <c r="O175" s="202"/>
      <c r="P175" s="203">
        <f>SUM(P176:P196)</f>
        <v>0</v>
      </c>
      <c r="Q175" s="202"/>
      <c r="R175" s="203">
        <f>SUM(R176:R196)</f>
        <v>0</v>
      </c>
      <c r="S175" s="202"/>
      <c r="T175" s="204">
        <f>SUM(T176:T196)</f>
        <v>0</v>
      </c>
      <c r="AR175" s="205" t="s">
        <v>85</v>
      </c>
      <c r="AT175" s="206" t="s">
        <v>74</v>
      </c>
      <c r="AU175" s="206" t="s">
        <v>85</v>
      </c>
      <c r="AY175" s="205" t="s">
        <v>142</v>
      </c>
      <c r="BK175" s="207">
        <f>SUM(BK176:BK196)</f>
        <v>0</v>
      </c>
    </row>
    <row r="176" spans="2:65" s="1" customFormat="1" ht="16.5" customHeight="1">
      <c r="B176" s="37"/>
      <c r="C176" s="210" t="s">
        <v>568</v>
      </c>
      <c r="D176" s="210" t="s">
        <v>145</v>
      </c>
      <c r="E176" s="211" t="s">
        <v>1174</v>
      </c>
      <c r="F176" s="212" t="s">
        <v>1175</v>
      </c>
      <c r="G176" s="213" t="s">
        <v>236</v>
      </c>
      <c r="H176" s="214">
        <v>60</v>
      </c>
      <c r="I176" s="215"/>
      <c r="J176" s="216">
        <f>ROUND(I176*H176,2)</f>
        <v>0</v>
      </c>
      <c r="K176" s="212" t="s">
        <v>19</v>
      </c>
      <c r="L176" s="42"/>
      <c r="M176" s="217" t="s">
        <v>19</v>
      </c>
      <c r="N176" s="218" t="s">
        <v>46</v>
      </c>
      <c r="O176" s="82"/>
      <c r="P176" s="219">
        <f>O176*H176</f>
        <v>0</v>
      </c>
      <c r="Q176" s="219">
        <v>0</v>
      </c>
      <c r="R176" s="219">
        <f>Q176*H176</f>
        <v>0</v>
      </c>
      <c r="S176" s="219">
        <v>0</v>
      </c>
      <c r="T176" s="220">
        <f>S176*H176</f>
        <v>0</v>
      </c>
      <c r="AR176" s="221" t="s">
        <v>247</v>
      </c>
      <c r="AT176" s="221" t="s">
        <v>145</v>
      </c>
      <c r="AU176" s="221" t="s">
        <v>143</v>
      </c>
      <c r="AY176" s="16" t="s">
        <v>142</v>
      </c>
      <c r="BE176" s="222">
        <f>IF(N176="základní",J176,0)</f>
        <v>0</v>
      </c>
      <c r="BF176" s="222">
        <f>IF(N176="snížená",J176,0)</f>
        <v>0</v>
      </c>
      <c r="BG176" s="222">
        <f>IF(N176="zákl. přenesená",J176,0)</f>
        <v>0</v>
      </c>
      <c r="BH176" s="222">
        <f>IF(N176="sníž. přenesená",J176,0)</f>
        <v>0</v>
      </c>
      <c r="BI176" s="222">
        <f>IF(N176="nulová",J176,0)</f>
        <v>0</v>
      </c>
      <c r="BJ176" s="16" t="s">
        <v>83</v>
      </c>
      <c r="BK176" s="222">
        <f>ROUND(I176*H176,2)</f>
        <v>0</v>
      </c>
      <c r="BL176" s="16" t="s">
        <v>247</v>
      </c>
      <c r="BM176" s="221" t="s">
        <v>1176</v>
      </c>
    </row>
    <row r="177" spans="2:65" s="1" customFormat="1" ht="16.5" customHeight="1">
      <c r="B177" s="37"/>
      <c r="C177" s="210" t="s">
        <v>572</v>
      </c>
      <c r="D177" s="210" t="s">
        <v>145</v>
      </c>
      <c r="E177" s="211" t="s">
        <v>1177</v>
      </c>
      <c r="F177" s="212" t="s">
        <v>1178</v>
      </c>
      <c r="G177" s="213" t="s">
        <v>169</v>
      </c>
      <c r="H177" s="214">
        <v>220.36</v>
      </c>
      <c r="I177" s="215"/>
      <c r="J177" s="216">
        <f>ROUND(I177*H177,2)</f>
        <v>0</v>
      </c>
      <c r="K177" s="212" t="s">
        <v>19</v>
      </c>
      <c r="L177" s="42"/>
      <c r="M177" s="217" t="s">
        <v>19</v>
      </c>
      <c r="N177" s="218" t="s">
        <v>46</v>
      </c>
      <c r="O177" s="82"/>
      <c r="P177" s="219">
        <f>O177*H177</f>
        <v>0</v>
      </c>
      <c r="Q177" s="219">
        <v>0</v>
      </c>
      <c r="R177" s="219">
        <f>Q177*H177</f>
        <v>0</v>
      </c>
      <c r="S177" s="219">
        <v>0</v>
      </c>
      <c r="T177" s="220">
        <f>S177*H177</f>
        <v>0</v>
      </c>
      <c r="AR177" s="221" t="s">
        <v>247</v>
      </c>
      <c r="AT177" s="221" t="s">
        <v>145</v>
      </c>
      <c r="AU177" s="221" t="s">
        <v>143</v>
      </c>
      <c r="AY177" s="16" t="s">
        <v>142</v>
      </c>
      <c r="BE177" s="222">
        <f>IF(N177="základní",J177,0)</f>
        <v>0</v>
      </c>
      <c r="BF177" s="222">
        <f>IF(N177="snížená",J177,0)</f>
        <v>0</v>
      </c>
      <c r="BG177" s="222">
        <f>IF(N177="zákl. přenesená",J177,0)</f>
        <v>0</v>
      </c>
      <c r="BH177" s="222">
        <f>IF(N177="sníž. přenesená",J177,0)</f>
        <v>0</v>
      </c>
      <c r="BI177" s="222">
        <f>IF(N177="nulová",J177,0)</f>
        <v>0</v>
      </c>
      <c r="BJ177" s="16" t="s">
        <v>83</v>
      </c>
      <c r="BK177" s="222">
        <f>ROUND(I177*H177,2)</f>
        <v>0</v>
      </c>
      <c r="BL177" s="16" t="s">
        <v>247</v>
      </c>
      <c r="BM177" s="221" t="s">
        <v>1179</v>
      </c>
    </row>
    <row r="178" spans="2:65" s="1" customFormat="1" ht="24" customHeight="1">
      <c r="B178" s="37"/>
      <c r="C178" s="210" t="s">
        <v>576</v>
      </c>
      <c r="D178" s="210" t="s">
        <v>145</v>
      </c>
      <c r="E178" s="211" t="s">
        <v>1180</v>
      </c>
      <c r="F178" s="212" t="s">
        <v>1181</v>
      </c>
      <c r="G178" s="213" t="s">
        <v>236</v>
      </c>
      <c r="H178" s="214">
        <v>4</v>
      </c>
      <c r="I178" s="215"/>
      <c r="J178" s="216">
        <f>ROUND(I178*H178,2)</f>
        <v>0</v>
      </c>
      <c r="K178" s="212" t="s">
        <v>19</v>
      </c>
      <c r="L178" s="42"/>
      <c r="M178" s="217" t="s">
        <v>19</v>
      </c>
      <c r="N178" s="218" t="s">
        <v>46</v>
      </c>
      <c r="O178" s="82"/>
      <c r="P178" s="219">
        <f>O178*H178</f>
        <v>0</v>
      </c>
      <c r="Q178" s="219">
        <v>0</v>
      </c>
      <c r="R178" s="219">
        <f>Q178*H178</f>
        <v>0</v>
      </c>
      <c r="S178" s="219">
        <v>0</v>
      </c>
      <c r="T178" s="220">
        <f>S178*H178</f>
        <v>0</v>
      </c>
      <c r="AR178" s="221" t="s">
        <v>247</v>
      </c>
      <c r="AT178" s="221" t="s">
        <v>145</v>
      </c>
      <c r="AU178" s="221" t="s">
        <v>143</v>
      </c>
      <c r="AY178" s="16" t="s">
        <v>142</v>
      </c>
      <c r="BE178" s="222">
        <f>IF(N178="základní",J178,0)</f>
        <v>0</v>
      </c>
      <c r="BF178" s="222">
        <f>IF(N178="snížená",J178,0)</f>
        <v>0</v>
      </c>
      <c r="BG178" s="222">
        <f>IF(N178="zákl. přenesená",J178,0)</f>
        <v>0</v>
      </c>
      <c r="BH178" s="222">
        <f>IF(N178="sníž. přenesená",J178,0)</f>
        <v>0</v>
      </c>
      <c r="BI178" s="222">
        <f>IF(N178="nulová",J178,0)</f>
        <v>0</v>
      </c>
      <c r="BJ178" s="16" t="s">
        <v>83</v>
      </c>
      <c r="BK178" s="222">
        <f>ROUND(I178*H178,2)</f>
        <v>0</v>
      </c>
      <c r="BL178" s="16" t="s">
        <v>247</v>
      </c>
      <c r="BM178" s="221" t="s">
        <v>1182</v>
      </c>
    </row>
    <row r="179" spans="2:65" s="1" customFormat="1" ht="24" customHeight="1">
      <c r="B179" s="37"/>
      <c r="C179" s="210" t="s">
        <v>582</v>
      </c>
      <c r="D179" s="210" t="s">
        <v>145</v>
      </c>
      <c r="E179" s="211" t="s">
        <v>1183</v>
      </c>
      <c r="F179" s="212" t="s">
        <v>1184</v>
      </c>
      <c r="G179" s="213" t="s">
        <v>236</v>
      </c>
      <c r="H179" s="214">
        <v>10</v>
      </c>
      <c r="I179" s="215"/>
      <c r="J179" s="216">
        <f>ROUND(I179*H179,2)</f>
        <v>0</v>
      </c>
      <c r="K179" s="212" t="s">
        <v>19</v>
      </c>
      <c r="L179" s="42"/>
      <c r="M179" s="217" t="s">
        <v>19</v>
      </c>
      <c r="N179" s="218" t="s">
        <v>46</v>
      </c>
      <c r="O179" s="82"/>
      <c r="P179" s="219">
        <f>O179*H179</f>
        <v>0</v>
      </c>
      <c r="Q179" s="219">
        <v>0</v>
      </c>
      <c r="R179" s="219">
        <f>Q179*H179</f>
        <v>0</v>
      </c>
      <c r="S179" s="219">
        <v>0</v>
      </c>
      <c r="T179" s="220">
        <f>S179*H179</f>
        <v>0</v>
      </c>
      <c r="AR179" s="221" t="s">
        <v>247</v>
      </c>
      <c r="AT179" s="221" t="s">
        <v>145</v>
      </c>
      <c r="AU179" s="221" t="s">
        <v>143</v>
      </c>
      <c r="AY179" s="16" t="s">
        <v>142</v>
      </c>
      <c r="BE179" s="222">
        <f>IF(N179="základní",J179,0)</f>
        <v>0</v>
      </c>
      <c r="BF179" s="222">
        <f>IF(N179="snížená",J179,0)</f>
        <v>0</v>
      </c>
      <c r="BG179" s="222">
        <f>IF(N179="zákl. přenesená",J179,0)</f>
        <v>0</v>
      </c>
      <c r="BH179" s="222">
        <f>IF(N179="sníž. přenesená",J179,0)</f>
        <v>0</v>
      </c>
      <c r="BI179" s="222">
        <f>IF(N179="nulová",J179,0)</f>
        <v>0</v>
      </c>
      <c r="BJ179" s="16" t="s">
        <v>83</v>
      </c>
      <c r="BK179" s="222">
        <f>ROUND(I179*H179,2)</f>
        <v>0</v>
      </c>
      <c r="BL179" s="16" t="s">
        <v>247</v>
      </c>
      <c r="BM179" s="221" t="s">
        <v>1185</v>
      </c>
    </row>
    <row r="180" spans="2:65" s="1" customFormat="1" ht="16.5" customHeight="1">
      <c r="B180" s="37"/>
      <c r="C180" s="210" t="s">
        <v>586</v>
      </c>
      <c r="D180" s="210" t="s">
        <v>145</v>
      </c>
      <c r="E180" s="211" t="s">
        <v>1186</v>
      </c>
      <c r="F180" s="212" t="s">
        <v>1187</v>
      </c>
      <c r="G180" s="213" t="s">
        <v>236</v>
      </c>
      <c r="H180" s="214">
        <v>3</v>
      </c>
      <c r="I180" s="215"/>
      <c r="J180" s="216">
        <f>ROUND(I180*H180,2)</f>
        <v>0</v>
      </c>
      <c r="K180" s="212" t="s">
        <v>19</v>
      </c>
      <c r="L180" s="42"/>
      <c r="M180" s="217" t="s">
        <v>19</v>
      </c>
      <c r="N180" s="218" t="s">
        <v>46</v>
      </c>
      <c r="O180" s="82"/>
      <c r="P180" s="219">
        <f>O180*H180</f>
        <v>0</v>
      </c>
      <c r="Q180" s="219">
        <v>0</v>
      </c>
      <c r="R180" s="219">
        <f>Q180*H180</f>
        <v>0</v>
      </c>
      <c r="S180" s="219">
        <v>0</v>
      </c>
      <c r="T180" s="220">
        <f>S180*H180</f>
        <v>0</v>
      </c>
      <c r="AR180" s="221" t="s">
        <v>247</v>
      </c>
      <c r="AT180" s="221" t="s">
        <v>145</v>
      </c>
      <c r="AU180" s="221" t="s">
        <v>143</v>
      </c>
      <c r="AY180" s="16" t="s">
        <v>142</v>
      </c>
      <c r="BE180" s="222">
        <f>IF(N180="základní",J180,0)</f>
        <v>0</v>
      </c>
      <c r="BF180" s="222">
        <f>IF(N180="snížená",J180,0)</f>
        <v>0</v>
      </c>
      <c r="BG180" s="222">
        <f>IF(N180="zákl. přenesená",J180,0)</f>
        <v>0</v>
      </c>
      <c r="BH180" s="222">
        <f>IF(N180="sníž. přenesená",J180,0)</f>
        <v>0</v>
      </c>
      <c r="BI180" s="222">
        <f>IF(N180="nulová",J180,0)</f>
        <v>0</v>
      </c>
      <c r="BJ180" s="16" t="s">
        <v>83</v>
      </c>
      <c r="BK180" s="222">
        <f>ROUND(I180*H180,2)</f>
        <v>0</v>
      </c>
      <c r="BL180" s="16" t="s">
        <v>247</v>
      </c>
      <c r="BM180" s="221" t="s">
        <v>1188</v>
      </c>
    </row>
    <row r="181" spans="2:65" s="1" customFormat="1" ht="24" customHeight="1">
      <c r="B181" s="37"/>
      <c r="C181" s="210" t="s">
        <v>592</v>
      </c>
      <c r="D181" s="210" t="s">
        <v>145</v>
      </c>
      <c r="E181" s="211" t="s">
        <v>1189</v>
      </c>
      <c r="F181" s="212" t="s">
        <v>1190</v>
      </c>
      <c r="G181" s="213" t="s">
        <v>236</v>
      </c>
      <c r="H181" s="214">
        <v>4</v>
      </c>
      <c r="I181" s="215"/>
      <c r="J181" s="216">
        <f>ROUND(I181*H181,2)</f>
        <v>0</v>
      </c>
      <c r="K181" s="212" t="s">
        <v>19</v>
      </c>
      <c r="L181" s="42"/>
      <c r="M181" s="217" t="s">
        <v>19</v>
      </c>
      <c r="N181" s="218" t="s">
        <v>46</v>
      </c>
      <c r="O181" s="82"/>
      <c r="P181" s="219">
        <f>O181*H181</f>
        <v>0</v>
      </c>
      <c r="Q181" s="219">
        <v>0</v>
      </c>
      <c r="R181" s="219">
        <f>Q181*H181</f>
        <v>0</v>
      </c>
      <c r="S181" s="219">
        <v>0</v>
      </c>
      <c r="T181" s="220">
        <f>S181*H181</f>
        <v>0</v>
      </c>
      <c r="AR181" s="221" t="s">
        <v>247</v>
      </c>
      <c r="AT181" s="221" t="s">
        <v>145</v>
      </c>
      <c r="AU181" s="221" t="s">
        <v>143</v>
      </c>
      <c r="AY181" s="16" t="s">
        <v>142</v>
      </c>
      <c r="BE181" s="222">
        <f>IF(N181="základní",J181,0)</f>
        <v>0</v>
      </c>
      <c r="BF181" s="222">
        <f>IF(N181="snížená",J181,0)</f>
        <v>0</v>
      </c>
      <c r="BG181" s="222">
        <f>IF(N181="zákl. přenesená",J181,0)</f>
        <v>0</v>
      </c>
      <c r="BH181" s="222">
        <f>IF(N181="sníž. přenesená",J181,0)</f>
        <v>0</v>
      </c>
      <c r="BI181" s="222">
        <f>IF(N181="nulová",J181,0)</f>
        <v>0</v>
      </c>
      <c r="BJ181" s="16" t="s">
        <v>83</v>
      </c>
      <c r="BK181" s="222">
        <f>ROUND(I181*H181,2)</f>
        <v>0</v>
      </c>
      <c r="BL181" s="16" t="s">
        <v>247</v>
      </c>
      <c r="BM181" s="221" t="s">
        <v>1191</v>
      </c>
    </row>
    <row r="182" spans="2:65" s="1" customFormat="1" ht="24" customHeight="1">
      <c r="B182" s="37"/>
      <c r="C182" s="210" t="s">
        <v>596</v>
      </c>
      <c r="D182" s="210" t="s">
        <v>145</v>
      </c>
      <c r="E182" s="211" t="s">
        <v>1192</v>
      </c>
      <c r="F182" s="212" t="s">
        <v>1193</v>
      </c>
      <c r="G182" s="213" t="s">
        <v>236</v>
      </c>
      <c r="H182" s="214">
        <v>2</v>
      </c>
      <c r="I182" s="215"/>
      <c r="J182" s="216">
        <f>ROUND(I182*H182,2)</f>
        <v>0</v>
      </c>
      <c r="K182" s="212" t="s">
        <v>19</v>
      </c>
      <c r="L182" s="42"/>
      <c r="M182" s="217" t="s">
        <v>19</v>
      </c>
      <c r="N182" s="218" t="s">
        <v>46</v>
      </c>
      <c r="O182" s="82"/>
      <c r="P182" s="219">
        <f>O182*H182</f>
        <v>0</v>
      </c>
      <c r="Q182" s="219">
        <v>0</v>
      </c>
      <c r="R182" s="219">
        <f>Q182*H182</f>
        <v>0</v>
      </c>
      <c r="S182" s="219">
        <v>0</v>
      </c>
      <c r="T182" s="220">
        <f>S182*H182</f>
        <v>0</v>
      </c>
      <c r="AR182" s="221" t="s">
        <v>247</v>
      </c>
      <c r="AT182" s="221" t="s">
        <v>145</v>
      </c>
      <c r="AU182" s="221" t="s">
        <v>143</v>
      </c>
      <c r="AY182" s="16" t="s">
        <v>142</v>
      </c>
      <c r="BE182" s="222">
        <f>IF(N182="základní",J182,0)</f>
        <v>0</v>
      </c>
      <c r="BF182" s="222">
        <f>IF(N182="snížená",J182,0)</f>
        <v>0</v>
      </c>
      <c r="BG182" s="222">
        <f>IF(N182="zákl. přenesená",J182,0)</f>
        <v>0</v>
      </c>
      <c r="BH182" s="222">
        <f>IF(N182="sníž. přenesená",J182,0)</f>
        <v>0</v>
      </c>
      <c r="BI182" s="222">
        <f>IF(N182="nulová",J182,0)</f>
        <v>0</v>
      </c>
      <c r="BJ182" s="16" t="s">
        <v>83</v>
      </c>
      <c r="BK182" s="222">
        <f>ROUND(I182*H182,2)</f>
        <v>0</v>
      </c>
      <c r="BL182" s="16" t="s">
        <v>247</v>
      </c>
      <c r="BM182" s="221" t="s">
        <v>1194</v>
      </c>
    </row>
    <row r="183" spans="2:65" s="1" customFormat="1" ht="16.5" customHeight="1">
      <c r="B183" s="37"/>
      <c r="C183" s="210" t="s">
        <v>600</v>
      </c>
      <c r="D183" s="210" t="s">
        <v>145</v>
      </c>
      <c r="E183" s="211" t="s">
        <v>1195</v>
      </c>
      <c r="F183" s="212" t="s">
        <v>1196</v>
      </c>
      <c r="G183" s="213" t="s">
        <v>236</v>
      </c>
      <c r="H183" s="214">
        <v>4</v>
      </c>
      <c r="I183" s="215"/>
      <c r="J183" s="216">
        <f>ROUND(I183*H183,2)</f>
        <v>0</v>
      </c>
      <c r="K183" s="212" t="s">
        <v>19</v>
      </c>
      <c r="L183" s="42"/>
      <c r="M183" s="217" t="s">
        <v>19</v>
      </c>
      <c r="N183" s="218" t="s">
        <v>46</v>
      </c>
      <c r="O183" s="82"/>
      <c r="P183" s="219">
        <f>O183*H183</f>
        <v>0</v>
      </c>
      <c r="Q183" s="219">
        <v>0</v>
      </c>
      <c r="R183" s="219">
        <f>Q183*H183</f>
        <v>0</v>
      </c>
      <c r="S183" s="219">
        <v>0</v>
      </c>
      <c r="T183" s="220">
        <f>S183*H183</f>
        <v>0</v>
      </c>
      <c r="AR183" s="221" t="s">
        <v>247</v>
      </c>
      <c r="AT183" s="221" t="s">
        <v>145</v>
      </c>
      <c r="AU183" s="221" t="s">
        <v>143</v>
      </c>
      <c r="AY183" s="16" t="s">
        <v>142</v>
      </c>
      <c r="BE183" s="222">
        <f>IF(N183="základní",J183,0)</f>
        <v>0</v>
      </c>
      <c r="BF183" s="222">
        <f>IF(N183="snížená",J183,0)</f>
        <v>0</v>
      </c>
      <c r="BG183" s="222">
        <f>IF(N183="zákl. přenesená",J183,0)</f>
        <v>0</v>
      </c>
      <c r="BH183" s="222">
        <f>IF(N183="sníž. přenesená",J183,0)</f>
        <v>0</v>
      </c>
      <c r="BI183" s="222">
        <f>IF(N183="nulová",J183,0)</f>
        <v>0</v>
      </c>
      <c r="BJ183" s="16" t="s">
        <v>83</v>
      </c>
      <c r="BK183" s="222">
        <f>ROUND(I183*H183,2)</f>
        <v>0</v>
      </c>
      <c r="BL183" s="16" t="s">
        <v>247</v>
      </c>
      <c r="BM183" s="221" t="s">
        <v>1197</v>
      </c>
    </row>
    <row r="184" spans="2:65" s="1" customFormat="1" ht="16.5" customHeight="1">
      <c r="B184" s="37"/>
      <c r="C184" s="210" t="s">
        <v>604</v>
      </c>
      <c r="D184" s="210" t="s">
        <v>145</v>
      </c>
      <c r="E184" s="211" t="s">
        <v>1198</v>
      </c>
      <c r="F184" s="212" t="s">
        <v>1199</v>
      </c>
      <c r="G184" s="213" t="s">
        <v>236</v>
      </c>
      <c r="H184" s="214">
        <v>2</v>
      </c>
      <c r="I184" s="215"/>
      <c r="J184" s="216">
        <f>ROUND(I184*H184,2)</f>
        <v>0</v>
      </c>
      <c r="K184" s="212" t="s">
        <v>19</v>
      </c>
      <c r="L184" s="42"/>
      <c r="M184" s="217" t="s">
        <v>19</v>
      </c>
      <c r="N184" s="218" t="s">
        <v>46</v>
      </c>
      <c r="O184" s="82"/>
      <c r="P184" s="219">
        <f>O184*H184</f>
        <v>0</v>
      </c>
      <c r="Q184" s="219">
        <v>0</v>
      </c>
      <c r="R184" s="219">
        <f>Q184*H184</f>
        <v>0</v>
      </c>
      <c r="S184" s="219">
        <v>0</v>
      </c>
      <c r="T184" s="220">
        <f>S184*H184</f>
        <v>0</v>
      </c>
      <c r="AR184" s="221" t="s">
        <v>247</v>
      </c>
      <c r="AT184" s="221" t="s">
        <v>145</v>
      </c>
      <c r="AU184" s="221" t="s">
        <v>143</v>
      </c>
      <c r="AY184" s="16" t="s">
        <v>142</v>
      </c>
      <c r="BE184" s="222">
        <f>IF(N184="základní",J184,0)</f>
        <v>0</v>
      </c>
      <c r="BF184" s="222">
        <f>IF(N184="snížená",J184,0)</f>
        <v>0</v>
      </c>
      <c r="BG184" s="222">
        <f>IF(N184="zákl. přenesená",J184,0)</f>
        <v>0</v>
      </c>
      <c r="BH184" s="222">
        <f>IF(N184="sníž. přenesená",J184,0)</f>
        <v>0</v>
      </c>
      <c r="BI184" s="222">
        <f>IF(N184="nulová",J184,0)</f>
        <v>0</v>
      </c>
      <c r="BJ184" s="16" t="s">
        <v>83</v>
      </c>
      <c r="BK184" s="222">
        <f>ROUND(I184*H184,2)</f>
        <v>0</v>
      </c>
      <c r="BL184" s="16" t="s">
        <v>247</v>
      </c>
      <c r="BM184" s="221" t="s">
        <v>1200</v>
      </c>
    </row>
    <row r="185" spans="2:65" s="1" customFormat="1" ht="16.5" customHeight="1">
      <c r="B185" s="37"/>
      <c r="C185" s="210" t="s">
        <v>608</v>
      </c>
      <c r="D185" s="210" t="s">
        <v>145</v>
      </c>
      <c r="E185" s="211" t="s">
        <v>1201</v>
      </c>
      <c r="F185" s="212" t="s">
        <v>1202</v>
      </c>
      <c r="G185" s="213" t="s">
        <v>236</v>
      </c>
      <c r="H185" s="214">
        <v>4</v>
      </c>
      <c r="I185" s="215"/>
      <c r="J185" s="216">
        <f>ROUND(I185*H185,2)</f>
        <v>0</v>
      </c>
      <c r="K185" s="212" t="s">
        <v>19</v>
      </c>
      <c r="L185" s="42"/>
      <c r="M185" s="217" t="s">
        <v>19</v>
      </c>
      <c r="N185" s="218" t="s">
        <v>46</v>
      </c>
      <c r="O185" s="82"/>
      <c r="P185" s="219">
        <f>O185*H185</f>
        <v>0</v>
      </c>
      <c r="Q185" s="219">
        <v>0</v>
      </c>
      <c r="R185" s="219">
        <f>Q185*H185</f>
        <v>0</v>
      </c>
      <c r="S185" s="219">
        <v>0</v>
      </c>
      <c r="T185" s="220">
        <f>S185*H185</f>
        <v>0</v>
      </c>
      <c r="AR185" s="221" t="s">
        <v>247</v>
      </c>
      <c r="AT185" s="221" t="s">
        <v>145</v>
      </c>
      <c r="AU185" s="221" t="s">
        <v>143</v>
      </c>
      <c r="AY185" s="16" t="s">
        <v>142</v>
      </c>
      <c r="BE185" s="222">
        <f>IF(N185="základní",J185,0)</f>
        <v>0</v>
      </c>
      <c r="BF185" s="222">
        <f>IF(N185="snížená",J185,0)</f>
        <v>0</v>
      </c>
      <c r="BG185" s="222">
        <f>IF(N185="zákl. přenesená",J185,0)</f>
        <v>0</v>
      </c>
      <c r="BH185" s="222">
        <f>IF(N185="sníž. přenesená",J185,0)</f>
        <v>0</v>
      </c>
      <c r="BI185" s="222">
        <f>IF(N185="nulová",J185,0)</f>
        <v>0</v>
      </c>
      <c r="BJ185" s="16" t="s">
        <v>83</v>
      </c>
      <c r="BK185" s="222">
        <f>ROUND(I185*H185,2)</f>
        <v>0</v>
      </c>
      <c r="BL185" s="16" t="s">
        <v>247</v>
      </c>
      <c r="BM185" s="221" t="s">
        <v>1203</v>
      </c>
    </row>
    <row r="186" spans="2:65" s="1" customFormat="1" ht="24" customHeight="1">
      <c r="B186" s="37"/>
      <c r="C186" s="210" t="s">
        <v>613</v>
      </c>
      <c r="D186" s="210" t="s">
        <v>145</v>
      </c>
      <c r="E186" s="211" t="s">
        <v>1204</v>
      </c>
      <c r="F186" s="212" t="s">
        <v>1205</v>
      </c>
      <c r="G186" s="213" t="s">
        <v>236</v>
      </c>
      <c r="H186" s="214">
        <v>2</v>
      </c>
      <c r="I186" s="215"/>
      <c r="J186" s="216">
        <f>ROUND(I186*H186,2)</f>
        <v>0</v>
      </c>
      <c r="K186" s="212" t="s">
        <v>19</v>
      </c>
      <c r="L186" s="42"/>
      <c r="M186" s="217" t="s">
        <v>19</v>
      </c>
      <c r="N186" s="218" t="s">
        <v>46</v>
      </c>
      <c r="O186" s="82"/>
      <c r="P186" s="219">
        <f>O186*H186</f>
        <v>0</v>
      </c>
      <c r="Q186" s="219">
        <v>0</v>
      </c>
      <c r="R186" s="219">
        <f>Q186*H186</f>
        <v>0</v>
      </c>
      <c r="S186" s="219">
        <v>0</v>
      </c>
      <c r="T186" s="220">
        <f>S186*H186</f>
        <v>0</v>
      </c>
      <c r="AR186" s="221" t="s">
        <v>247</v>
      </c>
      <c r="AT186" s="221" t="s">
        <v>145</v>
      </c>
      <c r="AU186" s="221" t="s">
        <v>143</v>
      </c>
      <c r="AY186" s="16" t="s">
        <v>142</v>
      </c>
      <c r="BE186" s="222">
        <f>IF(N186="základní",J186,0)</f>
        <v>0</v>
      </c>
      <c r="BF186" s="222">
        <f>IF(N186="snížená",J186,0)</f>
        <v>0</v>
      </c>
      <c r="BG186" s="222">
        <f>IF(N186="zákl. přenesená",J186,0)</f>
        <v>0</v>
      </c>
      <c r="BH186" s="222">
        <f>IF(N186="sníž. přenesená",J186,0)</f>
        <v>0</v>
      </c>
      <c r="BI186" s="222">
        <f>IF(N186="nulová",J186,0)</f>
        <v>0</v>
      </c>
      <c r="BJ186" s="16" t="s">
        <v>83</v>
      </c>
      <c r="BK186" s="222">
        <f>ROUND(I186*H186,2)</f>
        <v>0</v>
      </c>
      <c r="BL186" s="16" t="s">
        <v>247</v>
      </c>
      <c r="BM186" s="221" t="s">
        <v>1206</v>
      </c>
    </row>
    <row r="187" spans="2:65" s="1" customFormat="1" ht="24" customHeight="1">
      <c r="B187" s="37"/>
      <c r="C187" s="210" t="s">
        <v>617</v>
      </c>
      <c r="D187" s="210" t="s">
        <v>145</v>
      </c>
      <c r="E187" s="211" t="s">
        <v>1207</v>
      </c>
      <c r="F187" s="212" t="s">
        <v>1208</v>
      </c>
      <c r="G187" s="213" t="s">
        <v>236</v>
      </c>
      <c r="H187" s="214">
        <v>3</v>
      </c>
      <c r="I187" s="215"/>
      <c r="J187" s="216">
        <f>ROUND(I187*H187,2)</f>
        <v>0</v>
      </c>
      <c r="K187" s="212" t="s">
        <v>19</v>
      </c>
      <c r="L187" s="42"/>
      <c r="M187" s="217" t="s">
        <v>19</v>
      </c>
      <c r="N187" s="218" t="s">
        <v>46</v>
      </c>
      <c r="O187" s="82"/>
      <c r="P187" s="219">
        <f>O187*H187</f>
        <v>0</v>
      </c>
      <c r="Q187" s="219">
        <v>0</v>
      </c>
      <c r="R187" s="219">
        <f>Q187*H187</f>
        <v>0</v>
      </c>
      <c r="S187" s="219">
        <v>0</v>
      </c>
      <c r="T187" s="220">
        <f>S187*H187</f>
        <v>0</v>
      </c>
      <c r="AR187" s="221" t="s">
        <v>247</v>
      </c>
      <c r="AT187" s="221" t="s">
        <v>145</v>
      </c>
      <c r="AU187" s="221" t="s">
        <v>143</v>
      </c>
      <c r="AY187" s="16" t="s">
        <v>142</v>
      </c>
      <c r="BE187" s="222">
        <f>IF(N187="základní",J187,0)</f>
        <v>0</v>
      </c>
      <c r="BF187" s="222">
        <f>IF(N187="snížená",J187,0)</f>
        <v>0</v>
      </c>
      <c r="BG187" s="222">
        <f>IF(N187="zákl. přenesená",J187,0)</f>
        <v>0</v>
      </c>
      <c r="BH187" s="222">
        <f>IF(N187="sníž. přenesená",J187,0)</f>
        <v>0</v>
      </c>
      <c r="BI187" s="222">
        <f>IF(N187="nulová",J187,0)</f>
        <v>0</v>
      </c>
      <c r="BJ187" s="16" t="s">
        <v>83</v>
      </c>
      <c r="BK187" s="222">
        <f>ROUND(I187*H187,2)</f>
        <v>0</v>
      </c>
      <c r="BL187" s="16" t="s">
        <v>247</v>
      </c>
      <c r="BM187" s="221" t="s">
        <v>1209</v>
      </c>
    </row>
    <row r="188" spans="2:65" s="1" customFormat="1" ht="16.5" customHeight="1">
      <c r="B188" s="37"/>
      <c r="C188" s="210" t="s">
        <v>621</v>
      </c>
      <c r="D188" s="210" t="s">
        <v>145</v>
      </c>
      <c r="E188" s="211" t="s">
        <v>1210</v>
      </c>
      <c r="F188" s="212" t="s">
        <v>1211</v>
      </c>
      <c r="G188" s="213" t="s">
        <v>236</v>
      </c>
      <c r="H188" s="214">
        <v>1</v>
      </c>
      <c r="I188" s="215"/>
      <c r="J188" s="216">
        <f>ROUND(I188*H188,2)</f>
        <v>0</v>
      </c>
      <c r="K188" s="212" t="s">
        <v>19</v>
      </c>
      <c r="L188" s="42"/>
      <c r="M188" s="217" t="s">
        <v>19</v>
      </c>
      <c r="N188" s="218" t="s">
        <v>46</v>
      </c>
      <c r="O188" s="82"/>
      <c r="P188" s="219">
        <f>O188*H188</f>
        <v>0</v>
      </c>
      <c r="Q188" s="219">
        <v>0</v>
      </c>
      <c r="R188" s="219">
        <f>Q188*H188</f>
        <v>0</v>
      </c>
      <c r="S188" s="219">
        <v>0</v>
      </c>
      <c r="T188" s="220">
        <f>S188*H188</f>
        <v>0</v>
      </c>
      <c r="AR188" s="221" t="s">
        <v>247</v>
      </c>
      <c r="AT188" s="221" t="s">
        <v>145</v>
      </c>
      <c r="AU188" s="221" t="s">
        <v>143</v>
      </c>
      <c r="AY188" s="16" t="s">
        <v>142</v>
      </c>
      <c r="BE188" s="222">
        <f>IF(N188="základní",J188,0)</f>
        <v>0</v>
      </c>
      <c r="BF188" s="222">
        <f>IF(N188="snížená",J188,0)</f>
        <v>0</v>
      </c>
      <c r="BG188" s="222">
        <f>IF(N188="zákl. přenesená",J188,0)</f>
        <v>0</v>
      </c>
      <c r="BH188" s="222">
        <f>IF(N188="sníž. přenesená",J188,0)</f>
        <v>0</v>
      </c>
      <c r="BI188" s="222">
        <f>IF(N188="nulová",J188,0)</f>
        <v>0</v>
      </c>
      <c r="BJ188" s="16" t="s">
        <v>83</v>
      </c>
      <c r="BK188" s="222">
        <f>ROUND(I188*H188,2)</f>
        <v>0</v>
      </c>
      <c r="BL188" s="16" t="s">
        <v>247</v>
      </c>
      <c r="BM188" s="221" t="s">
        <v>1212</v>
      </c>
    </row>
    <row r="189" spans="2:65" s="1" customFormat="1" ht="16.5" customHeight="1">
      <c r="B189" s="37"/>
      <c r="C189" s="210" t="s">
        <v>625</v>
      </c>
      <c r="D189" s="210" t="s">
        <v>145</v>
      </c>
      <c r="E189" s="211" t="s">
        <v>1213</v>
      </c>
      <c r="F189" s="212" t="s">
        <v>1214</v>
      </c>
      <c r="G189" s="213" t="s">
        <v>236</v>
      </c>
      <c r="H189" s="214">
        <v>2</v>
      </c>
      <c r="I189" s="215"/>
      <c r="J189" s="216">
        <f>ROUND(I189*H189,2)</f>
        <v>0</v>
      </c>
      <c r="K189" s="212" t="s">
        <v>19</v>
      </c>
      <c r="L189" s="42"/>
      <c r="M189" s="217" t="s">
        <v>19</v>
      </c>
      <c r="N189" s="218" t="s">
        <v>46</v>
      </c>
      <c r="O189" s="82"/>
      <c r="P189" s="219">
        <f>O189*H189</f>
        <v>0</v>
      </c>
      <c r="Q189" s="219">
        <v>0</v>
      </c>
      <c r="R189" s="219">
        <f>Q189*H189</f>
        <v>0</v>
      </c>
      <c r="S189" s="219">
        <v>0</v>
      </c>
      <c r="T189" s="220">
        <f>S189*H189</f>
        <v>0</v>
      </c>
      <c r="AR189" s="221" t="s">
        <v>247</v>
      </c>
      <c r="AT189" s="221" t="s">
        <v>145</v>
      </c>
      <c r="AU189" s="221" t="s">
        <v>143</v>
      </c>
      <c r="AY189" s="16" t="s">
        <v>142</v>
      </c>
      <c r="BE189" s="222">
        <f>IF(N189="základní",J189,0)</f>
        <v>0</v>
      </c>
      <c r="BF189" s="222">
        <f>IF(N189="snížená",J189,0)</f>
        <v>0</v>
      </c>
      <c r="BG189" s="222">
        <f>IF(N189="zákl. přenesená",J189,0)</f>
        <v>0</v>
      </c>
      <c r="BH189" s="222">
        <f>IF(N189="sníž. přenesená",J189,0)</f>
        <v>0</v>
      </c>
      <c r="BI189" s="222">
        <f>IF(N189="nulová",J189,0)</f>
        <v>0</v>
      </c>
      <c r="BJ189" s="16" t="s">
        <v>83</v>
      </c>
      <c r="BK189" s="222">
        <f>ROUND(I189*H189,2)</f>
        <v>0</v>
      </c>
      <c r="BL189" s="16" t="s">
        <v>247</v>
      </c>
      <c r="BM189" s="221" t="s">
        <v>1215</v>
      </c>
    </row>
    <row r="190" spans="2:65" s="1" customFormat="1" ht="16.5" customHeight="1">
      <c r="B190" s="37"/>
      <c r="C190" s="210" t="s">
        <v>629</v>
      </c>
      <c r="D190" s="210" t="s">
        <v>145</v>
      </c>
      <c r="E190" s="211" t="s">
        <v>1216</v>
      </c>
      <c r="F190" s="212" t="s">
        <v>1217</v>
      </c>
      <c r="G190" s="213" t="s">
        <v>236</v>
      </c>
      <c r="H190" s="214">
        <v>16</v>
      </c>
      <c r="I190" s="215"/>
      <c r="J190" s="216">
        <f>ROUND(I190*H190,2)</f>
        <v>0</v>
      </c>
      <c r="K190" s="212" t="s">
        <v>19</v>
      </c>
      <c r="L190" s="42"/>
      <c r="M190" s="217" t="s">
        <v>19</v>
      </c>
      <c r="N190" s="218" t="s">
        <v>46</v>
      </c>
      <c r="O190" s="82"/>
      <c r="P190" s="219">
        <f>O190*H190</f>
        <v>0</v>
      </c>
      <c r="Q190" s="219">
        <v>0</v>
      </c>
      <c r="R190" s="219">
        <f>Q190*H190</f>
        <v>0</v>
      </c>
      <c r="S190" s="219">
        <v>0</v>
      </c>
      <c r="T190" s="220">
        <f>S190*H190</f>
        <v>0</v>
      </c>
      <c r="AR190" s="221" t="s">
        <v>247</v>
      </c>
      <c r="AT190" s="221" t="s">
        <v>145</v>
      </c>
      <c r="AU190" s="221" t="s">
        <v>143</v>
      </c>
      <c r="AY190" s="16" t="s">
        <v>142</v>
      </c>
      <c r="BE190" s="222">
        <f>IF(N190="základní",J190,0)</f>
        <v>0</v>
      </c>
      <c r="BF190" s="222">
        <f>IF(N190="snížená",J190,0)</f>
        <v>0</v>
      </c>
      <c r="BG190" s="222">
        <f>IF(N190="zákl. přenesená",J190,0)</f>
        <v>0</v>
      </c>
      <c r="BH190" s="222">
        <f>IF(N190="sníž. přenesená",J190,0)</f>
        <v>0</v>
      </c>
      <c r="BI190" s="222">
        <f>IF(N190="nulová",J190,0)</f>
        <v>0</v>
      </c>
      <c r="BJ190" s="16" t="s">
        <v>83</v>
      </c>
      <c r="BK190" s="222">
        <f>ROUND(I190*H190,2)</f>
        <v>0</v>
      </c>
      <c r="BL190" s="16" t="s">
        <v>247</v>
      </c>
      <c r="BM190" s="221" t="s">
        <v>1218</v>
      </c>
    </row>
    <row r="191" spans="2:65" s="1" customFormat="1" ht="16.5" customHeight="1">
      <c r="B191" s="37"/>
      <c r="C191" s="210" t="s">
        <v>633</v>
      </c>
      <c r="D191" s="210" t="s">
        <v>145</v>
      </c>
      <c r="E191" s="211" t="s">
        <v>1219</v>
      </c>
      <c r="F191" s="212" t="s">
        <v>1220</v>
      </c>
      <c r="G191" s="213" t="s">
        <v>236</v>
      </c>
      <c r="H191" s="214">
        <v>21</v>
      </c>
      <c r="I191" s="215"/>
      <c r="J191" s="216">
        <f>ROUND(I191*H191,2)</f>
        <v>0</v>
      </c>
      <c r="K191" s="212" t="s">
        <v>19</v>
      </c>
      <c r="L191" s="42"/>
      <c r="M191" s="217" t="s">
        <v>19</v>
      </c>
      <c r="N191" s="218" t="s">
        <v>46</v>
      </c>
      <c r="O191" s="82"/>
      <c r="P191" s="219">
        <f>O191*H191</f>
        <v>0</v>
      </c>
      <c r="Q191" s="219">
        <v>0</v>
      </c>
      <c r="R191" s="219">
        <f>Q191*H191</f>
        <v>0</v>
      </c>
      <c r="S191" s="219">
        <v>0</v>
      </c>
      <c r="T191" s="220">
        <f>S191*H191</f>
        <v>0</v>
      </c>
      <c r="AR191" s="221" t="s">
        <v>247</v>
      </c>
      <c r="AT191" s="221" t="s">
        <v>145</v>
      </c>
      <c r="AU191" s="221" t="s">
        <v>143</v>
      </c>
      <c r="AY191" s="16" t="s">
        <v>142</v>
      </c>
      <c r="BE191" s="222">
        <f>IF(N191="základní",J191,0)</f>
        <v>0</v>
      </c>
      <c r="BF191" s="222">
        <f>IF(N191="snížená",J191,0)</f>
        <v>0</v>
      </c>
      <c r="BG191" s="222">
        <f>IF(N191="zákl. přenesená",J191,0)</f>
        <v>0</v>
      </c>
      <c r="BH191" s="222">
        <f>IF(N191="sníž. přenesená",J191,0)</f>
        <v>0</v>
      </c>
      <c r="BI191" s="222">
        <f>IF(N191="nulová",J191,0)</f>
        <v>0</v>
      </c>
      <c r="BJ191" s="16" t="s">
        <v>83</v>
      </c>
      <c r="BK191" s="222">
        <f>ROUND(I191*H191,2)</f>
        <v>0</v>
      </c>
      <c r="BL191" s="16" t="s">
        <v>247</v>
      </c>
      <c r="BM191" s="221" t="s">
        <v>1221</v>
      </c>
    </row>
    <row r="192" spans="2:65" s="1" customFormat="1" ht="16.5" customHeight="1">
      <c r="B192" s="37"/>
      <c r="C192" s="210" t="s">
        <v>249</v>
      </c>
      <c r="D192" s="210" t="s">
        <v>145</v>
      </c>
      <c r="E192" s="211" t="s">
        <v>1222</v>
      </c>
      <c r="F192" s="212" t="s">
        <v>1223</v>
      </c>
      <c r="G192" s="213" t="s">
        <v>236</v>
      </c>
      <c r="H192" s="214">
        <v>4</v>
      </c>
      <c r="I192" s="215"/>
      <c r="J192" s="216">
        <f>ROUND(I192*H192,2)</f>
        <v>0</v>
      </c>
      <c r="K192" s="212" t="s">
        <v>19</v>
      </c>
      <c r="L192" s="42"/>
      <c r="M192" s="217" t="s">
        <v>19</v>
      </c>
      <c r="N192" s="218" t="s">
        <v>46</v>
      </c>
      <c r="O192" s="82"/>
      <c r="P192" s="219">
        <f>O192*H192</f>
        <v>0</v>
      </c>
      <c r="Q192" s="219">
        <v>0</v>
      </c>
      <c r="R192" s="219">
        <f>Q192*H192</f>
        <v>0</v>
      </c>
      <c r="S192" s="219">
        <v>0</v>
      </c>
      <c r="T192" s="220">
        <f>S192*H192</f>
        <v>0</v>
      </c>
      <c r="AR192" s="221" t="s">
        <v>247</v>
      </c>
      <c r="AT192" s="221" t="s">
        <v>145</v>
      </c>
      <c r="AU192" s="221" t="s">
        <v>143</v>
      </c>
      <c r="AY192" s="16" t="s">
        <v>142</v>
      </c>
      <c r="BE192" s="222">
        <f>IF(N192="základní",J192,0)</f>
        <v>0</v>
      </c>
      <c r="BF192" s="222">
        <f>IF(N192="snížená",J192,0)</f>
        <v>0</v>
      </c>
      <c r="BG192" s="222">
        <f>IF(N192="zákl. přenesená",J192,0)</f>
        <v>0</v>
      </c>
      <c r="BH192" s="222">
        <f>IF(N192="sníž. přenesená",J192,0)</f>
        <v>0</v>
      </c>
      <c r="BI192" s="222">
        <f>IF(N192="nulová",J192,0)</f>
        <v>0</v>
      </c>
      <c r="BJ192" s="16" t="s">
        <v>83</v>
      </c>
      <c r="BK192" s="222">
        <f>ROUND(I192*H192,2)</f>
        <v>0</v>
      </c>
      <c r="BL192" s="16" t="s">
        <v>247</v>
      </c>
      <c r="BM192" s="221" t="s">
        <v>1224</v>
      </c>
    </row>
    <row r="193" spans="2:65" s="1" customFormat="1" ht="16.5" customHeight="1">
      <c r="B193" s="37"/>
      <c r="C193" s="210" t="s">
        <v>257</v>
      </c>
      <c r="D193" s="210" t="s">
        <v>145</v>
      </c>
      <c r="E193" s="211" t="s">
        <v>1225</v>
      </c>
      <c r="F193" s="212" t="s">
        <v>1226</v>
      </c>
      <c r="G193" s="213" t="s">
        <v>169</v>
      </c>
      <c r="H193" s="214">
        <v>279.88</v>
      </c>
      <c r="I193" s="215"/>
      <c r="J193" s="216">
        <f>ROUND(I193*H193,2)</f>
        <v>0</v>
      </c>
      <c r="K193" s="212" t="s">
        <v>19</v>
      </c>
      <c r="L193" s="42"/>
      <c r="M193" s="217" t="s">
        <v>19</v>
      </c>
      <c r="N193" s="218" t="s">
        <v>46</v>
      </c>
      <c r="O193" s="82"/>
      <c r="P193" s="219">
        <f>O193*H193</f>
        <v>0</v>
      </c>
      <c r="Q193" s="219">
        <v>0</v>
      </c>
      <c r="R193" s="219">
        <f>Q193*H193</f>
        <v>0</v>
      </c>
      <c r="S193" s="219">
        <v>0</v>
      </c>
      <c r="T193" s="220">
        <f>S193*H193</f>
        <v>0</v>
      </c>
      <c r="AR193" s="221" t="s">
        <v>247</v>
      </c>
      <c r="AT193" s="221" t="s">
        <v>145</v>
      </c>
      <c r="AU193" s="221" t="s">
        <v>143</v>
      </c>
      <c r="AY193" s="16" t="s">
        <v>142</v>
      </c>
      <c r="BE193" s="222">
        <f>IF(N193="základní",J193,0)</f>
        <v>0</v>
      </c>
      <c r="BF193" s="222">
        <f>IF(N193="snížená",J193,0)</f>
        <v>0</v>
      </c>
      <c r="BG193" s="222">
        <f>IF(N193="zákl. přenesená",J193,0)</f>
        <v>0</v>
      </c>
      <c r="BH193" s="222">
        <f>IF(N193="sníž. přenesená",J193,0)</f>
        <v>0</v>
      </c>
      <c r="BI193" s="222">
        <f>IF(N193="nulová",J193,0)</f>
        <v>0</v>
      </c>
      <c r="BJ193" s="16" t="s">
        <v>83</v>
      </c>
      <c r="BK193" s="222">
        <f>ROUND(I193*H193,2)</f>
        <v>0</v>
      </c>
      <c r="BL193" s="16" t="s">
        <v>247</v>
      </c>
      <c r="BM193" s="221" t="s">
        <v>1227</v>
      </c>
    </row>
    <row r="194" spans="2:65" s="1" customFormat="1" ht="16.5" customHeight="1">
      <c r="B194" s="37"/>
      <c r="C194" s="210" t="s">
        <v>327</v>
      </c>
      <c r="D194" s="210" t="s">
        <v>145</v>
      </c>
      <c r="E194" s="211" t="s">
        <v>1228</v>
      </c>
      <c r="F194" s="212" t="s">
        <v>1229</v>
      </c>
      <c r="G194" s="213" t="s">
        <v>236</v>
      </c>
      <c r="H194" s="214">
        <v>100</v>
      </c>
      <c r="I194" s="215"/>
      <c r="J194" s="216">
        <f>ROUND(I194*H194,2)</f>
        <v>0</v>
      </c>
      <c r="K194" s="212" t="s">
        <v>19</v>
      </c>
      <c r="L194" s="42"/>
      <c r="M194" s="217" t="s">
        <v>19</v>
      </c>
      <c r="N194" s="218" t="s">
        <v>46</v>
      </c>
      <c r="O194" s="82"/>
      <c r="P194" s="219">
        <f>O194*H194</f>
        <v>0</v>
      </c>
      <c r="Q194" s="219">
        <v>0</v>
      </c>
      <c r="R194" s="219">
        <f>Q194*H194</f>
        <v>0</v>
      </c>
      <c r="S194" s="219">
        <v>0</v>
      </c>
      <c r="T194" s="220">
        <f>S194*H194</f>
        <v>0</v>
      </c>
      <c r="AR194" s="221" t="s">
        <v>247</v>
      </c>
      <c r="AT194" s="221" t="s">
        <v>145</v>
      </c>
      <c r="AU194" s="221" t="s">
        <v>143</v>
      </c>
      <c r="AY194" s="16" t="s">
        <v>142</v>
      </c>
      <c r="BE194" s="222">
        <f>IF(N194="základní",J194,0)</f>
        <v>0</v>
      </c>
      <c r="BF194" s="222">
        <f>IF(N194="snížená",J194,0)</f>
        <v>0</v>
      </c>
      <c r="BG194" s="222">
        <f>IF(N194="zákl. přenesená",J194,0)</f>
        <v>0</v>
      </c>
      <c r="BH194" s="222">
        <f>IF(N194="sníž. přenesená",J194,0)</f>
        <v>0</v>
      </c>
      <c r="BI194" s="222">
        <f>IF(N194="nulová",J194,0)</f>
        <v>0</v>
      </c>
      <c r="BJ194" s="16" t="s">
        <v>83</v>
      </c>
      <c r="BK194" s="222">
        <f>ROUND(I194*H194,2)</f>
        <v>0</v>
      </c>
      <c r="BL194" s="16" t="s">
        <v>247</v>
      </c>
      <c r="BM194" s="221" t="s">
        <v>1230</v>
      </c>
    </row>
    <row r="195" spans="2:65" s="1" customFormat="1" ht="16.5" customHeight="1">
      <c r="B195" s="37"/>
      <c r="C195" s="210" t="s">
        <v>648</v>
      </c>
      <c r="D195" s="210" t="s">
        <v>145</v>
      </c>
      <c r="E195" s="211" t="s">
        <v>1231</v>
      </c>
      <c r="F195" s="212" t="s">
        <v>1232</v>
      </c>
      <c r="G195" s="213" t="s">
        <v>169</v>
      </c>
      <c r="H195" s="214">
        <v>279.88</v>
      </c>
      <c r="I195" s="215"/>
      <c r="J195" s="216">
        <f>ROUND(I195*H195,2)</f>
        <v>0</v>
      </c>
      <c r="K195" s="212" t="s">
        <v>19</v>
      </c>
      <c r="L195" s="42"/>
      <c r="M195" s="217" t="s">
        <v>19</v>
      </c>
      <c r="N195" s="218" t="s">
        <v>46</v>
      </c>
      <c r="O195" s="82"/>
      <c r="P195" s="219">
        <f>O195*H195</f>
        <v>0</v>
      </c>
      <c r="Q195" s="219">
        <v>0</v>
      </c>
      <c r="R195" s="219">
        <f>Q195*H195</f>
        <v>0</v>
      </c>
      <c r="S195" s="219">
        <v>0</v>
      </c>
      <c r="T195" s="220">
        <f>S195*H195</f>
        <v>0</v>
      </c>
      <c r="AR195" s="221" t="s">
        <v>247</v>
      </c>
      <c r="AT195" s="221" t="s">
        <v>145</v>
      </c>
      <c r="AU195" s="221" t="s">
        <v>143</v>
      </c>
      <c r="AY195" s="16" t="s">
        <v>142</v>
      </c>
      <c r="BE195" s="222">
        <f>IF(N195="základní",J195,0)</f>
        <v>0</v>
      </c>
      <c r="BF195" s="222">
        <f>IF(N195="snížená",J195,0)</f>
        <v>0</v>
      </c>
      <c r="BG195" s="222">
        <f>IF(N195="zákl. přenesená",J195,0)</f>
        <v>0</v>
      </c>
      <c r="BH195" s="222">
        <f>IF(N195="sníž. přenesená",J195,0)</f>
        <v>0</v>
      </c>
      <c r="BI195" s="222">
        <f>IF(N195="nulová",J195,0)</f>
        <v>0</v>
      </c>
      <c r="BJ195" s="16" t="s">
        <v>83</v>
      </c>
      <c r="BK195" s="222">
        <f>ROUND(I195*H195,2)</f>
        <v>0</v>
      </c>
      <c r="BL195" s="16" t="s">
        <v>247</v>
      </c>
      <c r="BM195" s="221" t="s">
        <v>1233</v>
      </c>
    </row>
    <row r="196" spans="2:65" s="1" customFormat="1" ht="16.5" customHeight="1">
      <c r="B196" s="37"/>
      <c r="C196" s="210" t="s">
        <v>654</v>
      </c>
      <c r="D196" s="210" t="s">
        <v>145</v>
      </c>
      <c r="E196" s="211" t="s">
        <v>1234</v>
      </c>
      <c r="F196" s="212" t="s">
        <v>1235</v>
      </c>
      <c r="G196" s="213" t="s">
        <v>158</v>
      </c>
      <c r="H196" s="214">
        <v>1.77</v>
      </c>
      <c r="I196" s="215"/>
      <c r="J196" s="216">
        <f>ROUND(I196*H196,2)</f>
        <v>0</v>
      </c>
      <c r="K196" s="212" t="s">
        <v>19</v>
      </c>
      <c r="L196" s="42"/>
      <c r="M196" s="217" t="s">
        <v>19</v>
      </c>
      <c r="N196" s="218" t="s">
        <v>46</v>
      </c>
      <c r="O196" s="82"/>
      <c r="P196" s="219">
        <f>O196*H196</f>
        <v>0</v>
      </c>
      <c r="Q196" s="219">
        <v>0</v>
      </c>
      <c r="R196" s="219">
        <f>Q196*H196</f>
        <v>0</v>
      </c>
      <c r="S196" s="219">
        <v>0</v>
      </c>
      <c r="T196" s="220">
        <f>S196*H196</f>
        <v>0</v>
      </c>
      <c r="AR196" s="221" t="s">
        <v>247</v>
      </c>
      <c r="AT196" s="221" t="s">
        <v>145</v>
      </c>
      <c r="AU196" s="221" t="s">
        <v>143</v>
      </c>
      <c r="AY196" s="16" t="s">
        <v>142</v>
      </c>
      <c r="BE196" s="222">
        <f>IF(N196="základní",J196,0)</f>
        <v>0</v>
      </c>
      <c r="BF196" s="222">
        <f>IF(N196="snížená",J196,0)</f>
        <v>0</v>
      </c>
      <c r="BG196" s="222">
        <f>IF(N196="zákl. přenesená",J196,0)</f>
        <v>0</v>
      </c>
      <c r="BH196" s="222">
        <f>IF(N196="sníž. přenesená",J196,0)</f>
        <v>0</v>
      </c>
      <c r="BI196" s="222">
        <f>IF(N196="nulová",J196,0)</f>
        <v>0</v>
      </c>
      <c r="BJ196" s="16" t="s">
        <v>83</v>
      </c>
      <c r="BK196" s="222">
        <f>ROUND(I196*H196,2)</f>
        <v>0</v>
      </c>
      <c r="BL196" s="16" t="s">
        <v>247</v>
      </c>
      <c r="BM196" s="221" t="s">
        <v>1236</v>
      </c>
    </row>
    <row r="197" spans="2:63" s="11" customFormat="1" ht="20.85" customHeight="1">
      <c r="B197" s="194"/>
      <c r="C197" s="195"/>
      <c r="D197" s="196" t="s">
        <v>74</v>
      </c>
      <c r="E197" s="208" t="s">
        <v>1237</v>
      </c>
      <c r="F197" s="208" t="s">
        <v>1238</v>
      </c>
      <c r="G197" s="195"/>
      <c r="H197" s="195"/>
      <c r="I197" s="198"/>
      <c r="J197" s="209">
        <f>BK197</f>
        <v>0</v>
      </c>
      <c r="K197" s="195"/>
      <c r="L197" s="200"/>
      <c r="M197" s="201"/>
      <c r="N197" s="202"/>
      <c r="O197" s="202"/>
      <c r="P197" s="203">
        <f>SUM(P198:P200)</f>
        <v>0</v>
      </c>
      <c r="Q197" s="202"/>
      <c r="R197" s="203">
        <f>SUM(R198:R200)</f>
        <v>0</v>
      </c>
      <c r="S197" s="202"/>
      <c r="T197" s="204">
        <f>SUM(T198:T200)</f>
        <v>0</v>
      </c>
      <c r="AR197" s="205" t="s">
        <v>85</v>
      </c>
      <c r="AT197" s="206" t="s">
        <v>74</v>
      </c>
      <c r="AU197" s="206" t="s">
        <v>85</v>
      </c>
      <c r="AY197" s="205" t="s">
        <v>142</v>
      </c>
      <c r="BK197" s="207">
        <f>SUM(BK198:BK200)</f>
        <v>0</v>
      </c>
    </row>
    <row r="198" spans="2:65" s="1" customFormat="1" ht="16.5" customHeight="1">
      <c r="B198" s="37"/>
      <c r="C198" s="210" t="s">
        <v>659</v>
      </c>
      <c r="D198" s="210" t="s">
        <v>145</v>
      </c>
      <c r="E198" s="211" t="s">
        <v>1239</v>
      </c>
      <c r="F198" s="212" t="s">
        <v>1240</v>
      </c>
      <c r="G198" s="213" t="s">
        <v>1241</v>
      </c>
      <c r="H198" s="214">
        <v>400</v>
      </c>
      <c r="I198" s="215"/>
      <c r="J198" s="216">
        <f>ROUND(I198*H198,2)</f>
        <v>0</v>
      </c>
      <c r="K198" s="212" t="s">
        <v>19</v>
      </c>
      <c r="L198" s="42"/>
      <c r="M198" s="217" t="s">
        <v>19</v>
      </c>
      <c r="N198" s="218" t="s">
        <v>46</v>
      </c>
      <c r="O198" s="82"/>
      <c r="P198" s="219">
        <f>O198*H198</f>
        <v>0</v>
      </c>
      <c r="Q198" s="219">
        <v>0</v>
      </c>
      <c r="R198" s="219">
        <f>Q198*H198</f>
        <v>0</v>
      </c>
      <c r="S198" s="219">
        <v>0</v>
      </c>
      <c r="T198" s="220">
        <f>S198*H198</f>
        <v>0</v>
      </c>
      <c r="AR198" s="221" t="s">
        <v>247</v>
      </c>
      <c r="AT198" s="221" t="s">
        <v>145</v>
      </c>
      <c r="AU198" s="221" t="s">
        <v>143</v>
      </c>
      <c r="AY198" s="16" t="s">
        <v>142</v>
      </c>
      <c r="BE198" s="222">
        <f>IF(N198="základní",J198,0)</f>
        <v>0</v>
      </c>
      <c r="BF198" s="222">
        <f>IF(N198="snížená",J198,0)</f>
        <v>0</v>
      </c>
      <c r="BG198" s="222">
        <f>IF(N198="zákl. přenesená",J198,0)</f>
        <v>0</v>
      </c>
      <c r="BH198" s="222">
        <f>IF(N198="sníž. přenesená",J198,0)</f>
        <v>0</v>
      </c>
      <c r="BI198" s="222">
        <f>IF(N198="nulová",J198,0)</f>
        <v>0</v>
      </c>
      <c r="BJ198" s="16" t="s">
        <v>83</v>
      </c>
      <c r="BK198" s="222">
        <f>ROUND(I198*H198,2)</f>
        <v>0</v>
      </c>
      <c r="BL198" s="16" t="s">
        <v>247</v>
      </c>
      <c r="BM198" s="221" t="s">
        <v>1242</v>
      </c>
    </row>
    <row r="199" spans="2:65" s="1" customFormat="1" ht="16.5" customHeight="1">
      <c r="B199" s="37"/>
      <c r="C199" s="237" t="s">
        <v>665</v>
      </c>
      <c r="D199" s="237" t="s">
        <v>162</v>
      </c>
      <c r="E199" s="238" t="s">
        <v>86</v>
      </c>
      <c r="F199" s="239" t="s">
        <v>1243</v>
      </c>
      <c r="G199" s="240" t="s">
        <v>1241</v>
      </c>
      <c r="H199" s="241">
        <v>400</v>
      </c>
      <c r="I199" s="242"/>
      <c r="J199" s="243">
        <f>ROUND(I199*H199,2)</f>
        <v>0</v>
      </c>
      <c r="K199" s="239" t="s">
        <v>19</v>
      </c>
      <c r="L199" s="244"/>
      <c r="M199" s="245" t="s">
        <v>19</v>
      </c>
      <c r="N199" s="246" t="s">
        <v>46</v>
      </c>
      <c r="O199" s="82"/>
      <c r="P199" s="219">
        <f>O199*H199</f>
        <v>0</v>
      </c>
      <c r="Q199" s="219">
        <v>0</v>
      </c>
      <c r="R199" s="219">
        <f>Q199*H199</f>
        <v>0</v>
      </c>
      <c r="S199" s="219">
        <v>0</v>
      </c>
      <c r="T199" s="220">
        <f>S199*H199</f>
        <v>0</v>
      </c>
      <c r="AR199" s="221" t="s">
        <v>267</v>
      </c>
      <c r="AT199" s="221" t="s">
        <v>162</v>
      </c>
      <c r="AU199" s="221" t="s">
        <v>143</v>
      </c>
      <c r="AY199" s="16" t="s">
        <v>142</v>
      </c>
      <c r="BE199" s="222">
        <f>IF(N199="základní",J199,0)</f>
        <v>0</v>
      </c>
      <c r="BF199" s="222">
        <f>IF(N199="snížená",J199,0)</f>
        <v>0</v>
      </c>
      <c r="BG199" s="222">
        <f>IF(N199="zákl. přenesená",J199,0)</f>
        <v>0</v>
      </c>
      <c r="BH199" s="222">
        <f>IF(N199="sníž. přenesená",J199,0)</f>
        <v>0</v>
      </c>
      <c r="BI199" s="222">
        <f>IF(N199="nulová",J199,0)</f>
        <v>0</v>
      </c>
      <c r="BJ199" s="16" t="s">
        <v>83</v>
      </c>
      <c r="BK199" s="222">
        <f>ROUND(I199*H199,2)</f>
        <v>0</v>
      </c>
      <c r="BL199" s="16" t="s">
        <v>247</v>
      </c>
      <c r="BM199" s="221" t="s">
        <v>1244</v>
      </c>
    </row>
    <row r="200" spans="2:65" s="1" customFormat="1" ht="16.5" customHeight="1">
      <c r="B200" s="37"/>
      <c r="C200" s="210" t="s">
        <v>669</v>
      </c>
      <c r="D200" s="210" t="s">
        <v>145</v>
      </c>
      <c r="E200" s="211" t="s">
        <v>1245</v>
      </c>
      <c r="F200" s="212" t="s">
        <v>1246</v>
      </c>
      <c r="G200" s="213" t="s">
        <v>158</v>
      </c>
      <c r="H200" s="214">
        <v>0.028</v>
      </c>
      <c r="I200" s="215"/>
      <c r="J200" s="216">
        <f>ROUND(I200*H200,2)</f>
        <v>0</v>
      </c>
      <c r="K200" s="212" t="s">
        <v>19</v>
      </c>
      <c r="L200" s="42"/>
      <c r="M200" s="217" t="s">
        <v>19</v>
      </c>
      <c r="N200" s="218" t="s">
        <v>46</v>
      </c>
      <c r="O200" s="82"/>
      <c r="P200" s="219">
        <f>O200*H200</f>
        <v>0</v>
      </c>
      <c r="Q200" s="219">
        <v>0</v>
      </c>
      <c r="R200" s="219">
        <f>Q200*H200</f>
        <v>0</v>
      </c>
      <c r="S200" s="219">
        <v>0</v>
      </c>
      <c r="T200" s="220">
        <f>S200*H200</f>
        <v>0</v>
      </c>
      <c r="AR200" s="221" t="s">
        <v>247</v>
      </c>
      <c r="AT200" s="221" t="s">
        <v>145</v>
      </c>
      <c r="AU200" s="221" t="s">
        <v>143</v>
      </c>
      <c r="AY200" s="16" t="s">
        <v>142</v>
      </c>
      <c r="BE200" s="222">
        <f>IF(N200="základní",J200,0)</f>
        <v>0</v>
      </c>
      <c r="BF200" s="222">
        <f>IF(N200="snížená",J200,0)</f>
        <v>0</v>
      </c>
      <c r="BG200" s="222">
        <f>IF(N200="zákl. přenesená",J200,0)</f>
        <v>0</v>
      </c>
      <c r="BH200" s="222">
        <f>IF(N200="sníž. přenesená",J200,0)</f>
        <v>0</v>
      </c>
      <c r="BI200" s="222">
        <f>IF(N200="nulová",J200,0)</f>
        <v>0</v>
      </c>
      <c r="BJ200" s="16" t="s">
        <v>83</v>
      </c>
      <c r="BK200" s="222">
        <f>ROUND(I200*H200,2)</f>
        <v>0</v>
      </c>
      <c r="BL200" s="16" t="s">
        <v>247</v>
      </c>
      <c r="BM200" s="221" t="s">
        <v>1247</v>
      </c>
    </row>
    <row r="201" spans="2:63" s="11" customFormat="1" ht="20.85" customHeight="1">
      <c r="B201" s="194"/>
      <c r="C201" s="195"/>
      <c r="D201" s="196" t="s">
        <v>74</v>
      </c>
      <c r="E201" s="208" t="s">
        <v>514</v>
      </c>
      <c r="F201" s="208" t="s">
        <v>515</v>
      </c>
      <c r="G201" s="195"/>
      <c r="H201" s="195"/>
      <c r="I201" s="198"/>
      <c r="J201" s="209">
        <f>BK201</f>
        <v>0</v>
      </c>
      <c r="K201" s="195"/>
      <c r="L201" s="200"/>
      <c r="M201" s="201"/>
      <c r="N201" s="202"/>
      <c r="O201" s="202"/>
      <c r="P201" s="203">
        <f>SUM(P202:P205)</f>
        <v>0</v>
      </c>
      <c r="Q201" s="202"/>
      <c r="R201" s="203">
        <f>SUM(R202:R205)</f>
        <v>0</v>
      </c>
      <c r="S201" s="202"/>
      <c r="T201" s="204">
        <f>SUM(T202:T205)</f>
        <v>0</v>
      </c>
      <c r="AR201" s="205" t="s">
        <v>85</v>
      </c>
      <c r="AT201" s="206" t="s">
        <v>74</v>
      </c>
      <c r="AU201" s="206" t="s">
        <v>85</v>
      </c>
      <c r="AY201" s="205" t="s">
        <v>142</v>
      </c>
      <c r="BK201" s="207">
        <f>SUM(BK202:BK205)</f>
        <v>0</v>
      </c>
    </row>
    <row r="202" spans="2:65" s="1" customFormat="1" ht="16.5" customHeight="1">
      <c r="B202" s="37"/>
      <c r="C202" s="210" t="s">
        <v>673</v>
      </c>
      <c r="D202" s="210" t="s">
        <v>145</v>
      </c>
      <c r="E202" s="211" t="s">
        <v>522</v>
      </c>
      <c r="F202" s="212" t="s">
        <v>1248</v>
      </c>
      <c r="G202" s="213" t="s">
        <v>169</v>
      </c>
      <c r="H202" s="214">
        <v>13</v>
      </c>
      <c r="I202" s="215"/>
      <c r="J202" s="216">
        <f>ROUND(I202*H202,2)</f>
        <v>0</v>
      </c>
      <c r="K202" s="212" t="s">
        <v>19</v>
      </c>
      <c r="L202" s="42"/>
      <c r="M202" s="217" t="s">
        <v>19</v>
      </c>
      <c r="N202" s="218" t="s">
        <v>46</v>
      </c>
      <c r="O202" s="82"/>
      <c r="P202" s="219">
        <f>O202*H202</f>
        <v>0</v>
      </c>
      <c r="Q202" s="219">
        <v>0</v>
      </c>
      <c r="R202" s="219">
        <f>Q202*H202</f>
        <v>0</v>
      </c>
      <c r="S202" s="219">
        <v>0</v>
      </c>
      <c r="T202" s="220">
        <f>S202*H202</f>
        <v>0</v>
      </c>
      <c r="AR202" s="221" t="s">
        <v>247</v>
      </c>
      <c r="AT202" s="221" t="s">
        <v>145</v>
      </c>
      <c r="AU202" s="221" t="s">
        <v>143</v>
      </c>
      <c r="AY202" s="16" t="s">
        <v>142</v>
      </c>
      <c r="BE202" s="222">
        <f>IF(N202="základní",J202,0)</f>
        <v>0</v>
      </c>
      <c r="BF202" s="222">
        <f>IF(N202="snížená",J202,0)</f>
        <v>0</v>
      </c>
      <c r="BG202" s="222">
        <f>IF(N202="zákl. přenesená",J202,0)</f>
        <v>0</v>
      </c>
      <c r="BH202" s="222">
        <f>IF(N202="sníž. přenesená",J202,0)</f>
        <v>0</v>
      </c>
      <c r="BI202" s="222">
        <f>IF(N202="nulová",J202,0)</f>
        <v>0</v>
      </c>
      <c r="BJ202" s="16" t="s">
        <v>83</v>
      </c>
      <c r="BK202" s="222">
        <f>ROUND(I202*H202,2)</f>
        <v>0</v>
      </c>
      <c r="BL202" s="16" t="s">
        <v>247</v>
      </c>
      <c r="BM202" s="221" t="s">
        <v>1249</v>
      </c>
    </row>
    <row r="203" spans="2:65" s="1" customFormat="1" ht="16.5" customHeight="1">
      <c r="B203" s="37"/>
      <c r="C203" s="210" t="s">
        <v>677</v>
      </c>
      <c r="D203" s="210" t="s">
        <v>145</v>
      </c>
      <c r="E203" s="211" t="s">
        <v>526</v>
      </c>
      <c r="F203" s="212" t="s">
        <v>1250</v>
      </c>
      <c r="G203" s="213" t="s">
        <v>169</v>
      </c>
      <c r="H203" s="214">
        <v>13</v>
      </c>
      <c r="I203" s="215"/>
      <c r="J203" s="216">
        <f>ROUND(I203*H203,2)</f>
        <v>0</v>
      </c>
      <c r="K203" s="212" t="s">
        <v>19</v>
      </c>
      <c r="L203" s="42"/>
      <c r="M203" s="217" t="s">
        <v>19</v>
      </c>
      <c r="N203" s="218" t="s">
        <v>46</v>
      </c>
      <c r="O203" s="82"/>
      <c r="P203" s="219">
        <f>O203*H203</f>
        <v>0</v>
      </c>
      <c r="Q203" s="219">
        <v>0</v>
      </c>
      <c r="R203" s="219">
        <f>Q203*H203</f>
        <v>0</v>
      </c>
      <c r="S203" s="219">
        <v>0</v>
      </c>
      <c r="T203" s="220">
        <f>S203*H203</f>
        <v>0</v>
      </c>
      <c r="AR203" s="221" t="s">
        <v>247</v>
      </c>
      <c r="AT203" s="221" t="s">
        <v>145</v>
      </c>
      <c r="AU203" s="221" t="s">
        <v>143</v>
      </c>
      <c r="AY203" s="16" t="s">
        <v>142</v>
      </c>
      <c r="BE203" s="222">
        <f>IF(N203="základní",J203,0)</f>
        <v>0</v>
      </c>
      <c r="BF203" s="222">
        <f>IF(N203="snížená",J203,0)</f>
        <v>0</v>
      </c>
      <c r="BG203" s="222">
        <f>IF(N203="zákl. přenesená",J203,0)</f>
        <v>0</v>
      </c>
      <c r="BH203" s="222">
        <f>IF(N203="sníž. přenesená",J203,0)</f>
        <v>0</v>
      </c>
      <c r="BI203" s="222">
        <f>IF(N203="nulová",J203,0)</f>
        <v>0</v>
      </c>
      <c r="BJ203" s="16" t="s">
        <v>83</v>
      </c>
      <c r="BK203" s="222">
        <f>ROUND(I203*H203,2)</f>
        <v>0</v>
      </c>
      <c r="BL203" s="16" t="s">
        <v>247</v>
      </c>
      <c r="BM203" s="221" t="s">
        <v>1251</v>
      </c>
    </row>
    <row r="204" spans="2:65" s="1" customFormat="1" ht="16.5" customHeight="1">
      <c r="B204" s="37"/>
      <c r="C204" s="210" t="s">
        <v>682</v>
      </c>
      <c r="D204" s="210" t="s">
        <v>145</v>
      </c>
      <c r="E204" s="211" t="s">
        <v>1252</v>
      </c>
      <c r="F204" s="212" t="s">
        <v>1253</v>
      </c>
      <c r="G204" s="213" t="s">
        <v>298</v>
      </c>
      <c r="H204" s="214">
        <v>10</v>
      </c>
      <c r="I204" s="215"/>
      <c r="J204" s="216">
        <f>ROUND(I204*H204,2)</f>
        <v>0</v>
      </c>
      <c r="K204" s="212" t="s">
        <v>19</v>
      </c>
      <c r="L204" s="42"/>
      <c r="M204" s="217" t="s">
        <v>19</v>
      </c>
      <c r="N204" s="218" t="s">
        <v>46</v>
      </c>
      <c r="O204" s="82"/>
      <c r="P204" s="219">
        <f>O204*H204</f>
        <v>0</v>
      </c>
      <c r="Q204" s="219">
        <v>0</v>
      </c>
      <c r="R204" s="219">
        <f>Q204*H204</f>
        <v>0</v>
      </c>
      <c r="S204" s="219">
        <v>0</v>
      </c>
      <c r="T204" s="220">
        <f>S204*H204</f>
        <v>0</v>
      </c>
      <c r="AR204" s="221" t="s">
        <v>247</v>
      </c>
      <c r="AT204" s="221" t="s">
        <v>145</v>
      </c>
      <c r="AU204" s="221" t="s">
        <v>143</v>
      </c>
      <c r="AY204" s="16" t="s">
        <v>142</v>
      </c>
      <c r="BE204" s="222">
        <f>IF(N204="základní",J204,0)</f>
        <v>0</v>
      </c>
      <c r="BF204" s="222">
        <f>IF(N204="snížená",J204,0)</f>
        <v>0</v>
      </c>
      <c r="BG204" s="222">
        <f>IF(N204="zákl. přenesená",J204,0)</f>
        <v>0</v>
      </c>
      <c r="BH204" s="222">
        <f>IF(N204="sníž. přenesená",J204,0)</f>
        <v>0</v>
      </c>
      <c r="BI204" s="222">
        <f>IF(N204="nulová",J204,0)</f>
        <v>0</v>
      </c>
      <c r="BJ204" s="16" t="s">
        <v>83</v>
      </c>
      <c r="BK204" s="222">
        <f>ROUND(I204*H204,2)</f>
        <v>0</v>
      </c>
      <c r="BL204" s="16" t="s">
        <v>247</v>
      </c>
      <c r="BM204" s="221" t="s">
        <v>1254</v>
      </c>
    </row>
    <row r="205" spans="2:65" s="1" customFormat="1" ht="16.5" customHeight="1">
      <c r="B205" s="37"/>
      <c r="C205" s="210" t="s">
        <v>686</v>
      </c>
      <c r="D205" s="210" t="s">
        <v>145</v>
      </c>
      <c r="E205" s="211" t="s">
        <v>1255</v>
      </c>
      <c r="F205" s="212" t="s">
        <v>1256</v>
      </c>
      <c r="G205" s="213" t="s">
        <v>298</v>
      </c>
      <c r="H205" s="214">
        <v>4</v>
      </c>
      <c r="I205" s="215"/>
      <c r="J205" s="216">
        <f>ROUND(I205*H205,2)</f>
        <v>0</v>
      </c>
      <c r="K205" s="212" t="s">
        <v>19</v>
      </c>
      <c r="L205" s="42"/>
      <c r="M205" s="217" t="s">
        <v>19</v>
      </c>
      <c r="N205" s="218" t="s">
        <v>46</v>
      </c>
      <c r="O205" s="82"/>
      <c r="P205" s="219">
        <f>O205*H205</f>
        <v>0</v>
      </c>
      <c r="Q205" s="219">
        <v>0</v>
      </c>
      <c r="R205" s="219">
        <f>Q205*H205</f>
        <v>0</v>
      </c>
      <c r="S205" s="219">
        <v>0</v>
      </c>
      <c r="T205" s="220">
        <f>S205*H205</f>
        <v>0</v>
      </c>
      <c r="AR205" s="221" t="s">
        <v>247</v>
      </c>
      <c r="AT205" s="221" t="s">
        <v>145</v>
      </c>
      <c r="AU205" s="221" t="s">
        <v>143</v>
      </c>
      <c r="AY205" s="16" t="s">
        <v>142</v>
      </c>
      <c r="BE205" s="222">
        <f>IF(N205="základní",J205,0)</f>
        <v>0</v>
      </c>
      <c r="BF205" s="222">
        <f>IF(N205="snížená",J205,0)</f>
        <v>0</v>
      </c>
      <c r="BG205" s="222">
        <f>IF(N205="zákl. přenesená",J205,0)</f>
        <v>0</v>
      </c>
      <c r="BH205" s="222">
        <f>IF(N205="sníž. přenesená",J205,0)</f>
        <v>0</v>
      </c>
      <c r="BI205" s="222">
        <f>IF(N205="nulová",J205,0)</f>
        <v>0</v>
      </c>
      <c r="BJ205" s="16" t="s">
        <v>83</v>
      </c>
      <c r="BK205" s="222">
        <f>ROUND(I205*H205,2)</f>
        <v>0</v>
      </c>
      <c r="BL205" s="16" t="s">
        <v>247</v>
      </c>
      <c r="BM205" s="221" t="s">
        <v>1257</v>
      </c>
    </row>
    <row r="206" spans="2:63" s="11" customFormat="1" ht="20.85" customHeight="1">
      <c r="B206" s="194"/>
      <c r="C206" s="195"/>
      <c r="D206" s="196" t="s">
        <v>74</v>
      </c>
      <c r="E206" s="208" t="s">
        <v>319</v>
      </c>
      <c r="F206" s="208" t="s">
        <v>320</v>
      </c>
      <c r="G206" s="195"/>
      <c r="H206" s="195"/>
      <c r="I206" s="198"/>
      <c r="J206" s="209">
        <f>BK206</f>
        <v>0</v>
      </c>
      <c r="K206" s="195"/>
      <c r="L206" s="200"/>
      <c r="M206" s="201"/>
      <c r="N206" s="202"/>
      <c r="O206" s="202"/>
      <c r="P206" s="203">
        <f>SUM(P207:P215)</f>
        <v>0</v>
      </c>
      <c r="Q206" s="202"/>
      <c r="R206" s="203">
        <f>SUM(R207:R215)</f>
        <v>0</v>
      </c>
      <c r="S206" s="202"/>
      <c r="T206" s="204">
        <f>SUM(T207:T215)</f>
        <v>0</v>
      </c>
      <c r="AR206" s="205" t="s">
        <v>150</v>
      </c>
      <c r="AT206" s="206" t="s">
        <v>74</v>
      </c>
      <c r="AU206" s="206" t="s">
        <v>85</v>
      </c>
      <c r="AY206" s="205" t="s">
        <v>142</v>
      </c>
      <c r="BK206" s="207">
        <f>SUM(BK207:BK215)</f>
        <v>0</v>
      </c>
    </row>
    <row r="207" spans="2:65" s="1" customFormat="1" ht="16.5" customHeight="1">
      <c r="B207" s="37"/>
      <c r="C207" s="237" t="s">
        <v>690</v>
      </c>
      <c r="D207" s="237" t="s">
        <v>162</v>
      </c>
      <c r="E207" s="238" t="s">
        <v>92</v>
      </c>
      <c r="F207" s="239" t="s">
        <v>1258</v>
      </c>
      <c r="G207" s="240" t="s">
        <v>324</v>
      </c>
      <c r="H207" s="241">
        <v>40</v>
      </c>
      <c r="I207" s="242"/>
      <c r="J207" s="243">
        <f>ROUND(I207*H207,2)</f>
        <v>0</v>
      </c>
      <c r="K207" s="239" t="s">
        <v>19</v>
      </c>
      <c r="L207" s="244"/>
      <c r="M207" s="245" t="s">
        <v>19</v>
      </c>
      <c r="N207" s="246" t="s">
        <v>46</v>
      </c>
      <c r="O207" s="82"/>
      <c r="P207" s="219">
        <f>O207*H207</f>
        <v>0</v>
      </c>
      <c r="Q207" s="219">
        <v>0</v>
      </c>
      <c r="R207" s="219">
        <f>Q207*H207</f>
        <v>0</v>
      </c>
      <c r="S207" s="219">
        <v>0</v>
      </c>
      <c r="T207" s="220">
        <f>S207*H207</f>
        <v>0</v>
      </c>
      <c r="AR207" s="221" t="s">
        <v>1259</v>
      </c>
      <c r="AT207" s="221" t="s">
        <v>162</v>
      </c>
      <c r="AU207" s="221" t="s">
        <v>143</v>
      </c>
      <c r="AY207" s="16" t="s">
        <v>142</v>
      </c>
      <c r="BE207" s="222">
        <f>IF(N207="základní",J207,0)</f>
        <v>0</v>
      </c>
      <c r="BF207" s="222">
        <f>IF(N207="snížená",J207,0)</f>
        <v>0</v>
      </c>
      <c r="BG207" s="222">
        <f>IF(N207="zákl. přenesená",J207,0)</f>
        <v>0</v>
      </c>
      <c r="BH207" s="222">
        <f>IF(N207="sníž. přenesená",J207,0)</f>
        <v>0</v>
      </c>
      <c r="BI207" s="222">
        <f>IF(N207="nulová",J207,0)</f>
        <v>0</v>
      </c>
      <c r="BJ207" s="16" t="s">
        <v>83</v>
      </c>
      <c r="BK207" s="222">
        <f>ROUND(I207*H207,2)</f>
        <v>0</v>
      </c>
      <c r="BL207" s="16" t="s">
        <v>1259</v>
      </c>
      <c r="BM207" s="221" t="s">
        <v>1260</v>
      </c>
    </row>
    <row r="208" spans="2:65" s="1" customFormat="1" ht="16.5" customHeight="1">
      <c r="B208" s="37"/>
      <c r="C208" s="237" t="s">
        <v>694</v>
      </c>
      <c r="D208" s="237" t="s">
        <v>162</v>
      </c>
      <c r="E208" s="238" t="s">
        <v>1261</v>
      </c>
      <c r="F208" s="239" t="s">
        <v>1262</v>
      </c>
      <c r="G208" s="240" t="s">
        <v>324</v>
      </c>
      <c r="H208" s="241">
        <v>25</v>
      </c>
      <c r="I208" s="242"/>
      <c r="J208" s="243">
        <f>ROUND(I208*H208,2)</f>
        <v>0</v>
      </c>
      <c r="K208" s="239" t="s">
        <v>19</v>
      </c>
      <c r="L208" s="244"/>
      <c r="M208" s="245" t="s">
        <v>19</v>
      </c>
      <c r="N208" s="246" t="s">
        <v>46</v>
      </c>
      <c r="O208" s="82"/>
      <c r="P208" s="219">
        <f>O208*H208</f>
        <v>0</v>
      </c>
      <c r="Q208" s="219">
        <v>0</v>
      </c>
      <c r="R208" s="219">
        <f>Q208*H208</f>
        <v>0</v>
      </c>
      <c r="S208" s="219">
        <v>0</v>
      </c>
      <c r="T208" s="220">
        <f>S208*H208</f>
        <v>0</v>
      </c>
      <c r="AR208" s="221" t="s">
        <v>1259</v>
      </c>
      <c r="AT208" s="221" t="s">
        <v>162</v>
      </c>
      <c r="AU208" s="221" t="s">
        <v>143</v>
      </c>
      <c r="AY208" s="16" t="s">
        <v>142</v>
      </c>
      <c r="BE208" s="222">
        <f>IF(N208="základní",J208,0)</f>
        <v>0</v>
      </c>
      <c r="BF208" s="222">
        <f>IF(N208="snížená",J208,0)</f>
        <v>0</v>
      </c>
      <c r="BG208" s="222">
        <f>IF(N208="zákl. přenesená",J208,0)</f>
        <v>0</v>
      </c>
      <c r="BH208" s="222">
        <f>IF(N208="sníž. přenesená",J208,0)</f>
        <v>0</v>
      </c>
      <c r="BI208" s="222">
        <f>IF(N208="nulová",J208,0)</f>
        <v>0</v>
      </c>
      <c r="BJ208" s="16" t="s">
        <v>83</v>
      </c>
      <c r="BK208" s="222">
        <f>ROUND(I208*H208,2)</f>
        <v>0</v>
      </c>
      <c r="BL208" s="16" t="s">
        <v>1259</v>
      </c>
      <c r="BM208" s="221" t="s">
        <v>1263</v>
      </c>
    </row>
    <row r="209" spans="2:65" s="1" customFormat="1" ht="16.5" customHeight="1">
      <c r="B209" s="37"/>
      <c r="C209" s="237" t="s">
        <v>698</v>
      </c>
      <c r="D209" s="237" t="s">
        <v>162</v>
      </c>
      <c r="E209" s="238" t="s">
        <v>1264</v>
      </c>
      <c r="F209" s="239" t="s">
        <v>1265</v>
      </c>
      <c r="G209" s="240" t="s">
        <v>324</v>
      </c>
      <c r="H209" s="241">
        <v>30</v>
      </c>
      <c r="I209" s="242"/>
      <c r="J209" s="243">
        <f>ROUND(I209*H209,2)</f>
        <v>0</v>
      </c>
      <c r="K209" s="239" t="s">
        <v>19</v>
      </c>
      <c r="L209" s="244"/>
      <c r="M209" s="245" t="s">
        <v>19</v>
      </c>
      <c r="N209" s="246" t="s">
        <v>46</v>
      </c>
      <c r="O209" s="82"/>
      <c r="P209" s="219">
        <f>O209*H209</f>
        <v>0</v>
      </c>
      <c r="Q209" s="219">
        <v>0</v>
      </c>
      <c r="R209" s="219">
        <f>Q209*H209</f>
        <v>0</v>
      </c>
      <c r="S209" s="219">
        <v>0</v>
      </c>
      <c r="T209" s="220">
        <f>S209*H209</f>
        <v>0</v>
      </c>
      <c r="AR209" s="221" t="s">
        <v>1259</v>
      </c>
      <c r="AT209" s="221" t="s">
        <v>162</v>
      </c>
      <c r="AU209" s="221" t="s">
        <v>143</v>
      </c>
      <c r="AY209" s="16" t="s">
        <v>142</v>
      </c>
      <c r="BE209" s="222">
        <f>IF(N209="základní",J209,0)</f>
        <v>0</v>
      </c>
      <c r="BF209" s="222">
        <f>IF(N209="snížená",J209,0)</f>
        <v>0</v>
      </c>
      <c r="BG209" s="222">
        <f>IF(N209="zákl. přenesená",J209,0)</f>
        <v>0</v>
      </c>
      <c r="BH209" s="222">
        <f>IF(N209="sníž. přenesená",J209,0)</f>
        <v>0</v>
      </c>
      <c r="BI209" s="222">
        <f>IF(N209="nulová",J209,0)</f>
        <v>0</v>
      </c>
      <c r="BJ209" s="16" t="s">
        <v>83</v>
      </c>
      <c r="BK209" s="222">
        <f>ROUND(I209*H209,2)</f>
        <v>0</v>
      </c>
      <c r="BL209" s="16" t="s">
        <v>1259</v>
      </c>
      <c r="BM209" s="221" t="s">
        <v>1266</v>
      </c>
    </row>
    <row r="210" spans="2:65" s="1" customFormat="1" ht="16.5" customHeight="1">
      <c r="B210" s="37"/>
      <c r="C210" s="237" t="s">
        <v>702</v>
      </c>
      <c r="D210" s="237" t="s">
        <v>162</v>
      </c>
      <c r="E210" s="238" t="s">
        <v>1267</v>
      </c>
      <c r="F210" s="239" t="s">
        <v>1268</v>
      </c>
      <c r="G210" s="240" t="s">
        <v>324</v>
      </c>
      <c r="H210" s="241">
        <v>48</v>
      </c>
      <c r="I210" s="242"/>
      <c r="J210" s="243">
        <f>ROUND(I210*H210,2)</f>
        <v>0</v>
      </c>
      <c r="K210" s="239" t="s">
        <v>19</v>
      </c>
      <c r="L210" s="244"/>
      <c r="M210" s="245" t="s">
        <v>19</v>
      </c>
      <c r="N210" s="246" t="s">
        <v>46</v>
      </c>
      <c r="O210" s="82"/>
      <c r="P210" s="219">
        <f>O210*H210</f>
        <v>0</v>
      </c>
      <c r="Q210" s="219">
        <v>0</v>
      </c>
      <c r="R210" s="219">
        <f>Q210*H210</f>
        <v>0</v>
      </c>
      <c r="S210" s="219">
        <v>0</v>
      </c>
      <c r="T210" s="220">
        <f>S210*H210</f>
        <v>0</v>
      </c>
      <c r="AR210" s="221" t="s">
        <v>1259</v>
      </c>
      <c r="AT210" s="221" t="s">
        <v>162</v>
      </c>
      <c r="AU210" s="221" t="s">
        <v>143</v>
      </c>
      <c r="AY210" s="16" t="s">
        <v>142</v>
      </c>
      <c r="BE210" s="222">
        <f>IF(N210="základní",J210,0)</f>
        <v>0</v>
      </c>
      <c r="BF210" s="222">
        <f>IF(N210="snížená",J210,0)</f>
        <v>0</v>
      </c>
      <c r="BG210" s="222">
        <f>IF(N210="zákl. přenesená",J210,0)</f>
        <v>0</v>
      </c>
      <c r="BH210" s="222">
        <f>IF(N210="sníž. přenesená",J210,0)</f>
        <v>0</v>
      </c>
      <c r="BI210" s="222">
        <f>IF(N210="nulová",J210,0)</f>
        <v>0</v>
      </c>
      <c r="BJ210" s="16" t="s">
        <v>83</v>
      </c>
      <c r="BK210" s="222">
        <f>ROUND(I210*H210,2)</f>
        <v>0</v>
      </c>
      <c r="BL210" s="16" t="s">
        <v>1259</v>
      </c>
      <c r="BM210" s="221" t="s">
        <v>1269</v>
      </c>
    </row>
    <row r="211" spans="2:65" s="1" customFormat="1" ht="16.5" customHeight="1">
      <c r="B211" s="37"/>
      <c r="C211" s="237" t="s">
        <v>706</v>
      </c>
      <c r="D211" s="237" t="s">
        <v>162</v>
      </c>
      <c r="E211" s="238" t="s">
        <v>1270</v>
      </c>
      <c r="F211" s="239" t="s">
        <v>1271</v>
      </c>
      <c r="G211" s="240" t="s">
        <v>324</v>
      </c>
      <c r="H211" s="241">
        <v>150</v>
      </c>
      <c r="I211" s="242"/>
      <c r="J211" s="243">
        <f>ROUND(I211*H211,2)</f>
        <v>0</v>
      </c>
      <c r="K211" s="239" t="s">
        <v>19</v>
      </c>
      <c r="L211" s="244"/>
      <c r="M211" s="245" t="s">
        <v>19</v>
      </c>
      <c r="N211" s="246" t="s">
        <v>46</v>
      </c>
      <c r="O211" s="82"/>
      <c r="P211" s="219">
        <f>O211*H211</f>
        <v>0</v>
      </c>
      <c r="Q211" s="219">
        <v>0</v>
      </c>
      <c r="R211" s="219">
        <f>Q211*H211</f>
        <v>0</v>
      </c>
      <c r="S211" s="219">
        <v>0</v>
      </c>
      <c r="T211" s="220">
        <f>S211*H211</f>
        <v>0</v>
      </c>
      <c r="AR211" s="221" t="s">
        <v>1259</v>
      </c>
      <c r="AT211" s="221" t="s">
        <v>162</v>
      </c>
      <c r="AU211" s="221" t="s">
        <v>143</v>
      </c>
      <c r="AY211" s="16" t="s">
        <v>142</v>
      </c>
      <c r="BE211" s="222">
        <f>IF(N211="základní",J211,0)</f>
        <v>0</v>
      </c>
      <c r="BF211" s="222">
        <f>IF(N211="snížená",J211,0)</f>
        <v>0</v>
      </c>
      <c r="BG211" s="222">
        <f>IF(N211="zákl. přenesená",J211,0)</f>
        <v>0</v>
      </c>
      <c r="BH211" s="222">
        <f>IF(N211="sníž. přenesená",J211,0)</f>
        <v>0</v>
      </c>
      <c r="BI211" s="222">
        <f>IF(N211="nulová",J211,0)</f>
        <v>0</v>
      </c>
      <c r="BJ211" s="16" t="s">
        <v>83</v>
      </c>
      <c r="BK211" s="222">
        <f>ROUND(I211*H211,2)</f>
        <v>0</v>
      </c>
      <c r="BL211" s="16" t="s">
        <v>1259</v>
      </c>
      <c r="BM211" s="221" t="s">
        <v>1272</v>
      </c>
    </row>
    <row r="212" spans="2:65" s="1" customFormat="1" ht="16.5" customHeight="1">
      <c r="B212" s="37"/>
      <c r="C212" s="237" t="s">
        <v>710</v>
      </c>
      <c r="D212" s="237" t="s">
        <v>162</v>
      </c>
      <c r="E212" s="238" t="s">
        <v>1273</v>
      </c>
      <c r="F212" s="239" t="s">
        <v>1274</v>
      </c>
      <c r="G212" s="240" t="s">
        <v>324</v>
      </c>
      <c r="H212" s="241">
        <v>200</v>
      </c>
      <c r="I212" s="242"/>
      <c r="J212" s="243">
        <f>ROUND(I212*H212,2)</f>
        <v>0</v>
      </c>
      <c r="K212" s="239" t="s">
        <v>19</v>
      </c>
      <c r="L212" s="244"/>
      <c r="M212" s="245" t="s">
        <v>19</v>
      </c>
      <c r="N212" s="246" t="s">
        <v>46</v>
      </c>
      <c r="O212" s="82"/>
      <c r="P212" s="219">
        <f>O212*H212</f>
        <v>0</v>
      </c>
      <c r="Q212" s="219">
        <v>0</v>
      </c>
      <c r="R212" s="219">
        <f>Q212*H212</f>
        <v>0</v>
      </c>
      <c r="S212" s="219">
        <v>0</v>
      </c>
      <c r="T212" s="220">
        <f>S212*H212</f>
        <v>0</v>
      </c>
      <c r="AR212" s="221" t="s">
        <v>1259</v>
      </c>
      <c r="AT212" s="221" t="s">
        <v>162</v>
      </c>
      <c r="AU212" s="221" t="s">
        <v>143</v>
      </c>
      <c r="AY212" s="16" t="s">
        <v>142</v>
      </c>
      <c r="BE212" s="222">
        <f>IF(N212="základní",J212,0)</f>
        <v>0</v>
      </c>
      <c r="BF212" s="222">
        <f>IF(N212="snížená",J212,0)</f>
        <v>0</v>
      </c>
      <c r="BG212" s="222">
        <f>IF(N212="zákl. přenesená",J212,0)</f>
        <v>0</v>
      </c>
      <c r="BH212" s="222">
        <f>IF(N212="sníž. přenesená",J212,0)</f>
        <v>0</v>
      </c>
      <c r="BI212" s="222">
        <f>IF(N212="nulová",J212,0)</f>
        <v>0</v>
      </c>
      <c r="BJ212" s="16" t="s">
        <v>83</v>
      </c>
      <c r="BK212" s="222">
        <f>ROUND(I212*H212,2)</f>
        <v>0</v>
      </c>
      <c r="BL212" s="16" t="s">
        <v>1259</v>
      </c>
      <c r="BM212" s="221" t="s">
        <v>1275</v>
      </c>
    </row>
    <row r="213" spans="2:65" s="1" customFormat="1" ht="16.5" customHeight="1">
      <c r="B213" s="37"/>
      <c r="C213" s="237" t="s">
        <v>714</v>
      </c>
      <c r="D213" s="237" t="s">
        <v>162</v>
      </c>
      <c r="E213" s="238" t="s">
        <v>1276</v>
      </c>
      <c r="F213" s="239" t="s">
        <v>1277</v>
      </c>
      <c r="G213" s="240" t="s">
        <v>324</v>
      </c>
      <c r="H213" s="241">
        <v>60</v>
      </c>
      <c r="I213" s="242"/>
      <c r="J213" s="243">
        <f>ROUND(I213*H213,2)</f>
        <v>0</v>
      </c>
      <c r="K213" s="239" t="s">
        <v>19</v>
      </c>
      <c r="L213" s="244"/>
      <c r="M213" s="245" t="s">
        <v>19</v>
      </c>
      <c r="N213" s="246" t="s">
        <v>46</v>
      </c>
      <c r="O213" s="82"/>
      <c r="P213" s="219">
        <f>O213*H213</f>
        <v>0</v>
      </c>
      <c r="Q213" s="219">
        <v>0</v>
      </c>
      <c r="R213" s="219">
        <f>Q213*H213</f>
        <v>0</v>
      </c>
      <c r="S213" s="219">
        <v>0</v>
      </c>
      <c r="T213" s="220">
        <f>S213*H213</f>
        <v>0</v>
      </c>
      <c r="AR213" s="221" t="s">
        <v>1259</v>
      </c>
      <c r="AT213" s="221" t="s">
        <v>162</v>
      </c>
      <c r="AU213" s="221" t="s">
        <v>143</v>
      </c>
      <c r="AY213" s="16" t="s">
        <v>142</v>
      </c>
      <c r="BE213" s="222">
        <f>IF(N213="základní",J213,0)</f>
        <v>0</v>
      </c>
      <c r="BF213" s="222">
        <f>IF(N213="snížená",J213,0)</f>
        <v>0</v>
      </c>
      <c r="BG213" s="222">
        <f>IF(N213="zákl. přenesená",J213,0)</f>
        <v>0</v>
      </c>
      <c r="BH213" s="222">
        <f>IF(N213="sníž. přenesená",J213,0)</f>
        <v>0</v>
      </c>
      <c r="BI213" s="222">
        <f>IF(N213="nulová",J213,0)</f>
        <v>0</v>
      </c>
      <c r="BJ213" s="16" t="s">
        <v>83</v>
      </c>
      <c r="BK213" s="222">
        <f>ROUND(I213*H213,2)</f>
        <v>0</v>
      </c>
      <c r="BL213" s="16" t="s">
        <v>1259</v>
      </c>
      <c r="BM213" s="221" t="s">
        <v>1278</v>
      </c>
    </row>
    <row r="214" spans="2:65" s="1" customFormat="1" ht="16.5" customHeight="1">
      <c r="B214" s="37"/>
      <c r="C214" s="237" t="s">
        <v>718</v>
      </c>
      <c r="D214" s="237" t="s">
        <v>162</v>
      </c>
      <c r="E214" s="238" t="s">
        <v>1279</v>
      </c>
      <c r="F214" s="239" t="s">
        <v>1280</v>
      </c>
      <c r="G214" s="240" t="s">
        <v>324</v>
      </c>
      <c r="H214" s="241">
        <v>30</v>
      </c>
      <c r="I214" s="242"/>
      <c r="J214" s="243">
        <f>ROUND(I214*H214,2)</f>
        <v>0</v>
      </c>
      <c r="K214" s="239" t="s">
        <v>19</v>
      </c>
      <c r="L214" s="244"/>
      <c r="M214" s="245" t="s">
        <v>19</v>
      </c>
      <c r="N214" s="246" t="s">
        <v>46</v>
      </c>
      <c r="O214" s="82"/>
      <c r="P214" s="219">
        <f>O214*H214</f>
        <v>0</v>
      </c>
      <c r="Q214" s="219">
        <v>0</v>
      </c>
      <c r="R214" s="219">
        <f>Q214*H214</f>
        <v>0</v>
      </c>
      <c r="S214" s="219">
        <v>0</v>
      </c>
      <c r="T214" s="220">
        <f>S214*H214</f>
        <v>0</v>
      </c>
      <c r="AR214" s="221" t="s">
        <v>1259</v>
      </c>
      <c r="AT214" s="221" t="s">
        <v>162</v>
      </c>
      <c r="AU214" s="221" t="s">
        <v>143</v>
      </c>
      <c r="AY214" s="16" t="s">
        <v>142</v>
      </c>
      <c r="BE214" s="222">
        <f>IF(N214="základní",J214,0)</f>
        <v>0</v>
      </c>
      <c r="BF214" s="222">
        <f>IF(N214="snížená",J214,0)</f>
        <v>0</v>
      </c>
      <c r="BG214" s="222">
        <f>IF(N214="zákl. přenesená",J214,0)</f>
        <v>0</v>
      </c>
      <c r="BH214" s="222">
        <f>IF(N214="sníž. přenesená",J214,0)</f>
        <v>0</v>
      </c>
      <c r="BI214" s="222">
        <f>IF(N214="nulová",J214,0)</f>
        <v>0</v>
      </c>
      <c r="BJ214" s="16" t="s">
        <v>83</v>
      </c>
      <c r="BK214" s="222">
        <f>ROUND(I214*H214,2)</f>
        <v>0</v>
      </c>
      <c r="BL214" s="16" t="s">
        <v>1259</v>
      </c>
      <c r="BM214" s="221" t="s">
        <v>1281</v>
      </c>
    </row>
    <row r="215" spans="2:65" s="1" customFormat="1" ht="16.5" customHeight="1">
      <c r="B215" s="37"/>
      <c r="C215" s="237" t="s">
        <v>722</v>
      </c>
      <c r="D215" s="237" t="s">
        <v>162</v>
      </c>
      <c r="E215" s="238" t="s">
        <v>1282</v>
      </c>
      <c r="F215" s="239" t="s">
        <v>1283</v>
      </c>
      <c r="G215" s="240" t="s">
        <v>324</v>
      </c>
      <c r="H215" s="241">
        <v>40</v>
      </c>
      <c r="I215" s="242"/>
      <c r="J215" s="243">
        <f>ROUND(I215*H215,2)</f>
        <v>0</v>
      </c>
      <c r="K215" s="239" t="s">
        <v>19</v>
      </c>
      <c r="L215" s="244"/>
      <c r="M215" s="262" t="s">
        <v>19</v>
      </c>
      <c r="N215" s="263" t="s">
        <v>46</v>
      </c>
      <c r="O215" s="259"/>
      <c r="P215" s="260">
        <f>O215*H215</f>
        <v>0</v>
      </c>
      <c r="Q215" s="260">
        <v>0</v>
      </c>
      <c r="R215" s="260">
        <f>Q215*H215</f>
        <v>0</v>
      </c>
      <c r="S215" s="260">
        <v>0</v>
      </c>
      <c r="T215" s="261">
        <f>S215*H215</f>
        <v>0</v>
      </c>
      <c r="AR215" s="221" t="s">
        <v>1259</v>
      </c>
      <c r="AT215" s="221" t="s">
        <v>162</v>
      </c>
      <c r="AU215" s="221" t="s">
        <v>143</v>
      </c>
      <c r="AY215" s="16" t="s">
        <v>142</v>
      </c>
      <c r="BE215" s="222">
        <f>IF(N215="základní",J215,0)</f>
        <v>0</v>
      </c>
      <c r="BF215" s="222">
        <f>IF(N215="snížená",J215,0)</f>
        <v>0</v>
      </c>
      <c r="BG215" s="222">
        <f>IF(N215="zákl. přenesená",J215,0)</f>
        <v>0</v>
      </c>
      <c r="BH215" s="222">
        <f>IF(N215="sníž. přenesená",J215,0)</f>
        <v>0</v>
      </c>
      <c r="BI215" s="222">
        <f>IF(N215="nulová",J215,0)</f>
        <v>0</v>
      </c>
      <c r="BJ215" s="16" t="s">
        <v>83</v>
      </c>
      <c r="BK215" s="222">
        <f>ROUND(I215*H215,2)</f>
        <v>0</v>
      </c>
      <c r="BL215" s="16" t="s">
        <v>1259</v>
      </c>
      <c r="BM215" s="221" t="s">
        <v>1284</v>
      </c>
    </row>
    <row r="216" spans="2:12" s="1" customFormat="1" ht="6.95" customHeight="1">
      <c r="B216" s="57"/>
      <c r="C216" s="58"/>
      <c r="D216" s="58"/>
      <c r="E216" s="58"/>
      <c r="F216" s="58"/>
      <c r="G216" s="58"/>
      <c r="H216" s="58"/>
      <c r="I216" s="160"/>
      <c r="J216" s="58"/>
      <c r="K216" s="58"/>
      <c r="L216" s="42"/>
    </row>
  </sheetData>
  <sheetProtection password="CC35" sheet="1" objects="1" scenarios="1" formatColumns="0" formatRows="0" autoFilter="0"/>
  <autoFilter ref="C89:K215"/>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8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95</v>
      </c>
    </row>
    <row r="3" spans="2:46" ht="6.95" customHeight="1">
      <c r="B3" s="127"/>
      <c r="C3" s="128"/>
      <c r="D3" s="128"/>
      <c r="E3" s="128"/>
      <c r="F3" s="128"/>
      <c r="G3" s="128"/>
      <c r="H3" s="128"/>
      <c r="I3" s="129"/>
      <c r="J3" s="128"/>
      <c r="K3" s="128"/>
      <c r="L3" s="19"/>
      <c r="AT3" s="16" t="s">
        <v>85</v>
      </c>
    </row>
    <row r="4" spans="2:46" ht="24.95" customHeight="1">
      <c r="B4" s="19"/>
      <c r="D4" s="130" t="s">
        <v>96</v>
      </c>
      <c r="L4" s="19"/>
      <c r="M4" s="131" t="s">
        <v>10</v>
      </c>
      <c r="AT4" s="16" t="s">
        <v>4</v>
      </c>
    </row>
    <row r="5" spans="2:12" ht="6.95" customHeight="1">
      <c r="B5" s="19"/>
      <c r="L5" s="19"/>
    </row>
    <row r="6" spans="2:12" ht="12" customHeight="1">
      <c r="B6" s="19"/>
      <c r="D6" s="132" t="s">
        <v>16</v>
      </c>
      <c r="L6" s="19"/>
    </row>
    <row r="7" spans="2:12" ht="16.5" customHeight="1">
      <c r="B7" s="19"/>
      <c r="E7" s="133" t="str">
        <f>'Rekapitulace stavby'!K6</f>
        <v>Rekonstrukce Pallova 52/19, Plzeň, objekt A, vestibul a sály</v>
      </c>
      <c r="F7" s="132"/>
      <c r="G7" s="132"/>
      <c r="H7" s="132"/>
      <c r="L7" s="19"/>
    </row>
    <row r="8" spans="2:12" s="1" customFormat="1" ht="12" customHeight="1">
      <c r="B8" s="42"/>
      <c r="D8" s="132" t="s">
        <v>97</v>
      </c>
      <c r="I8" s="134"/>
      <c r="L8" s="42"/>
    </row>
    <row r="9" spans="2:12" s="1" customFormat="1" ht="36.95" customHeight="1">
      <c r="B9" s="42"/>
      <c r="E9" s="135" t="s">
        <v>1285</v>
      </c>
      <c r="F9" s="1"/>
      <c r="G9" s="1"/>
      <c r="H9" s="1"/>
      <c r="I9" s="134"/>
      <c r="L9" s="42"/>
    </row>
    <row r="10" spans="2:12" s="1" customFormat="1" ht="12">
      <c r="B10" s="42"/>
      <c r="I10" s="134"/>
      <c r="L10" s="42"/>
    </row>
    <row r="11" spans="2:12" s="1" customFormat="1" ht="12" customHeight="1">
      <c r="B11" s="42"/>
      <c r="D11" s="132" t="s">
        <v>18</v>
      </c>
      <c r="F11" s="136" t="s">
        <v>19</v>
      </c>
      <c r="I11" s="137" t="s">
        <v>20</v>
      </c>
      <c r="J11" s="136" t="s">
        <v>19</v>
      </c>
      <c r="L11" s="42"/>
    </row>
    <row r="12" spans="2:12" s="1" customFormat="1" ht="12" customHeight="1">
      <c r="B12" s="42"/>
      <c r="D12" s="132" t="s">
        <v>21</v>
      </c>
      <c r="F12" s="136" t="s">
        <v>22</v>
      </c>
      <c r="I12" s="137" t="s">
        <v>23</v>
      </c>
      <c r="J12" s="138" t="str">
        <f>'Rekapitulace stavby'!AN8</f>
        <v>6. 3. 2019</v>
      </c>
      <c r="L12" s="42"/>
    </row>
    <row r="13" spans="2:12" s="1" customFormat="1" ht="10.8" customHeight="1">
      <c r="B13" s="42"/>
      <c r="I13" s="134"/>
      <c r="L13" s="42"/>
    </row>
    <row r="14" spans="2:12" s="1" customFormat="1" ht="12" customHeight="1">
      <c r="B14" s="42"/>
      <c r="D14" s="132" t="s">
        <v>25</v>
      </c>
      <c r="I14" s="137" t="s">
        <v>26</v>
      </c>
      <c r="J14" s="136" t="s">
        <v>19</v>
      </c>
      <c r="L14" s="42"/>
    </row>
    <row r="15" spans="2:12" s="1" customFormat="1" ht="18" customHeight="1">
      <c r="B15" s="42"/>
      <c r="E15" s="136" t="s">
        <v>27</v>
      </c>
      <c r="I15" s="137" t="s">
        <v>28</v>
      </c>
      <c r="J15" s="136" t="s">
        <v>19</v>
      </c>
      <c r="L15" s="42"/>
    </row>
    <row r="16" spans="2:12" s="1" customFormat="1" ht="6.95" customHeight="1">
      <c r="B16" s="42"/>
      <c r="I16" s="134"/>
      <c r="L16" s="42"/>
    </row>
    <row r="17" spans="2:12" s="1" customFormat="1" ht="12" customHeight="1">
      <c r="B17" s="42"/>
      <c r="D17" s="132" t="s">
        <v>29</v>
      </c>
      <c r="I17" s="137" t="s">
        <v>26</v>
      </c>
      <c r="J17" s="32" t="str">
        <f>'Rekapitulace stavby'!AN13</f>
        <v>Vyplň údaj</v>
      </c>
      <c r="L17" s="42"/>
    </row>
    <row r="18" spans="2:12" s="1" customFormat="1" ht="18" customHeight="1">
      <c r="B18" s="42"/>
      <c r="E18" s="32" t="str">
        <f>'Rekapitulace stavby'!E14</f>
        <v>Vyplň údaj</v>
      </c>
      <c r="F18" s="136"/>
      <c r="G18" s="136"/>
      <c r="H18" s="136"/>
      <c r="I18" s="137" t="s">
        <v>28</v>
      </c>
      <c r="J18" s="32" t="str">
        <f>'Rekapitulace stavby'!AN14</f>
        <v>Vyplň údaj</v>
      </c>
      <c r="L18" s="42"/>
    </row>
    <row r="19" spans="2:12" s="1" customFormat="1" ht="6.95" customHeight="1">
      <c r="B19" s="42"/>
      <c r="I19" s="134"/>
      <c r="L19" s="42"/>
    </row>
    <row r="20" spans="2:12" s="1" customFormat="1" ht="12" customHeight="1">
      <c r="B20" s="42"/>
      <c r="D20" s="132" t="s">
        <v>31</v>
      </c>
      <c r="I20" s="137" t="s">
        <v>26</v>
      </c>
      <c r="J20" s="136" t="s">
        <v>32</v>
      </c>
      <c r="L20" s="42"/>
    </row>
    <row r="21" spans="2:12" s="1" customFormat="1" ht="18" customHeight="1">
      <c r="B21" s="42"/>
      <c r="E21" s="136" t="s">
        <v>33</v>
      </c>
      <c r="I21" s="137" t="s">
        <v>28</v>
      </c>
      <c r="J21" s="136" t="s">
        <v>34</v>
      </c>
      <c r="L21" s="42"/>
    </row>
    <row r="22" spans="2:12" s="1" customFormat="1" ht="6.95" customHeight="1">
      <c r="B22" s="42"/>
      <c r="I22" s="134"/>
      <c r="L22" s="42"/>
    </row>
    <row r="23" spans="2:12" s="1" customFormat="1" ht="12" customHeight="1">
      <c r="B23" s="42"/>
      <c r="D23" s="132" t="s">
        <v>36</v>
      </c>
      <c r="I23" s="137" t="s">
        <v>26</v>
      </c>
      <c r="J23" s="136" t="s">
        <v>37</v>
      </c>
      <c r="L23" s="42"/>
    </row>
    <row r="24" spans="2:12" s="1" customFormat="1" ht="18" customHeight="1">
      <c r="B24" s="42"/>
      <c r="E24" s="136" t="s">
        <v>38</v>
      </c>
      <c r="I24" s="137" t="s">
        <v>28</v>
      </c>
      <c r="J24" s="136" t="s">
        <v>19</v>
      </c>
      <c r="L24" s="42"/>
    </row>
    <row r="25" spans="2:12" s="1" customFormat="1" ht="6.95" customHeight="1">
      <c r="B25" s="42"/>
      <c r="I25" s="134"/>
      <c r="L25" s="42"/>
    </row>
    <row r="26" spans="2:12" s="1" customFormat="1" ht="12" customHeight="1">
      <c r="B26" s="42"/>
      <c r="D26" s="132" t="s">
        <v>39</v>
      </c>
      <c r="I26" s="134"/>
      <c r="L26" s="42"/>
    </row>
    <row r="27" spans="2:12" s="7" customFormat="1" ht="16.5" customHeight="1">
      <c r="B27" s="139"/>
      <c r="E27" s="140" t="s">
        <v>19</v>
      </c>
      <c r="F27" s="140"/>
      <c r="G27" s="140"/>
      <c r="H27" s="140"/>
      <c r="I27" s="141"/>
      <c r="L27" s="139"/>
    </row>
    <row r="28" spans="2:12" s="1" customFormat="1" ht="6.95" customHeight="1">
      <c r="B28" s="42"/>
      <c r="I28" s="134"/>
      <c r="L28" s="42"/>
    </row>
    <row r="29" spans="2:12" s="1" customFormat="1" ht="6.95" customHeight="1">
      <c r="B29" s="42"/>
      <c r="D29" s="74"/>
      <c r="E29" s="74"/>
      <c r="F29" s="74"/>
      <c r="G29" s="74"/>
      <c r="H29" s="74"/>
      <c r="I29" s="142"/>
      <c r="J29" s="74"/>
      <c r="K29" s="74"/>
      <c r="L29" s="42"/>
    </row>
    <row r="30" spans="2:12" s="1" customFormat="1" ht="25.4" customHeight="1">
      <c r="B30" s="42"/>
      <c r="D30" s="143" t="s">
        <v>41</v>
      </c>
      <c r="I30" s="134"/>
      <c r="J30" s="144">
        <f>ROUND(J80,2)</f>
        <v>0</v>
      </c>
      <c r="L30" s="42"/>
    </row>
    <row r="31" spans="2:12" s="1" customFormat="1" ht="6.95" customHeight="1">
      <c r="B31" s="42"/>
      <c r="D31" s="74"/>
      <c r="E31" s="74"/>
      <c r="F31" s="74"/>
      <c r="G31" s="74"/>
      <c r="H31" s="74"/>
      <c r="I31" s="142"/>
      <c r="J31" s="74"/>
      <c r="K31" s="74"/>
      <c r="L31" s="42"/>
    </row>
    <row r="32" spans="2:12" s="1" customFormat="1" ht="14.4" customHeight="1">
      <c r="B32" s="42"/>
      <c r="F32" s="145" t="s">
        <v>43</v>
      </c>
      <c r="I32" s="146" t="s">
        <v>42</v>
      </c>
      <c r="J32" s="145" t="s">
        <v>44</v>
      </c>
      <c r="L32" s="42"/>
    </row>
    <row r="33" spans="2:12" s="1" customFormat="1" ht="14.4" customHeight="1">
      <c r="B33" s="42"/>
      <c r="D33" s="147" t="s">
        <v>45</v>
      </c>
      <c r="E33" s="132" t="s">
        <v>46</v>
      </c>
      <c r="F33" s="148">
        <f>ROUND((SUM(BE80:BE86)),2)</f>
        <v>0</v>
      </c>
      <c r="I33" s="149">
        <v>0.21</v>
      </c>
      <c r="J33" s="148">
        <f>ROUND(((SUM(BE80:BE86))*I33),2)</f>
        <v>0</v>
      </c>
      <c r="L33" s="42"/>
    </row>
    <row r="34" spans="2:12" s="1" customFormat="1" ht="14.4" customHeight="1">
      <c r="B34" s="42"/>
      <c r="E34" s="132" t="s">
        <v>47</v>
      </c>
      <c r="F34" s="148">
        <f>ROUND((SUM(BF80:BF86)),2)</f>
        <v>0</v>
      </c>
      <c r="I34" s="149">
        <v>0.15</v>
      </c>
      <c r="J34" s="148">
        <f>ROUND(((SUM(BF80:BF86))*I34),2)</f>
        <v>0</v>
      </c>
      <c r="L34" s="42"/>
    </row>
    <row r="35" spans="2:12" s="1" customFormat="1" ht="14.4" customHeight="1" hidden="1">
      <c r="B35" s="42"/>
      <c r="E35" s="132" t="s">
        <v>48</v>
      </c>
      <c r="F35" s="148">
        <f>ROUND((SUM(BG80:BG86)),2)</f>
        <v>0</v>
      </c>
      <c r="I35" s="149">
        <v>0.21</v>
      </c>
      <c r="J35" s="148">
        <f>0</f>
        <v>0</v>
      </c>
      <c r="L35" s="42"/>
    </row>
    <row r="36" spans="2:12" s="1" customFormat="1" ht="14.4" customHeight="1" hidden="1">
      <c r="B36" s="42"/>
      <c r="E36" s="132" t="s">
        <v>49</v>
      </c>
      <c r="F36" s="148">
        <f>ROUND((SUM(BH80:BH86)),2)</f>
        <v>0</v>
      </c>
      <c r="I36" s="149">
        <v>0.15</v>
      </c>
      <c r="J36" s="148">
        <f>0</f>
        <v>0</v>
      </c>
      <c r="L36" s="42"/>
    </row>
    <row r="37" spans="2:12" s="1" customFormat="1" ht="14.4" customHeight="1" hidden="1">
      <c r="B37" s="42"/>
      <c r="E37" s="132" t="s">
        <v>50</v>
      </c>
      <c r="F37" s="148">
        <f>ROUND((SUM(BI80:BI86)),2)</f>
        <v>0</v>
      </c>
      <c r="I37" s="149">
        <v>0</v>
      </c>
      <c r="J37" s="148">
        <f>0</f>
        <v>0</v>
      </c>
      <c r="L37" s="42"/>
    </row>
    <row r="38" spans="2:12" s="1" customFormat="1" ht="6.95" customHeight="1">
      <c r="B38" s="42"/>
      <c r="I38" s="134"/>
      <c r="L38" s="42"/>
    </row>
    <row r="39" spans="2:12" s="1" customFormat="1" ht="25.4" customHeight="1">
      <c r="B39" s="42"/>
      <c r="C39" s="150"/>
      <c r="D39" s="151" t="s">
        <v>51</v>
      </c>
      <c r="E39" s="152"/>
      <c r="F39" s="152"/>
      <c r="G39" s="153" t="s">
        <v>52</v>
      </c>
      <c r="H39" s="154" t="s">
        <v>53</v>
      </c>
      <c r="I39" s="155"/>
      <c r="J39" s="156">
        <f>SUM(J30:J37)</f>
        <v>0</v>
      </c>
      <c r="K39" s="157"/>
      <c r="L39" s="42"/>
    </row>
    <row r="40" spans="2:12" s="1" customFormat="1" ht="14.4" customHeight="1">
      <c r="B40" s="158"/>
      <c r="C40" s="159"/>
      <c r="D40" s="159"/>
      <c r="E40" s="159"/>
      <c r="F40" s="159"/>
      <c r="G40" s="159"/>
      <c r="H40" s="159"/>
      <c r="I40" s="160"/>
      <c r="J40" s="159"/>
      <c r="K40" s="159"/>
      <c r="L40" s="42"/>
    </row>
    <row r="44" spans="2:12" s="1" customFormat="1" ht="6.95" customHeight="1">
      <c r="B44" s="161"/>
      <c r="C44" s="162"/>
      <c r="D44" s="162"/>
      <c r="E44" s="162"/>
      <c r="F44" s="162"/>
      <c r="G44" s="162"/>
      <c r="H44" s="162"/>
      <c r="I44" s="163"/>
      <c r="J44" s="162"/>
      <c r="K44" s="162"/>
      <c r="L44" s="42"/>
    </row>
    <row r="45" spans="2:12" s="1" customFormat="1" ht="24.95" customHeight="1">
      <c r="B45" s="37"/>
      <c r="C45" s="22" t="s">
        <v>99</v>
      </c>
      <c r="D45" s="38"/>
      <c r="E45" s="38"/>
      <c r="F45" s="38"/>
      <c r="G45" s="38"/>
      <c r="H45" s="38"/>
      <c r="I45" s="134"/>
      <c r="J45" s="38"/>
      <c r="K45" s="38"/>
      <c r="L45" s="42"/>
    </row>
    <row r="46" spans="2:12" s="1" customFormat="1" ht="6.95" customHeight="1">
      <c r="B46" s="37"/>
      <c r="C46" s="38"/>
      <c r="D46" s="38"/>
      <c r="E46" s="38"/>
      <c r="F46" s="38"/>
      <c r="G46" s="38"/>
      <c r="H46" s="38"/>
      <c r="I46" s="134"/>
      <c r="J46" s="38"/>
      <c r="K46" s="38"/>
      <c r="L46" s="42"/>
    </row>
    <row r="47" spans="2:12" s="1" customFormat="1" ht="12" customHeight="1">
      <c r="B47" s="37"/>
      <c r="C47" s="31" t="s">
        <v>16</v>
      </c>
      <c r="D47" s="38"/>
      <c r="E47" s="38"/>
      <c r="F47" s="38"/>
      <c r="G47" s="38"/>
      <c r="H47" s="38"/>
      <c r="I47" s="134"/>
      <c r="J47" s="38"/>
      <c r="K47" s="38"/>
      <c r="L47" s="42"/>
    </row>
    <row r="48" spans="2:12" s="1" customFormat="1" ht="16.5" customHeight="1">
      <c r="B48" s="37"/>
      <c r="C48" s="38"/>
      <c r="D48" s="38"/>
      <c r="E48" s="164" t="str">
        <f>E7</f>
        <v>Rekonstrukce Pallova 52/19, Plzeň, objekt A, vestibul a sály</v>
      </c>
      <c r="F48" s="31"/>
      <c r="G48" s="31"/>
      <c r="H48" s="31"/>
      <c r="I48" s="134"/>
      <c r="J48" s="38"/>
      <c r="K48" s="38"/>
      <c r="L48" s="42"/>
    </row>
    <row r="49" spans="2:12" s="1" customFormat="1" ht="12" customHeight="1">
      <c r="B49" s="37"/>
      <c r="C49" s="31" t="s">
        <v>97</v>
      </c>
      <c r="D49" s="38"/>
      <c r="E49" s="38"/>
      <c r="F49" s="38"/>
      <c r="G49" s="38"/>
      <c r="H49" s="38"/>
      <c r="I49" s="134"/>
      <c r="J49" s="38"/>
      <c r="K49" s="38"/>
      <c r="L49" s="42"/>
    </row>
    <row r="50" spans="2:12" s="1" customFormat="1" ht="16.5" customHeight="1">
      <c r="B50" s="37"/>
      <c r="C50" s="38"/>
      <c r="D50" s="38"/>
      <c r="E50" s="67" t="str">
        <f>E9</f>
        <v>04 - Vedlejší a ostatní náklady</v>
      </c>
      <c r="F50" s="38"/>
      <c r="G50" s="38"/>
      <c r="H50" s="38"/>
      <c r="I50" s="134"/>
      <c r="J50" s="38"/>
      <c r="K50" s="38"/>
      <c r="L50" s="42"/>
    </row>
    <row r="51" spans="2:12" s="1" customFormat="1" ht="6.95" customHeight="1">
      <c r="B51" s="37"/>
      <c r="C51" s="38"/>
      <c r="D51" s="38"/>
      <c r="E51" s="38"/>
      <c r="F51" s="38"/>
      <c r="G51" s="38"/>
      <c r="H51" s="38"/>
      <c r="I51" s="134"/>
      <c r="J51" s="38"/>
      <c r="K51" s="38"/>
      <c r="L51" s="42"/>
    </row>
    <row r="52" spans="2:12" s="1" customFormat="1" ht="12" customHeight="1">
      <c r="B52" s="37"/>
      <c r="C52" s="31" t="s">
        <v>21</v>
      </c>
      <c r="D52" s="38"/>
      <c r="E52" s="38"/>
      <c r="F52" s="26" t="str">
        <f>F12</f>
        <v>Pallova 52/19, Plzeň</v>
      </c>
      <c r="G52" s="38"/>
      <c r="H52" s="38"/>
      <c r="I52" s="137" t="s">
        <v>23</v>
      </c>
      <c r="J52" s="70" t="str">
        <f>IF(J12="","",J12)</f>
        <v>6. 3. 2019</v>
      </c>
      <c r="K52" s="38"/>
      <c r="L52" s="42"/>
    </row>
    <row r="53" spans="2:12" s="1" customFormat="1" ht="6.95" customHeight="1">
      <c r="B53" s="37"/>
      <c r="C53" s="38"/>
      <c r="D53" s="38"/>
      <c r="E53" s="38"/>
      <c r="F53" s="38"/>
      <c r="G53" s="38"/>
      <c r="H53" s="38"/>
      <c r="I53" s="134"/>
      <c r="J53" s="38"/>
      <c r="K53" s="38"/>
      <c r="L53" s="42"/>
    </row>
    <row r="54" spans="2:12" s="1" customFormat="1" ht="43.05" customHeight="1">
      <c r="B54" s="37"/>
      <c r="C54" s="31" t="s">
        <v>25</v>
      </c>
      <c r="D54" s="38"/>
      <c r="E54" s="38"/>
      <c r="F54" s="26" t="str">
        <f>E15</f>
        <v>Středisko volného času Radovánek, Pallova 52/19,Pl</v>
      </c>
      <c r="G54" s="38"/>
      <c r="H54" s="38"/>
      <c r="I54" s="137" t="s">
        <v>31</v>
      </c>
      <c r="J54" s="35" t="str">
        <f>E21</f>
        <v>L.Beneda,Čižická 279, 332 09 Štěnovice</v>
      </c>
      <c r="K54" s="38"/>
      <c r="L54" s="42"/>
    </row>
    <row r="55" spans="2:12" s="1" customFormat="1" ht="43.05" customHeight="1">
      <c r="B55" s="37"/>
      <c r="C55" s="31" t="s">
        <v>29</v>
      </c>
      <c r="D55" s="38"/>
      <c r="E55" s="38"/>
      <c r="F55" s="26" t="str">
        <f>IF(E18="","",E18)</f>
        <v>Vyplň údaj</v>
      </c>
      <c r="G55" s="38"/>
      <c r="H55" s="38"/>
      <c r="I55" s="137" t="s">
        <v>36</v>
      </c>
      <c r="J55" s="35" t="str">
        <f>E24</f>
        <v>Martina Havířová, Vranovská 1348, 349 01 Stříbro</v>
      </c>
      <c r="K55" s="38"/>
      <c r="L55" s="42"/>
    </row>
    <row r="56" spans="2:12" s="1" customFormat="1" ht="10.3" customHeight="1">
      <c r="B56" s="37"/>
      <c r="C56" s="38"/>
      <c r="D56" s="38"/>
      <c r="E56" s="38"/>
      <c r="F56" s="38"/>
      <c r="G56" s="38"/>
      <c r="H56" s="38"/>
      <c r="I56" s="134"/>
      <c r="J56" s="38"/>
      <c r="K56" s="38"/>
      <c r="L56" s="42"/>
    </row>
    <row r="57" spans="2:12" s="1" customFormat="1" ht="29.25" customHeight="1">
      <c r="B57" s="37"/>
      <c r="C57" s="165" t="s">
        <v>100</v>
      </c>
      <c r="D57" s="166"/>
      <c r="E57" s="166"/>
      <c r="F57" s="166"/>
      <c r="G57" s="166"/>
      <c r="H57" s="166"/>
      <c r="I57" s="167"/>
      <c r="J57" s="168" t="s">
        <v>101</v>
      </c>
      <c r="K57" s="166"/>
      <c r="L57" s="42"/>
    </row>
    <row r="58" spans="2:12" s="1" customFormat="1" ht="10.3" customHeight="1">
      <c r="B58" s="37"/>
      <c r="C58" s="38"/>
      <c r="D58" s="38"/>
      <c r="E58" s="38"/>
      <c r="F58" s="38"/>
      <c r="G58" s="38"/>
      <c r="H58" s="38"/>
      <c r="I58" s="134"/>
      <c r="J58" s="38"/>
      <c r="K58" s="38"/>
      <c r="L58" s="42"/>
    </row>
    <row r="59" spans="2:47" s="1" customFormat="1" ht="22.8" customHeight="1">
      <c r="B59" s="37"/>
      <c r="C59" s="169" t="s">
        <v>73</v>
      </c>
      <c r="D59" s="38"/>
      <c r="E59" s="38"/>
      <c r="F59" s="38"/>
      <c r="G59" s="38"/>
      <c r="H59" s="38"/>
      <c r="I59" s="134"/>
      <c r="J59" s="100">
        <f>J80</f>
        <v>0</v>
      </c>
      <c r="K59" s="38"/>
      <c r="L59" s="42"/>
      <c r="AU59" s="16" t="s">
        <v>102</v>
      </c>
    </row>
    <row r="60" spans="2:12" s="8" customFormat="1" ht="24.95" customHeight="1">
      <c r="B60" s="170"/>
      <c r="C60" s="171"/>
      <c r="D60" s="172" t="s">
        <v>1286</v>
      </c>
      <c r="E60" s="173"/>
      <c r="F60" s="173"/>
      <c r="G60" s="173"/>
      <c r="H60" s="173"/>
      <c r="I60" s="174"/>
      <c r="J60" s="175">
        <f>J81</f>
        <v>0</v>
      </c>
      <c r="K60" s="171"/>
      <c r="L60" s="176"/>
    </row>
    <row r="61" spans="2:12" s="1" customFormat="1" ht="21.8" customHeight="1">
      <c r="B61" s="37"/>
      <c r="C61" s="38"/>
      <c r="D61" s="38"/>
      <c r="E61" s="38"/>
      <c r="F61" s="38"/>
      <c r="G61" s="38"/>
      <c r="H61" s="38"/>
      <c r="I61" s="134"/>
      <c r="J61" s="38"/>
      <c r="K61" s="38"/>
      <c r="L61" s="42"/>
    </row>
    <row r="62" spans="2:12" s="1" customFormat="1" ht="6.95" customHeight="1">
      <c r="B62" s="57"/>
      <c r="C62" s="58"/>
      <c r="D62" s="58"/>
      <c r="E62" s="58"/>
      <c r="F62" s="58"/>
      <c r="G62" s="58"/>
      <c r="H62" s="58"/>
      <c r="I62" s="160"/>
      <c r="J62" s="58"/>
      <c r="K62" s="58"/>
      <c r="L62" s="42"/>
    </row>
    <row r="66" spans="2:12" s="1" customFormat="1" ht="6.95" customHeight="1">
      <c r="B66" s="59"/>
      <c r="C66" s="60"/>
      <c r="D66" s="60"/>
      <c r="E66" s="60"/>
      <c r="F66" s="60"/>
      <c r="G66" s="60"/>
      <c r="H66" s="60"/>
      <c r="I66" s="163"/>
      <c r="J66" s="60"/>
      <c r="K66" s="60"/>
      <c r="L66" s="42"/>
    </row>
    <row r="67" spans="2:12" s="1" customFormat="1" ht="24.95" customHeight="1">
      <c r="B67" s="37"/>
      <c r="C67" s="22" t="s">
        <v>127</v>
      </c>
      <c r="D67" s="38"/>
      <c r="E67" s="38"/>
      <c r="F67" s="38"/>
      <c r="G67" s="38"/>
      <c r="H67" s="38"/>
      <c r="I67" s="134"/>
      <c r="J67" s="38"/>
      <c r="K67" s="38"/>
      <c r="L67" s="42"/>
    </row>
    <row r="68" spans="2:12" s="1" customFormat="1" ht="6.95" customHeight="1">
      <c r="B68" s="37"/>
      <c r="C68" s="38"/>
      <c r="D68" s="38"/>
      <c r="E68" s="38"/>
      <c r="F68" s="38"/>
      <c r="G68" s="38"/>
      <c r="H68" s="38"/>
      <c r="I68" s="134"/>
      <c r="J68" s="38"/>
      <c r="K68" s="38"/>
      <c r="L68" s="42"/>
    </row>
    <row r="69" spans="2:12" s="1" customFormat="1" ht="12" customHeight="1">
      <c r="B69" s="37"/>
      <c r="C69" s="31" t="s">
        <v>16</v>
      </c>
      <c r="D69" s="38"/>
      <c r="E69" s="38"/>
      <c r="F69" s="38"/>
      <c r="G69" s="38"/>
      <c r="H69" s="38"/>
      <c r="I69" s="134"/>
      <c r="J69" s="38"/>
      <c r="K69" s="38"/>
      <c r="L69" s="42"/>
    </row>
    <row r="70" spans="2:12" s="1" customFormat="1" ht="16.5" customHeight="1">
      <c r="B70" s="37"/>
      <c r="C70" s="38"/>
      <c r="D70" s="38"/>
      <c r="E70" s="164" t="str">
        <f>E7</f>
        <v>Rekonstrukce Pallova 52/19, Plzeň, objekt A, vestibul a sály</v>
      </c>
      <c r="F70" s="31"/>
      <c r="G70" s="31"/>
      <c r="H70" s="31"/>
      <c r="I70" s="134"/>
      <c r="J70" s="38"/>
      <c r="K70" s="38"/>
      <c r="L70" s="42"/>
    </row>
    <row r="71" spans="2:12" s="1" customFormat="1" ht="12" customHeight="1">
      <c r="B71" s="37"/>
      <c r="C71" s="31" t="s">
        <v>97</v>
      </c>
      <c r="D71" s="38"/>
      <c r="E71" s="38"/>
      <c r="F71" s="38"/>
      <c r="G71" s="38"/>
      <c r="H71" s="38"/>
      <c r="I71" s="134"/>
      <c r="J71" s="38"/>
      <c r="K71" s="38"/>
      <c r="L71" s="42"/>
    </row>
    <row r="72" spans="2:12" s="1" customFormat="1" ht="16.5" customHeight="1">
      <c r="B72" s="37"/>
      <c r="C72" s="38"/>
      <c r="D72" s="38"/>
      <c r="E72" s="67" t="str">
        <f>E9</f>
        <v>04 - Vedlejší a ostatní náklady</v>
      </c>
      <c r="F72" s="38"/>
      <c r="G72" s="38"/>
      <c r="H72" s="38"/>
      <c r="I72" s="134"/>
      <c r="J72" s="38"/>
      <c r="K72" s="38"/>
      <c r="L72" s="42"/>
    </row>
    <row r="73" spans="2:12" s="1" customFormat="1" ht="6.95" customHeight="1">
      <c r="B73" s="37"/>
      <c r="C73" s="38"/>
      <c r="D73" s="38"/>
      <c r="E73" s="38"/>
      <c r="F73" s="38"/>
      <c r="G73" s="38"/>
      <c r="H73" s="38"/>
      <c r="I73" s="134"/>
      <c r="J73" s="38"/>
      <c r="K73" s="38"/>
      <c r="L73" s="42"/>
    </row>
    <row r="74" spans="2:12" s="1" customFormat="1" ht="12" customHeight="1">
      <c r="B74" s="37"/>
      <c r="C74" s="31" t="s">
        <v>21</v>
      </c>
      <c r="D74" s="38"/>
      <c r="E74" s="38"/>
      <c r="F74" s="26" t="str">
        <f>F12</f>
        <v>Pallova 52/19, Plzeň</v>
      </c>
      <c r="G74" s="38"/>
      <c r="H74" s="38"/>
      <c r="I74" s="137" t="s">
        <v>23</v>
      </c>
      <c r="J74" s="70" t="str">
        <f>IF(J12="","",J12)</f>
        <v>6. 3. 2019</v>
      </c>
      <c r="K74" s="38"/>
      <c r="L74" s="42"/>
    </row>
    <row r="75" spans="2:12" s="1" customFormat="1" ht="6.95" customHeight="1">
      <c r="B75" s="37"/>
      <c r="C75" s="38"/>
      <c r="D75" s="38"/>
      <c r="E75" s="38"/>
      <c r="F75" s="38"/>
      <c r="G75" s="38"/>
      <c r="H75" s="38"/>
      <c r="I75" s="134"/>
      <c r="J75" s="38"/>
      <c r="K75" s="38"/>
      <c r="L75" s="42"/>
    </row>
    <row r="76" spans="2:12" s="1" customFormat="1" ht="43.05" customHeight="1">
      <c r="B76" s="37"/>
      <c r="C76" s="31" t="s">
        <v>25</v>
      </c>
      <c r="D76" s="38"/>
      <c r="E76" s="38"/>
      <c r="F76" s="26" t="str">
        <f>E15</f>
        <v>Středisko volného času Radovánek, Pallova 52/19,Pl</v>
      </c>
      <c r="G76" s="38"/>
      <c r="H76" s="38"/>
      <c r="I76" s="137" t="s">
        <v>31</v>
      </c>
      <c r="J76" s="35" t="str">
        <f>E21</f>
        <v>L.Beneda,Čižická 279, 332 09 Štěnovice</v>
      </c>
      <c r="K76" s="38"/>
      <c r="L76" s="42"/>
    </row>
    <row r="77" spans="2:12" s="1" customFormat="1" ht="43.05" customHeight="1">
      <c r="B77" s="37"/>
      <c r="C77" s="31" t="s">
        <v>29</v>
      </c>
      <c r="D77" s="38"/>
      <c r="E77" s="38"/>
      <c r="F77" s="26" t="str">
        <f>IF(E18="","",E18)</f>
        <v>Vyplň údaj</v>
      </c>
      <c r="G77" s="38"/>
      <c r="H77" s="38"/>
      <c r="I77" s="137" t="s">
        <v>36</v>
      </c>
      <c r="J77" s="35" t="str">
        <f>E24</f>
        <v>Martina Havířová, Vranovská 1348, 349 01 Stříbro</v>
      </c>
      <c r="K77" s="38"/>
      <c r="L77" s="42"/>
    </row>
    <row r="78" spans="2:12" s="1" customFormat="1" ht="10.3" customHeight="1">
      <c r="B78" s="37"/>
      <c r="C78" s="38"/>
      <c r="D78" s="38"/>
      <c r="E78" s="38"/>
      <c r="F78" s="38"/>
      <c r="G78" s="38"/>
      <c r="H78" s="38"/>
      <c r="I78" s="134"/>
      <c r="J78" s="38"/>
      <c r="K78" s="38"/>
      <c r="L78" s="42"/>
    </row>
    <row r="79" spans="2:20" s="10" customFormat="1" ht="29.25" customHeight="1">
      <c r="B79" s="184"/>
      <c r="C79" s="185" t="s">
        <v>128</v>
      </c>
      <c r="D79" s="186" t="s">
        <v>60</v>
      </c>
      <c r="E79" s="186" t="s">
        <v>56</v>
      </c>
      <c r="F79" s="186" t="s">
        <v>57</v>
      </c>
      <c r="G79" s="186" t="s">
        <v>129</v>
      </c>
      <c r="H79" s="186" t="s">
        <v>130</v>
      </c>
      <c r="I79" s="187" t="s">
        <v>131</v>
      </c>
      <c r="J79" s="186" t="s">
        <v>101</v>
      </c>
      <c r="K79" s="188" t="s">
        <v>132</v>
      </c>
      <c r="L79" s="189"/>
      <c r="M79" s="90" t="s">
        <v>19</v>
      </c>
      <c r="N79" s="91" t="s">
        <v>45</v>
      </c>
      <c r="O79" s="91" t="s">
        <v>133</v>
      </c>
      <c r="P79" s="91" t="s">
        <v>134</v>
      </c>
      <c r="Q79" s="91" t="s">
        <v>135</v>
      </c>
      <c r="R79" s="91" t="s">
        <v>136</v>
      </c>
      <c r="S79" s="91" t="s">
        <v>137</v>
      </c>
      <c r="T79" s="92" t="s">
        <v>138</v>
      </c>
    </row>
    <row r="80" spans="2:63" s="1" customFormat="1" ht="22.8" customHeight="1">
      <c r="B80" s="37"/>
      <c r="C80" s="97" t="s">
        <v>139</v>
      </c>
      <c r="D80" s="38"/>
      <c r="E80" s="38"/>
      <c r="F80" s="38"/>
      <c r="G80" s="38"/>
      <c r="H80" s="38"/>
      <c r="I80" s="134"/>
      <c r="J80" s="190">
        <f>BK80</f>
        <v>0</v>
      </c>
      <c r="K80" s="38"/>
      <c r="L80" s="42"/>
      <c r="M80" s="93"/>
      <c r="N80" s="94"/>
      <c r="O80" s="94"/>
      <c r="P80" s="191">
        <f>P81</f>
        <v>0</v>
      </c>
      <c r="Q80" s="94"/>
      <c r="R80" s="191">
        <f>R81</f>
        <v>0</v>
      </c>
      <c r="S80" s="94"/>
      <c r="T80" s="192">
        <f>T81</f>
        <v>0</v>
      </c>
      <c r="AT80" s="16" t="s">
        <v>74</v>
      </c>
      <c r="AU80" s="16" t="s">
        <v>102</v>
      </c>
      <c r="BK80" s="193">
        <f>BK81</f>
        <v>0</v>
      </c>
    </row>
    <row r="81" spans="2:63" s="11" customFormat="1" ht="25.9" customHeight="1">
      <c r="B81" s="194"/>
      <c r="C81" s="195"/>
      <c r="D81" s="196" t="s">
        <v>74</v>
      </c>
      <c r="E81" s="197" t="s">
        <v>1287</v>
      </c>
      <c r="F81" s="197" t="s">
        <v>1288</v>
      </c>
      <c r="G81" s="195"/>
      <c r="H81" s="195"/>
      <c r="I81" s="198"/>
      <c r="J81" s="199">
        <f>BK81</f>
        <v>0</v>
      </c>
      <c r="K81" s="195"/>
      <c r="L81" s="200"/>
      <c r="M81" s="201"/>
      <c r="N81" s="202"/>
      <c r="O81" s="202"/>
      <c r="P81" s="203">
        <f>SUM(P82:P86)</f>
        <v>0</v>
      </c>
      <c r="Q81" s="202"/>
      <c r="R81" s="203">
        <f>SUM(R82:R86)</f>
        <v>0</v>
      </c>
      <c r="S81" s="202"/>
      <c r="T81" s="204">
        <f>SUM(T82:T86)</f>
        <v>0</v>
      </c>
      <c r="AR81" s="205" t="s">
        <v>173</v>
      </c>
      <c r="AT81" s="206" t="s">
        <v>74</v>
      </c>
      <c r="AU81" s="206" t="s">
        <v>75</v>
      </c>
      <c r="AY81" s="205" t="s">
        <v>142</v>
      </c>
      <c r="BK81" s="207">
        <f>SUM(BK82:BK86)</f>
        <v>0</v>
      </c>
    </row>
    <row r="82" spans="2:65" s="1" customFormat="1" ht="16.5" customHeight="1">
      <c r="B82" s="37"/>
      <c r="C82" s="210" t="s">
        <v>83</v>
      </c>
      <c r="D82" s="210" t="s">
        <v>145</v>
      </c>
      <c r="E82" s="211" t="s">
        <v>1289</v>
      </c>
      <c r="F82" s="212" t="s">
        <v>1290</v>
      </c>
      <c r="G82" s="213" t="s">
        <v>1291</v>
      </c>
      <c r="H82" s="214">
        <v>1</v>
      </c>
      <c r="I82" s="215"/>
      <c r="J82" s="216">
        <f>ROUND(I82*H82,2)</f>
        <v>0</v>
      </c>
      <c r="K82" s="212" t="s">
        <v>149</v>
      </c>
      <c r="L82" s="42"/>
      <c r="M82" s="217" t="s">
        <v>19</v>
      </c>
      <c r="N82" s="218" t="s">
        <v>46</v>
      </c>
      <c r="O82" s="82"/>
      <c r="P82" s="219">
        <f>O82*H82</f>
        <v>0</v>
      </c>
      <c r="Q82" s="219">
        <v>0</v>
      </c>
      <c r="R82" s="219">
        <f>Q82*H82</f>
        <v>0</v>
      </c>
      <c r="S82" s="219">
        <v>0</v>
      </c>
      <c r="T82" s="220">
        <f>S82*H82</f>
        <v>0</v>
      </c>
      <c r="AR82" s="221" t="s">
        <v>1292</v>
      </c>
      <c r="AT82" s="221" t="s">
        <v>145</v>
      </c>
      <c r="AU82" s="221" t="s">
        <v>83</v>
      </c>
      <c r="AY82" s="16" t="s">
        <v>142</v>
      </c>
      <c r="BE82" s="222">
        <f>IF(N82="základní",J82,0)</f>
        <v>0</v>
      </c>
      <c r="BF82" s="222">
        <f>IF(N82="snížená",J82,0)</f>
        <v>0</v>
      </c>
      <c r="BG82" s="222">
        <f>IF(N82="zákl. přenesená",J82,0)</f>
        <v>0</v>
      </c>
      <c r="BH82" s="222">
        <f>IF(N82="sníž. přenesená",J82,0)</f>
        <v>0</v>
      </c>
      <c r="BI82" s="222">
        <f>IF(N82="nulová",J82,0)</f>
        <v>0</v>
      </c>
      <c r="BJ82" s="16" t="s">
        <v>83</v>
      </c>
      <c r="BK82" s="222">
        <f>ROUND(I82*H82,2)</f>
        <v>0</v>
      </c>
      <c r="BL82" s="16" t="s">
        <v>1292</v>
      </c>
      <c r="BM82" s="221" t="s">
        <v>1293</v>
      </c>
    </row>
    <row r="83" spans="2:65" s="1" customFormat="1" ht="16.5" customHeight="1">
      <c r="B83" s="37"/>
      <c r="C83" s="210" t="s">
        <v>85</v>
      </c>
      <c r="D83" s="210" t="s">
        <v>145</v>
      </c>
      <c r="E83" s="211" t="s">
        <v>1294</v>
      </c>
      <c r="F83" s="212" t="s">
        <v>1295</v>
      </c>
      <c r="G83" s="213" t="s">
        <v>1291</v>
      </c>
      <c r="H83" s="214">
        <v>1</v>
      </c>
      <c r="I83" s="215"/>
      <c r="J83" s="216">
        <f>ROUND(I83*H83,2)</f>
        <v>0</v>
      </c>
      <c r="K83" s="212" t="s">
        <v>149</v>
      </c>
      <c r="L83" s="42"/>
      <c r="M83" s="217" t="s">
        <v>19</v>
      </c>
      <c r="N83" s="218" t="s">
        <v>46</v>
      </c>
      <c r="O83" s="82"/>
      <c r="P83" s="219">
        <f>O83*H83</f>
        <v>0</v>
      </c>
      <c r="Q83" s="219">
        <v>0</v>
      </c>
      <c r="R83" s="219">
        <f>Q83*H83</f>
        <v>0</v>
      </c>
      <c r="S83" s="219">
        <v>0</v>
      </c>
      <c r="T83" s="220">
        <f>S83*H83</f>
        <v>0</v>
      </c>
      <c r="AR83" s="221" t="s">
        <v>1292</v>
      </c>
      <c r="AT83" s="221" t="s">
        <v>145</v>
      </c>
      <c r="AU83" s="221" t="s">
        <v>83</v>
      </c>
      <c r="AY83" s="16" t="s">
        <v>142</v>
      </c>
      <c r="BE83" s="222">
        <f>IF(N83="základní",J83,0)</f>
        <v>0</v>
      </c>
      <c r="BF83" s="222">
        <f>IF(N83="snížená",J83,0)</f>
        <v>0</v>
      </c>
      <c r="BG83" s="222">
        <f>IF(N83="zákl. přenesená",J83,0)</f>
        <v>0</v>
      </c>
      <c r="BH83" s="222">
        <f>IF(N83="sníž. přenesená",J83,0)</f>
        <v>0</v>
      </c>
      <c r="BI83" s="222">
        <f>IF(N83="nulová",J83,0)</f>
        <v>0</v>
      </c>
      <c r="BJ83" s="16" t="s">
        <v>83</v>
      </c>
      <c r="BK83" s="222">
        <f>ROUND(I83*H83,2)</f>
        <v>0</v>
      </c>
      <c r="BL83" s="16" t="s">
        <v>1292</v>
      </c>
      <c r="BM83" s="221" t="s">
        <v>1296</v>
      </c>
    </row>
    <row r="84" spans="2:65" s="1" customFormat="1" ht="16.5" customHeight="1">
      <c r="B84" s="37"/>
      <c r="C84" s="210" t="s">
        <v>143</v>
      </c>
      <c r="D84" s="210" t="s">
        <v>145</v>
      </c>
      <c r="E84" s="211" t="s">
        <v>1297</v>
      </c>
      <c r="F84" s="212" t="s">
        <v>1298</v>
      </c>
      <c r="G84" s="213" t="s">
        <v>1291</v>
      </c>
      <c r="H84" s="214">
        <v>1</v>
      </c>
      <c r="I84" s="215"/>
      <c r="J84" s="216">
        <f>ROUND(I84*H84,2)</f>
        <v>0</v>
      </c>
      <c r="K84" s="212" t="s">
        <v>149</v>
      </c>
      <c r="L84" s="42"/>
      <c r="M84" s="217" t="s">
        <v>19</v>
      </c>
      <c r="N84" s="218" t="s">
        <v>46</v>
      </c>
      <c r="O84" s="82"/>
      <c r="P84" s="219">
        <f>O84*H84</f>
        <v>0</v>
      </c>
      <c r="Q84" s="219">
        <v>0</v>
      </c>
      <c r="R84" s="219">
        <f>Q84*H84</f>
        <v>0</v>
      </c>
      <c r="S84" s="219">
        <v>0</v>
      </c>
      <c r="T84" s="220">
        <f>S84*H84</f>
        <v>0</v>
      </c>
      <c r="AR84" s="221" t="s">
        <v>1292</v>
      </c>
      <c r="AT84" s="221" t="s">
        <v>145</v>
      </c>
      <c r="AU84" s="221" t="s">
        <v>83</v>
      </c>
      <c r="AY84" s="16" t="s">
        <v>142</v>
      </c>
      <c r="BE84" s="222">
        <f>IF(N84="základní",J84,0)</f>
        <v>0</v>
      </c>
      <c r="BF84" s="222">
        <f>IF(N84="snížená",J84,0)</f>
        <v>0</v>
      </c>
      <c r="BG84" s="222">
        <f>IF(N84="zákl. přenesená",J84,0)</f>
        <v>0</v>
      </c>
      <c r="BH84" s="222">
        <f>IF(N84="sníž. přenesená",J84,0)</f>
        <v>0</v>
      </c>
      <c r="BI84" s="222">
        <f>IF(N84="nulová",J84,0)</f>
        <v>0</v>
      </c>
      <c r="BJ84" s="16" t="s">
        <v>83</v>
      </c>
      <c r="BK84" s="222">
        <f>ROUND(I84*H84,2)</f>
        <v>0</v>
      </c>
      <c r="BL84" s="16" t="s">
        <v>1292</v>
      </c>
      <c r="BM84" s="221" t="s">
        <v>1299</v>
      </c>
    </row>
    <row r="85" spans="2:65" s="1" customFormat="1" ht="16.5" customHeight="1">
      <c r="B85" s="37"/>
      <c r="C85" s="210" t="s">
        <v>150</v>
      </c>
      <c r="D85" s="210" t="s">
        <v>145</v>
      </c>
      <c r="E85" s="211" t="s">
        <v>1300</v>
      </c>
      <c r="F85" s="212" t="s">
        <v>1301</v>
      </c>
      <c r="G85" s="213" t="s">
        <v>1291</v>
      </c>
      <c r="H85" s="214">
        <v>1</v>
      </c>
      <c r="I85" s="215"/>
      <c r="J85" s="216">
        <f>ROUND(I85*H85,2)</f>
        <v>0</v>
      </c>
      <c r="K85" s="212" t="s">
        <v>149</v>
      </c>
      <c r="L85" s="42"/>
      <c r="M85" s="217" t="s">
        <v>19</v>
      </c>
      <c r="N85" s="218" t="s">
        <v>46</v>
      </c>
      <c r="O85" s="82"/>
      <c r="P85" s="219">
        <f>O85*H85</f>
        <v>0</v>
      </c>
      <c r="Q85" s="219">
        <v>0</v>
      </c>
      <c r="R85" s="219">
        <f>Q85*H85</f>
        <v>0</v>
      </c>
      <c r="S85" s="219">
        <v>0</v>
      </c>
      <c r="T85" s="220">
        <f>S85*H85</f>
        <v>0</v>
      </c>
      <c r="AR85" s="221" t="s">
        <v>1292</v>
      </c>
      <c r="AT85" s="221" t="s">
        <v>145</v>
      </c>
      <c r="AU85" s="221" t="s">
        <v>83</v>
      </c>
      <c r="AY85" s="16" t="s">
        <v>142</v>
      </c>
      <c r="BE85" s="222">
        <f>IF(N85="základní",J85,0)</f>
        <v>0</v>
      </c>
      <c r="BF85" s="222">
        <f>IF(N85="snížená",J85,0)</f>
        <v>0</v>
      </c>
      <c r="BG85" s="222">
        <f>IF(N85="zákl. přenesená",J85,0)</f>
        <v>0</v>
      </c>
      <c r="BH85" s="222">
        <f>IF(N85="sníž. přenesená",J85,0)</f>
        <v>0</v>
      </c>
      <c r="BI85" s="222">
        <f>IF(N85="nulová",J85,0)</f>
        <v>0</v>
      </c>
      <c r="BJ85" s="16" t="s">
        <v>83</v>
      </c>
      <c r="BK85" s="222">
        <f>ROUND(I85*H85,2)</f>
        <v>0</v>
      </c>
      <c r="BL85" s="16" t="s">
        <v>1292</v>
      </c>
      <c r="BM85" s="221" t="s">
        <v>1302</v>
      </c>
    </row>
    <row r="86" spans="2:65" s="1" customFormat="1" ht="16.5" customHeight="1">
      <c r="B86" s="37"/>
      <c r="C86" s="210" t="s">
        <v>173</v>
      </c>
      <c r="D86" s="210" t="s">
        <v>145</v>
      </c>
      <c r="E86" s="211" t="s">
        <v>1303</v>
      </c>
      <c r="F86" s="212" t="s">
        <v>1304</v>
      </c>
      <c r="G86" s="213" t="s">
        <v>1291</v>
      </c>
      <c r="H86" s="214">
        <v>1</v>
      </c>
      <c r="I86" s="215"/>
      <c r="J86" s="216">
        <f>ROUND(I86*H86,2)</f>
        <v>0</v>
      </c>
      <c r="K86" s="212" t="s">
        <v>149</v>
      </c>
      <c r="L86" s="42"/>
      <c r="M86" s="257" t="s">
        <v>19</v>
      </c>
      <c r="N86" s="258" t="s">
        <v>46</v>
      </c>
      <c r="O86" s="259"/>
      <c r="P86" s="260">
        <f>O86*H86</f>
        <v>0</v>
      </c>
      <c r="Q86" s="260">
        <v>0</v>
      </c>
      <c r="R86" s="260">
        <f>Q86*H86</f>
        <v>0</v>
      </c>
      <c r="S86" s="260">
        <v>0</v>
      </c>
      <c r="T86" s="261">
        <f>S86*H86</f>
        <v>0</v>
      </c>
      <c r="AR86" s="221" t="s">
        <v>1292</v>
      </c>
      <c r="AT86" s="221" t="s">
        <v>145</v>
      </c>
      <c r="AU86" s="221" t="s">
        <v>83</v>
      </c>
      <c r="AY86" s="16" t="s">
        <v>142</v>
      </c>
      <c r="BE86" s="222">
        <f>IF(N86="základní",J86,0)</f>
        <v>0</v>
      </c>
      <c r="BF86" s="222">
        <f>IF(N86="snížená",J86,0)</f>
        <v>0</v>
      </c>
      <c r="BG86" s="222">
        <f>IF(N86="zákl. přenesená",J86,0)</f>
        <v>0</v>
      </c>
      <c r="BH86" s="222">
        <f>IF(N86="sníž. přenesená",J86,0)</f>
        <v>0</v>
      </c>
      <c r="BI86" s="222">
        <f>IF(N86="nulová",J86,0)</f>
        <v>0</v>
      </c>
      <c r="BJ86" s="16" t="s">
        <v>83</v>
      </c>
      <c r="BK86" s="222">
        <f>ROUND(I86*H86,2)</f>
        <v>0</v>
      </c>
      <c r="BL86" s="16" t="s">
        <v>1292</v>
      </c>
      <c r="BM86" s="221" t="s">
        <v>1305</v>
      </c>
    </row>
    <row r="87" spans="2:12" s="1" customFormat="1" ht="6.95" customHeight="1">
      <c r="B87" s="57"/>
      <c r="C87" s="58"/>
      <c r="D87" s="58"/>
      <c r="E87" s="58"/>
      <c r="F87" s="58"/>
      <c r="G87" s="58"/>
      <c r="H87" s="58"/>
      <c r="I87" s="160"/>
      <c r="J87" s="58"/>
      <c r="K87" s="58"/>
      <c r="L87" s="42"/>
    </row>
  </sheetData>
  <sheetProtection password="CC35" sheet="1" objects="1" scenarios="1" formatColumns="0" formatRows="0" autoFilter="0"/>
  <autoFilter ref="C79:K86"/>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4" customWidth="1"/>
    <col min="2" max="2" width="1.7109375" style="264" customWidth="1"/>
    <col min="3" max="4" width="5.00390625" style="264" customWidth="1"/>
    <col min="5" max="5" width="11.7109375" style="264" customWidth="1"/>
    <col min="6" max="6" width="9.140625" style="264" customWidth="1"/>
    <col min="7" max="7" width="5.00390625" style="264" customWidth="1"/>
    <col min="8" max="8" width="77.8515625" style="264" customWidth="1"/>
    <col min="9" max="10" width="20.00390625" style="264" customWidth="1"/>
    <col min="11" max="11" width="1.7109375" style="264" customWidth="1"/>
  </cols>
  <sheetData>
    <row r="1" ht="37.5" customHeight="1"/>
    <row r="2" spans="2:11" ht="7.5" customHeight="1">
      <c r="B2" s="265"/>
      <c r="C2" s="266"/>
      <c r="D2" s="266"/>
      <c r="E2" s="266"/>
      <c r="F2" s="266"/>
      <c r="G2" s="266"/>
      <c r="H2" s="266"/>
      <c r="I2" s="266"/>
      <c r="J2" s="266"/>
      <c r="K2" s="267"/>
    </row>
    <row r="3" spans="2:11" s="14" customFormat="1" ht="45" customHeight="1">
      <c r="B3" s="268"/>
      <c r="C3" s="269" t="s">
        <v>1306</v>
      </c>
      <c r="D3" s="269"/>
      <c r="E3" s="269"/>
      <c r="F3" s="269"/>
      <c r="G3" s="269"/>
      <c r="H3" s="269"/>
      <c r="I3" s="269"/>
      <c r="J3" s="269"/>
      <c r="K3" s="270"/>
    </row>
    <row r="4" spans="2:11" ht="25.5" customHeight="1">
      <c r="B4" s="271"/>
      <c r="C4" s="272" t="s">
        <v>1307</v>
      </c>
      <c r="D4" s="272"/>
      <c r="E4" s="272"/>
      <c r="F4" s="272"/>
      <c r="G4" s="272"/>
      <c r="H4" s="272"/>
      <c r="I4" s="272"/>
      <c r="J4" s="272"/>
      <c r="K4" s="273"/>
    </row>
    <row r="5" spans="2:11" ht="5.25" customHeight="1">
      <c r="B5" s="271"/>
      <c r="C5" s="274"/>
      <c r="D5" s="274"/>
      <c r="E5" s="274"/>
      <c r="F5" s="274"/>
      <c r="G5" s="274"/>
      <c r="H5" s="274"/>
      <c r="I5" s="274"/>
      <c r="J5" s="274"/>
      <c r="K5" s="273"/>
    </row>
    <row r="6" spans="2:11" ht="15" customHeight="1">
      <c r="B6" s="271"/>
      <c r="C6" s="275" t="s">
        <v>1308</v>
      </c>
      <c r="D6" s="275"/>
      <c r="E6" s="275"/>
      <c r="F6" s="275"/>
      <c r="G6" s="275"/>
      <c r="H6" s="275"/>
      <c r="I6" s="275"/>
      <c r="J6" s="275"/>
      <c r="K6" s="273"/>
    </row>
    <row r="7" spans="2:11" ht="15" customHeight="1">
      <c r="B7" s="276"/>
      <c r="C7" s="275" t="s">
        <v>1309</v>
      </c>
      <c r="D7" s="275"/>
      <c r="E7" s="275"/>
      <c r="F7" s="275"/>
      <c r="G7" s="275"/>
      <c r="H7" s="275"/>
      <c r="I7" s="275"/>
      <c r="J7" s="275"/>
      <c r="K7" s="273"/>
    </row>
    <row r="8" spans="2:11" ht="12.75" customHeight="1">
      <c r="B8" s="276"/>
      <c r="C8" s="275"/>
      <c r="D8" s="275"/>
      <c r="E8" s="275"/>
      <c r="F8" s="275"/>
      <c r="G8" s="275"/>
      <c r="H8" s="275"/>
      <c r="I8" s="275"/>
      <c r="J8" s="275"/>
      <c r="K8" s="273"/>
    </row>
    <row r="9" spans="2:11" ht="15" customHeight="1">
      <c r="B9" s="276"/>
      <c r="C9" s="275" t="s">
        <v>1310</v>
      </c>
      <c r="D9" s="275"/>
      <c r="E9" s="275"/>
      <c r="F9" s="275"/>
      <c r="G9" s="275"/>
      <c r="H9" s="275"/>
      <c r="I9" s="275"/>
      <c r="J9" s="275"/>
      <c r="K9" s="273"/>
    </row>
    <row r="10" spans="2:11" ht="15" customHeight="1">
      <c r="B10" s="276"/>
      <c r="C10" s="275"/>
      <c r="D10" s="275" t="s">
        <v>1311</v>
      </c>
      <c r="E10" s="275"/>
      <c r="F10" s="275"/>
      <c r="G10" s="275"/>
      <c r="H10" s="275"/>
      <c r="I10" s="275"/>
      <c r="J10" s="275"/>
      <c r="K10" s="273"/>
    </row>
    <row r="11" spans="2:11" ht="15" customHeight="1">
      <c r="B11" s="276"/>
      <c r="C11" s="277"/>
      <c r="D11" s="275" t="s">
        <v>1312</v>
      </c>
      <c r="E11" s="275"/>
      <c r="F11" s="275"/>
      <c r="G11" s="275"/>
      <c r="H11" s="275"/>
      <c r="I11" s="275"/>
      <c r="J11" s="275"/>
      <c r="K11" s="273"/>
    </row>
    <row r="12" spans="2:11" ht="15" customHeight="1">
      <c r="B12" s="276"/>
      <c r="C12" s="277"/>
      <c r="D12" s="275"/>
      <c r="E12" s="275"/>
      <c r="F12" s="275"/>
      <c r="G12" s="275"/>
      <c r="H12" s="275"/>
      <c r="I12" s="275"/>
      <c r="J12" s="275"/>
      <c r="K12" s="273"/>
    </row>
    <row r="13" spans="2:11" ht="15" customHeight="1">
      <c r="B13" s="276"/>
      <c r="C13" s="277"/>
      <c r="D13" s="278" t="s">
        <v>1313</v>
      </c>
      <c r="E13" s="275"/>
      <c r="F13" s="275"/>
      <c r="G13" s="275"/>
      <c r="H13" s="275"/>
      <c r="I13" s="275"/>
      <c r="J13" s="275"/>
      <c r="K13" s="273"/>
    </row>
    <row r="14" spans="2:11" ht="12.75" customHeight="1">
      <c r="B14" s="276"/>
      <c r="C14" s="277"/>
      <c r="D14" s="277"/>
      <c r="E14" s="277"/>
      <c r="F14" s="277"/>
      <c r="G14" s="277"/>
      <c r="H14" s="277"/>
      <c r="I14" s="277"/>
      <c r="J14" s="277"/>
      <c r="K14" s="273"/>
    </row>
    <row r="15" spans="2:11" ht="15" customHeight="1">
      <c r="B15" s="276"/>
      <c r="C15" s="277"/>
      <c r="D15" s="275" t="s">
        <v>1314</v>
      </c>
      <c r="E15" s="275"/>
      <c r="F15" s="275"/>
      <c r="G15" s="275"/>
      <c r="H15" s="275"/>
      <c r="I15" s="275"/>
      <c r="J15" s="275"/>
      <c r="K15" s="273"/>
    </row>
    <row r="16" spans="2:11" ht="15" customHeight="1">
      <c r="B16" s="276"/>
      <c r="C16" s="277"/>
      <c r="D16" s="275" t="s">
        <v>1315</v>
      </c>
      <c r="E16" s="275"/>
      <c r="F16" s="275"/>
      <c r="G16" s="275"/>
      <c r="H16" s="275"/>
      <c r="I16" s="275"/>
      <c r="J16" s="275"/>
      <c r="K16" s="273"/>
    </row>
    <row r="17" spans="2:11" ht="15" customHeight="1">
      <c r="B17" s="276"/>
      <c r="C17" s="277"/>
      <c r="D17" s="275" t="s">
        <v>1316</v>
      </c>
      <c r="E17" s="275"/>
      <c r="F17" s="275"/>
      <c r="G17" s="275"/>
      <c r="H17" s="275"/>
      <c r="I17" s="275"/>
      <c r="J17" s="275"/>
      <c r="K17" s="273"/>
    </row>
    <row r="18" spans="2:11" ht="15" customHeight="1">
      <c r="B18" s="276"/>
      <c r="C18" s="277"/>
      <c r="D18" s="277"/>
      <c r="E18" s="279" t="s">
        <v>82</v>
      </c>
      <c r="F18" s="275" t="s">
        <v>1317</v>
      </c>
      <c r="G18" s="275"/>
      <c r="H18" s="275"/>
      <c r="I18" s="275"/>
      <c r="J18" s="275"/>
      <c r="K18" s="273"/>
    </row>
    <row r="19" spans="2:11" ht="15" customHeight="1">
      <c r="B19" s="276"/>
      <c r="C19" s="277"/>
      <c r="D19" s="277"/>
      <c r="E19" s="279" t="s">
        <v>1318</v>
      </c>
      <c r="F19" s="275" t="s">
        <v>1319</v>
      </c>
      <c r="G19" s="275"/>
      <c r="H19" s="275"/>
      <c r="I19" s="275"/>
      <c r="J19" s="275"/>
      <c r="K19" s="273"/>
    </row>
    <row r="20" spans="2:11" ht="15" customHeight="1">
      <c r="B20" s="276"/>
      <c r="C20" s="277"/>
      <c r="D20" s="277"/>
      <c r="E20" s="279" t="s">
        <v>1320</v>
      </c>
      <c r="F20" s="275" t="s">
        <v>1321</v>
      </c>
      <c r="G20" s="275"/>
      <c r="H20" s="275"/>
      <c r="I20" s="275"/>
      <c r="J20" s="275"/>
      <c r="K20" s="273"/>
    </row>
    <row r="21" spans="2:11" ht="15" customHeight="1">
      <c r="B21" s="276"/>
      <c r="C21" s="277"/>
      <c r="D21" s="277"/>
      <c r="E21" s="279" t="s">
        <v>94</v>
      </c>
      <c r="F21" s="275" t="s">
        <v>93</v>
      </c>
      <c r="G21" s="275"/>
      <c r="H21" s="275"/>
      <c r="I21" s="275"/>
      <c r="J21" s="275"/>
      <c r="K21" s="273"/>
    </row>
    <row r="22" spans="2:11" ht="15" customHeight="1">
      <c r="B22" s="276"/>
      <c r="C22" s="277"/>
      <c r="D22" s="277"/>
      <c r="E22" s="279" t="s">
        <v>566</v>
      </c>
      <c r="F22" s="275" t="s">
        <v>567</v>
      </c>
      <c r="G22" s="275"/>
      <c r="H22" s="275"/>
      <c r="I22" s="275"/>
      <c r="J22" s="275"/>
      <c r="K22" s="273"/>
    </row>
    <row r="23" spans="2:11" ht="15" customHeight="1">
      <c r="B23" s="276"/>
      <c r="C23" s="277"/>
      <c r="D23" s="277"/>
      <c r="E23" s="279" t="s">
        <v>1322</v>
      </c>
      <c r="F23" s="275" t="s">
        <v>1323</v>
      </c>
      <c r="G23" s="275"/>
      <c r="H23" s="275"/>
      <c r="I23" s="275"/>
      <c r="J23" s="275"/>
      <c r="K23" s="273"/>
    </row>
    <row r="24" spans="2:11" ht="12.75" customHeight="1">
      <c r="B24" s="276"/>
      <c r="C24" s="277"/>
      <c r="D24" s="277"/>
      <c r="E24" s="277"/>
      <c r="F24" s="277"/>
      <c r="G24" s="277"/>
      <c r="H24" s="277"/>
      <c r="I24" s="277"/>
      <c r="J24" s="277"/>
      <c r="K24" s="273"/>
    </row>
    <row r="25" spans="2:11" ht="15" customHeight="1">
      <c r="B25" s="276"/>
      <c r="C25" s="275" t="s">
        <v>1324</v>
      </c>
      <c r="D25" s="275"/>
      <c r="E25" s="275"/>
      <c r="F25" s="275"/>
      <c r="G25" s="275"/>
      <c r="H25" s="275"/>
      <c r="I25" s="275"/>
      <c r="J25" s="275"/>
      <c r="K25" s="273"/>
    </row>
    <row r="26" spans="2:11" ht="15" customHeight="1">
      <c r="B26" s="276"/>
      <c r="C26" s="275" t="s">
        <v>1325</v>
      </c>
      <c r="D26" s="275"/>
      <c r="E26" s="275"/>
      <c r="F26" s="275"/>
      <c r="G26" s="275"/>
      <c r="H26" s="275"/>
      <c r="I26" s="275"/>
      <c r="J26" s="275"/>
      <c r="K26" s="273"/>
    </row>
    <row r="27" spans="2:11" ht="15" customHeight="1">
      <c r="B27" s="276"/>
      <c r="C27" s="275"/>
      <c r="D27" s="275" t="s">
        <v>1326</v>
      </c>
      <c r="E27" s="275"/>
      <c r="F27" s="275"/>
      <c r="G27" s="275"/>
      <c r="H27" s="275"/>
      <c r="I27" s="275"/>
      <c r="J27" s="275"/>
      <c r="K27" s="273"/>
    </row>
    <row r="28" spans="2:11" ht="15" customHeight="1">
      <c r="B28" s="276"/>
      <c r="C28" s="277"/>
      <c r="D28" s="275" t="s">
        <v>1327</v>
      </c>
      <c r="E28" s="275"/>
      <c r="F28" s="275"/>
      <c r="G28" s="275"/>
      <c r="H28" s="275"/>
      <c r="I28" s="275"/>
      <c r="J28" s="275"/>
      <c r="K28" s="273"/>
    </row>
    <row r="29" spans="2:11" ht="12.75" customHeight="1">
      <c r="B29" s="276"/>
      <c r="C29" s="277"/>
      <c r="D29" s="277"/>
      <c r="E29" s="277"/>
      <c r="F29" s="277"/>
      <c r="G29" s="277"/>
      <c r="H29" s="277"/>
      <c r="I29" s="277"/>
      <c r="J29" s="277"/>
      <c r="K29" s="273"/>
    </row>
    <row r="30" spans="2:11" ht="15" customHeight="1">
      <c r="B30" s="276"/>
      <c r="C30" s="277"/>
      <c r="D30" s="275" t="s">
        <v>1328</v>
      </c>
      <c r="E30" s="275"/>
      <c r="F30" s="275"/>
      <c r="G30" s="275"/>
      <c r="H30" s="275"/>
      <c r="I30" s="275"/>
      <c r="J30" s="275"/>
      <c r="K30" s="273"/>
    </row>
    <row r="31" spans="2:11" ht="15" customHeight="1">
      <c r="B31" s="276"/>
      <c r="C31" s="277"/>
      <c r="D31" s="275" t="s">
        <v>1329</v>
      </c>
      <c r="E31" s="275"/>
      <c r="F31" s="275"/>
      <c r="G31" s="275"/>
      <c r="H31" s="275"/>
      <c r="I31" s="275"/>
      <c r="J31" s="275"/>
      <c r="K31" s="273"/>
    </row>
    <row r="32" spans="2:11" ht="12.75" customHeight="1">
      <c r="B32" s="276"/>
      <c r="C32" s="277"/>
      <c r="D32" s="277"/>
      <c r="E32" s="277"/>
      <c r="F32" s="277"/>
      <c r="G32" s="277"/>
      <c r="H32" s="277"/>
      <c r="I32" s="277"/>
      <c r="J32" s="277"/>
      <c r="K32" s="273"/>
    </row>
    <row r="33" spans="2:11" ht="15" customHeight="1">
      <c r="B33" s="276"/>
      <c r="C33" s="277"/>
      <c r="D33" s="275" t="s">
        <v>1330</v>
      </c>
      <c r="E33" s="275"/>
      <c r="F33" s="275"/>
      <c r="G33" s="275"/>
      <c r="H33" s="275"/>
      <c r="I33" s="275"/>
      <c r="J33" s="275"/>
      <c r="K33" s="273"/>
    </row>
    <row r="34" spans="2:11" ht="15" customHeight="1">
      <c r="B34" s="276"/>
      <c r="C34" s="277"/>
      <c r="D34" s="275" t="s">
        <v>1331</v>
      </c>
      <c r="E34" s="275"/>
      <c r="F34" s="275"/>
      <c r="G34" s="275"/>
      <c r="H34" s="275"/>
      <c r="I34" s="275"/>
      <c r="J34" s="275"/>
      <c r="K34" s="273"/>
    </row>
    <row r="35" spans="2:11" ht="15" customHeight="1">
      <c r="B35" s="276"/>
      <c r="C35" s="277"/>
      <c r="D35" s="275" t="s">
        <v>1332</v>
      </c>
      <c r="E35" s="275"/>
      <c r="F35" s="275"/>
      <c r="G35" s="275"/>
      <c r="H35" s="275"/>
      <c r="I35" s="275"/>
      <c r="J35" s="275"/>
      <c r="K35" s="273"/>
    </row>
    <row r="36" spans="2:11" ht="15" customHeight="1">
      <c r="B36" s="276"/>
      <c r="C36" s="277"/>
      <c r="D36" s="275"/>
      <c r="E36" s="278" t="s">
        <v>128</v>
      </c>
      <c r="F36" s="275"/>
      <c r="G36" s="275" t="s">
        <v>1333</v>
      </c>
      <c r="H36" s="275"/>
      <c r="I36" s="275"/>
      <c r="J36" s="275"/>
      <c r="K36" s="273"/>
    </row>
    <row r="37" spans="2:11" ht="30.75" customHeight="1">
      <c r="B37" s="276"/>
      <c r="C37" s="277"/>
      <c r="D37" s="275"/>
      <c r="E37" s="278" t="s">
        <v>1334</v>
      </c>
      <c r="F37" s="275"/>
      <c r="G37" s="275" t="s">
        <v>1335</v>
      </c>
      <c r="H37" s="275"/>
      <c r="I37" s="275"/>
      <c r="J37" s="275"/>
      <c r="K37" s="273"/>
    </row>
    <row r="38" spans="2:11" ht="15" customHeight="1">
      <c r="B38" s="276"/>
      <c r="C38" s="277"/>
      <c r="D38" s="275"/>
      <c r="E38" s="278" t="s">
        <v>56</v>
      </c>
      <c r="F38" s="275"/>
      <c r="G38" s="275" t="s">
        <v>1336</v>
      </c>
      <c r="H38" s="275"/>
      <c r="I38" s="275"/>
      <c r="J38" s="275"/>
      <c r="K38" s="273"/>
    </row>
    <row r="39" spans="2:11" ht="15" customHeight="1">
      <c r="B39" s="276"/>
      <c r="C39" s="277"/>
      <c r="D39" s="275"/>
      <c r="E39" s="278" t="s">
        <v>57</v>
      </c>
      <c r="F39" s="275"/>
      <c r="G39" s="275" t="s">
        <v>1337</v>
      </c>
      <c r="H39" s="275"/>
      <c r="I39" s="275"/>
      <c r="J39" s="275"/>
      <c r="K39" s="273"/>
    </row>
    <row r="40" spans="2:11" ht="15" customHeight="1">
      <c r="B40" s="276"/>
      <c r="C40" s="277"/>
      <c r="D40" s="275"/>
      <c r="E40" s="278" t="s">
        <v>129</v>
      </c>
      <c r="F40" s="275"/>
      <c r="G40" s="275" t="s">
        <v>1338</v>
      </c>
      <c r="H40" s="275"/>
      <c r="I40" s="275"/>
      <c r="J40" s="275"/>
      <c r="K40" s="273"/>
    </row>
    <row r="41" spans="2:11" ht="15" customHeight="1">
      <c r="B41" s="276"/>
      <c r="C41" s="277"/>
      <c r="D41" s="275"/>
      <c r="E41" s="278" t="s">
        <v>130</v>
      </c>
      <c r="F41" s="275"/>
      <c r="G41" s="275" t="s">
        <v>1339</v>
      </c>
      <c r="H41" s="275"/>
      <c r="I41" s="275"/>
      <c r="J41" s="275"/>
      <c r="K41" s="273"/>
    </row>
    <row r="42" spans="2:11" ht="15" customHeight="1">
      <c r="B42" s="276"/>
      <c r="C42" s="277"/>
      <c r="D42" s="275"/>
      <c r="E42" s="278" t="s">
        <v>1340</v>
      </c>
      <c r="F42" s="275"/>
      <c r="G42" s="275" t="s">
        <v>1341</v>
      </c>
      <c r="H42" s="275"/>
      <c r="I42" s="275"/>
      <c r="J42" s="275"/>
      <c r="K42" s="273"/>
    </row>
    <row r="43" spans="2:11" ht="15" customHeight="1">
      <c r="B43" s="276"/>
      <c r="C43" s="277"/>
      <c r="D43" s="275"/>
      <c r="E43" s="278"/>
      <c r="F43" s="275"/>
      <c r="G43" s="275" t="s">
        <v>1342</v>
      </c>
      <c r="H43" s="275"/>
      <c r="I43" s="275"/>
      <c r="J43" s="275"/>
      <c r="K43" s="273"/>
    </row>
    <row r="44" spans="2:11" ht="15" customHeight="1">
      <c r="B44" s="276"/>
      <c r="C44" s="277"/>
      <c r="D44" s="275"/>
      <c r="E44" s="278" t="s">
        <v>1343</v>
      </c>
      <c r="F44" s="275"/>
      <c r="G44" s="275" t="s">
        <v>1344</v>
      </c>
      <c r="H44" s="275"/>
      <c r="I44" s="275"/>
      <c r="J44" s="275"/>
      <c r="K44" s="273"/>
    </row>
    <row r="45" spans="2:11" ht="15" customHeight="1">
      <c r="B45" s="276"/>
      <c r="C45" s="277"/>
      <c r="D45" s="275"/>
      <c r="E45" s="278" t="s">
        <v>132</v>
      </c>
      <c r="F45" s="275"/>
      <c r="G45" s="275" t="s">
        <v>1345</v>
      </c>
      <c r="H45" s="275"/>
      <c r="I45" s="275"/>
      <c r="J45" s="275"/>
      <c r="K45" s="273"/>
    </row>
    <row r="46" spans="2:11" ht="12.75" customHeight="1">
      <c r="B46" s="276"/>
      <c r="C46" s="277"/>
      <c r="D46" s="275"/>
      <c r="E46" s="275"/>
      <c r="F46" s="275"/>
      <c r="G46" s="275"/>
      <c r="H46" s="275"/>
      <c r="I46" s="275"/>
      <c r="J46" s="275"/>
      <c r="K46" s="273"/>
    </row>
    <row r="47" spans="2:11" ht="15" customHeight="1">
      <c r="B47" s="276"/>
      <c r="C47" s="277"/>
      <c r="D47" s="275" t="s">
        <v>1346</v>
      </c>
      <c r="E47" s="275"/>
      <c r="F47" s="275"/>
      <c r="G47" s="275"/>
      <c r="H47" s="275"/>
      <c r="I47" s="275"/>
      <c r="J47" s="275"/>
      <c r="K47" s="273"/>
    </row>
    <row r="48" spans="2:11" ht="15" customHeight="1">
      <c r="B48" s="276"/>
      <c r="C48" s="277"/>
      <c r="D48" s="277"/>
      <c r="E48" s="275" t="s">
        <v>1347</v>
      </c>
      <c r="F48" s="275"/>
      <c r="G48" s="275"/>
      <c r="H48" s="275"/>
      <c r="I48" s="275"/>
      <c r="J48" s="275"/>
      <c r="K48" s="273"/>
    </row>
    <row r="49" spans="2:11" ht="15" customHeight="1">
      <c r="B49" s="276"/>
      <c r="C49" s="277"/>
      <c r="D49" s="277"/>
      <c r="E49" s="275" t="s">
        <v>1348</v>
      </c>
      <c r="F49" s="275"/>
      <c r="G49" s="275"/>
      <c r="H49" s="275"/>
      <c r="I49" s="275"/>
      <c r="J49" s="275"/>
      <c r="K49" s="273"/>
    </row>
    <row r="50" spans="2:11" ht="15" customHeight="1">
      <c r="B50" s="276"/>
      <c r="C50" s="277"/>
      <c r="D50" s="277"/>
      <c r="E50" s="275" t="s">
        <v>1349</v>
      </c>
      <c r="F50" s="275"/>
      <c r="G50" s="275"/>
      <c r="H50" s="275"/>
      <c r="I50" s="275"/>
      <c r="J50" s="275"/>
      <c r="K50" s="273"/>
    </row>
    <row r="51" spans="2:11" ht="15" customHeight="1">
      <c r="B51" s="276"/>
      <c r="C51" s="277"/>
      <c r="D51" s="275" t="s">
        <v>1350</v>
      </c>
      <c r="E51" s="275"/>
      <c r="F51" s="275"/>
      <c r="G51" s="275"/>
      <c r="H51" s="275"/>
      <c r="I51" s="275"/>
      <c r="J51" s="275"/>
      <c r="K51" s="273"/>
    </row>
    <row r="52" spans="2:11" ht="25.5" customHeight="1">
      <c r="B52" s="271"/>
      <c r="C52" s="272" t="s">
        <v>1351</v>
      </c>
      <c r="D52" s="272"/>
      <c r="E52" s="272"/>
      <c r="F52" s="272"/>
      <c r="G52" s="272"/>
      <c r="H52" s="272"/>
      <c r="I52" s="272"/>
      <c r="J52" s="272"/>
      <c r="K52" s="273"/>
    </row>
    <row r="53" spans="2:11" ht="5.25" customHeight="1">
      <c r="B53" s="271"/>
      <c r="C53" s="274"/>
      <c r="D53" s="274"/>
      <c r="E53" s="274"/>
      <c r="F53" s="274"/>
      <c r="G53" s="274"/>
      <c r="H53" s="274"/>
      <c r="I53" s="274"/>
      <c r="J53" s="274"/>
      <c r="K53" s="273"/>
    </row>
    <row r="54" spans="2:11" ht="15" customHeight="1">
      <c r="B54" s="271"/>
      <c r="C54" s="275" t="s">
        <v>1352</v>
      </c>
      <c r="D54" s="275"/>
      <c r="E54" s="275"/>
      <c r="F54" s="275"/>
      <c r="G54" s="275"/>
      <c r="H54" s="275"/>
      <c r="I54" s="275"/>
      <c r="J54" s="275"/>
      <c r="K54" s="273"/>
    </row>
    <row r="55" spans="2:11" ht="15" customHeight="1">
      <c r="B55" s="271"/>
      <c r="C55" s="275" t="s">
        <v>1353</v>
      </c>
      <c r="D55" s="275"/>
      <c r="E55" s="275"/>
      <c r="F55" s="275"/>
      <c r="G55" s="275"/>
      <c r="H55" s="275"/>
      <c r="I55" s="275"/>
      <c r="J55" s="275"/>
      <c r="K55" s="273"/>
    </row>
    <row r="56" spans="2:11" ht="12.75" customHeight="1">
      <c r="B56" s="271"/>
      <c r="C56" s="275"/>
      <c r="D56" s="275"/>
      <c r="E56" s="275"/>
      <c r="F56" s="275"/>
      <c r="G56" s="275"/>
      <c r="H56" s="275"/>
      <c r="I56" s="275"/>
      <c r="J56" s="275"/>
      <c r="K56" s="273"/>
    </row>
    <row r="57" spans="2:11" ht="15" customHeight="1">
      <c r="B57" s="271"/>
      <c r="C57" s="275" t="s">
        <v>1354</v>
      </c>
      <c r="D57" s="275"/>
      <c r="E57" s="275"/>
      <c r="F57" s="275"/>
      <c r="G57" s="275"/>
      <c r="H57" s="275"/>
      <c r="I57" s="275"/>
      <c r="J57" s="275"/>
      <c r="K57" s="273"/>
    </row>
    <row r="58" spans="2:11" ht="15" customHeight="1">
      <c r="B58" s="271"/>
      <c r="C58" s="277"/>
      <c r="D58" s="275" t="s">
        <v>1355</v>
      </c>
      <c r="E58" s="275"/>
      <c r="F58" s="275"/>
      <c r="G58" s="275"/>
      <c r="H58" s="275"/>
      <c r="I58" s="275"/>
      <c r="J58" s="275"/>
      <c r="K58" s="273"/>
    </row>
    <row r="59" spans="2:11" ht="15" customHeight="1">
      <c r="B59" s="271"/>
      <c r="C59" s="277"/>
      <c r="D59" s="275" t="s">
        <v>1356</v>
      </c>
      <c r="E59" s="275"/>
      <c r="F59" s="275"/>
      <c r="G59" s="275"/>
      <c r="H59" s="275"/>
      <c r="I59" s="275"/>
      <c r="J59" s="275"/>
      <c r="K59" s="273"/>
    </row>
    <row r="60" spans="2:11" ht="15" customHeight="1">
      <c r="B60" s="271"/>
      <c r="C60" s="277"/>
      <c r="D60" s="275" t="s">
        <v>1357</v>
      </c>
      <c r="E60" s="275"/>
      <c r="F60" s="275"/>
      <c r="G60" s="275"/>
      <c r="H60" s="275"/>
      <c r="I60" s="275"/>
      <c r="J60" s="275"/>
      <c r="K60" s="273"/>
    </row>
    <row r="61" spans="2:11" ht="15" customHeight="1">
      <c r="B61" s="271"/>
      <c r="C61" s="277"/>
      <c r="D61" s="275" t="s">
        <v>1358</v>
      </c>
      <c r="E61" s="275"/>
      <c r="F61" s="275"/>
      <c r="G61" s="275"/>
      <c r="H61" s="275"/>
      <c r="I61" s="275"/>
      <c r="J61" s="275"/>
      <c r="K61" s="273"/>
    </row>
    <row r="62" spans="2:11" ht="15" customHeight="1">
      <c r="B62" s="271"/>
      <c r="C62" s="277"/>
      <c r="D62" s="280" t="s">
        <v>1359</v>
      </c>
      <c r="E62" s="280"/>
      <c r="F62" s="280"/>
      <c r="G62" s="280"/>
      <c r="H62" s="280"/>
      <c r="I62" s="280"/>
      <c r="J62" s="280"/>
      <c r="K62" s="273"/>
    </row>
    <row r="63" spans="2:11" ht="15" customHeight="1">
      <c r="B63" s="271"/>
      <c r="C63" s="277"/>
      <c r="D63" s="275" t="s">
        <v>1360</v>
      </c>
      <c r="E63" s="275"/>
      <c r="F63" s="275"/>
      <c r="G63" s="275"/>
      <c r="H63" s="275"/>
      <c r="I63" s="275"/>
      <c r="J63" s="275"/>
      <c r="K63" s="273"/>
    </row>
    <row r="64" spans="2:11" ht="12.75" customHeight="1">
      <c r="B64" s="271"/>
      <c r="C64" s="277"/>
      <c r="D64" s="277"/>
      <c r="E64" s="281"/>
      <c r="F64" s="277"/>
      <c r="G64" s="277"/>
      <c r="H64" s="277"/>
      <c r="I64" s="277"/>
      <c r="J64" s="277"/>
      <c r="K64" s="273"/>
    </row>
    <row r="65" spans="2:11" ht="15" customHeight="1">
      <c r="B65" s="271"/>
      <c r="C65" s="277"/>
      <c r="D65" s="275" t="s">
        <v>1361</v>
      </c>
      <c r="E65" s="275"/>
      <c r="F65" s="275"/>
      <c r="G65" s="275"/>
      <c r="H65" s="275"/>
      <c r="I65" s="275"/>
      <c r="J65" s="275"/>
      <c r="K65" s="273"/>
    </row>
    <row r="66" spans="2:11" ht="15" customHeight="1">
      <c r="B66" s="271"/>
      <c r="C66" s="277"/>
      <c r="D66" s="280" t="s">
        <v>1362</v>
      </c>
      <c r="E66" s="280"/>
      <c r="F66" s="280"/>
      <c r="G66" s="280"/>
      <c r="H66" s="280"/>
      <c r="I66" s="280"/>
      <c r="J66" s="280"/>
      <c r="K66" s="273"/>
    </row>
    <row r="67" spans="2:11" ht="15" customHeight="1">
      <c r="B67" s="271"/>
      <c r="C67" s="277"/>
      <c r="D67" s="275" t="s">
        <v>1363</v>
      </c>
      <c r="E67" s="275"/>
      <c r="F67" s="275"/>
      <c r="G67" s="275"/>
      <c r="H67" s="275"/>
      <c r="I67" s="275"/>
      <c r="J67" s="275"/>
      <c r="K67" s="273"/>
    </row>
    <row r="68" spans="2:11" ht="15" customHeight="1">
      <c r="B68" s="271"/>
      <c r="C68" s="277"/>
      <c r="D68" s="275" t="s">
        <v>1364</v>
      </c>
      <c r="E68" s="275"/>
      <c r="F68" s="275"/>
      <c r="G68" s="275"/>
      <c r="H68" s="275"/>
      <c r="I68" s="275"/>
      <c r="J68" s="275"/>
      <c r="K68" s="273"/>
    </row>
    <row r="69" spans="2:11" ht="15" customHeight="1">
      <c r="B69" s="271"/>
      <c r="C69" s="277"/>
      <c r="D69" s="275" t="s">
        <v>1365</v>
      </c>
      <c r="E69" s="275"/>
      <c r="F69" s="275"/>
      <c r="G69" s="275"/>
      <c r="H69" s="275"/>
      <c r="I69" s="275"/>
      <c r="J69" s="275"/>
      <c r="K69" s="273"/>
    </row>
    <row r="70" spans="2:11" ht="15" customHeight="1">
      <c r="B70" s="271"/>
      <c r="C70" s="277"/>
      <c r="D70" s="275" t="s">
        <v>1366</v>
      </c>
      <c r="E70" s="275"/>
      <c r="F70" s="275"/>
      <c r="G70" s="275"/>
      <c r="H70" s="275"/>
      <c r="I70" s="275"/>
      <c r="J70" s="275"/>
      <c r="K70" s="273"/>
    </row>
    <row r="71" spans="2:11" ht="12.75" customHeight="1">
      <c r="B71" s="282"/>
      <c r="C71" s="283"/>
      <c r="D71" s="283"/>
      <c r="E71" s="283"/>
      <c r="F71" s="283"/>
      <c r="G71" s="283"/>
      <c r="H71" s="283"/>
      <c r="I71" s="283"/>
      <c r="J71" s="283"/>
      <c r="K71" s="284"/>
    </row>
    <row r="72" spans="2:11" ht="18.75" customHeight="1">
      <c r="B72" s="285"/>
      <c r="C72" s="285"/>
      <c r="D72" s="285"/>
      <c r="E72" s="285"/>
      <c r="F72" s="285"/>
      <c r="G72" s="285"/>
      <c r="H72" s="285"/>
      <c r="I72" s="285"/>
      <c r="J72" s="285"/>
      <c r="K72" s="286"/>
    </row>
    <row r="73" spans="2:11" ht="18.75" customHeight="1">
      <c r="B73" s="286"/>
      <c r="C73" s="286"/>
      <c r="D73" s="286"/>
      <c r="E73" s="286"/>
      <c r="F73" s="286"/>
      <c r="G73" s="286"/>
      <c r="H73" s="286"/>
      <c r="I73" s="286"/>
      <c r="J73" s="286"/>
      <c r="K73" s="286"/>
    </row>
    <row r="74" spans="2:11" ht="7.5" customHeight="1">
      <c r="B74" s="287"/>
      <c r="C74" s="288"/>
      <c r="D74" s="288"/>
      <c r="E74" s="288"/>
      <c r="F74" s="288"/>
      <c r="G74" s="288"/>
      <c r="H74" s="288"/>
      <c r="I74" s="288"/>
      <c r="J74" s="288"/>
      <c r="K74" s="289"/>
    </row>
    <row r="75" spans="2:11" ht="45" customHeight="1">
      <c r="B75" s="290"/>
      <c r="C75" s="291" t="s">
        <v>1367</v>
      </c>
      <c r="D75" s="291"/>
      <c r="E75" s="291"/>
      <c r="F75" s="291"/>
      <c r="G75" s="291"/>
      <c r="H75" s="291"/>
      <c r="I75" s="291"/>
      <c r="J75" s="291"/>
      <c r="K75" s="292"/>
    </row>
    <row r="76" spans="2:11" ht="17.25" customHeight="1">
      <c r="B76" s="290"/>
      <c r="C76" s="293" t="s">
        <v>1368</v>
      </c>
      <c r="D76" s="293"/>
      <c r="E76" s="293"/>
      <c r="F76" s="293" t="s">
        <v>1369</v>
      </c>
      <c r="G76" s="294"/>
      <c r="H76" s="293" t="s">
        <v>57</v>
      </c>
      <c r="I76" s="293" t="s">
        <v>60</v>
      </c>
      <c r="J76" s="293" t="s">
        <v>1370</v>
      </c>
      <c r="K76" s="292"/>
    </row>
    <row r="77" spans="2:11" ht="17.25" customHeight="1">
      <c r="B77" s="290"/>
      <c r="C77" s="295" t="s">
        <v>1371</v>
      </c>
      <c r="D77" s="295"/>
      <c r="E77" s="295"/>
      <c r="F77" s="296" t="s">
        <v>1372</v>
      </c>
      <c r="G77" s="297"/>
      <c r="H77" s="295"/>
      <c r="I77" s="295"/>
      <c r="J77" s="295" t="s">
        <v>1373</v>
      </c>
      <c r="K77" s="292"/>
    </row>
    <row r="78" spans="2:11" ht="5.25" customHeight="1">
      <c r="B78" s="290"/>
      <c r="C78" s="298"/>
      <c r="D78" s="298"/>
      <c r="E78" s="298"/>
      <c r="F78" s="298"/>
      <c r="G78" s="299"/>
      <c r="H78" s="298"/>
      <c r="I78" s="298"/>
      <c r="J78" s="298"/>
      <c r="K78" s="292"/>
    </row>
    <row r="79" spans="2:11" ht="15" customHeight="1">
      <c r="B79" s="290"/>
      <c r="C79" s="278" t="s">
        <v>56</v>
      </c>
      <c r="D79" s="298"/>
      <c r="E79" s="298"/>
      <c r="F79" s="300" t="s">
        <v>1374</v>
      </c>
      <c r="G79" s="299"/>
      <c r="H79" s="278" t="s">
        <v>1375</v>
      </c>
      <c r="I79" s="278" t="s">
        <v>1376</v>
      </c>
      <c r="J79" s="278">
        <v>20</v>
      </c>
      <c r="K79" s="292"/>
    </row>
    <row r="80" spans="2:11" ht="15" customHeight="1">
      <c r="B80" s="290"/>
      <c r="C80" s="278" t="s">
        <v>1377</v>
      </c>
      <c r="D80" s="278"/>
      <c r="E80" s="278"/>
      <c r="F80" s="300" t="s">
        <v>1374</v>
      </c>
      <c r="G80" s="299"/>
      <c r="H80" s="278" t="s">
        <v>1378</v>
      </c>
      <c r="I80" s="278" t="s">
        <v>1376</v>
      </c>
      <c r="J80" s="278">
        <v>120</v>
      </c>
      <c r="K80" s="292"/>
    </row>
    <row r="81" spans="2:11" ht="15" customHeight="1">
      <c r="B81" s="301"/>
      <c r="C81" s="278" t="s">
        <v>1379</v>
      </c>
      <c r="D81" s="278"/>
      <c r="E81" s="278"/>
      <c r="F81" s="300" t="s">
        <v>1380</v>
      </c>
      <c r="G81" s="299"/>
      <c r="H81" s="278" t="s">
        <v>1381</v>
      </c>
      <c r="I81" s="278" t="s">
        <v>1376</v>
      </c>
      <c r="J81" s="278">
        <v>50</v>
      </c>
      <c r="K81" s="292"/>
    </row>
    <row r="82" spans="2:11" ht="15" customHeight="1">
      <c r="B82" s="301"/>
      <c r="C82" s="278" t="s">
        <v>1382</v>
      </c>
      <c r="D82" s="278"/>
      <c r="E82" s="278"/>
      <c r="F82" s="300" t="s">
        <v>1374</v>
      </c>
      <c r="G82" s="299"/>
      <c r="H82" s="278" t="s">
        <v>1383</v>
      </c>
      <c r="I82" s="278" t="s">
        <v>1384</v>
      </c>
      <c r="J82" s="278"/>
      <c r="K82" s="292"/>
    </row>
    <row r="83" spans="2:11" ht="15" customHeight="1">
      <c r="B83" s="301"/>
      <c r="C83" s="302" t="s">
        <v>1385</v>
      </c>
      <c r="D83" s="302"/>
      <c r="E83" s="302"/>
      <c r="F83" s="303" t="s">
        <v>1380</v>
      </c>
      <c r="G83" s="302"/>
      <c r="H83" s="302" t="s">
        <v>1386</v>
      </c>
      <c r="I83" s="302" t="s">
        <v>1376</v>
      </c>
      <c r="J83" s="302">
        <v>15</v>
      </c>
      <c r="K83" s="292"/>
    </row>
    <row r="84" spans="2:11" ht="15" customHeight="1">
      <c r="B84" s="301"/>
      <c r="C84" s="302" t="s">
        <v>1387</v>
      </c>
      <c r="D84" s="302"/>
      <c r="E84" s="302"/>
      <c r="F84" s="303" t="s">
        <v>1380</v>
      </c>
      <c r="G84" s="302"/>
      <c r="H84" s="302" t="s">
        <v>1388</v>
      </c>
      <c r="I84" s="302" t="s">
        <v>1376</v>
      </c>
      <c r="J84" s="302">
        <v>15</v>
      </c>
      <c r="K84" s="292"/>
    </row>
    <row r="85" spans="2:11" ht="15" customHeight="1">
      <c r="B85" s="301"/>
      <c r="C85" s="302" t="s">
        <v>1389</v>
      </c>
      <c r="D85" s="302"/>
      <c r="E85" s="302"/>
      <c r="F85" s="303" t="s">
        <v>1380</v>
      </c>
      <c r="G85" s="302"/>
      <c r="H85" s="302" t="s">
        <v>1390</v>
      </c>
      <c r="I85" s="302" t="s">
        <v>1376</v>
      </c>
      <c r="J85" s="302">
        <v>20</v>
      </c>
      <c r="K85" s="292"/>
    </row>
    <row r="86" spans="2:11" ht="15" customHeight="1">
      <c r="B86" s="301"/>
      <c r="C86" s="302" t="s">
        <v>1391</v>
      </c>
      <c r="D86" s="302"/>
      <c r="E86" s="302"/>
      <c r="F86" s="303" t="s">
        <v>1380</v>
      </c>
      <c r="G86" s="302"/>
      <c r="H86" s="302" t="s">
        <v>1392</v>
      </c>
      <c r="I86" s="302" t="s">
        <v>1376</v>
      </c>
      <c r="J86" s="302">
        <v>20</v>
      </c>
      <c r="K86" s="292"/>
    </row>
    <row r="87" spans="2:11" ht="15" customHeight="1">
      <c r="B87" s="301"/>
      <c r="C87" s="278" t="s">
        <v>1393</v>
      </c>
      <c r="D87" s="278"/>
      <c r="E87" s="278"/>
      <c r="F87" s="300" t="s">
        <v>1380</v>
      </c>
      <c r="G87" s="299"/>
      <c r="H87" s="278" t="s">
        <v>1394</v>
      </c>
      <c r="I87" s="278" t="s">
        <v>1376</v>
      </c>
      <c r="J87" s="278">
        <v>50</v>
      </c>
      <c r="K87" s="292"/>
    </row>
    <row r="88" spans="2:11" ht="15" customHeight="1">
      <c r="B88" s="301"/>
      <c r="C88" s="278" t="s">
        <v>1395</v>
      </c>
      <c r="D88" s="278"/>
      <c r="E88" s="278"/>
      <c r="F88" s="300" t="s">
        <v>1380</v>
      </c>
      <c r="G88" s="299"/>
      <c r="H88" s="278" t="s">
        <v>1396</v>
      </c>
      <c r="I88" s="278" t="s">
        <v>1376</v>
      </c>
      <c r="J88" s="278">
        <v>20</v>
      </c>
      <c r="K88" s="292"/>
    </row>
    <row r="89" spans="2:11" ht="15" customHeight="1">
      <c r="B89" s="301"/>
      <c r="C89" s="278" t="s">
        <v>1397</v>
      </c>
      <c r="D89" s="278"/>
      <c r="E89" s="278"/>
      <c r="F89" s="300" t="s">
        <v>1380</v>
      </c>
      <c r="G89" s="299"/>
      <c r="H89" s="278" t="s">
        <v>1398</v>
      </c>
      <c r="I89" s="278" t="s">
        <v>1376</v>
      </c>
      <c r="J89" s="278">
        <v>20</v>
      </c>
      <c r="K89" s="292"/>
    </row>
    <row r="90" spans="2:11" ht="15" customHeight="1">
      <c r="B90" s="301"/>
      <c r="C90" s="278" t="s">
        <v>1399</v>
      </c>
      <c r="D90" s="278"/>
      <c r="E90" s="278"/>
      <c r="F90" s="300" t="s">
        <v>1380</v>
      </c>
      <c r="G90" s="299"/>
      <c r="H90" s="278" t="s">
        <v>1400</v>
      </c>
      <c r="I90" s="278" t="s">
        <v>1376</v>
      </c>
      <c r="J90" s="278">
        <v>50</v>
      </c>
      <c r="K90" s="292"/>
    </row>
    <row r="91" spans="2:11" ht="15" customHeight="1">
      <c r="B91" s="301"/>
      <c r="C91" s="278" t="s">
        <v>1401</v>
      </c>
      <c r="D91" s="278"/>
      <c r="E91" s="278"/>
      <c r="F91" s="300" t="s">
        <v>1380</v>
      </c>
      <c r="G91" s="299"/>
      <c r="H91" s="278" t="s">
        <v>1401</v>
      </c>
      <c r="I91" s="278" t="s">
        <v>1376</v>
      </c>
      <c r="J91" s="278">
        <v>50</v>
      </c>
      <c r="K91" s="292"/>
    </row>
    <row r="92" spans="2:11" ht="15" customHeight="1">
      <c r="B92" s="301"/>
      <c r="C92" s="278" t="s">
        <v>1402</v>
      </c>
      <c r="D92" s="278"/>
      <c r="E92" s="278"/>
      <c r="F92" s="300" t="s">
        <v>1380</v>
      </c>
      <c r="G92" s="299"/>
      <c r="H92" s="278" t="s">
        <v>1403</v>
      </c>
      <c r="I92" s="278" t="s">
        <v>1376</v>
      </c>
      <c r="J92" s="278">
        <v>255</v>
      </c>
      <c r="K92" s="292"/>
    </row>
    <row r="93" spans="2:11" ht="15" customHeight="1">
      <c r="B93" s="301"/>
      <c r="C93" s="278" t="s">
        <v>1404</v>
      </c>
      <c r="D93" s="278"/>
      <c r="E93" s="278"/>
      <c r="F93" s="300" t="s">
        <v>1374</v>
      </c>
      <c r="G93" s="299"/>
      <c r="H93" s="278" t="s">
        <v>1405</v>
      </c>
      <c r="I93" s="278" t="s">
        <v>1406</v>
      </c>
      <c r="J93" s="278"/>
      <c r="K93" s="292"/>
    </row>
    <row r="94" spans="2:11" ht="15" customHeight="1">
      <c r="B94" s="301"/>
      <c r="C94" s="278" t="s">
        <v>1407</v>
      </c>
      <c r="D94" s="278"/>
      <c r="E94" s="278"/>
      <c r="F94" s="300" t="s">
        <v>1374</v>
      </c>
      <c r="G94" s="299"/>
      <c r="H94" s="278" t="s">
        <v>1408</v>
      </c>
      <c r="I94" s="278" t="s">
        <v>1409</v>
      </c>
      <c r="J94" s="278"/>
      <c r="K94" s="292"/>
    </row>
    <row r="95" spans="2:11" ht="15" customHeight="1">
      <c r="B95" s="301"/>
      <c r="C95" s="278" t="s">
        <v>1410</v>
      </c>
      <c r="D95" s="278"/>
      <c r="E95" s="278"/>
      <c r="F95" s="300" t="s">
        <v>1374</v>
      </c>
      <c r="G95" s="299"/>
      <c r="H95" s="278" t="s">
        <v>1410</v>
      </c>
      <c r="I95" s="278" t="s">
        <v>1409</v>
      </c>
      <c r="J95" s="278"/>
      <c r="K95" s="292"/>
    </row>
    <row r="96" spans="2:11" ht="15" customHeight="1">
      <c r="B96" s="301"/>
      <c r="C96" s="278" t="s">
        <v>41</v>
      </c>
      <c r="D96" s="278"/>
      <c r="E96" s="278"/>
      <c r="F96" s="300" t="s">
        <v>1374</v>
      </c>
      <c r="G96" s="299"/>
      <c r="H96" s="278" t="s">
        <v>1411</v>
      </c>
      <c r="I96" s="278" t="s">
        <v>1409</v>
      </c>
      <c r="J96" s="278"/>
      <c r="K96" s="292"/>
    </row>
    <row r="97" spans="2:11" ht="15" customHeight="1">
      <c r="B97" s="301"/>
      <c r="C97" s="278" t="s">
        <v>51</v>
      </c>
      <c r="D97" s="278"/>
      <c r="E97" s="278"/>
      <c r="F97" s="300" t="s">
        <v>1374</v>
      </c>
      <c r="G97" s="299"/>
      <c r="H97" s="278" t="s">
        <v>1412</v>
      </c>
      <c r="I97" s="278" t="s">
        <v>1409</v>
      </c>
      <c r="J97" s="278"/>
      <c r="K97" s="292"/>
    </row>
    <row r="98" spans="2:11" ht="15" customHeight="1">
      <c r="B98" s="304"/>
      <c r="C98" s="305"/>
      <c r="D98" s="305"/>
      <c r="E98" s="305"/>
      <c r="F98" s="305"/>
      <c r="G98" s="305"/>
      <c r="H98" s="305"/>
      <c r="I98" s="305"/>
      <c r="J98" s="305"/>
      <c r="K98" s="306"/>
    </row>
    <row r="99" spans="2:11" ht="18.75" customHeight="1">
      <c r="B99" s="307"/>
      <c r="C99" s="308"/>
      <c r="D99" s="308"/>
      <c r="E99" s="308"/>
      <c r="F99" s="308"/>
      <c r="G99" s="308"/>
      <c r="H99" s="308"/>
      <c r="I99" s="308"/>
      <c r="J99" s="308"/>
      <c r="K99" s="307"/>
    </row>
    <row r="100" spans="2:11" ht="18.75" customHeight="1">
      <c r="B100" s="286"/>
      <c r="C100" s="286"/>
      <c r="D100" s="286"/>
      <c r="E100" s="286"/>
      <c r="F100" s="286"/>
      <c r="G100" s="286"/>
      <c r="H100" s="286"/>
      <c r="I100" s="286"/>
      <c r="J100" s="286"/>
      <c r="K100" s="286"/>
    </row>
    <row r="101" spans="2:11" ht="7.5" customHeight="1">
      <c r="B101" s="287"/>
      <c r="C101" s="288"/>
      <c r="D101" s="288"/>
      <c r="E101" s="288"/>
      <c r="F101" s="288"/>
      <c r="G101" s="288"/>
      <c r="H101" s="288"/>
      <c r="I101" s="288"/>
      <c r="J101" s="288"/>
      <c r="K101" s="289"/>
    </row>
    <row r="102" spans="2:11" ht="45" customHeight="1">
      <c r="B102" s="290"/>
      <c r="C102" s="291" t="s">
        <v>1413</v>
      </c>
      <c r="D102" s="291"/>
      <c r="E102" s="291"/>
      <c r="F102" s="291"/>
      <c r="G102" s="291"/>
      <c r="H102" s="291"/>
      <c r="I102" s="291"/>
      <c r="J102" s="291"/>
      <c r="K102" s="292"/>
    </row>
    <row r="103" spans="2:11" ht="17.25" customHeight="1">
      <c r="B103" s="290"/>
      <c r="C103" s="293" t="s">
        <v>1368</v>
      </c>
      <c r="D103" s="293"/>
      <c r="E103" s="293"/>
      <c r="F103" s="293" t="s">
        <v>1369</v>
      </c>
      <c r="G103" s="294"/>
      <c r="H103" s="293" t="s">
        <v>57</v>
      </c>
      <c r="I103" s="293" t="s">
        <v>60</v>
      </c>
      <c r="J103" s="293" t="s">
        <v>1370</v>
      </c>
      <c r="K103" s="292"/>
    </row>
    <row r="104" spans="2:11" ht="17.25" customHeight="1">
      <c r="B104" s="290"/>
      <c r="C104" s="295" t="s">
        <v>1371</v>
      </c>
      <c r="D104" s="295"/>
      <c r="E104" s="295"/>
      <c r="F104" s="296" t="s">
        <v>1372</v>
      </c>
      <c r="G104" s="297"/>
      <c r="H104" s="295"/>
      <c r="I104" s="295"/>
      <c r="J104" s="295" t="s">
        <v>1373</v>
      </c>
      <c r="K104" s="292"/>
    </row>
    <row r="105" spans="2:11" ht="5.25" customHeight="1">
      <c r="B105" s="290"/>
      <c r="C105" s="293"/>
      <c r="D105" s="293"/>
      <c r="E105" s="293"/>
      <c r="F105" s="293"/>
      <c r="G105" s="309"/>
      <c r="H105" s="293"/>
      <c r="I105" s="293"/>
      <c r="J105" s="293"/>
      <c r="K105" s="292"/>
    </row>
    <row r="106" spans="2:11" ht="15" customHeight="1">
      <c r="B106" s="290"/>
      <c r="C106" s="278" t="s">
        <v>56</v>
      </c>
      <c r="D106" s="298"/>
      <c r="E106" s="298"/>
      <c r="F106" s="300" t="s">
        <v>1374</v>
      </c>
      <c r="G106" s="309"/>
      <c r="H106" s="278" t="s">
        <v>1414</v>
      </c>
      <c r="I106" s="278" t="s">
        <v>1376</v>
      </c>
      <c r="J106" s="278">
        <v>20</v>
      </c>
      <c r="K106" s="292"/>
    </row>
    <row r="107" spans="2:11" ht="15" customHeight="1">
      <c r="B107" s="290"/>
      <c r="C107" s="278" t="s">
        <v>1377</v>
      </c>
      <c r="D107" s="278"/>
      <c r="E107" s="278"/>
      <c r="F107" s="300" t="s">
        <v>1374</v>
      </c>
      <c r="G107" s="278"/>
      <c r="H107" s="278" t="s">
        <v>1414</v>
      </c>
      <c r="I107" s="278" t="s">
        <v>1376</v>
      </c>
      <c r="J107" s="278">
        <v>120</v>
      </c>
      <c r="K107" s="292"/>
    </row>
    <row r="108" spans="2:11" ht="15" customHeight="1">
      <c r="B108" s="301"/>
      <c r="C108" s="278" t="s">
        <v>1379</v>
      </c>
      <c r="D108" s="278"/>
      <c r="E108" s="278"/>
      <c r="F108" s="300" t="s">
        <v>1380</v>
      </c>
      <c r="G108" s="278"/>
      <c r="H108" s="278" t="s">
        <v>1414</v>
      </c>
      <c r="I108" s="278" t="s">
        <v>1376</v>
      </c>
      <c r="J108" s="278">
        <v>50</v>
      </c>
      <c r="K108" s="292"/>
    </row>
    <row r="109" spans="2:11" ht="15" customHeight="1">
      <c r="B109" s="301"/>
      <c r="C109" s="278" t="s">
        <v>1382</v>
      </c>
      <c r="D109" s="278"/>
      <c r="E109" s="278"/>
      <c r="F109" s="300" t="s">
        <v>1374</v>
      </c>
      <c r="G109" s="278"/>
      <c r="H109" s="278" t="s">
        <v>1414</v>
      </c>
      <c r="I109" s="278" t="s">
        <v>1384</v>
      </c>
      <c r="J109" s="278"/>
      <c r="K109" s="292"/>
    </row>
    <row r="110" spans="2:11" ht="15" customHeight="1">
      <c r="B110" s="301"/>
      <c r="C110" s="278" t="s">
        <v>1393</v>
      </c>
      <c r="D110" s="278"/>
      <c r="E110" s="278"/>
      <c r="F110" s="300" t="s">
        <v>1380</v>
      </c>
      <c r="G110" s="278"/>
      <c r="H110" s="278" t="s">
        <v>1414</v>
      </c>
      <c r="I110" s="278" t="s">
        <v>1376</v>
      </c>
      <c r="J110" s="278">
        <v>50</v>
      </c>
      <c r="K110" s="292"/>
    </row>
    <row r="111" spans="2:11" ht="15" customHeight="1">
      <c r="B111" s="301"/>
      <c r="C111" s="278" t="s">
        <v>1401</v>
      </c>
      <c r="D111" s="278"/>
      <c r="E111" s="278"/>
      <c r="F111" s="300" t="s">
        <v>1380</v>
      </c>
      <c r="G111" s="278"/>
      <c r="H111" s="278" t="s">
        <v>1414</v>
      </c>
      <c r="I111" s="278" t="s">
        <v>1376</v>
      </c>
      <c r="J111" s="278">
        <v>50</v>
      </c>
      <c r="K111" s="292"/>
    </row>
    <row r="112" spans="2:11" ht="15" customHeight="1">
      <c r="B112" s="301"/>
      <c r="C112" s="278" t="s">
        <v>1399</v>
      </c>
      <c r="D112" s="278"/>
      <c r="E112" s="278"/>
      <c r="F112" s="300" t="s">
        <v>1380</v>
      </c>
      <c r="G112" s="278"/>
      <c r="H112" s="278" t="s">
        <v>1414</v>
      </c>
      <c r="I112" s="278" t="s">
        <v>1376</v>
      </c>
      <c r="J112" s="278">
        <v>50</v>
      </c>
      <c r="K112" s="292"/>
    </row>
    <row r="113" spans="2:11" ht="15" customHeight="1">
      <c r="B113" s="301"/>
      <c r="C113" s="278" t="s">
        <v>56</v>
      </c>
      <c r="D113" s="278"/>
      <c r="E113" s="278"/>
      <c r="F113" s="300" t="s">
        <v>1374</v>
      </c>
      <c r="G113" s="278"/>
      <c r="H113" s="278" t="s">
        <v>1415</v>
      </c>
      <c r="I113" s="278" t="s">
        <v>1376</v>
      </c>
      <c r="J113" s="278">
        <v>20</v>
      </c>
      <c r="K113" s="292"/>
    </row>
    <row r="114" spans="2:11" ht="15" customHeight="1">
      <c r="B114" s="301"/>
      <c r="C114" s="278" t="s">
        <v>1416</v>
      </c>
      <c r="D114" s="278"/>
      <c r="E114" s="278"/>
      <c r="F114" s="300" t="s">
        <v>1374</v>
      </c>
      <c r="G114" s="278"/>
      <c r="H114" s="278" t="s">
        <v>1417</v>
      </c>
      <c r="I114" s="278" t="s">
        <v>1376</v>
      </c>
      <c r="J114" s="278">
        <v>120</v>
      </c>
      <c r="K114" s="292"/>
    </row>
    <row r="115" spans="2:11" ht="15" customHeight="1">
      <c r="B115" s="301"/>
      <c r="C115" s="278" t="s">
        <v>41</v>
      </c>
      <c r="D115" s="278"/>
      <c r="E115" s="278"/>
      <c r="F115" s="300" t="s">
        <v>1374</v>
      </c>
      <c r="G115" s="278"/>
      <c r="H115" s="278" t="s">
        <v>1418</v>
      </c>
      <c r="I115" s="278" t="s">
        <v>1409</v>
      </c>
      <c r="J115" s="278"/>
      <c r="K115" s="292"/>
    </row>
    <row r="116" spans="2:11" ht="15" customHeight="1">
      <c r="B116" s="301"/>
      <c r="C116" s="278" t="s">
        <v>51</v>
      </c>
      <c r="D116" s="278"/>
      <c r="E116" s="278"/>
      <c r="F116" s="300" t="s">
        <v>1374</v>
      </c>
      <c r="G116" s="278"/>
      <c r="H116" s="278" t="s">
        <v>1419</v>
      </c>
      <c r="I116" s="278" t="s">
        <v>1409</v>
      </c>
      <c r="J116" s="278"/>
      <c r="K116" s="292"/>
    </row>
    <row r="117" spans="2:11" ht="15" customHeight="1">
      <c r="B117" s="301"/>
      <c r="C117" s="278" t="s">
        <v>60</v>
      </c>
      <c r="D117" s="278"/>
      <c r="E117" s="278"/>
      <c r="F117" s="300" t="s">
        <v>1374</v>
      </c>
      <c r="G117" s="278"/>
      <c r="H117" s="278" t="s">
        <v>1420</v>
      </c>
      <c r="I117" s="278" t="s">
        <v>1421</v>
      </c>
      <c r="J117" s="278"/>
      <c r="K117" s="292"/>
    </row>
    <row r="118" spans="2:11" ht="15" customHeight="1">
      <c r="B118" s="304"/>
      <c r="C118" s="310"/>
      <c r="D118" s="310"/>
      <c r="E118" s="310"/>
      <c r="F118" s="310"/>
      <c r="G118" s="310"/>
      <c r="H118" s="310"/>
      <c r="I118" s="310"/>
      <c r="J118" s="310"/>
      <c r="K118" s="306"/>
    </row>
    <row r="119" spans="2:11" ht="18.75" customHeight="1">
      <c r="B119" s="311"/>
      <c r="C119" s="275"/>
      <c r="D119" s="275"/>
      <c r="E119" s="275"/>
      <c r="F119" s="312"/>
      <c r="G119" s="275"/>
      <c r="H119" s="275"/>
      <c r="I119" s="275"/>
      <c r="J119" s="275"/>
      <c r="K119" s="311"/>
    </row>
    <row r="120" spans="2:11" ht="18.75" customHeight="1">
      <c r="B120" s="286"/>
      <c r="C120" s="286"/>
      <c r="D120" s="286"/>
      <c r="E120" s="286"/>
      <c r="F120" s="286"/>
      <c r="G120" s="286"/>
      <c r="H120" s="286"/>
      <c r="I120" s="286"/>
      <c r="J120" s="286"/>
      <c r="K120" s="286"/>
    </row>
    <row r="121" spans="2:11" ht="7.5" customHeight="1">
      <c r="B121" s="313"/>
      <c r="C121" s="314"/>
      <c r="D121" s="314"/>
      <c r="E121" s="314"/>
      <c r="F121" s="314"/>
      <c r="G121" s="314"/>
      <c r="H121" s="314"/>
      <c r="I121" s="314"/>
      <c r="J121" s="314"/>
      <c r="K121" s="315"/>
    </row>
    <row r="122" spans="2:11" ht="45" customHeight="1">
      <c r="B122" s="316"/>
      <c r="C122" s="269" t="s">
        <v>1422</v>
      </c>
      <c r="D122" s="269"/>
      <c r="E122" s="269"/>
      <c r="F122" s="269"/>
      <c r="G122" s="269"/>
      <c r="H122" s="269"/>
      <c r="I122" s="269"/>
      <c r="J122" s="269"/>
      <c r="K122" s="317"/>
    </row>
    <row r="123" spans="2:11" ht="17.25" customHeight="1">
      <c r="B123" s="318"/>
      <c r="C123" s="293" t="s">
        <v>1368</v>
      </c>
      <c r="D123" s="293"/>
      <c r="E123" s="293"/>
      <c r="F123" s="293" t="s">
        <v>1369</v>
      </c>
      <c r="G123" s="294"/>
      <c r="H123" s="293" t="s">
        <v>57</v>
      </c>
      <c r="I123" s="293" t="s">
        <v>60</v>
      </c>
      <c r="J123" s="293" t="s">
        <v>1370</v>
      </c>
      <c r="K123" s="319"/>
    </row>
    <row r="124" spans="2:11" ht="17.25" customHeight="1">
      <c r="B124" s="318"/>
      <c r="C124" s="295" t="s">
        <v>1371</v>
      </c>
      <c r="D124" s="295"/>
      <c r="E124" s="295"/>
      <c r="F124" s="296" t="s">
        <v>1372</v>
      </c>
      <c r="G124" s="297"/>
      <c r="H124" s="295"/>
      <c r="I124" s="295"/>
      <c r="J124" s="295" t="s">
        <v>1373</v>
      </c>
      <c r="K124" s="319"/>
    </row>
    <row r="125" spans="2:11" ht="5.25" customHeight="1">
      <c r="B125" s="320"/>
      <c r="C125" s="298"/>
      <c r="D125" s="298"/>
      <c r="E125" s="298"/>
      <c r="F125" s="298"/>
      <c r="G125" s="278"/>
      <c r="H125" s="298"/>
      <c r="I125" s="298"/>
      <c r="J125" s="298"/>
      <c r="K125" s="321"/>
    </row>
    <row r="126" spans="2:11" ht="15" customHeight="1">
      <c r="B126" s="320"/>
      <c r="C126" s="278" t="s">
        <v>1377</v>
      </c>
      <c r="D126" s="298"/>
      <c r="E126" s="298"/>
      <c r="F126" s="300" t="s">
        <v>1374</v>
      </c>
      <c r="G126" s="278"/>
      <c r="H126" s="278" t="s">
        <v>1414</v>
      </c>
      <c r="I126" s="278" t="s">
        <v>1376</v>
      </c>
      <c r="J126" s="278">
        <v>120</v>
      </c>
      <c r="K126" s="322"/>
    </row>
    <row r="127" spans="2:11" ht="15" customHeight="1">
      <c r="B127" s="320"/>
      <c r="C127" s="278" t="s">
        <v>1423</v>
      </c>
      <c r="D127" s="278"/>
      <c r="E127" s="278"/>
      <c r="F127" s="300" t="s">
        <v>1374</v>
      </c>
      <c r="G127" s="278"/>
      <c r="H127" s="278" t="s">
        <v>1424</v>
      </c>
      <c r="I127" s="278" t="s">
        <v>1376</v>
      </c>
      <c r="J127" s="278" t="s">
        <v>1425</v>
      </c>
      <c r="K127" s="322"/>
    </row>
    <row r="128" spans="2:11" ht="15" customHeight="1">
      <c r="B128" s="320"/>
      <c r="C128" s="278" t="s">
        <v>1322</v>
      </c>
      <c r="D128" s="278"/>
      <c r="E128" s="278"/>
      <c r="F128" s="300" t="s">
        <v>1374</v>
      </c>
      <c r="G128" s="278"/>
      <c r="H128" s="278" t="s">
        <v>1426</v>
      </c>
      <c r="I128" s="278" t="s">
        <v>1376</v>
      </c>
      <c r="J128" s="278" t="s">
        <v>1425</v>
      </c>
      <c r="K128" s="322"/>
    </row>
    <row r="129" spans="2:11" ht="15" customHeight="1">
      <c r="B129" s="320"/>
      <c r="C129" s="278" t="s">
        <v>1385</v>
      </c>
      <c r="D129" s="278"/>
      <c r="E129" s="278"/>
      <c r="F129" s="300" t="s">
        <v>1380</v>
      </c>
      <c r="G129" s="278"/>
      <c r="H129" s="278" t="s">
        <v>1386</v>
      </c>
      <c r="I129" s="278" t="s">
        <v>1376</v>
      </c>
      <c r="J129" s="278">
        <v>15</v>
      </c>
      <c r="K129" s="322"/>
    </row>
    <row r="130" spans="2:11" ht="15" customHeight="1">
      <c r="B130" s="320"/>
      <c r="C130" s="302" t="s">
        <v>1387</v>
      </c>
      <c r="D130" s="302"/>
      <c r="E130" s="302"/>
      <c r="F130" s="303" t="s">
        <v>1380</v>
      </c>
      <c r="G130" s="302"/>
      <c r="H130" s="302" t="s">
        <v>1388</v>
      </c>
      <c r="I130" s="302" t="s">
        <v>1376</v>
      </c>
      <c r="J130" s="302">
        <v>15</v>
      </c>
      <c r="K130" s="322"/>
    </row>
    <row r="131" spans="2:11" ht="15" customHeight="1">
      <c r="B131" s="320"/>
      <c r="C131" s="302" t="s">
        <v>1389</v>
      </c>
      <c r="D131" s="302"/>
      <c r="E131" s="302"/>
      <c r="F131" s="303" t="s">
        <v>1380</v>
      </c>
      <c r="G131" s="302"/>
      <c r="H131" s="302" t="s">
        <v>1390</v>
      </c>
      <c r="I131" s="302" t="s">
        <v>1376</v>
      </c>
      <c r="J131" s="302">
        <v>20</v>
      </c>
      <c r="K131" s="322"/>
    </row>
    <row r="132" spans="2:11" ht="15" customHeight="1">
      <c r="B132" s="320"/>
      <c r="C132" s="302" t="s">
        <v>1391</v>
      </c>
      <c r="D132" s="302"/>
      <c r="E132" s="302"/>
      <c r="F132" s="303" t="s">
        <v>1380</v>
      </c>
      <c r="G132" s="302"/>
      <c r="H132" s="302" t="s">
        <v>1392</v>
      </c>
      <c r="I132" s="302" t="s">
        <v>1376</v>
      </c>
      <c r="J132" s="302">
        <v>20</v>
      </c>
      <c r="K132" s="322"/>
    </row>
    <row r="133" spans="2:11" ht="15" customHeight="1">
      <c r="B133" s="320"/>
      <c r="C133" s="278" t="s">
        <v>1379</v>
      </c>
      <c r="D133" s="278"/>
      <c r="E133" s="278"/>
      <c r="F133" s="300" t="s">
        <v>1380</v>
      </c>
      <c r="G133" s="278"/>
      <c r="H133" s="278" t="s">
        <v>1414</v>
      </c>
      <c r="I133" s="278" t="s">
        <v>1376</v>
      </c>
      <c r="J133" s="278">
        <v>50</v>
      </c>
      <c r="K133" s="322"/>
    </row>
    <row r="134" spans="2:11" ht="15" customHeight="1">
      <c r="B134" s="320"/>
      <c r="C134" s="278" t="s">
        <v>1393</v>
      </c>
      <c r="D134" s="278"/>
      <c r="E134" s="278"/>
      <c r="F134" s="300" t="s">
        <v>1380</v>
      </c>
      <c r="G134" s="278"/>
      <c r="H134" s="278" t="s">
        <v>1414</v>
      </c>
      <c r="I134" s="278" t="s">
        <v>1376</v>
      </c>
      <c r="J134" s="278">
        <v>50</v>
      </c>
      <c r="K134" s="322"/>
    </row>
    <row r="135" spans="2:11" ht="15" customHeight="1">
      <c r="B135" s="320"/>
      <c r="C135" s="278" t="s">
        <v>1399</v>
      </c>
      <c r="D135" s="278"/>
      <c r="E135" s="278"/>
      <c r="F135" s="300" t="s">
        <v>1380</v>
      </c>
      <c r="G135" s="278"/>
      <c r="H135" s="278" t="s">
        <v>1414</v>
      </c>
      <c r="I135" s="278" t="s">
        <v>1376</v>
      </c>
      <c r="J135" s="278">
        <v>50</v>
      </c>
      <c r="K135" s="322"/>
    </row>
    <row r="136" spans="2:11" ht="15" customHeight="1">
      <c r="B136" s="320"/>
      <c r="C136" s="278" t="s">
        <v>1401</v>
      </c>
      <c r="D136" s="278"/>
      <c r="E136" s="278"/>
      <c r="F136" s="300" t="s">
        <v>1380</v>
      </c>
      <c r="G136" s="278"/>
      <c r="H136" s="278" t="s">
        <v>1414</v>
      </c>
      <c r="I136" s="278" t="s">
        <v>1376</v>
      </c>
      <c r="J136" s="278">
        <v>50</v>
      </c>
      <c r="K136" s="322"/>
    </row>
    <row r="137" spans="2:11" ht="15" customHeight="1">
      <c r="B137" s="320"/>
      <c r="C137" s="278" t="s">
        <v>1402</v>
      </c>
      <c r="D137" s="278"/>
      <c r="E137" s="278"/>
      <c r="F137" s="300" t="s">
        <v>1380</v>
      </c>
      <c r="G137" s="278"/>
      <c r="H137" s="278" t="s">
        <v>1427</v>
      </c>
      <c r="I137" s="278" t="s">
        <v>1376</v>
      </c>
      <c r="J137" s="278">
        <v>255</v>
      </c>
      <c r="K137" s="322"/>
    </row>
    <row r="138" spans="2:11" ht="15" customHeight="1">
      <c r="B138" s="320"/>
      <c r="C138" s="278" t="s">
        <v>1404</v>
      </c>
      <c r="D138" s="278"/>
      <c r="E138" s="278"/>
      <c r="F138" s="300" t="s">
        <v>1374</v>
      </c>
      <c r="G138" s="278"/>
      <c r="H138" s="278" t="s">
        <v>1428</v>
      </c>
      <c r="I138" s="278" t="s">
        <v>1406</v>
      </c>
      <c r="J138" s="278"/>
      <c r="K138" s="322"/>
    </row>
    <row r="139" spans="2:11" ht="15" customHeight="1">
      <c r="B139" s="320"/>
      <c r="C139" s="278" t="s">
        <v>1407</v>
      </c>
      <c r="D139" s="278"/>
      <c r="E139" s="278"/>
      <c r="F139" s="300" t="s">
        <v>1374</v>
      </c>
      <c r="G139" s="278"/>
      <c r="H139" s="278" t="s">
        <v>1429</v>
      </c>
      <c r="I139" s="278" t="s">
        <v>1409</v>
      </c>
      <c r="J139" s="278"/>
      <c r="K139" s="322"/>
    </row>
    <row r="140" spans="2:11" ht="15" customHeight="1">
      <c r="B140" s="320"/>
      <c r="C140" s="278" t="s">
        <v>1410</v>
      </c>
      <c r="D140" s="278"/>
      <c r="E140" s="278"/>
      <c r="F140" s="300" t="s">
        <v>1374</v>
      </c>
      <c r="G140" s="278"/>
      <c r="H140" s="278" t="s">
        <v>1410</v>
      </c>
      <c r="I140" s="278" t="s">
        <v>1409</v>
      </c>
      <c r="J140" s="278"/>
      <c r="K140" s="322"/>
    </row>
    <row r="141" spans="2:11" ht="15" customHeight="1">
      <c r="B141" s="320"/>
      <c r="C141" s="278" t="s">
        <v>41</v>
      </c>
      <c r="D141" s="278"/>
      <c r="E141" s="278"/>
      <c r="F141" s="300" t="s">
        <v>1374</v>
      </c>
      <c r="G141" s="278"/>
      <c r="H141" s="278" t="s">
        <v>1430</v>
      </c>
      <c r="I141" s="278" t="s">
        <v>1409</v>
      </c>
      <c r="J141" s="278"/>
      <c r="K141" s="322"/>
    </row>
    <row r="142" spans="2:11" ht="15" customHeight="1">
      <c r="B142" s="320"/>
      <c r="C142" s="278" t="s">
        <v>1431</v>
      </c>
      <c r="D142" s="278"/>
      <c r="E142" s="278"/>
      <c r="F142" s="300" t="s">
        <v>1374</v>
      </c>
      <c r="G142" s="278"/>
      <c r="H142" s="278" t="s">
        <v>1432</v>
      </c>
      <c r="I142" s="278" t="s">
        <v>1409</v>
      </c>
      <c r="J142" s="278"/>
      <c r="K142" s="322"/>
    </row>
    <row r="143" spans="2:11" ht="15" customHeight="1">
      <c r="B143" s="323"/>
      <c r="C143" s="324"/>
      <c r="D143" s="324"/>
      <c r="E143" s="324"/>
      <c r="F143" s="324"/>
      <c r="G143" s="324"/>
      <c r="H143" s="324"/>
      <c r="I143" s="324"/>
      <c r="J143" s="324"/>
      <c r="K143" s="325"/>
    </row>
    <row r="144" spans="2:11" ht="18.75" customHeight="1">
      <c r="B144" s="275"/>
      <c r="C144" s="275"/>
      <c r="D144" s="275"/>
      <c r="E144" s="275"/>
      <c r="F144" s="312"/>
      <c r="G144" s="275"/>
      <c r="H144" s="275"/>
      <c r="I144" s="275"/>
      <c r="J144" s="275"/>
      <c r="K144" s="275"/>
    </row>
    <row r="145" spans="2:11" ht="18.75" customHeight="1">
      <c r="B145" s="286"/>
      <c r="C145" s="286"/>
      <c r="D145" s="286"/>
      <c r="E145" s="286"/>
      <c r="F145" s="286"/>
      <c r="G145" s="286"/>
      <c r="H145" s="286"/>
      <c r="I145" s="286"/>
      <c r="J145" s="286"/>
      <c r="K145" s="286"/>
    </row>
    <row r="146" spans="2:11" ht="7.5" customHeight="1">
      <c r="B146" s="287"/>
      <c r="C146" s="288"/>
      <c r="D146" s="288"/>
      <c r="E146" s="288"/>
      <c r="F146" s="288"/>
      <c r="G146" s="288"/>
      <c r="H146" s="288"/>
      <c r="I146" s="288"/>
      <c r="J146" s="288"/>
      <c r="K146" s="289"/>
    </row>
    <row r="147" spans="2:11" ht="45" customHeight="1">
      <c r="B147" s="290"/>
      <c r="C147" s="291" t="s">
        <v>1433</v>
      </c>
      <c r="D147" s="291"/>
      <c r="E147" s="291"/>
      <c r="F147" s="291"/>
      <c r="G147" s="291"/>
      <c r="H147" s="291"/>
      <c r="I147" s="291"/>
      <c r="J147" s="291"/>
      <c r="K147" s="292"/>
    </row>
    <row r="148" spans="2:11" ht="17.25" customHeight="1">
      <c r="B148" s="290"/>
      <c r="C148" s="293" t="s">
        <v>1368</v>
      </c>
      <c r="D148" s="293"/>
      <c r="E148" s="293"/>
      <c r="F148" s="293" t="s">
        <v>1369</v>
      </c>
      <c r="G148" s="294"/>
      <c r="H148" s="293" t="s">
        <v>57</v>
      </c>
      <c r="I148" s="293" t="s">
        <v>60</v>
      </c>
      <c r="J148" s="293" t="s">
        <v>1370</v>
      </c>
      <c r="K148" s="292"/>
    </row>
    <row r="149" spans="2:11" ht="17.25" customHeight="1">
      <c r="B149" s="290"/>
      <c r="C149" s="295" t="s">
        <v>1371</v>
      </c>
      <c r="D149" s="295"/>
      <c r="E149" s="295"/>
      <c r="F149" s="296" t="s">
        <v>1372</v>
      </c>
      <c r="G149" s="297"/>
      <c r="H149" s="295"/>
      <c r="I149" s="295"/>
      <c r="J149" s="295" t="s">
        <v>1373</v>
      </c>
      <c r="K149" s="292"/>
    </row>
    <row r="150" spans="2:11" ht="5.25" customHeight="1">
      <c r="B150" s="301"/>
      <c r="C150" s="298"/>
      <c r="D150" s="298"/>
      <c r="E150" s="298"/>
      <c r="F150" s="298"/>
      <c r="G150" s="299"/>
      <c r="H150" s="298"/>
      <c r="I150" s="298"/>
      <c r="J150" s="298"/>
      <c r="K150" s="322"/>
    </row>
    <row r="151" spans="2:11" ht="15" customHeight="1">
      <c r="B151" s="301"/>
      <c r="C151" s="326" t="s">
        <v>1377</v>
      </c>
      <c r="D151" s="278"/>
      <c r="E151" s="278"/>
      <c r="F151" s="327" t="s">
        <v>1374</v>
      </c>
      <c r="G151" s="278"/>
      <c r="H151" s="326" t="s">
        <v>1414</v>
      </c>
      <c r="I151" s="326" t="s">
        <v>1376</v>
      </c>
      <c r="J151" s="326">
        <v>120</v>
      </c>
      <c r="K151" s="322"/>
    </row>
    <row r="152" spans="2:11" ht="15" customHeight="1">
      <c r="B152" s="301"/>
      <c r="C152" s="326" t="s">
        <v>1423</v>
      </c>
      <c r="D152" s="278"/>
      <c r="E152" s="278"/>
      <c r="F152" s="327" t="s">
        <v>1374</v>
      </c>
      <c r="G152" s="278"/>
      <c r="H152" s="326" t="s">
        <v>1434</v>
      </c>
      <c r="I152" s="326" t="s">
        <v>1376</v>
      </c>
      <c r="J152" s="326" t="s">
        <v>1425</v>
      </c>
      <c r="K152" s="322"/>
    </row>
    <row r="153" spans="2:11" ht="15" customHeight="1">
      <c r="B153" s="301"/>
      <c r="C153" s="326" t="s">
        <v>1322</v>
      </c>
      <c r="D153" s="278"/>
      <c r="E153" s="278"/>
      <c r="F153" s="327" t="s">
        <v>1374</v>
      </c>
      <c r="G153" s="278"/>
      <c r="H153" s="326" t="s">
        <v>1435</v>
      </c>
      <c r="I153" s="326" t="s">
        <v>1376</v>
      </c>
      <c r="J153" s="326" t="s">
        <v>1425</v>
      </c>
      <c r="K153" s="322"/>
    </row>
    <row r="154" spans="2:11" ht="15" customHeight="1">
      <c r="B154" s="301"/>
      <c r="C154" s="326" t="s">
        <v>1379</v>
      </c>
      <c r="D154" s="278"/>
      <c r="E154" s="278"/>
      <c r="F154" s="327" t="s">
        <v>1380</v>
      </c>
      <c r="G154" s="278"/>
      <c r="H154" s="326" t="s">
        <v>1414</v>
      </c>
      <c r="I154" s="326" t="s">
        <v>1376</v>
      </c>
      <c r="J154" s="326">
        <v>50</v>
      </c>
      <c r="K154" s="322"/>
    </row>
    <row r="155" spans="2:11" ht="15" customHeight="1">
      <c r="B155" s="301"/>
      <c r="C155" s="326" t="s">
        <v>1382</v>
      </c>
      <c r="D155" s="278"/>
      <c r="E155" s="278"/>
      <c r="F155" s="327" t="s">
        <v>1374</v>
      </c>
      <c r="G155" s="278"/>
      <c r="H155" s="326" t="s">
        <v>1414</v>
      </c>
      <c r="I155" s="326" t="s">
        <v>1384</v>
      </c>
      <c r="J155" s="326"/>
      <c r="K155" s="322"/>
    </row>
    <row r="156" spans="2:11" ht="15" customHeight="1">
      <c r="B156" s="301"/>
      <c r="C156" s="326" t="s">
        <v>1393</v>
      </c>
      <c r="D156" s="278"/>
      <c r="E156" s="278"/>
      <c r="F156" s="327" t="s">
        <v>1380</v>
      </c>
      <c r="G156" s="278"/>
      <c r="H156" s="326" t="s">
        <v>1414</v>
      </c>
      <c r="I156" s="326" t="s">
        <v>1376</v>
      </c>
      <c r="J156" s="326">
        <v>50</v>
      </c>
      <c r="K156" s="322"/>
    </row>
    <row r="157" spans="2:11" ht="15" customHeight="1">
      <c r="B157" s="301"/>
      <c r="C157" s="326" t="s">
        <v>1401</v>
      </c>
      <c r="D157" s="278"/>
      <c r="E157" s="278"/>
      <c r="F157" s="327" t="s">
        <v>1380</v>
      </c>
      <c r="G157" s="278"/>
      <c r="H157" s="326" t="s">
        <v>1414</v>
      </c>
      <c r="I157" s="326" t="s">
        <v>1376</v>
      </c>
      <c r="J157" s="326">
        <v>50</v>
      </c>
      <c r="K157" s="322"/>
    </row>
    <row r="158" spans="2:11" ht="15" customHeight="1">
      <c r="B158" s="301"/>
      <c r="C158" s="326" t="s">
        <v>1399</v>
      </c>
      <c r="D158" s="278"/>
      <c r="E158" s="278"/>
      <c r="F158" s="327" t="s">
        <v>1380</v>
      </c>
      <c r="G158" s="278"/>
      <c r="H158" s="326" t="s">
        <v>1414</v>
      </c>
      <c r="I158" s="326" t="s">
        <v>1376</v>
      </c>
      <c r="J158" s="326">
        <v>50</v>
      </c>
      <c r="K158" s="322"/>
    </row>
    <row r="159" spans="2:11" ht="15" customHeight="1">
      <c r="B159" s="301"/>
      <c r="C159" s="326" t="s">
        <v>100</v>
      </c>
      <c r="D159" s="278"/>
      <c r="E159" s="278"/>
      <c r="F159" s="327" t="s">
        <v>1374</v>
      </c>
      <c r="G159" s="278"/>
      <c r="H159" s="326" t="s">
        <v>1436</v>
      </c>
      <c r="I159" s="326" t="s">
        <v>1376</v>
      </c>
      <c r="J159" s="326" t="s">
        <v>1437</v>
      </c>
      <c r="K159" s="322"/>
    </row>
    <row r="160" spans="2:11" ht="15" customHeight="1">
      <c r="B160" s="301"/>
      <c r="C160" s="326" t="s">
        <v>1438</v>
      </c>
      <c r="D160" s="278"/>
      <c r="E160" s="278"/>
      <c r="F160" s="327" t="s">
        <v>1374</v>
      </c>
      <c r="G160" s="278"/>
      <c r="H160" s="326" t="s">
        <v>1439</v>
      </c>
      <c r="I160" s="326" t="s">
        <v>1409</v>
      </c>
      <c r="J160" s="326"/>
      <c r="K160" s="322"/>
    </row>
    <row r="161" spans="2:11" ht="15" customHeight="1">
      <c r="B161" s="328"/>
      <c r="C161" s="310"/>
      <c r="D161" s="310"/>
      <c r="E161" s="310"/>
      <c r="F161" s="310"/>
      <c r="G161" s="310"/>
      <c r="H161" s="310"/>
      <c r="I161" s="310"/>
      <c r="J161" s="310"/>
      <c r="K161" s="329"/>
    </row>
    <row r="162" spans="2:11" ht="18.75" customHeight="1">
      <c r="B162" s="275"/>
      <c r="C162" s="278"/>
      <c r="D162" s="278"/>
      <c r="E162" s="278"/>
      <c r="F162" s="300"/>
      <c r="G162" s="278"/>
      <c r="H162" s="278"/>
      <c r="I162" s="278"/>
      <c r="J162" s="278"/>
      <c r="K162" s="275"/>
    </row>
    <row r="163" spans="2:11" ht="18.75" customHeight="1">
      <c r="B163" s="286"/>
      <c r="C163" s="286"/>
      <c r="D163" s="286"/>
      <c r="E163" s="286"/>
      <c r="F163" s="286"/>
      <c r="G163" s="286"/>
      <c r="H163" s="286"/>
      <c r="I163" s="286"/>
      <c r="J163" s="286"/>
      <c r="K163" s="286"/>
    </row>
    <row r="164" spans="2:11" ht="7.5" customHeight="1">
      <c r="B164" s="265"/>
      <c r="C164" s="266"/>
      <c r="D164" s="266"/>
      <c r="E164" s="266"/>
      <c r="F164" s="266"/>
      <c r="G164" s="266"/>
      <c r="H164" s="266"/>
      <c r="I164" s="266"/>
      <c r="J164" s="266"/>
      <c r="K164" s="267"/>
    </row>
    <row r="165" spans="2:11" ht="45" customHeight="1">
      <c r="B165" s="268"/>
      <c r="C165" s="269" t="s">
        <v>1440</v>
      </c>
      <c r="D165" s="269"/>
      <c r="E165" s="269"/>
      <c r="F165" s="269"/>
      <c r="G165" s="269"/>
      <c r="H165" s="269"/>
      <c r="I165" s="269"/>
      <c r="J165" s="269"/>
      <c r="K165" s="270"/>
    </row>
    <row r="166" spans="2:11" ht="17.25" customHeight="1">
      <c r="B166" s="268"/>
      <c r="C166" s="293" t="s">
        <v>1368</v>
      </c>
      <c r="D166" s="293"/>
      <c r="E166" s="293"/>
      <c r="F166" s="293" t="s">
        <v>1369</v>
      </c>
      <c r="G166" s="330"/>
      <c r="H166" s="331" t="s">
        <v>57</v>
      </c>
      <c r="I166" s="331" t="s">
        <v>60</v>
      </c>
      <c r="J166" s="293" t="s">
        <v>1370</v>
      </c>
      <c r="K166" s="270"/>
    </row>
    <row r="167" spans="2:11" ht="17.25" customHeight="1">
      <c r="B167" s="271"/>
      <c r="C167" s="295" t="s">
        <v>1371</v>
      </c>
      <c r="D167" s="295"/>
      <c r="E167" s="295"/>
      <c r="F167" s="296" t="s">
        <v>1372</v>
      </c>
      <c r="G167" s="332"/>
      <c r="H167" s="333"/>
      <c r="I167" s="333"/>
      <c r="J167" s="295" t="s">
        <v>1373</v>
      </c>
      <c r="K167" s="273"/>
    </row>
    <row r="168" spans="2:11" ht="5.25" customHeight="1">
      <c r="B168" s="301"/>
      <c r="C168" s="298"/>
      <c r="D168" s="298"/>
      <c r="E168" s="298"/>
      <c r="F168" s="298"/>
      <c r="G168" s="299"/>
      <c r="H168" s="298"/>
      <c r="I168" s="298"/>
      <c r="J168" s="298"/>
      <c r="K168" s="322"/>
    </row>
    <row r="169" spans="2:11" ht="15" customHeight="1">
      <c r="B169" s="301"/>
      <c r="C169" s="278" t="s">
        <v>1377</v>
      </c>
      <c r="D169" s="278"/>
      <c r="E169" s="278"/>
      <c r="F169" s="300" t="s">
        <v>1374</v>
      </c>
      <c r="G169" s="278"/>
      <c r="H169" s="278" t="s">
        <v>1414</v>
      </c>
      <c r="I169" s="278" t="s">
        <v>1376</v>
      </c>
      <c r="J169" s="278">
        <v>120</v>
      </c>
      <c r="K169" s="322"/>
    </row>
    <row r="170" spans="2:11" ht="15" customHeight="1">
      <c r="B170" s="301"/>
      <c r="C170" s="278" t="s">
        <v>1423</v>
      </c>
      <c r="D170" s="278"/>
      <c r="E170" s="278"/>
      <c r="F170" s="300" t="s">
        <v>1374</v>
      </c>
      <c r="G170" s="278"/>
      <c r="H170" s="278" t="s">
        <v>1424</v>
      </c>
      <c r="I170" s="278" t="s">
        <v>1376</v>
      </c>
      <c r="J170" s="278" t="s">
        <v>1425</v>
      </c>
      <c r="K170" s="322"/>
    </row>
    <row r="171" spans="2:11" ht="15" customHeight="1">
      <c r="B171" s="301"/>
      <c r="C171" s="278" t="s">
        <v>1322</v>
      </c>
      <c r="D171" s="278"/>
      <c r="E171" s="278"/>
      <c r="F171" s="300" t="s">
        <v>1374</v>
      </c>
      <c r="G171" s="278"/>
      <c r="H171" s="278" t="s">
        <v>1441</v>
      </c>
      <c r="I171" s="278" t="s">
        <v>1376</v>
      </c>
      <c r="J171" s="278" t="s">
        <v>1425</v>
      </c>
      <c r="K171" s="322"/>
    </row>
    <row r="172" spans="2:11" ht="15" customHeight="1">
      <c r="B172" s="301"/>
      <c r="C172" s="278" t="s">
        <v>1379</v>
      </c>
      <c r="D172" s="278"/>
      <c r="E172" s="278"/>
      <c r="F172" s="300" t="s">
        <v>1380</v>
      </c>
      <c r="G172" s="278"/>
      <c r="H172" s="278" t="s">
        <v>1441</v>
      </c>
      <c r="I172" s="278" t="s">
        <v>1376</v>
      </c>
      <c r="J172" s="278">
        <v>50</v>
      </c>
      <c r="K172" s="322"/>
    </row>
    <row r="173" spans="2:11" ht="15" customHeight="1">
      <c r="B173" s="301"/>
      <c r="C173" s="278" t="s">
        <v>1382</v>
      </c>
      <c r="D173" s="278"/>
      <c r="E173" s="278"/>
      <c r="F173" s="300" t="s">
        <v>1374</v>
      </c>
      <c r="G173" s="278"/>
      <c r="H173" s="278" t="s">
        <v>1441</v>
      </c>
      <c r="I173" s="278" t="s">
        <v>1384</v>
      </c>
      <c r="J173" s="278"/>
      <c r="K173" s="322"/>
    </row>
    <row r="174" spans="2:11" ht="15" customHeight="1">
      <c r="B174" s="301"/>
      <c r="C174" s="278" t="s">
        <v>1393</v>
      </c>
      <c r="D174" s="278"/>
      <c r="E174" s="278"/>
      <c r="F174" s="300" t="s">
        <v>1380</v>
      </c>
      <c r="G174" s="278"/>
      <c r="H174" s="278" t="s">
        <v>1441</v>
      </c>
      <c r="I174" s="278" t="s">
        <v>1376</v>
      </c>
      <c r="J174" s="278">
        <v>50</v>
      </c>
      <c r="K174" s="322"/>
    </row>
    <row r="175" spans="2:11" ht="15" customHeight="1">
      <c r="B175" s="301"/>
      <c r="C175" s="278" t="s">
        <v>1401</v>
      </c>
      <c r="D175" s="278"/>
      <c r="E175" s="278"/>
      <c r="F175" s="300" t="s">
        <v>1380</v>
      </c>
      <c r="G175" s="278"/>
      <c r="H175" s="278" t="s">
        <v>1441</v>
      </c>
      <c r="I175" s="278" t="s">
        <v>1376</v>
      </c>
      <c r="J175" s="278">
        <v>50</v>
      </c>
      <c r="K175" s="322"/>
    </row>
    <row r="176" spans="2:11" ht="15" customHeight="1">
      <c r="B176" s="301"/>
      <c r="C176" s="278" t="s">
        <v>1399</v>
      </c>
      <c r="D176" s="278"/>
      <c r="E176" s="278"/>
      <c r="F176" s="300" t="s">
        <v>1380</v>
      </c>
      <c r="G176" s="278"/>
      <c r="H176" s="278" t="s">
        <v>1441</v>
      </c>
      <c r="I176" s="278" t="s">
        <v>1376</v>
      </c>
      <c r="J176" s="278">
        <v>50</v>
      </c>
      <c r="K176" s="322"/>
    </row>
    <row r="177" spans="2:11" ht="15" customHeight="1">
      <c r="B177" s="301"/>
      <c r="C177" s="278" t="s">
        <v>128</v>
      </c>
      <c r="D177" s="278"/>
      <c r="E177" s="278"/>
      <c r="F177" s="300" t="s">
        <v>1374</v>
      </c>
      <c r="G177" s="278"/>
      <c r="H177" s="278" t="s">
        <v>1442</v>
      </c>
      <c r="I177" s="278" t="s">
        <v>1443</v>
      </c>
      <c r="J177" s="278"/>
      <c r="K177" s="322"/>
    </row>
    <row r="178" spans="2:11" ht="15" customHeight="1">
      <c r="B178" s="301"/>
      <c r="C178" s="278" t="s">
        <v>60</v>
      </c>
      <c r="D178" s="278"/>
      <c r="E178" s="278"/>
      <c r="F178" s="300" t="s">
        <v>1374</v>
      </c>
      <c r="G178" s="278"/>
      <c r="H178" s="278" t="s">
        <v>1444</v>
      </c>
      <c r="I178" s="278" t="s">
        <v>1445</v>
      </c>
      <c r="J178" s="278">
        <v>1</v>
      </c>
      <c r="K178" s="322"/>
    </row>
    <row r="179" spans="2:11" ht="15" customHeight="1">
      <c r="B179" s="301"/>
      <c r="C179" s="278" t="s">
        <v>56</v>
      </c>
      <c r="D179" s="278"/>
      <c r="E179" s="278"/>
      <c r="F179" s="300" t="s">
        <v>1374</v>
      </c>
      <c r="G179" s="278"/>
      <c r="H179" s="278" t="s">
        <v>1446</v>
      </c>
      <c r="I179" s="278" t="s">
        <v>1376</v>
      </c>
      <c r="J179" s="278">
        <v>20</v>
      </c>
      <c r="K179" s="322"/>
    </row>
    <row r="180" spans="2:11" ht="15" customHeight="1">
      <c r="B180" s="301"/>
      <c r="C180" s="278" t="s">
        <v>57</v>
      </c>
      <c r="D180" s="278"/>
      <c r="E180" s="278"/>
      <c r="F180" s="300" t="s">
        <v>1374</v>
      </c>
      <c r="G180" s="278"/>
      <c r="H180" s="278" t="s">
        <v>1447</v>
      </c>
      <c r="I180" s="278" t="s">
        <v>1376</v>
      </c>
      <c r="J180" s="278">
        <v>255</v>
      </c>
      <c r="K180" s="322"/>
    </row>
    <row r="181" spans="2:11" ht="15" customHeight="1">
      <c r="B181" s="301"/>
      <c r="C181" s="278" t="s">
        <v>129</v>
      </c>
      <c r="D181" s="278"/>
      <c r="E181" s="278"/>
      <c r="F181" s="300" t="s">
        <v>1374</v>
      </c>
      <c r="G181" s="278"/>
      <c r="H181" s="278" t="s">
        <v>1338</v>
      </c>
      <c r="I181" s="278" t="s">
        <v>1376</v>
      </c>
      <c r="J181" s="278">
        <v>10</v>
      </c>
      <c r="K181" s="322"/>
    </row>
    <row r="182" spans="2:11" ht="15" customHeight="1">
      <c r="B182" s="301"/>
      <c r="C182" s="278" t="s">
        <v>130</v>
      </c>
      <c r="D182" s="278"/>
      <c r="E182" s="278"/>
      <c r="F182" s="300" t="s">
        <v>1374</v>
      </c>
      <c r="G182" s="278"/>
      <c r="H182" s="278" t="s">
        <v>1448</v>
      </c>
      <c r="I182" s="278" t="s">
        <v>1409</v>
      </c>
      <c r="J182" s="278"/>
      <c r="K182" s="322"/>
    </row>
    <row r="183" spans="2:11" ht="15" customHeight="1">
      <c r="B183" s="301"/>
      <c r="C183" s="278" t="s">
        <v>1449</v>
      </c>
      <c r="D183" s="278"/>
      <c r="E183" s="278"/>
      <c r="F183" s="300" t="s">
        <v>1374</v>
      </c>
      <c r="G183" s="278"/>
      <c r="H183" s="278" t="s">
        <v>1450</v>
      </c>
      <c r="I183" s="278" t="s">
        <v>1409</v>
      </c>
      <c r="J183" s="278"/>
      <c r="K183" s="322"/>
    </row>
    <row r="184" spans="2:11" ht="15" customHeight="1">
      <c r="B184" s="301"/>
      <c r="C184" s="278" t="s">
        <v>1438</v>
      </c>
      <c r="D184" s="278"/>
      <c r="E184" s="278"/>
      <c r="F184" s="300" t="s">
        <v>1374</v>
      </c>
      <c r="G184" s="278"/>
      <c r="H184" s="278" t="s">
        <v>1451</v>
      </c>
      <c r="I184" s="278" t="s">
        <v>1409</v>
      </c>
      <c r="J184" s="278"/>
      <c r="K184" s="322"/>
    </row>
    <row r="185" spans="2:11" ht="15" customHeight="1">
      <c r="B185" s="301"/>
      <c r="C185" s="278" t="s">
        <v>132</v>
      </c>
      <c r="D185" s="278"/>
      <c r="E185" s="278"/>
      <c r="F185" s="300" t="s">
        <v>1380</v>
      </c>
      <c r="G185" s="278"/>
      <c r="H185" s="278" t="s">
        <v>1452</v>
      </c>
      <c r="I185" s="278" t="s">
        <v>1376</v>
      </c>
      <c r="J185" s="278">
        <v>50</v>
      </c>
      <c r="K185" s="322"/>
    </row>
    <row r="186" spans="2:11" ht="15" customHeight="1">
      <c r="B186" s="301"/>
      <c r="C186" s="278" t="s">
        <v>1453</v>
      </c>
      <c r="D186" s="278"/>
      <c r="E186" s="278"/>
      <c r="F186" s="300" t="s">
        <v>1380</v>
      </c>
      <c r="G186" s="278"/>
      <c r="H186" s="278" t="s">
        <v>1454</v>
      </c>
      <c r="I186" s="278" t="s">
        <v>1455</v>
      </c>
      <c r="J186" s="278"/>
      <c r="K186" s="322"/>
    </row>
    <row r="187" spans="2:11" ht="15" customHeight="1">
      <c r="B187" s="301"/>
      <c r="C187" s="278" t="s">
        <v>1456</v>
      </c>
      <c r="D187" s="278"/>
      <c r="E187" s="278"/>
      <c r="F187" s="300" t="s">
        <v>1380</v>
      </c>
      <c r="G187" s="278"/>
      <c r="H187" s="278" t="s">
        <v>1457</v>
      </c>
      <c r="I187" s="278" t="s">
        <v>1455</v>
      </c>
      <c r="J187" s="278"/>
      <c r="K187" s="322"/>
    </row>
    <row r="188" spans="2:11" ht="15" customHeight="1">
      <c r="B188" s="301"/>
      <c r="C188" s="278" t="s">
        <v>1458</v>
      </c>
      <c r="D188" s="278"/>
      <c r="E188" s="278"/>
      <c r="F188" s="300" t="s">
        <v>1380</v>
      </c>
      <c r="G188" s="278"/>
      <c r="H188" s="278" t="s">
        <v>1459</v>
      </c>
      <c r="I188" s="278" t="s">
        <v>1455</v>
      </c>
      <c r="J188" s="278"/>
      <c r="K188" s="322"/>
    </row>
    <row r="189" spans="2:11" ht="15" customHeight="1">
      <c r="B189" s="301"/>
      <c r="C189" s="334" t="s">
        <v>1460</v>
      </c>
      <c r="D189" s="278"/>
      <c r="E189" s="278"/>
      <c r="F189" s="300" t="s">
        <v>1380</v>
      </c>
      <c r="G189" s="278"/>
      <c r="H189" s="278" t="s">
        <v>1461</v>
      </c>
      <c r="I189" s="278" t="s">
        <v>1462</v>
      </c>
      <c r="J189" s="335" t="s">
        <v>1463</v>
      </c>
      <c r="K189" s="322"/>
    </row>
    <row r="190" spans="2:11" ht="15" customHeight="1">
      <c r="B190" s="301"/>
      <c r="C190" s="285" t="s">
        <v>45</v>
      </c>
      <c r="D190" s="278"/>
      <c r="E190" s="278"/>
      <c r="F190" s="300" t="s">
        <v>1374</v>
      </c>
      <c r="G190" s="278"/>
      <c r="H190" s="275" t="s">
        <v>1464</v>
      </c>
      <c r="I190" s="278" t="s">
        <v>1465</v>
      </c>
      <c r="J190" s="278"/>
      <c r="K190" s="322"/>
    </row>
    <row r="191" spans="2:11" ht="15" customHeight="1">
      <c r="B191" s="301"/>
      <c r="C191" s="285" t="s">
        <v>1466</v>
      </c>
      <c r="D191" s="278"/>
      <c r="E191" s="278"/>
      <c r="F191" s="300" t="s">
        <v>1374</v>
      </c>
      <c r="G191" s="278"/>
      <c r="H191" s="278" t="s">
        <v>1467</v>
      </c>
      <c r="I191" s="278" t="s">
        <v>1409</v>
      </c>
      <c r="J191" s="278"/>
      <c r="K191" s="322"/>
    </row>
    <row r="192" spans="2:11" ht="15" customHeight="1">
      <c r="B192" s="301"/>
      <c r="C192" s="285" t="s">
        <v>1468</v>
      </c>
      <c r="D192" s="278"/>
      <c r="E192" s="278"/>
      <c r="F192" s="300" t="s">
        <v>1374</v>
      </c>
      <c r="G192" s="278"/>
      <c r="H192" s="278" t="s">
        <v>1469</v>
      </c>
      <c r="I192" s="278" t="s">
        <v>1409</v>
      </c>
      <c r="J192" s="278"/>
      <c r="K192" s="322"/>
    </row>
    <row r="193" spans="2:11" ht="15" customHeight="1">
      <c r="B193" s="301"/>
      <c r="C193" s="285" t="s">
        <v>1470</v>
      </c>
      <c r="D193" s="278"/>
      <c r="E193" s="278"/>
      <c r="F193" s="300" t="s">
        <v>1380</v>
      </c>
      <c r="G193" s="278"/>
      <c r="H193" s="278" t="s">
        <v>1471</v>
      </c>
      <c r="I193" s="278" t="s">
        <v>1409</v>
      </c>
      <c r="J193" s="278"/>
      <c r="K193" s="322"/>
    </row>
    <row r="194" spans="2:11" ht="15" customHeight="1">
      <c r="B194" s="328"/>
      <c r="C194" s="336"/>
      <c r="D194" s="310"/>
      <c r="E194" s="310"/>
      <c r="F194" s="310"/>
      <c r="G194" s="310"/>
      <c r="H194" s="310"/>
      <c r="I194" s="310"/>
      <c r="J194" s="310"/>
      <c r="K194" s="329"/>
    </row>
    <row r="195" spans="2:11" ht="18.75" customHeight="1">
      <c r="B195" s="275"/>
      <c r="C195" s="278"/>
      <c r="D195" s="278"/>
      <c r="E195" s="278"/>
      <c r="F195" s="300"/>
      <c r="G195" s="278"/>
      <c r="H195" s="278"/>
      <c r="I195" s="278"/>
      <c r="J195" s="278"/>
      <c r="K195" s="275"/>
    </row>
    <row r="196" spans="2:11" ht="18.75" customHeight="1">
      <c r="B196" s="275"/>
      <c r="C196" s="278"/>
      <c r="D196" s="278"/>
      <c r="E196" s="278"/>
      <c r="F196" s="300"/>
      <c r="G196" s="278"/>
      <c r="H196" s="278"/>
      <c r="I196" s="278"/>
      <c r="J196" s="278"/>
      <c r="K196" s="275"/>
    </row>
    <row r="197" spans="2:11" ht="18.75" customHeight="1">
      <c r="B197" s="286"/>
      <c r="C197" s="286"/>
      <c r="D197" s="286"/>
      <c r="E197" s="286"/>
      <c r="F197" s="286"/>
      <c r="G197" s="286"/>
      <c r="H197" s="286"/>
      <c r="I197" s="286"/>
      <c r="J197" s="286"/>
      <c r="K197" s="286"/>
    </row>
    <row r="198" spans="2:11" ht="13.5">
      <c r="B198" s="265"/>
      <c r="C198" s="266"/>
      <c r="D198" s="266"/>
      <c r="E198" s="266"/>
      <c r="F198" s="266"/>
      <c r="G198" s="266"/>
      <c r="H198" s="266"/>
      <c r="I198" s="266"/>
      <c r="J198" s="266"/>
      <c r="K198" s="267"/>
    </row>
    <row r="199" spans="2:11" ht="21">
      <c r="B199" s="268"/>
      <c r="C199" s="269" t="s">
        <v>1472</v>
      </c>
      <c r="D199" s="269"/>
      <c r="E199" s="269"/>
      <c r="F199" s="269"/>
      <c r="G199" s="269"/>
      <c r="H199" s="269"/>
      <c r="I199" s="269"/>
      <c r="J199" s="269"/>
      <c r="K199" s="270"/>
    </row>
    <row r="200" spans="2:11" ht="25.5" customHeight="1">
      <c r="B200" s="268"/>
      <c r="C200" s="337" t="s">
        <v>1473</v>
      </c>
      <c r="D200" s="337"/>
      <c r="E200" s="337"/>
      <c r="F200" s="337" t="s">
        <v>1474</v>
      </c>
      <c r="G200" s="338"/>
      <c r="H200" s="337" t="s">
        <v>1475</v>
      </c>
      <c r="I200" s="337"/>
      <c r="J200" s="337"/>
      <c r="K200" s="270"/>
    </row>
    <row r="201" spans="2:11" ht="5.25" customHeight="1">
      <c r="B201" s="301"/>
      <c r="C201" s="298"/>
      <c r="D201" s="298"/>
      <c r="E201" s="298"/>
      <c r="F201" s="298"/>
      <c r="G201" s="278"/>
      <c r="H201" s="298"/>
      <c r="I201" s="298"/>
      <c r="J201" s="298"/>
      <c r="K201" s="322"/>
    </row>
    <row r="202" spans="2:11" ht="15" customHeight="1">
      <c r="B202" s="301"/>
      <c r="C202" s="278" t="s">
        <v>1465</v>
      </c>
      <c r="D202" s="278"/>
      <c r="E202" s="278"/>
      <c r="F202" s="300" t="s">
        <v>46</v>
      </c>
      <c r="G202" s="278"/>
      <c r="H202" s="278" t="s">
        <v>1476</v>
      </c>
      <c r="I202" s="278"/>
      <c r="J202" s="278"/>
      <c r="K202" s="322"/>
    </row>
    <row r="203" spans="2:11" ht="15" customHeight="1">
      <c r="B203" s="301"/>
      <c r="C203" s="307"/>
      <c r="D203" s="278"/>
      <c r="E203" s="278"/>
      <c r="F203" s="300" t="s">
        <v>47</v>
      </c>
      <c r="G203" s="278"/>
      <c r="H203" s="278" t="s">
        <v>1477</v>
      </c>
      <c r="I203" s="278"/>
      <c r="J203" s="278"/>
      <c r="K203" s="322"/>
    </row>
    <row r="204" spans="2:11" ht="15" customHeight="1">
      <c r="B204" s="301"/>
      <c r="C204" s="307"/>
      <c r="D204" s="278"/>
      <c r="E204" s="278"/>
      <c r="F204" s="300" t="s">
        <v>50</v>
      </c>
      <c r="G204" s="278"/>
      <c r="H204" s="278" t="s">
        <v>1478</v>
      </c>
      <c r="I204" s="278"/>
      <c r="J204" s="278"/>
      <c r="K204" s="322"/>
    </row>
    <row r="205" spans="2:11" ht="15" customHeight="1">
      <c r="B205" s="301"/>
      <c r="C205" s="278"/>
      <c r="D205" s="278"/>
      <c r="E205" s="278"/>
      <c r="F205" s="300" t="s">
        <v>48</v>
      </c>
      <c r="G205" s="278"/>
      <c r="H205" s="278" t="s">
        <v>1479</v>
      </c>
      <c r="I205" s="278"/>
      <c r="J205" s="278"/>
      <c r="K205" s="322"/>
    </row>
    <row r="206" spans="2:11" ht="15" customHeight="1">
      <c r="B206" s="301"/>
      <c r="C206" s="278"/>
      <c r="D206" s="278"/>
      <c r="E206" s="278"/>
      <c r="F206" s="300" t="s">
        <v>49</v>
      </c>
      <c r="G206" s="278"/>
      <c r="H206" s="278" t="s">
        <v>1480</v>
      </c>
      <c r="I206" s="278"/>
      <c r="J206" s="278"/>
      <c r="K206" s="322"/>
    </row>
    <row r="207" spans="2:11" ht="15" customHeight="1">
      <c r="B207" s="301"/>
      <c r="C207" s="278"/>
      <c r="D207" s="278"/>
      <c r="E207" s="278"/>
      <c r="F207" s="300"/>
      <c r="G207" s="278"/>
      <c r="H207" s="278"/>
      <c r="I207" s="278"/>
      <c r="J207" s="278"/>
      <c r="K207" s="322"/>
    </row>
    <row r="208" spans="2:11" ht="15" customHeight="1">
      <c r="B208" s="301"/>
      <c r="C208" s="278" t="s">
        <v>1421</v>
      </c>
      <c r="D208" s="278"/>
      <c r="E208" s="278"/>
      <c r="F208" s="300" t="s">
        <v>82</v>
      </c>
      <c r="G208" s="278"/>
      <c r="H208" s="278" t="s">
        <v>1481</v>
      </c>
      <c r="I208" s="278"/>
      <c r="J208" s="278"/>
      <c r="K208" s="322"/>
    </row>
    <row r="209" spans="2:11" ht="15" customHeight="1">
      <c r="B209" s="301"/>
      <c r="C209" s="307"/>
      <c r="D209" s="278"/>
      <c r="E209" s="278"/>
      <c r="F209" s="300" t="s">
        <v>1320</v>
      </c>
      <c r="G209" s="278"/>
      <c r="H209" s="278" t="s">
        <v>1321</v>
      </c>
      <c r="I209" s="278"/>
      <c r="J209" s="278"/>
      <c r="K209" s="322"/>
    </row>
    <row r="210" spans="2:11" ht="15" customHeight="1">
      <c r="B210" s="301"/>
      <c r="C210" s="278"/>
      <c r="D210" s="278"/>
      <c r="E210" s="278"/>
      <c r="F210" s="300" t="s">
        <v>1318</v>
      </c>
      <c r="G210" s="278"/>
      <c r="H210" s="278" t="s">
        <v>1482</v>
      </c>
      <c r="I210" s="278"/>
      <c r="J210" s="278"/>
      <c r="K210" s="322"/>
    </row>
    <row r="211" spans="2:11" ht="15" customHeight="1">
      <c r="B211" s="339"/>
      <c r="C211" s="307"/>
      <c r="D211" s="307"/>
      <c r="E211" s="307"/>
      <c r="F211" s="300" t="s">
        <v>94</v>
      </c>
      <c r="G211" s="285"/>
      <c r="H211" s="326" t="s">
        <v>93</v>
      </c>
      <c r="I211" s="326"/>
      <c r="J211" s="326"/>
      <c r="K211" s="340"/>
    </row>
    <row r="212" spans="2:11" ht="15" customHeight="1">
      <c r="B212" s="339"/>
      <c r="C212" s="307"/>
      <c r="D212" s="307"/>
      <c r="E212" s="307"/>
      <c r="F212" s="300" t="s">
        <v>566</v>
      </c>
      <c r="G212" s="285"/>
      <c r="H212" s="326" t="s">
        <v>1483</v>
      </c>
      <c r="I212" s="326"/>
      <c r="J212" s="326"/>
      <c r="K212" s="340"/>
    </row>
    <row r="213" spans="2:11" ht="15" customHeight="1">
      <c r="B213" s="339"/>
      <c r="C213" s="307"/>
      <c r="D213" s="307"/>
      <c r="E213" s="307"/>
      <c r="F213" s="341"/>
      <c r="G213" s="285"/>
      <c r="H213" s="342"/>
      <c r="I213" s="342"/>
      <c r="J213" s="342"/>
      <c r="K213" s="340"/>
    </row>
    <row r="214" spans="2:11" ht="15" customHeight="1">
      <c r="B214" s="339"/>
      <c r="C214" s="278" t="s">
        <v>1445</v>
      </c>
      <c r="D214" s="307"/>
      <c r="E214" s="307"/>
      <c r="F214" s="300">
        <v>1</v>
      </c>
      <c r="G214" s="285"/>
      <c r="H214" s="326" t="s">
        <v>1484</v>
      </c>
      <c r="I214" s="326"/>
      <c r="J214" s="326"/>
      <c r="K214" s="340"/>
    </row>
    <row r="215" spans="2:11" ht="15" customHeight="1">
      <c r="B215" s="339"/>
      <c r="C215" s="307"/>
      <c r="D215" s="307"/>
      <c r="E215" s="307"/>
      <c r="F215" s="300">
        <v>2</v>
      </c>
      <c r="G215" s="285"/>
      <c r="H215" s="326" t="s">
        <v>1485</v>
      </c>
      <c r="I215" s="326"/>
      <c r="J215" s="326"/>
      <c r="K215" s="340"/>
    </row>
    <row r="216" spans="2:11" ht="15" customHeight="1">
      <c r="B216" s="339"/>
      <c r="C216" s="307"/>
      <c r="D216" s="307"/>
      <c r="E216" s="307"/>
      <c r="F216" s="300">
        <v>3</v>
      </c>
      <c r="G216" s="285"/>
      <c r="H216" s="326" t="s">
        <v>1486</v>
      </c>
      <c r="I216" s="326"/>
      <c r="J216" s="326"/>
      <c r="K216" s="340"/>
    </row>
    <row r="217" spans="2:11" ht="15" customHeight="1">
      <c r="B217" s="339"/>
      <c r="C217" s="307"/>
      <c r="D217" s="307"/>
      <c r="E217" s="307"/>
      <c r="F217" s="300">
        <v>4</v>
      </c>
      <c r="G217" s="285"/>
      <c r="H217" s="326" t="s">
        <v>1487</v>
      </c>
      <c r="I217" s="326"/>
      <c r="J217" s="326"/>
      <c r="K217" s="340"/>
    </row>
    <row r="218" spans="2:11" ht="12.75" customHeight="1">
      <c r="B218" s="343"/>
      <c r="C218" s="344"/>
      <c r="D218" s="344"/>
      <c r="E218" s="344"/>
      <c r="F218" s="344"/>
      <c r="G218" s="344"/>
      <c r="H218" s="344"/>
      <c r="I218" s="344"/>
      <c r="J218" s="344"/>
      <c r="K218" s="345"/>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DESKTOP-K2VMR02\Martina Havířová</dc:creator>
  <cp:keywords/>
  <dc:description/>
  <cp:lastModifiedBy>DESKTOP-K2VMR02\Martina Havířová</cp:lastModifiedBy>
  <dcterms:created xsi:type="dcterms:W3CDTF">2019-05-02T12:02:27Z</dcterms:created>
  <dcterms:modified xsi:type="dcterms:W3CDTF">2019-05-02T12:02:30Z</dcterms:modified>
  <cp:category/>
  <cp:version/>
  <cp:contentType/>
  <cp:contentStatus/>
</cp:coreProperties>
</file>