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601"/>
  <workbookPr defaultThemeVersion="166925"/>
  <bookViews>
    <workbookView xWindow="46216" yWindow="65491" windowWidth="19440" windowHeight="15600" tabRatio="807" activeTab="0"/>
  </bookViews>
  <sheets>
    <sheet name="Stavba" sheetId="1" r:id="rId1"/>
    <sheet name="poznámka" sheetId="53" r:id="rId2"/>
    <sheet name="00.1 KL" sheetId="2" r:id="rId3"/>
    <sheet name="00.1 Rek" sheetId="3" r:id="rId4"/>
    <sheet name="00.1 Pol" sheetId="4" r:id="rId5"/>
    <sheet name="00.2 KL" sheetId="5" r:id="rId6"/>
    <sheet name="00.2 Rek" sheetId="6" r:id="rId7"/>
    <sheet name="00.2 Pol" sheetId="7" r:id="rId8"/>
    <sheet name="PS-01" sheetId="54" r:id="rId9"/>
    <sheet name="PS 2, PS 3 Rek" sheetId="55" r:id="rId10"/>
    <sheet name="PS 2, PS 3" sheetId="56" r:id="rId11"/>
    <sheet name="SO 01.1" sheetId="60" r:id="rId12"/>
    <sheet name="SO 01.2" sheetId="61" r:id="rId13"/>
    <sheet name="SO 01.3" sheetId="62" r:id="rId14"/>
    <sheet name="SO 02 KL" sheetId="26" r:id="rId15"/>
    <sheet name="SO 02 Rek" sheetId="27" r:id="rId16"/>
    <sheet name="SO 02 Pol" sheetId="28" r:id="rId17"/>
    <sheet name="SO 03.1 KL" sheetId="29" r:id="rId18"/>
    <sheet name="SO 03.1 Rek" sheetId="30" r:id="rId19"/>
    <sheet name="SO 03.1 Pol" sheetId="31" r:id="rId20"/>
    <sheet name="SO 03.2 KL" sheetId="32" r:id="rId21"/>
    <sheet name="SO 03.2 Rek" sheetId="33" r:id="rId22"/>
    <sheet name="SO 03.2 Pol" sheetId="34" r:id="rId23"/>
    <sheet name="SO 04 KL" sheetId="35" r:id="rId24"/>
    <sheet name="SO 04 Rek" sheetId="36" r:id="rId25"/>
    <sheet name="SO 04 Pol" sheetId="37" r:id="rId26"/>
    <sheet name="SO 05 KL" sheetId="38" r:id="rId27"/>
    <sheet name="SO 05 Rek" sheetId="39" r:id="rId28"/>
    <sheet name="SO 05 Pol" sheetId="40" r:id="rId29"/>
    <sheet name="SO 06 KL" sheetId="41" r:id="rId30"/>
    <sheet name="SO 06 Rek" sheetId="42" r:id="rId31"/>
    <sheet name="SO 06 Pol" sheetId="43" r:id="rId32"/>
    <sheet name="SO07-KL" sheetId="57" r:id="rId33"/>
    <sheet name="SO07-elektromontáže" sheetId="58" r:id="rId34"/>
    <sheet name="SO07-zemní práce" sheetId="59" r:id="rId35"/>
    <sheet name="SO 08 KL" sheetId="47" r:id="rId36"/>
    <sheet name="SO 08 Rek" sheetId="48" r:id="rId37"/>
    <sheet name="SO 08 Pol" sheetId="49" r:id="rId38"/>
    <sheet name="SO 09 KL" sheetId="50" r:id="rId39"/>
    <sheet name="SO 09 Rek" sheetId="51" r:id="rId40"/>
    <sheet name="SO 09 Pol" sheetId="52" r:id="rId41"/>
  </sheets>
  <externalReferences>
    <externalReference r:id="rId44"/>
  </externalReferences>
  <definedNames>
    <definedName name="_xlnm._FilterDatabase" localSheetId="11" hidden="1">'SO 01.1'!$C$94:$K$439</definedName>
    <definedName name="_xlnm._FilterDatabase" localSheetId="12" hidden="1">'SO 01.2'!$C$90:$K$424</definedName>
    <definedName name="_xlnm._FilterDatabase" localSheetId="13" hidden="1">'SO 01.3'!$C$86:$K$186</definedName>
    <definedName name="CelkemObjekty" localSheetId="0">'Stavba'!$F$46</definedName>
    <definedName name="CisloStavby" localSheetId="0">'Stavba'!$D$5</definedName>
    <definedName name="d">#REF!</definedName>
    <definedName name="dadresa" localSheetId="0">'Stavba'!$D$8</definedName>
    <definedName name="DIČ" localSheetId="0">'Stavba'!$K$8</definedName>
    <definedName name="dmisto" localSheetId="0">'Stavba'!$D$9</definedName>
    <definedName name="dpsc" localSheetId="0">'Stavba'!$C$9</definedName>
    <definedName name="Excel_BuiltIn_Print_Area_10">"$#REF!.$A$1:$O$230"</definedName>
    <definedName name="Excel_BuiltIn_Print_Area_11">"$#REF!.$A$1:$O$11"</definedName>
    <definedName name="Excel_BuiltIn_Print_Area_12">"$#REF!.$A$1:$O$19"</definedName>
    <definedName name="Excel_BuiltIn_Print_Area_13">"$#REF!.$A$1:$O$218"</definedName>
    <definedName name="Excel_BuiltIn_Print_Area_2_1">#REF!</definedName>
    <definedName name="Excel_BuiltIn_Print_Area_2_1_1_2">'PS-01'!$B$1:$J$314</definedName>
    <definedName name="Excel_BuiltIn_Print_Area_2_1_1_3">#REF!</definedName>
    <definedName name="Excel_BuiltIn_Print_Area_2_1_2">'PS-01'!$B$1:$G$313</definedName>
    <definedName name="Excel_BuiltIn_Print_Area_2_1_3">#REF!</definedName>
    <definedName name="Excel_BuiltIn_Print_Area_3_1">"$#REF!.$A$1:$O$200"</definedName>
    <definedName name="Excel_BuiltIn_Print_Area_4_1">"$#REF!.$A$1:$O$260"</definedName>
    <definedName name="Excel_BuiltIn_Print_Area_5">"$#REF!.$A$1:$O$8"</definedName>
    <definedName name="Excel_BuiltIn_Print_Area_6">"$#REF!.$A$1:$O$187"</definedName>
    <definedName name="Excel_BuiltIn_Print_Area_7">"$#REF!.$A$1:$O$187"</definedName>
    <definedName name="Excel_BuiltIn_Print_Area_8">"$#REF!.$A$1:$O$226"</definedName>
    <definedName name="Excel_BuiltIn_Print_Area_9">"$#REF!.$A$1:$O$20"</definedName>
    <definedName name="IČO" localSheetId="0">'Stavba'!$K$7</definedName>
    <definedName name="NazevObjektu" localSheetId="0">'Stavba'!$C$29</definedName>
    <definedName name="NazevStavby" localSheetId="0">'Stavba'!$E$5</definedName>
    <definedName name="Objednatel" localSheetId="0">'Stavba'!$D$11</definedName>
    <definedName name="Objekt" localSheetId="0">'Stavba'!$B$29</definedName>
    <definedName name="_xlnm.Print_Area" localSheetId="2">'00.1 KL'!$A$1:$G$45</definedName>
    <definedName name="_xlnm.Print_Area" localSheetId="4">'00.1 Pol'!$A$1:$K$18</definedName>
    <definedName name="_xlnm.Print_Area" localSheetId="3">'00.1 Rek'!$A$1:$I$14</definedName>
    <definedName name="_xlnm.Print_Area" localSheetId="5">'00.2 KL'!$A$1:$G$45</definedName>
    <definedName name="_xlnm.Print_Area" localSheetId="7">'00.2 Pol'!$A$1:$K$43</definedName>
    <definedName name="_xlnm.Print_Area" localSheetId="6">'00.2 Rek'!$A$1:$I$14</definedName>
    <definedName name="_xlnm.Print_Area" localSheetId="1">'poznámka'!$A$1:$C$13</definedName>
    <definedName name="_xlnm.Print_Area" localSheetId="10">'PS 2, PS 3'!$A$1:$H$96</definedName>
    <definedName name="_xlnm.Print_Area" localSheetId="9">'PS 2, PS 3 Rek'!$A$1:$H$20</definedName>
    <definedName name="_xlnm.Print_Area" localSheetId="8">'PS-01'!$A$1:$I$217</definedName>
    <definedName name="_xlnm.Print_Area" localSheetId="11">'SO 01.1'!$C$4:$J$39,'SO 01.1'!$C$45:$J$76,'SO 01.1'!$C$82:$K$439</definedName>
    <definedName name="_xlnm.Print_Area" localSheetId="12">'SO 01.2'!$C$4:$J$39,'SO 01.2'!$C$45:$J$72,'SO 01.2'!$C$78:$K$424</definedName>
    <definedName name="_xlnm.Print_Area" localSheetId="13">'SO 01.3'!$C$4:$J$39,'SO 01.3'!$C$45:$J$68,'SO 01.3'!$C$74:$K$186</definedName>
    <definedName name="_xlnm.Print_Area" localSheetId="14">'SO 02 KL'!$A$1:$G$45</definedName>
    <definedName name="_xlnm.Print_Area" localSheetId="16">'SO 02 Pol'!$A$1:$K$971</definedName>
    <definedName name="_xlnm.Print_Area" localSheetId="15">'SO 02 Rek'!$A$1:$I$42</definedName>
    <definedName name="_xlnm.Print_Area" localSheetId="17">'SO 03.1 KL'!$A$1:$G$45</definedName>
    <definedName name="_xlnm.Print_Area" localSheetId="19">'SO 03.1 Pol'!$A$1:$K$220</definedName>
    <definedName name="_xlnm.Print_Area" localSheetId="18">'SO 03.1 Rek'!$A$1:$I$22</definedName>
    <definedName name="_xlnm.Print_Area" localSheetId="20">'SO 03.2 KL'!$A$1:$G$45</definedName>
    <definedName name="_xlnm.Print_Area" localSheetId="22">'SO 03.2 Pol'!$A$1:$K$644</definedName>
    <definedName name="_xlnm.Print_Area" localSheetId="21">'SO 03.2 Rek'!$A$1:$I$27</definedName>
    <definedName name="_xlnm.Print_Area" localSheetId="23">'SO 04 KL'!$A$1:$G$45</definedName>
    <definedName name="_xlnm.Print_Area" localSheetId="25">'SO 04 Pol'!$A$1:$K$549</definedName>
    <definedName name="_xlnm.Print_Area" localSheetId="24">'SO 04 Rek'!$A$1:$I$26</definedName>
    <definedName name="_xlnm.Print_Area" localSheetId="26">'SO 05 KL'!$A$1:$G$45</definedName>
    <definedName name="_xlnm.Print_Area" localSheetId="28">'SO 05 Pol'!$A$1:$K$343</definedName>
    <definedName name="_xlnm.Print_Area" localSheetId="27">'SO 05 Rek'!$A$1:$I$21</definedName>
    <definedName name="_xlnm.Print_Area" localSheetId="29">'SO 06 KL'!$A$1:$G$45</definedName>
    <definedName name="_xlnm.Print_Area" localSheetId="31">'SO 06 Pol'!$A$1:$K$155</definedName>
    <definedName name="_xlnm.Print_Area" localSheetId="30">'SO 06 Rek'!$A$1:$I$18</definedName>
    <definedName name="_xlnm.Print_Area" localSheetId="35">'SO 08 KL'!$A$1:$G$45</definedName>
    <definedName name="_xlnm.Print_Area" localSheetId="37">'SO 08 Pol'!$A$1:$K$147</definedName>
    <definedName name="_xlnm.Print_Area" localSheetId="36">'SO 08 Rek'!$A$1:$I$25</definedName>
    <definedName name="_xlnm.Print_Area" localSheetId="38">'SO 09 KL'!$A$1:$G$45</definedName>
    <definedName name="_xlnm.Print_Area" localSheetId="40">'SO 09 Pol'!$A$1:$K$69</definedName>
    <definedName name="_xlnm.Print_Area" localSheetId="39">'SO 09 Rek'!$A$1:$I$16</definedName>
    <definedName name="_xlnm.Print_Area" localSheetId="33">'SO07-elektromontáže'!$A$1:$K$33</definedName>
    <definedName name="_xlnm.Print_Area" localSheetId="32">'SO07-KL'!$A$1:$F$32</definedName>
    <definedName name="_xlnm.Print_Area" localSheetId="0">'Stavba'!$B$1:$J$71</definedName>
    <definedName name="odic" localSheetId="0">'Stavba'!$K$12</definedName>
    <definedName name="oico" localSheetId="0">'Stavba'!$K$11</definedName>
    <definedName name="omisto" localSheetId="0">'Stavba'!$D$13</definedName>
    <definedName name="onazev" localSheetId="0">'Stavba'!$D$12</definedName>
    <definedName name="opsc" localSheetId="0">'Stavba'!$C$13</definedName>
    <definedName name="s">#REF!</definedName>
    <definedName name="SazbaDPH1" localSheetId="0">'Stavba'!$D$19</definedName>
    <definedName name="SazbaDPH2" localSheetId="0">'Stavba'!$D$21</definedName>
    <definedName name="solver_lin" localSheetId="4" hidden="1">0</definedName>
    <definedName name="solver_lin" localSheetId="7" hidden="1">0</definedName>
    <definedName name="solver_lin" localSheetId="16" hidden="1">0</definedName>
    <definedName name="solver_lin" localSheetId="19" hidden="1">0</definedName>
    <definedName name="solver_lin" localSheetId="22" hidden="1">0</definedName>
    <definedName name="solver_lin" localSheetId="25" hidden="1">0</definedName>
    <definedName name="solver_lin" localSheetId="28" hidden="1">0</definedName>
    <definedName name="solver_lin" localSheetId="31" hidden="1">0</definedName>
    <definedName name="solver_lin" localSheetId="37" hidden="1">0</definedName>
    <definedName name="solver_lin" localSheetId="40" hidden="1">0</definedName>
    <definedName name="solver_num" localSheetId="4" hidden="1">0</definedName>
    <definedName name="solver_num" localSheetId="7" hidden="1">0</definedName>
    <definedName name="solver_num" localSheetId="16" hidden="1">0</definedName>
    <definedName name="solver_num" localSheetId="19" hidden="1">0</definedName>
    <definedName name="solver_num" localSheetId="22" hidden="1">0</definedName>
    <definedName name="solver_num" localSheetId="25" hidden="1">0</definedName>
    <definedName name="solver_num" localSheetId="28" hidden="1">0</definedName>
    <definedName name="solver_num" localSheetId="31" hidden="1">0</definedName>
    <definedName name="solver_num" localSheetId="37" hidden="1">0</definedName>
    <definedName name="solver_num" localSheetId="40" hidden="1">0</definedName>
    <definedName name="solver_opt" localSheetId="4" hidden="1">#REF!</definedName>
    <definedName name="solver_opt" localSheetId="7" hidden="1">#REF!</definedName>
    <definedName name="solver_opt" localSheetId="16" hidden="1">#REF!</definedName>
    <definedName name="solver_opt" localSheetId="19" hidden="1">#REF!</definedName>
    <definedName name="solver_opt" localSheetId="22" hidden="1">#REF!</definedName>
    <definedName name="solver_opt" localSheetId="25" hidden="1">#REF!</definedName>
    <definedName name="solver_opt" localSheetId="28" hidden="1">#REF!</definedName>
    <definedName name="solver_opt" localSheetId="31" hidden="1">#REF!</definedName>
    <definedName name="solver_opt" localSheetId="37" hidden="1">#REF!</definedName>
    <definedName name="solver_opt" localSheetId="40" hidden="1">#REF!</definedName>
    <definedName name="solver_typ" localSheetId="4" hidden="1">1</definedName>
    <definedName name="solver_typ" localSheetId="7" hidden="1">1</definedName>
    <definedName name="solver_typ" localSheetId="16" hidden="1">1</definedName>
    <definedName name="solver_typ" localSheetId="19" hidden="1">1</definedName>
    <definedName name="solver_typ" localSheetId="22" hidden="1">1</definedName>
    <definedName name="solver_typ" localSheetId="25" hidden="1">1</definedName>
    <definedName name="solver_typ" localSheetId="28" hidden="1">1</definedName>
    <definedName name="solver_typ" localSheetId="31" hidden="1">1</definedName>
    <definedName name="solver_typ" localSheetId="37" hidden="1">1</definedName>
    <definedName name="solver_typ" localSheetId="40" hidden="1">1</definedName>
    <definedName name="solver_val" localSheetId="4" hidden="1">0</definedName>
    <definedName name="solver_val" localSheetId="7" hidden="1">0</definedName>
    <definedName name="solver_val" localSheetId="16" hidden="1">0</definedName>
    <definedName name="solver_val" localSheetId="19" hidden="1">0</definedName>
    <definedName name="solver_val" localSheetId="22" hidden="1">0</definedName>
    <definedName name="solver_val" localSheetId="25" hidden="1">0</definedName>
    <definedName name="solver_val" localSheetId="28" hidden="1">0</definedName>
    <definedName name="solver_val" localSheetId="31" hidden="1">0</definedName>
    <definedName name="solver_val" localSheetId="37" hidden="1">0</definedName>
    <definedName name="solver_val" localSheetId="40" hidden="1">0</definedName>
    <definedName name="SoucetDilu" localSheetId="0">'Stavba'!#REF!</definedName>
    <definedName name="StavbaCelkem" localSheetId="0">'Stavba'!$H$46</definedName>
    <definedName name="Zhotovitel" localSheetId="0">'Stavba'!$D$7</definedName>
    <definedName name="_xlnm.Print_Titles" localSheetId="3">'00.1 Rek'!$1:$6</definedName>
    <definedName name="_xlnm.Print_Titles" localSheetId="4">'00.1 Pol'!$1:$6</definedName>
    <definedName name="_xlnm.Print_Titles" localSheetId="6">'00.2 Rek'!$1:$6</definedName>
    <definedName name="_xlnm.Print_Titles" localSheetId="7">'00.2 Pol'!$1:$6</definedName>
    <definedName name="_xlnm.Print_Titles" localSheetId="8">'PS-01'!$1:$1</definedName>
    <definedName name="_xlnm.Print_Titles" localSheetId="11">'SO 01.1'!$94:$94</definedName>
    <definedName name="_xlnm.Print_Titles" localSheetId="12">'SO 01.2'!$90:$90</definedName>
    <definedName name="_xlnm.Print_Titles" localSheetId="13">'SO 01.3'!$86:$86</definedName>
    <definedName name="_xlnm.Print_Titles" localSheetId="15">'SO 02 Rek'!$1:$6</definedName>
    <definedName name="_xlnm.Print_Titles" localSheetId="16">'SO 02 Pol'!$1:$6</definedName>
    <definedName name="_xlnm.Print_Titles" localSheetId="18">'SO 03.1 Rek'!$1:$6</definedName>
    <definedName name="_xlnm.Print_Titles" localSheetId="19">'SO 03.1 Pol'!$1:$6</definedName>
    <definedName name="_xlnm.Print_Titles" localSheetId="21">'SO 03.2 Rek'!$1:$6</definedName>
    <definedName name="_xlnm.Print_Titles" localSheetId="22">'SO 03.2 Pol'!$1:$6</definedName>
    <definedName name="_xlnm.Print_Titles" localSheetId="24">'SO 04 Rek'!$1:$6</definedName>
    <definedName name="_xlnm.Print_Titles" localSheetId="25">'SO 04 Pol'!$1:$6</definedName>
    <definedName name="_xlnm.Print_Titles" localSheetId="27">'SO 05 Rek'!$1:$6</definedName>
    <definedName name="_xlnm.Print_Titles" localSheetId="28">'SO 05 Pol'!$1:$6</definedName>
    <definedName name="_xlnm.Print_Titles" localSheetId="30">'SO 06 Rek'!$1:$6</definedName>
    <definedName name="_xlnm.Print_Titles" localSheetId="31">'SO 06 Pol'!$1:$6</definedName>
    <definedName name="_xlnm.Print_Titles" localSheetId="36">'SO 08 Rek'!$1:$6</definedName>
    <definedName name="_xlnm.Print_Titles" localSheetId="37">'SO 08 Pol'!$1:$6</definedName>
    <definedName name="_xlnm.Print_Titles" localSheetId="39">'SO 09 Rek'!$1:$6</definedName>
    <definedName name="_xlnm.Print_Titles" localSheetId="40">'SO 09 Pol'!$1:$6</definedName>
  </definedNames>
  <calcPr calcId="181029"/>
  <extLst/>
</workbook>
</file>

<file path=xl/sharedStrings.xml><?xml version="1.0" encoding="utf-8"?>
<sst xmlns="http://schemas.openxmlformats.org/spreadsheetml/2006/main" count="18067" uniqueCount="4450">
  <si>
    <t>Položkový rozpočet stavby</t>
  </si>
  <si>
    <t xml:space="preserve">Datum: </t>
  </si>
  <si>
    <t xml:space="preserve"> </t>
  </si>
  <si>
    <t>Stavba :</t>
  </si>
  <si>
    <t xml:space="preserve">Objednatel : </t>
  </si>
  <si>
    <t>IČO :</t>
  </si>
  <si>
    <t>DIČ :</t>
  </si>
  <si>
    <t xml:space="preserve">Zhotovitel : </t>
  </si>
  <si>
    <t>Za zhotovitele :</t>
  </si>
  <si>
    <t>Za objednatele :</t>
  </si>
  <si>
    <t>_______________</t>
  </si>
  <si>
    <t>Rozpočtové náklady</t>
  </si>
  <si>
    <t>Základ pro DPH</t>
  </si>
  <si>
    <t>%</t>
  </si>
  <si>
    <t xml:space="preserve">DPH </t>
  </si>
  <si>
    <t>Cena celkem za stavbu</t>
  </si>
  <si>
    <t>Rekapitulace stavebních objektů a provozních souborů</t>
  </si>
  <si>
    <t>Číslo a název objektu / provozního souboru</t>
  </si>
  <si>
    <t>Cena celkem</t>
  </si>
  <si>
    <t>DPH celkem</t>
  </si>
  <si>
    <t>Celkem za stavbu</t>
  </si>
  <si>
    <t>HSV</t>
  </si>
  <si>
    <t>PSV</t>
  </si>
  <si>
    <t>Dodávka</t>
  </si>
  <si>
    <t>Montáž</t>
  </si>
  <si>
    <t>HZS</t>
  </si>
  <si>
    <t>POLOŽKOVÝ ROZPOČET</t>
  </si>
  <si>
    <t>Rozpočet</t>
  </si>
  <si>
    <t xml:space="preserve">JKSO </t>
  </si>
  <si>
    <t>Objekt</t>
  </si>
  <si>
    <t xml:space="preserve">SKP </t>
  </si>
  <si>
    <t>Měrná jednotka</t>
  </si>
  <si>
    <t>Stavba</t>
  </si>
  <si>
    <t>Počet jednotek</t>
  </si>
  <si>
    <t>Náklady na m.j.</t>
  </si>
  <si>
    <t>Projektant</t>
  </si>
  <si>
    <t>Typ rozpočtu</t>
  </si>
  <si>
    <t>Zpracovatel projektu</t>
  </si>
  <si>
    <t>Objednatel</t>
  </si>
  <si>
    <t>Dodavatel</t>
  </si>
  <si>
    <t xml:space="preserve">Zakázkové číslo </t>
  </si>
  <si>
    <t>Rozpočtoval</t>
  </si>
  <si>
    <t>Počet listů</t>
  </si>
  <si>
    <t>ROZPOČTOVÉ NÁKLADY</t>
  </si>
  <si>
    <t>Základní rozpočtové náklady</t>
  </si>
  <si>
    <t>Ostatní rozpočtové náklady</t>
  </si>
  <si>
    <t>HSV celkem</t>
  </si>
  <si>
    <t>Z</t>
  </si>
  <si>
    <t>PSV celkem</t>
  </si>
  <si>
    <t>R</t>
  </si>
  <si>
    <t>M práce celkem</t>
  </si>
  <si>
    <t>N</t>
  </si>
  <si>
    <t>M dodávky celkem</t>
  </si>
  <si>
    <t>ZRN celkem</t>
  </si>
  <si>
    <t>ZRN+HZS</t>
  </si>
  <si>
    <t>Ostatní náklady neuvedené</t>
  </si>
  <si>
    <t>ZRN+ost.náklady+HZS</t>
  </si>
  <si>
    <t>Ostatní náklady celkem</t>
  </si>
  <si>
    <t>Vypracoval</t>
  </si>
  <si>
    <t>Za zhotovitele</t>
  </si>
  <si>
    <t>Za objednatele</t>
  </si>
  <si>
    <t>Jméno :</t>
  </si>
  <si>
    <t>Datum :</t>
  </si>
  <si>
    <t>Podpis :</t>
  </si>
  <si>
    <t>Podpis:</t>
  </si>
  <si>
    <t xml:space="preserve">%  </t>
  </si>
  <si>
    <t>DPH</t>
  </si>
  <si>
    <t xml:space="preserve">% </t>
  </si>
  <si>
    <t>CENA ZA OBJEKT CELKEM</t>
  </si>
  <si>
    <t>Poznámka :</t>
  </si>
  <si>
    <t>Rozpočet :</t>
  </si>
  <si>
    <t>Objekt :</t>
  </si>
  <si>
    <t>REKAPITULACE  STAVEBNÍCH  DÍLŮ</t>
  </si>
  <si>
    <t>Stavební díl</t>
  </si>
  <si>
    <t>CELKEM  OBJEKT</t>
  </si>
  <si>
    <t>VEDLEJŠÍ ROZPOČTOVÉ  NÁKLADY</t>
  </si>
  <si>
    <t>Název VRN</t>
  </si>
  <si>
    <t>Kč</t>
  </si>
  <si>
    <t>Základna</t>
  </si>
  <si>
    <t>CELKEM VRN</t>
  </si>
  <si>
    <t xml:space="preserve">Položkový rozpočet </t>
  </si>
  <si>
    <t>Rozpočet:</t>
  </si>
  <si>
    <t>P.č.</t>
  </si>
  <si>
    <t>Číslo položky</t>
  </si>
  <si>
    <t>Název položky</t>
  </si>
  <si>
    <t>MJ</t>
  </si>
  <si>
    <t>množství</t>
  </si>
  <si>
    <t>cena / MJ</t>
  </si>
  <si>
    <t>celkem (Kč)</t>
  </si>
  <si>
    <t>Jednotková hmotnost</t>
  </si>
  <si>
    <t>Celková hmotnost</t>
  </si>
  <si>
    <t>Jednotková dem.hmot.</t>
  </si>
  <si>
    <t>Celková dem.hmot.</t>
  </si>
  <si>
    <t>Díl:</t>
  </si>
  <si>
    <t>1</t>
  </si>
  <si>
    <t>Zemní práce</t>
  </si>
  <si>
    <t>Celkem za</t>
  </si>
  <si>
    <t>1565-51</t>
  </si>
  <si>
    <t>Sušice - stavební úpravy v ulici Hájkova</t>
  </si>
  <si>
    <t>1565-51 Sušice - stavební úpravy v ulici Hájkova</t>
  </si>
  <si>
    <t>00.1</t>
  </si>
  <si>
    <t>Ostatní náklady (SÚS)</t>
  </si>
  <si>
    <t>00.1 Ostatní náklady (SÚS)</t>
  </si>
  <si>
    <t>00</t>
  </si>
  <si>
    <t>Přípravné a související práce</t>
  </si>
  <si>
    <t>00 Přípravné a související práce</t>
  </si>
  <si>
    <t>01</t>
  </si>
  <si>
    <t>Zařízení staveniště pro části SO1.1, SO1.3, SO3.1</t>
  </si>
  <si>
    <t>kpl</t>
  </si>
  <si>
    <t>viz. Technické podmínky kapitola 4a), E- zásady organizace výstavby.</t>
  </si>
  <si>
    <t>02</t>
  </si>
  <si>
    <t>viz. Technické podmínky kapitola 4b)</t>
  </si>
  <si>
    <t>03</t>
  </si>
  <si>
    <t>Dokumentace skutečného provedení stavby pro části SO1.1, SO1.3, SO3.1</t>
  </si>
  <si>
    <t>viz. Technické podmínky kapitola 4d)</t>
  </si>
  <si>
    <t>04</t>
  </si>
  <si>
    <t xml:space="preserve">Doklady požadované k předání a převzetí díla </t>
  </si>
  <si>
    <t>viz. Technické podmínky kapitola 4g)</t>
  </si>
  <si>
    <t>05</t>
  </si>
  <si>
    <t>Vytyčení stavby pro části SO1.1, SO1.3, SO3.1</t>
  </si>
  <si>
    <t>06</t>
  </si>
  <si>
    <t>Geodetické zaměření před stavbou během stavby a po dokončení stavby</t>
  </si>
  <si>
    <t>pro části SO1.1, SO1.3, SO3.1</t>
  </si>
  <si>
    <t>07</t>
  </si>
  <si>
    <t>Geometrický plán dokončené komunikace a částí investované SÚS</t>
  </si>
  <si>
    <t>(části SO01.1, SO1.3, SO3.1)</t>
  </si>
  <si>
    <t>08</t>
  </si>
  <si>
    <t xml:space="preserve">Kontrolní a zkušební plán (KPZ) </t>
  </si>
  <si>
    <t>EKOEKO s.r.o.</t>
  </si>
  <si>
    <t>00.2</t>
  </si>
  <si>
    <t>Ostatní náklady (město)</t>
  </si>
  <si>
    <t>00.2 Ostatní náklady (město)</t>
  </si>
  <si>
    <t>Zařízení staveniště vše, kromě částí SO1.1, SO1.3, SO3.1</t>
  </si>
  <si>
    <t>viz. Technické podmínky kapitola 4a), E- zásady organizace výstavby</t>
  </si>
  <si>
    <t>Fotodokumentace pro vše kromě částí SO1.1, SO1.3, SO3.1</t>
  </si>
  <si>
    <t>Dokumentace skutečného provedení stavby pro vše kromě částí SO1.1, SO1.3, SO3.1</t>
  </si>
  <si>
    <t>Dokumentace skutečného provedení stavby pro povodí Vltavy</t>
  </si>
  <si>
    <t>(výustní objekty sběrače D1 a příkopu)</t>
  </si>
  <si>
    <t xml:space="preserve">Komplexní zkoušky ATS </t>
  </si>
  <si>
    <t>viz. Technické podmínky kapitola 4e)</t>
  </si>
  <si>
    <t xml:space="preserve">Dodatek k provoznímu řádu vodovodu, včetně ATS </t>
  </si>
  <si>
    <t>viz. Technické podmínky kapitola 4f)</t>
  </si>
  <si>
    <t xml:space="preserve">Dodatek k provoznímu řádu kanalizace </t>
  </si>
  <si>
    <t>09</t>
  </si>
  <si>
    <t>Vytyčení stavby pro vše kromě částí SO1.1, SO1.3, SO3.1</t>
  </si>
  <si>
    <t>10</t>
  </si>
  <si>
    <t>Vytyčení inženýrských sítí včetně aktualizace vyjádření</t>
  </si>
  <si>
    <t>11</t>
  </si>
  <si>
    <t xml:space="preserve">Pasportizace stávajících objektů v okolí stavby </t>
  </si>
  <si>
    <t>12</t>
  </si>
  <si>
    <t>Geodetické zaměření skutečného stavu po provedení stavby</t>
  </si>
  <si>
    <t>vše, kromě částí SO1.1, SO1.3, SO3.1</t>
  </si>
  <si>
    <t>13</t>
  </si>
  <si>
    <t>Dopracování dokumentace ATS pro realizaci stavby dle v soutěži nabídnutých strojů a zařízení</t>
  </si>
  <si>
    <t>- strojní část</t>
  </si>
  <si>
    <t>- stavební část</t>
  </si>
  <si>
    <t>- část elektro a ASŘ</t>
  </si>
  <si>
    <t>viz. Technické podmínky kapitola 4c)</t>
  </si>
  <si>
    <t>14</t>
  </si>
  <si>
    <t>Zpracování harmonogramu stavby a jeho aktualizace v průběhu stavby</t>
  </si>
  <si>
    <t>15</t>
  </si>
  <si>
    <t>Zajištění inženýrsko geologického a hydrogeologického dohledu během stavby</t>
  </si>
  <si>
    <t>PS 1</t>
  </si>
  <si>
    <t>ATS strojní část</t>
  </si>
  <si>
    <t>799</t>
  </si>
  <si>
    <t>Ostatní</t>
  </si>
  <si>
    <t>799 Ostatní</t>
  </si>
  <si>
    <t>SO 01.1</t>
  </si>
  <si>
    <t>Komunikace</t>
  </si>
  <si>
    <t>5</t>
  </si>
  <si>
    <t>5 Komunikace</t>
  </si>
  <si>
    <t>SO 01.2</t>
  </si>
  <si>
    <t>SO 01.3</t>
  </si>
  <si>
    <t>89</t>
  </si>
  <si>
    <t>Ostatní konstrukce na trubním vedení</t>
  </si>
  <si>
    <t>89 Ostatní konstrukce na trubním vedení</t>
  </si>
  <si>
    <t>SO 02</t>
  </si>
  <si>
    <t>Čerpací stanice</t>
  </si>
  <si>
    <t>SO 02 Čerpací stanice</t>
  </si>
  <si>
    <t>Čerpací stanice_I/19</t>
  </si>
  <si>
    <t>1 Zemní práce</t>
  </si>
  <si>
    <t>111200001.1</t>
  </si>
  <si>
    <t xml:space="preserve">Odstranění křovin a náletu, likvidace </t>
  </si>
  <si>
    <t>m2</t>
  </si>
  <si>
    <t>121101100R00</t>
  </si>
  <si>
    <t xml:space="preserve">Sejmutí ornice, pl. do 400 m2, přemístění do 50 m </t>
  </si>
  <si>
    <t>m3</t>
  </si>
  <si>
    <t>sejmutí ornice z násypu nad akumulacemi, rovina:120,0*0,1</t>
  </si>
  <si>
    <t>sejmutí ornice z násypu nad akumulacemi, svah:150,0*0,1</t>
  </si>
  <si>
    <t>113106121R00</t>
  </si>
  <si>
    <t xml:space="preserve">Rozebrání dlažeb z betonových dlaždic na sucho </t>
  </si>
  <si>
    <t>stávající betonová dlažba 300x300x50mm:11,0</t>
  </si>
  <si>
    <t>122201101.1</t>
  </si>
  <si>
    <t>Odkopávky nezapažené v hor. 3 prováděné drobnou stavební mechanizací</t>
  </si>
  <si>
    <t>Hloubení drobnou stavební mechanizací ... 70% objemu.</t>
  </si>
  <si>
    <t>odkopání násypu nad akumulacemi:230,0*0,7</t>
  </si>
  <si>
    <t>122201101.2</t>
  </si>
  <si>
    <t>Odkopávky nezapažené v hor. 3 prováděné ručně</t>
  </si>
  <si>
    <t>Ruční odkopávka ... 30% objemu.</t>
  </si>
  <si>
    <t>odkopání násypu nad akumulacemi:230,0*0,3</t>
  </si>
  <si>
    <t>132201110.1</t>
  </si>
  <si>
    <t>Hloubení rýh š.do 60 cm v hor.3 do 50 m3 prováděné drobnou stavební mechanizací</t>
  </si>
  <si>
    <t>Výkopek z rýh pro pokládku zemnící sítě bude ponechán vedle výkopu a po pokládce použit k zásypu. Výkopek z rýh pro drenáž bude přemístěn na mezideponii stavby.</t>
  </si>
  <si>
    <t>rýha pro pokládku zemnící sítě, dl.4,6m:0,4*0,5*4,6</t>
  </si>
  <si>
    <t>rýha pro pokládku drenáže, dl.38,0m:0,15*38,0</t>
  </si>
  <si>
    <t>132201210.1</t>
  </si>
  <si>
    <t>Hloubení rýh š.do 200 cm hor.3 do 50 m3 prováděné drobnou stavební mechanizací</t>
  </si>
  <si>
    <t>Rýha pro demolici stávající betonové podezdívky oplocení a pro vybudování podezdívky nové. Vyhloubená zemina zůstane dočasně uložena v blízkosti výkopu a po realizaci nové podezdívky bude použita k jejímu zásypu.</t>
  </si>
  <si>
    <t>Svislé přemístění se vzhledem k hlouce výkopu neuvažuje.</t>
  </si>
  <si>
    <t>rýha pro oplocení:(0,8+0,4)*0,5*0,8*63,4</t>
  </si>
  <si>
    <t>131201110.1</t>
  </si>
  <si>
    <t>Hloubení nezapaž. jam hor.3 do 50 m3 prováděné drobnou stavební mechanizací</t>
  </si>
  <si>
    <t>Výkopek bude dočasně uložen vedle výkopu a po přepojení potrubí použit pro zásyp.</t>
  </si>
  <si>
    <t>podchyvení přítoků z prameniště:2,0*1,0*1,4</t>
  </si>
  <si>
    <t>001 02 01</t>
  </si>
  <si>
    <t>Prohloubení rýhy pro drenáž pro pokládku zemnící sítě, včetně zásypu</t>
  </si>
  <si>
    <t>m</t>
  </si>
  <si>
    <t>162201203R00</t>
  </si>
  <si>
    <t xml:space="preserve">Vodorovné přemíst.výkopku, kolečko hor.1-4, do 10m </t>
  </si>
  <si>
    <t>Přemístění zeminy z ručních odkopávek, včetně naložení na drobnou stavební mechanizaci.</t>
  </si>
  <si>
    <t>162201101R00</t>
  </si>
  <si>
    <t xml:space="preserve">Vodorovné přemístění výkopku z hor.1-4 do 20 m </t>
  </si>
  <si>
    <t>Přemístění zeminy z hloubení, odkopávek a sejmuté ornice drobnou stavební mechanizací mimo staveniště, vč.naložení na dopravní prostředek.</t>
  </si>
  <si>
    <t>odkopání násypu nad akumulacemi:230,0</t>
  </si>
  <si>
    <t>sejmutá ornice z násypu nad akumulacemi, rovina:120,0*0,1</t>
  </si>
  <si>
    <t>sejmutá ornice z násypu nad akumulacemi, svah:150,0*0,1</t>
  </si>
  <si>
    <t>výkopek z rýh pro drenáž:5,7</t>
  </si>
  <si>
    <t>162301101R00</t>
  </si>
  <si>
    <t xml:space="preserve">Vodorovné přemístění výkopku z hor.1-4 do 500 m </t>
  </si>
  <si>
    <t>Přemístění zeminy z hloubení, odkopávek a sejmuté ornice na mezideponii.</t>
  </si>
  <si>
    <t>171201201R00</t>
  </si>
  <si>
    <t xml:space="preserve">Uložení sypaniny na skl.-sypanina na výšku přes 2m </t>
  </si>
  <si>
    <t>Uložení zeminy z hloubení, odkopávek a sejmuté ornice na mezideponii.</t>
  </si>
  <si>
    <t>167101102R00</t>
  </si>
  <si>
    <t xml:space="preserve">Nakládání výkopku z hor.1-4 v množství nad 100 m3 </t>
  </si>
  <si>
    <t>Nakládání zeminy určené pro zemina pro násyp před ČS směrem ke komunikaci, obsyp objektu a dříve sejmuté ornice na mezideponii.</t>
  </si>
  <si>
    <t>zemina pro obsyp objektu:230,0</t>
  </si>
  <si>
    <t>zemina pro násyp před ČS směrem ke komunikaci:14,0</t>
  </si>
  <si>
    <t>dříve sejmutá ornice pro opětovné rozprostření:27,0</t>
  </si>
  <si>
    <t>Přemístění zeminy určené pro násyp před ČS směrem ke komunikaci, obsyp objeku a dříve sejmuté ornice z mezideponie na místo určení.</t>
  </si>
  <si>
    <t>zemina pro násyp na akumulacích:230,0</t>
  </si>
  <si>
    <t>Přemístění zeminy určené pro obsyp objeku a dříve sejmuté ornice drobnou stavební mechanizací na místo určení.</t>
  </si>
  <si>
    <t>174101101.1</t>
  </si>
  <si>
    <t>Zásyp jam, rýh, šachet se zhutněním prováděné drobnou stavební mechanizací</t>
  </si>
  <si>
    <t>Včetně strojního přemístění materiálu pro zásyp ze vzdálenosti do 10 m od okraje zásypu.</t>
  </si>
  <si>
    <t>171101101.1</t>
  </si>
  <si>
    <t>Uložení sypaniny do násypů zhutněných na 90% PS prováděné drobnou stavební mechanizací</t>
  </si>
  <si>
    <t>násyp na akumulacích:230,0</t>
  </si>
  <si>
    <t>násyp před ČS směrem ke komunikaci:14,0</t>
  </si>
  <si>
    <t>171151101R00</t>
  </si>
  <si>
    <t xml:space="preserve">Hutnění boků násypů </t>
  </si>
  <si>
    <t>násyp na akumulacích:150,0</t>
  </si>
  <si>
    <t>násyp před ČS směrem ke komunikaci:20,0</t>
  </si>
  <si>
    <t>181301102R00</t>
  </si>
  <si>
    <t xml:space="preserve">Rozprostření ornice, rovina, tl. 10-15 cm,do 500m2 </t>
  </si>
  <si>
    <t>182301122R00</t>
  </si>
  <si>
    <t xml:space="preserve">Rozprostření ornice, svah, tl. 10-15 cm, do 500 m2 </t>
  </si>
  <si>
    <t>180400020RA0</t>
  </si>
  <si>
    <t xml:space="preserve">Založení trávníku parkového, rovina, dodání osiva </t>
  </si>
  <si>
    <t>Včetně prvního pokosení, naložení odpadu a odvezení do 20 km, se složením.</t>
  </si>
  <si>
    <t>180400021RA0</t>
  </si>
  <si>
    <t xml:space="preserve">Založení trávníku parkového, svah, s dodáním osiva </t>
  </si>
  <si>
    <t>Přípravné a přidružené práce</t>
  </si>
  <si>
    <t>11 Přípravné a přidružené práce</t>
  </si>
  <si>
    <t>011 02 01</t>
  </si>
  <si>
    <t xml:space="preserve">Izolace nadzemního vedení NN u ČS </t>
  </si>
  <si>
    <t>2</t>
  </si>
  <si>
    <t>Základy a zvláštní zakládání</t>
  </si>
  <si>
    <t>2 Základy a zvláštní zakládání</t>
  </si>
  <si>
    <t>212753114R00</t>
  </si>
  <si>
    <t xml:space="preserve">Montáž ohebné dren. trubky do rýhy DN 100,bez lože </t>
  </si>
  <si>
    <t>Včetně napojení do přípojky dešťové kanalizace "ATS1".</t>
  </si>
  <si>
    <t>drenáž v násypu nad akumulacemi:6,5*4-0,5+10,6+9,6*2+0,8+2,2+0,9</t>
  </si>
  <si>
    <t>28611223.A</t>
  </si>
  <si>
    <t>Trubka PVC drenážní flexibilní d 100 mm</t>
  </si>
  <si>
    <t>Včetně tvarovek. Doporučené ztratné 1%.</t>
  </si>
  <si>
    <t>drenáž v násypu nad akumulacemi:59,2*1,01</t>
  </si>
  <si>
    <t>212572121R00</t>
  </si>
  <si>
    <t xml:space="preserve">Lože trativodu z kameniva drobného těženého </t>
  </si>
  <si>
    <t>drenáž v násypu nad akumulacemi:59,2*0,15</t>
  </si>
  <si>
    <t>271531112R00</t>
  </si>
  <si>
    <t xml:space="preserve">Polštář základu z kameniva hr. drceného 32-63 mm </t>
  </si>
  <si>
    <t>přístupové schodiště:(0,54+1,2+0,1)*1,5*0,1</t>
  </si>
  <si>
    <t>271531113R00</t>
  </si>
  <si>
    <t xml:space="preserve">Polštář základu z kameniva hr. drceného 16-32 mm </t>
  </si>
  <si>
    <t>přístupové schodiště:0,96*0,7</t>
  </si>
  <si>
    <t>(0,24+0,12)*1,3</t>
  </si>
  <si>
    <t>274351215RT1</t>
  </si>
  <si>
    <t>Bednění stěn základových pasů - zřízení bednicí materiál prkna</t>
  </si>
  <si>
    <t>přístupové schodiště:0,96*4+0,3*0,7*2</t>
  </si>
  <si>
    <t>274351216R00</t>
  </si>
  <si>
    <t xml:space="preserve">Bednění stěn základových pasů - odstranění </t>
  </si>
  <si>
    <t>Včetně očištění, vytřídění a uložení bednicího materiálu.</t>
  </si>
  <si>
    <t>274313711R00</t>
  </si>
  <si>
    <t xml:space="preserve">Beton základových pasů prostý C 25/30 </t>
  </si>
  <si>
    <t>Včetně dodávky a uložení betonu a kamene.</t>
  </si>
  <si>
    <t>přístupové schodiště:0,96*0,3*2</t>
  </si>
  <si>
    <t>278381541R00</t>
  </si>
  <si>
    <t xml:space="preserve">Základy pod stroje do 5 m3, C 20/25, složitosti 1 </t>
  </si>
  <si>
    <t>Blok pod čerpadla 1450x1500x500mm.</t>
  </si>
  <si>
    <t>O1, armaturní komora, blok:1,45*1,5*0,5</t>
  </si>
  <si>
    <t>274272120.1</t>
  </si>
  <si>
    <t>Zdivo základové z bednicích tvárnic, tl. 20 cm výplň tvárnic betonem C 20/25</t>
  </si>
  <si>
    <t>Včetně dodávky tvárnic a betonu.</t>
  </si>
  <si>
    <t>Případné vložení betonářské oceli se oceňuje samostatně.</t>
  </si>
  <si>
    <t>Počítáno pro 6 šárů.</t>
  </si>
  <si>
    <t>nová podezdívka, 5-6 šárů:64,0*1,2</t>
  </si>
  <si>
    <t>274361214R00</t>
  </si>
  <si>
    <t xml:space="preserve">Výztuž základových pasů do 12 mm z oceli 10505 (R) </t>
  </si>
  <si>
    <t>t</t>
  </si>
  <si>
    <t>svislá výztuž, 5xR10 -900mm/m podezdívky:5*0,9*64,0*0,00062</t>
  </si>
  <si>
    <t>3</t>
  </si>
  <si>
    <t>Svislé a kompletní konstrukce</t>
  </si>
  <si>
    <t>3 Svislé a kompletní konstrukce</t>
  </si>
  <si>
    <t>319201311R00</t>
  </si>
  <si>
    <t xml:space="preserve">Vyrovnání povrchu zdiva maltou tl.do 3 cm </t>
  </si>
  <si>
    <t>střecha nad sníženou částí:(6,28*2+1,77)*0,6</t>
  </si>
  <si>
    <t>311231146.1</t>
  </si>
  <si>
    <t xml:space="preserve">Zdivo cihelné z cihel plných tl. 40cm </t>
  </si>
  <si>
    <t>Včetně pomocného lešení o výšce podlahy do 1,90 m a pro zatížení do 1,5 kPa.</t>
  </si>
  <si>
    <t>střecha nad sníženou částí, atiky:(5,88+2,47)*0,4*0,28</t>
  </si>
  <si>
    <t>střecha nad sníženou částí, rohový sloupek:0,45*0,45*0,56</t>
  </si>
  <si>
    <t>331231114R00</t>
  </si>
  <si>
    <t xml:space="preserve">Zdivo pilířů cihelné z cihel plných na MVC </t>
  </si>
  <si>
    <t>jeden pilíř u vstupu:0,45*0,45*1,56</t>
  </si>
  <si>
    <t>342241162.1</t>
  </si>
  <si>
    <t xml:space="preserve">Příčky z pálených cihel plných P20,   tl. 150 mm </t>
  </si>
  <si>
    <t>Včetně pomocného lešení výšky do 1900 mm a pro zatížení do 1,5 kPa.</t>
  </si>
  <si>
    <t>nový vstup do akumulace 1:4,22</t>
  </si>
  <si>
    <t>dvířka:-1,0*1,38</t>
  </si>
  <si>
    <t>nový vstup do akumulace 2:2,45</t>
  </si>
  <si>
    <t>dvířka:-1,0*1,35</t>
  </si>
  <si>
    <t>317351105R00</t>
  </si>
  <si>
    <t xml:space="preserve">Bednění říms - zřízení </t>
  </si>
  <si>
    <t>střecha nad sníženou částí, atiky, ŽB zhlaví:(5,88*2+2,47*2+0,56*3)*0,1</t>
  </si>
  <si>
    <t>střecha nad sníženou částí, rohový sloupek, ŽB zhlaví:0,56*4*0,25</t>
  </si>
  <si>
    <t>317351106R00</t>
  </si>
  <si>
    <t xml:space="preserve">Bednění říms - odstranění </t>
  </si>
  <si>
    <t>317321118R00</t>
  </si>
  <si>
    <t xml:space="preserve">Římsy ze železového betonu C 30/37 </t>
  </si>
  <si>
    <t>střecha nad sníženou částí, atiky, ŽB zhlaví:(5,88+2,47)*0,0448</t>
  </si>
  <si>
    <t>střecha nad sníženou částí, rohový sloupek, ŽB zhlaví:0,2825*0,15+0,2825*0,084/3</t>
  </si>
  <si>
    <t>317361921RT4</t>
  </si>
  <si>
    <t>Výztuž překladů a říms ze svařovaných sítí průměr drátu 6,0, oka 100/100 mm</t>
  </si>
  <si>
    <t>hmotnost svařované sítě ... 4,44 kg/m2</t>
  </si>
  <si>
    <t>střecha nad sníženou částí, atiky, ŽB zhlaví:(5,88+2,47)*0,56*0,0044</t>
  </si>
  <si>
    <t>střecha nad sníženou částí, rohový sloupek, ŽB zhlaví:0,56*0,56*0,0044</t>
  </si>
  <si>
    <t>310238211R00</t>
  </si>
  <si>
    <t xml:space="preserve">Zazdívka otvorů plochy do 1 m2 cihlami na MVC </t>
  </si>
  <si>
    <t>zazdění otvoru v nižší části:0,68*0,76*0,55</t>
  </si>
  <si>
    <t>345232121R00</t>
  </si>
  <si>
    <t xml:space="preserve">Stříška plotu ze zákrytových desek, šířka 300 mm </t>
  </si>
  <si>
    <t>nová podezdívka:64,0</t>
  </si>
  <si>
    <t>338171122.1</t>
  </si>
  <si>
    <t>Osazení sloupků plot.ocel. do 2,6 m zabetonovaných do podezdívky</t>
  </si>
  <si>
    <t>kus</t>
  </si>
  <si>
    <t>nové oplocení:27</t>
  </si>
  <si>
    <t>003 02 01</t>
  </si>
  <si>
    <t xml:space="preserve">Sloupek plotový ocelový Pz poplastovaný dl.2,6m </t>
  </si>
  <si>
    <t>Profil dle použitého plotového  Včetně víčka.</t>
  </si>
  <si>
    <t>300.1</t>
  </si>
  <si>
    <t>Sanace vnější</t>
  </si>
  <si>
    <t>300.1 Sanace vnější</t>
  </si>
  <si>
    <t>300.1 01</t>
  </si>
  <si>
    <t xml:space="preserve">Čištění ploch tlakovou vodou při tlaku do 100 bar </t>
  </si>
  <si>
    <t>Ostřik vnitřníchvnějších povrchů před sanačními pracemi.</t>
  </si>
  <si>
    <t>vnější horní povrch akumulací:120,0</t>
  </si>
  <si>
    <t>vnější svislé stěny akumulací:21,0</t>
  </si>
  <si>
    <t>vnější obnažené svislé stěny ČS po odkopávce:15,0</t>
  </si>
  <si>
    <t>vnější obnažené svislé stěny ČS směrem ke komunikaci:46,0</t>
  </si>
  <si>
    <t>300.1 02</t>
  </si>
  <si>
    <t xml:space="preserve">Mechanické odstranění zdegradovaných povrchů </t>
  </si>
  <si>
    <t>vnější horní povrch akumulací, 10%:120,0*0,1</t>
  </si>
  <si>
    <t>vnější svislé stěny akumulací, 10%:21,0*0,1</t>
  </si>
  <si>
    <t>vnější obnažené svislé stěny ČS po odkopávce, 10%:15,0*0,1</t>
  </si>
  <si>
    <t>vnější obnažené svislé stěny ČS směrem ke komunikaci, 10%:46,0*0,1</t>
  </si>
  <si>
    <t>300.1 03</t>
  </si>
  <si>
    <t xml:space="preserve">Vyrovnávací cementový potěr C 20/25 tl.50mm </t>
  </si>
  <si>
    <t>vnější horní povrch akumulací, skladba S3:120,0*0,05</t>
  </si>
  <si>
    <t>631312621R00</t>
  </si>
  <si>
    <t xml:space="preserve">Mazanina betonová tl. 5 - 8 cm C 20/25 </t>
  </si>
  <si>
    <t>300.1 04</t>
  </si>
  <si>
    <t>Hrubá lokální reprofilace betonu sanační polymercementová malta v tl.25mm</t>
  </si>
  <si>
    <t>Thixotropní sanační malta pro betony s vhodnou granulometrií, tl.v průměru 25mm</t>
  </si>
  <si>
    <t>Příprava podkladu, příprava a aplikace malty.</t>
  </si>
  <si>
    <t>300.2</t>
  </si>
  <si>
    <t>Sanace vnitřní</t>
  </si>
  <si>
    <t>300.2 Sanace vnitřní</t>
  </si>
  <si>
    <t>300.2 01</t>
  </si>
  <si>
    <t xml:space="preserve">Vyčerpání nebo vypuštění vody z nádrží a objektů </t>
  </si>
  <si>
    <t>O2, akumulace 1:4,43*8,0*(2,8-0,2)</t>
  </si>
  <si>
    <t>O2, akumulace 2:4,43*8,0*(2,8-0,2)</t>
  </si>
  <si>
    <t>O4, nátoková komora 2:1,75*1,07*2,72</t>
  </si>
  <si>
    <t>300.2 02</t>
  </si>
  <si>
    <t xml:space="preserve">Zaslepení přítoků z prameniště </t>
  </si>
  <si>
    <t>Dodávka a montáž zaslepovacích přírub.</t>
  </si>
  <si>
    <t>O2:3</t>
  </si>
  <si>
    <t>300.2 03</t>
  </si>
  <si>
    <t>Vyklizení nahromaděného odpadu z akumulací a armaturní komory, včetně likvidace</t>
  </si>
  <si>
    <t xml:space="preserve">Položka zahrnuje vyklizení suti a smíšeného odpadu, svislé přemístění </t>
  </si>
  <si>
    <t>300.2 04</t>
  </si>
  <si>
    <t>Stavebně-technický průzkum vč.návrhu sanace autorizovaným subjektem</t>
  </si>
  <si>
    <t>300.2 05</t>
  </si>
  <si>
    <t>Otryskání ploch cihelných nosných konstrukcí tlakovou vodou  při tlaku do 100 bar</t>
  </si>
  <si>
    <t>Včetně vyčerpání vody.</t>
  </si>
  <si>
    <t>O2, akumulce 1, cihelná klenba, včetně čel:68,0</t>
  </si>
  <si>
    <t>O2, akumulce 2, cihelná klenba, včetně čel:69,0</t>
  </si>
  <si>
    <t>300.2 06</t>
  </si>
  <si>
    <t>Otryskání ploch betonových a ŽB konstrukcí VVP s abrazivem při tlaku 800 bar</t>
  </si>
  <si>
    <t>Otryskání všech sanovaných betonových ploch vysokotlakým vodním paprskem s abrazivem, rotační tryskou při tlaku 800 bar, při průtoku 20-35 l/min, vč.odčerpání vody a vytěžení abraziva.</t>
  </si>
  <si>
    <t>O1, armaturní komora, dno:11,0</t>
  </si>
  <si>
    <t>O1, armaturní komora, stěny a klenba:53,0</t>
  </si>
  <si>
    <t>O1, armaturní komora, strop:9,0</t>
  </si>
  <si>
    <t>O2, akumulce 1, dno a stěny do výšky 0,5m nad max.hladinu:120,0</t>
  </si>
  <si>
    <t>O2, akumulce 2, dno a stěny do výšky 0,5m nad max.hladinu:120,0</t>
  </si>
  <si>
    <t>O3, nátoková komora 1, dno:1,4</t>
  </si>
  <si>
    <t>O3, nátoková komora 1, stěny:13,8</t>
  </si>
  <si>
    <t>O3, nátoková komora 1, strop:1,5</t>
  </si>
  <si>
    <t>O4, nátoková komora 2, dno:1,9</t>
  </si>
  <si>
    <t>O4, nátoková komora 2, stěny:15,2</t>
  </si>
  <si>
    <t>O4, nátoková komora 2, strop:2,0</t>
  </si>
  <si>
    <t>300.2 07</t>
  </si>
  <si>
    <t>Čištění betonových podlah tlakovou vodou při tlaku do 100 bar</t>
  </si>
  <si>
    <t>schodiště u vstupu:9,0</t>
  </si>
  <si>
    <t>podlaha, vyšší část:5,3</t>
  </si>
  <si>
    <t>podlaha, nižší část:10,5</t>
  </si>
  <si>
    <t>stupínek:0,5</t>
  </si>
  <si>
    <t>podlaha u vstupů do akumulací:2,5</t>
  </si>
  <si>
    <t>podlaha ve vstupech do akumulací:3,0</t>
  </si>
  <si>
    <t>300.2 08</t>
  </si>
  <si>
    <t>Mechanické odstranění nesoudrž. betonových částí a zbytků cementové stěrky</t>
  </si>
  <si>
    <t>Mechanická předúprava sanovaných ploch. Předpoklad 10% ploch, u podlah a schodiště 5%.</t>
  </si>
  <si>
    <t>O1, armaturní komora, dno:11,0*0,1</t>
  </si>
  <si>
    <t>O1, armaturní komora, stěny a klenba:53,0*0,1</t>
  </si>
  <si>
    <t>O1, armaturní komora, strop:9,0*0,1</t>
  </si>
  <si>
    <t>O2, akumulce 1, cihelná klenba, včetně čel:68,0*0,1</t>
  </si>
  <si>
    <t>O2, akumulce 2, cihelná klenba, včetně čel:69,0*0,1</t>
  </si>
  <si>
    <t>O2, akumulce 1, dno a stěny do výšky 0,5m nad max.hladinu:120,0*0,1</t>
  </si>
  <si>
    <t>O2, akumulce 2, dno a stěny do výšky 0,5m nad max.hladinu:120,0*0,1</t>
  </si>
  <si>
    <t>O3, nátoková komora 1, dno:1,4*0,1</t>
  </si>
  <si>
    <t>O3, nátoková komora 1, stěny:13,8*0,1</t>
  </si>
  <si>
    <t>O3, nátoková komora 1, strop:1,5*0,1</t>
  </si>
  <si>
    <t>O4, nátoková komora 2, dno:1,9*0,1</t>
  </si>
  <si>
    <t>O4, nátoková komora 2, stěny:15,2*0,1</t>
  </si>
  <si>
    <t>O4, nátoková komora 2, strop:2,0*0,1</t>
  </si>
  <si>
    <t>schodiště u vstupu:9,0*0,05</t>
  </si>
  <si>
    <t>podlaha, vyšší část:5,3*0,05</t>
  </si>
  <si>
    <t>podlaha, nižší část:10,5*0,05</t>
  </si>
  <si>
    <t>stupínek:0,5*0,05</t>
  </si>
  <si>
    <t>podlaha u vstupů do akumulací:2,5*0,05</t>
  </si>
  <si>
    <t>podlaha ve vstupech do akumulací:3,0*0,05</t>
  </si>
  <si>
    <t>300.2 09</t>
  </si>
  <si>
    <t>Odtrhové zkoušky soudržnost stáv. povrchové vrstvy betonu</t>
  </si>
  <si>
    <t>Požadavek min. přídržnosti 1,5MPa.</t>
  </si>
  <si>
    <t>300.2 10</t>
  </si>
  <si>
    <t xml:space="preserve">Zpřesnění návrhu sanace autorizovaným subjektem </t>
  </si>
  <si>
    <t>300.2 11</t>
  </si>
  <si>
    <t xml:space="preserve">Sanace výztuže </t>
  </si>
  <si>
    <t>Položka zahrnuje :</t>
  </si>
  <si>
    <t>- obsekání poškozeného krytí u výztuže,</t>
  </si>
  <si>
    <t>- opískování armatury na Sna 2 1/2,</t>
  </si>
  <si>
    <t>- ošetření armatury ve dvou vrstvách - pasivace.</t>
  </si>
  <si>
    <t>Předpoklad : na 50% plochy stropů, na 1m2 degradovaných ploch ... 4bm odhalené výztuže.</t>
  </si>
  <si>
    <t>O1, armaturní komora, strop:9,0*0,5*4</t>
  </si>
  <si>
    <t>O3, nátoková komora 1, strop:1,5*0,5*4</t>
  </si>
  <si>
    <t>O4, nátoková komora 2, strop:2,0*0,1*0,5*4</t>
  </si>
  <si>
    <t>300.2 12</t>
  </si>
  <si>
    <t xml:space="preserve">Utěsnění (injektáž) zjevných průsaků a trhlin </t>
  </si>
  <si>
    <t>O2:20,0</t>
  </si>
  <si>
    <t>O1, O3, O4:10,0</t>
  </si>
  <si>
    <t>300.2 13</t>
  </si>
  <si>
    <t>Hrubá reprofilace poškozených míst sanační maltou v průměrné tl.20mm</t>
  </si>
  <si>
    <t>- lokální reprofilaci sanační thixotropní polymercementovou maltou pro betony a pro cihelné zdivo, 1 vrstva tl.20mm.</t>
  </si>
  <si>
    <t>Předpoklad 15% ploch u akumulací, 5% u podlah a schodiště, u ostatních 50% ploch.</t>
  </si>
  <si>
    <t>O1, armaturní komora, stěny a klenba:53,0*0,5</t>
  </si>
  <si>
    <t>O1, armaturní komora, strop:9,0*0,5</t>
  </si>
  <si>
    <t>O2, akumulce 1, cihelná klenba, včetně čel:68,0*0,15</t>
  </si>
  <si>
    <t>O2, akumulce 2, cihelná klenba, včetně čel:69,0*0,15</t>
  </si>
  <si>
    <t>O2, akumulce 1, dno a stěny do výšky 0,5m nad max.hladinu:120,0*0,15</t>
  </si>
  <si>
    <t>O2, akumulce 2, dno a stěny do výšky 0,5m nad max.hladinu:120,0*0,15</t>
  </si>
  <si>
    <t>O3, nátoková komora 1, stěny:13,8*0,5</t>
  </si>
  <si>
    <t>O3, nátoková komora 1, strop:1,5*0,5</t>
  </si>
  <si>
    <t>O4, nátoková komora 2, stěny:15,2*0,5</t>
  </si>
  <si>
    <t>O4, nátoková komora 2, strop:2,0*0,5</t>
  </si>
  <si>
    <t>457311117R00</t>
  </si>
  <si>
    <t xml:space="preserve">Vyrovnávací beton výplňový nebo spádový C 20/25 </t>
  </si>
  <si>
    <t>O2, akumulce 1:(4,43*8,0-0,8*0,9)*0,25</t>
  </si>
  <si>
    <t>O2, akumulce 2:(4,43*8,0-0,8*0,9)*0,25</t>
  </si>
  <si>
    <t>O3, nátoková komora 1:0,9*0,8*0,2</t>
  </si>
  <si>
    <t>O4, nátoková komora 2:1,75*1,07*0,2</t>
  </si>
  <si>
    <t>300.2 14</t>
  </si>
  <si>
    <t>Finální úprava povrchu vysokotěsnící stěrkou světlé barvy, tl.3mm</t>
  </si>
  <si>
    <t>- sjednocení povrchu, hydroizolační a elastomerová vysokotěsnící polymer-cementová stěrka s atestem pro styk s pitnou vodou, tl.3mm,</t>
  </si>
  <si>
    <t>- použití pro dno a stěny do výšky 0,5m nad max.hladinou.</t>
  </si>
  <si>
    <t>Příprava podkladu, příprava a aplikace stěrky.</t>
  </si>
  <si>
    <t>300.2 15</t>
  </si>
  <si>
    <t>Odolný cementový nátěr nebo stěrka světlé barvy, tl.2mm, s atestem pro pitnou vodu</t>
  </si>
  <si>
    <t>- sjednocení povrchu, cementový nátěr nebo stěrka, tixotropní, polymerem modifikovaný s atestem pro styk s pitnou vodou, tl.2mm,</t>
  </si>
  <si>
    <t>- použití od výšky 0,5m nad max.hladinou.</t>
  </si>
  <si>
    <t>vstup do akumulace 1, příčka:4,22-1,0*1,38</t>
  </si>
  <si>
    <t>vstup do akumulace 2, příčka:2,45-1,0*1,35</t>
  </si>
  <si>
    <t>300.2 16</t>
  </si>
  <si>
    <t>Odolný cementový nátěr nebo stěrka světlé barvy, tl.2mm, bez atestu pro pitnou vodu</t>
  </si>
  <si>
    <t>- sjednocení povrchu, cementový nátěr nebo stěrka, tixotropní, polymerem modifikovaný, tl.2mm.</t>
  </si>
  <si>
    <t>300.2 17</t>
  </si>
  <si>
    <t>Odtrhové zkoušky přídržnost nové povrchové úpravy k podkladu</t>
  </si>
  <si>
    <t>300.2 18</t>
  </si>
  <si>
    <t>Betonový potěr C 20/25 tl.30-100mm, spádovaný hlazený povrch</t>
  </si>
  <si>
    <t>Včetně vytvoření případných spádových jímek.</t>
  </si>
  <si>
    <t>O1, armaturní komora, dno:(4,49+0,28*2)*1,45</t>
  </si>
  <si>
    <t>O3, nátoková komora 1, dno, jen část:0,85*0,8</t>
  </si>
  <si>
    <t>O4, nátoková komora 2, dno:1,747*1,07</t>
  </si>
  <si>
    <t>300.2 19</t>
  </si>
  <si>
    <t xml:space="preserve">Protiskluzový podlahový 3-vrstvý systém na beton </t>
  </si>
  <si>
    <t>Protiskluzový podlahový systém 3vrstvý (primer se vsypem+stěrka+krycí nátěr), hygienicky nezávadný, otěruvzdorný, chemicky a mechanicky odolný, barva šedá.</t>
  </si>
  <si>
    <t>Vsyp jen na pochozích plochách.</t>
  </si>
  <si>
    <t>300.2 20</t>
  </si>
  <si>
    <t xml:space="preserve">Omytí vnitřních ploch objektů vodou s dezinfekcí </t>
  </si>
  <si>
    <t>Včetně následného oplachu a vyčerpání vody.</t>
  </si>
  <si>
    <t>300.2 21</t>
  </si>
  <si>
    <t>Lešení pro zpřístupnění sanovaných ploch D+MTŽ+DMTŽ</t>
  </si>
  <si>
    <t>Předpokládáme použití mobilního lešení s pracovní výškou do 5,5m.</t>
  </si>
  <si>
    <t>O1, armaturní komora:5,99*1,45*3,41</t>
  </si>
  <si>
    <t>O2, akumulce 1:4,43*8,0*3,3+Pi*2,215^2*0,5*8,0</t>
  </si>
  <si>
    <t>O2, akumulce 2:4,43*8,0*3,3+Pi*2,215^2*0,5*8,0</t>
  </si>
  <si>
    <t>O3, nátoková komora 1:1,75*0,8*2,7</t>
  </si>
  <si>
    <t>O4, nátoková komora 2:1,75*1,07*2,7</t>
  </si>
  <si>
    <t>4</t>
  </si>
  <si>
    <t>Vodorovné konstrukce</t>
  </si>
  <si>
    <t>4 Vodorovné konstrukce</t>
  </si>
  <si>
    <t>411320322</t>
  </si>
  <si>
    <t>Filigránová železobetonová stropní deska beton C30/37, celková tl.190mm</t>
  </si>
  <si>
    <t>střecha nad sníženou částí, skladba S1:5,795*2,0</t>
  </si>
  <si>
    <t>417351115R00</t>
  </si>
  <si>
    <t xml:space="preserve">Bednění ztužujících pásů a věnců - zřízení </t>
  </si>
  <si>
    <t>střecha nad sníženou částí:(6,15*2+2,61)*0,19</t>
  </si>
  <si>
    <t>417351116R00</t>
  </si>
  <si>
    <t xml:space="preserve">Bednění ztužujících pásů a věnců - odstranění </t>
  </si>
  <si>
    <t>417321415R00</t>
  </si>
  <si>
    <t xml:space="preserve">Ztužující pásy a věnce z betonu železového C 30/37 </t>
  </si>
  <si>
    <t>střecha nad sníženou částí:(6,15*2,61-5,795*2,0)*0,19</t>
  </si>
  <si>
    <t>417361821R00</t>
  </si>
  <si>
    <t xml:space="preserve">Výztuž ztužujících pásů a věnců z oceli 10505(R) </t>
  </si>
  <si>
    <t>střecha nad sníženou částí, výztuž 50kg/m3:(6,15*2,61-5,795*2,0)*0,19*0,05</t>
  </si>
  <si>
    <t>417238111R00</t>
  </si>
  <si>
    <t>Obezdění ztuž.věnce věncovkou VT 8/19,5 vč. izolace např.EPS tl.5cm</t>
  </si>
  <si>
    <t>střecha nad sníženou částí:6,28*2+2,87</t>
  </si>
  <si>
    <t>631313621.1</t>
  </si>
  <si>
    <t>Betonová spádová mazanina (pórobeton) tl.60-105mm</t>
  </si>
  <si>
    <t>střecha nad sníženou částí, skladba S1:5,87*2,27*(0,105+0,06)*0,5</t>
  </si>
  <si>
    <t>5,87*0,2*0,14</t>
  </si>
  <si>
    <t>411387531.1</t>
  </si>
  <si>
    <t>Zabetonování otvorů 300x300mm v klenbě vodotěsným betonem C 30/37</t>
  </si>
  <si>
    <t>V položce jsou zakalkulovány i náklady na bednění a odbednění konstrukce a na dodávku a uložení potřebné výztuže (ocelové trny R10-250mm kotvené do navrtaných otvorů v cihlové konstrukci klenby v počtu 8ks na otvor).</t>
  </si>
  <si>
    <t>43</t>
  </si>
  <si>
    <t>Schodiště</t>
  </si>
  <si>
    <t>43 Schodiště</t>
  </si>
  <si>
    <t>430320040.1</t>
  </si>
  <si>
    <t>Schodišťová konstrukce ŽB beton C 25/30 bednění, výztuž svařovaná síť KARI 8/100x100</t>
  </si>
  <si>
    <t>Hmotnost KARI sítě ... 18kg na celou konstrukci.</t>
  </si>
  <si>
    <t>přístupové schodiště:1,1</t>
  </si>
  <si>
    <t>917862111R00</t>
  </si>
  <si>
    <t xml:space="preserve">Osazení stojat. obrub.bet. s opěrou,lože z C 12/15 </t>
  </si>
  <si>
    <t>palisádové schodiště:5,0</t>
  </si>
  <si>
    <t>592174230</t>
  </si>
  <si>
    <t>Obrubník chodníkový  1000/80/250</t>
  </si>
  <si>
    <t>palisádové schodiště:5</t>
  </si>
  <si>
    <t>338920021R00</t>
  </si>
  <si>
    <t xml:space="preserve">Osazení betonové palisády, š. do 20 cm, dl. 40 cm </t>
  </si>
  <si>
    <t>V položce jsou zakalkulovány náklady na vytýčení a rozměření trasy, dodávku a uložení betonu, osazení betonových prvků a zajištění v požadované poloze.</t>
  </si>
  <si>
    <t>palisádové schodiště, 6 stupňů, dl.0,8m:0,8*6</t>
  </si>
  <si>
    <t>592284090</t>
  </si>
  <si>
    <t>Palisáda betonová přírodní 16x16x40 cm</t>
  </si>
  <si>
    <t>5ks palisády na jeden stupeň.</t>
  </si>
  <si>
    <t>palisádové schodiště, 6 stupňů, dl.0,8m:6*5</t>
  </si>
  <si>
    <t>596215041R00</t>
  </si>
  <si>
    <t xml:space="preserve">Kladení betonové dlažby tl. 8 cm do drtě tl. 5 cm </t>
  </si>
  <si>
    <t>palisádové schodiště:0,7</t>
  </si>
  <si>
    <t>592451170</t>
  </si>
  <si>
    <t>Dlažba betonová tl. 8cm přírodní</t>
  </si>
  <si>
    <t>Ztratné ve výši 10 %.</t>
  </si>
  <si>
    <t>palisádové schodiště:0,7*1,1</t>
  </si>
  <si>
    <t>451577877R00</t>
  </si>
  <si>
    <t xml:space="preserve">Podklad pod dlažbu ze štěrkopísku tl. do 10 cm </t>
  </si>
  <si>
    <t>451579877R00</t>
  </si>
  <si>
    <t xml:space="preserve">Příplatek za další 1cm štěrkopísku nad 10 cm </t>
  </si>
  <si>
    <t>Příplatek za dalších 5cm podkladu.</t>
  </si>
  <si>
    <t>palisádové schodiště:0,7*5</t>
  </si>
  <si>
    <t>59</t>
  </si>
  <si>
    <t>Dlažby a předlažby komunikací</t>
  </si>
  <si>
    <t>59 Dlažby a předlažby komunikací</t>
  </si>
  <si>
    <t>596215020R00</t>
  </si>
  <si>
    <t xml:space="preserve">Kladení zámkové dlažby tl. 6 cm do drtě tl. 3 cm </t>
  </si>
  <si>
    <t>S provedením lože z kameniva drceného, s vyplněním spár, s dvojitým hutněním vibrováním, a se smetením přebytečného materiálu na krajnici. S dodáním hmot pro lože a výplň spár. Včetně řezání dlaždic.</t>
  </si>
  <si>
    <t>V položkách nejsou započteny náklady na dodání dlažby; tento materiál se oceňuje ve specifikaci. Ztratné se doporučuje ve výši 1 %.</t>
  </si>
  <si>
    <t>zpevněná plocha ZP1:11,0</t>
  </si>
  <si>
    <t>59248055.A</t>
  </si>
  <si>
    <t>Dlažba zámková hladká 20/10/6 šedá</t>
  </si>
  <si>
    <t>Ztratné se doporučuje ve výši 1 %.</t>
  </si>
  <si>
    <t>zpevněná plocha ZP1:11,0*1,01</t>
  </si>
  <si>
    <t>564851111RT2</t>
  </si>
  <si>
    <t>Podklad ze štěrkodrti po zhutnění tloušťky 15 cm štěrkodrť frakce 16-32 mm</t>
  </si>
  <si>
    <t>917862111.Z</t>
  </si>
  <si>
    <t>Osazení obrubníku zahradního do lože z bet. C12/15 včetně dodávky obrubníku</t>
  </si>
  <si>
    <t>zpevněná plocha ZP1:4,0</t>
  </si>
  <si>
    <t>596811111RT4</t>
  </si>
  <si>
    <t>Kladení dlaždic kom.pro pěší, lože z kameniva těž. včetně dlaždic betonových 50/50/5 cm</t>
  </si>
  <si>
    <t>S provedením lože tl. do 3 cm, s vyplněním spár a se smetením přebytečného materiálu.</t>
  </si>
  <si>
    <t>zpevněná plocha ZP2:10,0</t>
  </si>
  <si>
    <t>639571110R00</t>
  </si>
  <si>
    <t>Podklad pod okapový chodník ze štěrku tl.100 mm fr.16-32</t>
  </si>
  <si>
    <t>61</t>
  </si>
  <si>
    <t>Upravy povrchů vnitřní</t>
  </si>
  <si>
    <t>61 Upravy povrchů vnitřní</t>
  </si>
  <si>
    <t>601021103.1</t>
  </si>
  <si>
    <t>Přednástřik stropů (penetrace) pro vyšší přilnavost omítky</t>
  </si>
  <si>
    <t>Včetně pomocného lešení.</t>
  </si>
  <si>
    <t>vyšší část, strop:2,52*2,37</t>
  </si>
  <si>
    <t>601022122.1</t>
  </si>
  <si>
    <t>Omítka stropů sanační jádrová tloušťka vrstvy 20 mm</t>
  </si>
  <si>
    <t>Včetně pomocného lešení. Vyžaduje penetraci.</t>
  </si>
  <si>
    <t>601011241RT1</t>
  </si>
  <si>
    <t>Štuk na stropech strojně tloušťka vrstvy 2 mm</t>
  </si>
  <si>
    <t>602021203.1</t>
  </si>
  <si>
    <t>Přednástřik stěn (penetrace) pro vyšší přilnavost omítky</t>
  </si>
  <si>
    <t>vyšší část, stěny:(2,52*2+2,37*2)*3,92</t>
  </si>
  <si>
    <t>otvory:-1,08*2,08</t>
  </si>
  <si>
    <t>-0,7*0,67*3</t>
  </si>
  <si>
    <t>vstup do nižší části:-1,77*2,62</t>
  </si>
  <si>
    <t>ostění:(1,08+2,08*2)*0,3</t>
  </si>
  <si>
    <t>(0,7+0,67*2)*0,25*3</t>
  </si>
  <si>
    <t>přechod :(2,82*2+1,77)*0,5</t>
  </si>
  <si>
    <t>nižší část, stěny:(5,68*2+1,77*2)*2,97</t>
  </si>
  <si>
    <t>vstup do vyšší části:-1,77*2,82</t>
  </si>
  <si>
    <t>vstupy do akumulací:-(4,22+2,45)</t>
  </si>
  <si>
    <t>klenba:(5,27+2,21)*0,4</t>
  </si>
  <si>
    <t>nový vstup do akumulace 1, příčka, obě strany:(4,22-1,0*1,38)*2</t>
  </si>
  <si>
    <t>nový vstup do akumulace 2, příčka, obě strany:(2,45-1,0*1,35)*2</t>
  </si>
  <si>
    <t>602022122.1</t>
  </si>
  <si>
    <t>Omítka stěn sanační, jádrová tloušťka vrstvy 20 mm</t>
  </si>
  <si>
    <t>602011241RT1</t>
  </si>
  <si>
    <t>Štuk na stěnách vnitřní strojně tloušťka vrstvy 2 mm</t>
  </si>
  <si>
    <t>nový vstup do akumulace 1, příčka, jedna strana:4,22-1,0*1,38</t>
  </si>
  <si>
    <t>nový vstup do akumulace 2, příčka, jedna strana:2,45-1,0*1,35</t>
  </si>
  <si>
    <t>62</t>
  </si>
  <si>
    <t>Úpravy povrchů vnější</t>
  </si>
  <si>
    <t>62 Úpravy povrchů vnější</t>
  </si>
  <si>
    <t>622421144.1</t>
  </si>
  <si>
    <t>Omítka vnější stěn, MVC, jádro+štuk tl.20mm větší složitost</t>
  </si>
  <si>
    <t>vyšší část:30,0</t>
  </si>
  <si>
    <t>nižší část:27,0</t>
  </si>
  <si>
    <t>přední areálová zeď:30,0</t>
  </si>
  <si>
    <t>sloupky:7,0</t>
  </si>
  <si>
    <t>622471318R00</t>
  </si>
  <si>
    <t xml:space="preserve">Nátěr nebo nástřik stěn vnějších, složitost 3 - 4 </t>
  </si>
  <si>
    <t>Penetrace + 2 x krycí nátěr.</t>
  </si>
  <si>
    <t>64</t>
  </si>
  <si>
    <t>Výplně otvorů</t>
  </si>
  <si>
    <t>64 Výplně otvorů</t>
  </si>
  <si>
    <t>064 02 01</t>
  </si>
  <si>
    <t>Okno plastové jednokřídlové, otevíravé a sklápěcí 700/670mm, včetně rámu, D+M</t>
  </si>
  <si>
    <t>Výplň stavebního otvoru "O1".</t>
  </si>
  <si>
    <t>Kompletní specifikace viz dokumentace stavební části výkres č.8 část C.2 "Seznam výplní stavebních otvorů".</t>
  </si>
  <si>
    <t>064 02 02</t>
  </si>
  <si>
    <t>Repasované dveře jednokřídlové 900/1970mm plechové plné, včetně nové rámové zárubně, D+M</t>
  </si>
  <si>
    <t>Výplň stavebního otvoru "D1".</t>
  </si>
  <si>
    <t>064 02 03</t>
  </si>
  <si>
    <t>Nové atypické nerezové dveře jednokřídlové světlost 900/1340mm, včetně nerez zárubně, D+M</t>
  </si>
  <si>
    <t>Výplň stavebního otvoru "D2".</t>
  </si>
  <si>
    <t>Včetně překladu z ocelových profilů 2x L50x50x5mm, dl.1200mm, včetně veškerého příslušenství (např.zámek, stromečkové těsnění, prahová lišta,...).</t>
  </si>
  <si>
    <t>064 02 04</t>
  </si>
  <si>
    <t>Nové atypické nerezové dveře jednokřídlové světlost 900/1305mm, včetně nerez zárubně, D+M</t>
  </si>
  <si>
    <t>Výplň stavebního otvoru "D3".</t>
  </si>
  <si>
    <t>8</t>
  </si>
  <si>
    <t>Trubní vedení</t>
  </si>
  <si>
    <t>8 Trubní vedení</t>
  </si>
  <si>
    <t>871211121R00</t>
  </si>
  <si>
    <t xml:space="preserve">Montáž trubek polyetylenových ve výkopu d 63 mm </t>
  </si>
  <si>
    <t>podchycení přítoků z prameniště:4,0</t>
  </si>
  <si>
    <t>286134604</t>
  </si>
  <si>
    <t>Trubka vodovodní PE100RC 63x5,8 mm SDR 11</t>
  </si>
  <si>
    <t>Potrubí bude z granulátu odpovídajícímu PAS1075.</t>
  </si>
  <si>
    <t>Barevné označení "Kanalizace".</t>
  </si>
  <si>
    <t>871241121R00</t>
  </si>
  <si>
    <t xml:space="preserve">Montáž potrubí polyetylenového ve výkopu d 90 mm </t>
  </si>
  <si>
    <t>podchycení přítoků z prameniště:3,0</t>
  </si>
  <si>
    <t>286134606</t>
  </si>
  <si>
    <t>Trubka vodovodní PE100RC 90x8,2 mm SDR 11</t>
  </si>
  <si>
    <t>Barevné označení "Vodovod".</t>
  </si>
  <si>
    <t>452353101R00</t>
  </si>
  <si>
    <t xml:space="preserve">Bednění bloků pod potrubí </t>
  </si>
  <si>
    <t>Na jeden blok připadá 1 m2 bednění.</t>
  </si>
  <si>
    <t>V položce je zakalkulováno i odbednění a nátěr proti přilnavosti betonu.</t>
  </si>
  <si>
    <t>betonový opěrný blok, 3ks:3*1,0</t>
  </si>
  <si>
    <t>452313131R00</t>
  </si>
  <si>
    <t xml:space="preserve">Bloky pro potrubí z betonu C12/15 </t>
  </si>
  <si>
    <t>Na jeden blok připadá 0,125 m3 betonu</t>
  </si>
  <si>
    <t>betonový opěrný blok, 3ks:3*0,125</t>
  </si>
  <si>
    <t>857242121R00</t>
  </si>
  <si>
    <t xml:space="preserve">Montáž tvarovek litin. jednoos.přír. výkop DN 80 </t>
  </si>
  <si>
    <t>podchycení přítoků z prameniště:2</t>
  </si>
  <si>
    <t>55259982</t>
  </si>
  <si>
    <t>Koleno přírubové DN 80-90°, tvárná litina, PN10</t>
  </si>
  <si>
    <t>008 02 01</t>
  </si>
  <si>
    <t>Hrdlová spojka jišt. proti posunu s přírubou DN80 hrdlo na LT potrubí DN100</t>
  </si>
  <si>
    <t>typ hrdlo-příruba, tvárná litina</t>
  </si>
  <si>
    <t>857262121R00</t>
  </si>
  <si>
    <t xml:space="preserve">Montáž tvarovek litin. jednoos. přír. výkop DN 100 </t>
  </si>
  <si>
    <t>55259815</t>
  </si>
  <si>
    <t>Přechod přírubový DN 100/ 80, PN10 tvárná litina</t>
  </si>
  <si>
    <t>008 02 02</t>
  </si>
  <si>
    <t>Hrdlová spojka jišt. proti posunu s přírubou DN100 hrdlo na LT potrubí DN125</t>
  </si>
  <si>
    <t>008 02 03</t>
  </si>
  <si>
    <t>Přírubový spoj DN80, PN10 sada spoj.materiálu+ těsnění s ocelovou vložkou</t>
  </si>
  <si>
    <t>Montážní materiál pozink, voděodolná pasta.</t>
  </si>
  <si>
    <t>008 02 04</t>
  </si>
  <si>
    <t>Přírubový spoj DN100, PN10 sada spoj.materiálu+ těsnění s ocelovou vložkou</t>
  </si>
  <si>
    <t>877212121R00</t>
  </si>
  <si>
    <t xml:space="preserve">Přirážka za 1 spoj elektrotvarovky d 63 mm </t>
  </si>
  <si>
    <t>elektrospojka, 1ks:1</t>
  </si>
  <si>
    <t>elektrokoleno, 1ks:2</t>
  </si>
  <si>
    <t>008 02 05</t>
  </si>
  <si>
    <t>Elektrotvarovka PE100 - spojka přímá SDR11, d63mm</t>
  </si>
  <si>
    <t>008 02 06</t>
  </si>
  <si>
    <t>Elektrotvarovka PE100 - koleno 90° SDR11, d63mm</t>
  </si>
  <si>
    <t>008 02 07</t>
  </si>
  <si>
    <t>Tvarovka na tupo PE100 - redukce dlouhé provedení SDR11, d110/63mm</t>
  </si>
  <si>
    <t>008 02 08</t>
  </si>
  <si>
    <t>Lemový nákružek d90 točivá příruba plastová s ocelovým jádrem DN80</t>
  </si>
  <si>
    <t>877313123.1</t>
  </si>
  <si>
    <t xml:space="preserve">Montáž tvarovek odboč. plast. gum.kroužek DN 150 </t>
  </si>
  <si>
    <t>podchycení přítoků z prameniště:1</t>
  </si>
  <si>
    <t>28651703.A</t>
  </si>
  <si>
    <t>Odbočka kanalizační PVC kG DN 150/ 100/45°</t>
  </si>
  <si>
    <t>008 02 09</t>
  </si>
  <si>
    <t xml:space="preserve">Šedá výstražná PE folie  (dodávka +montáž) </t>
  </si>
  <si>
    <t>008 02 10</t>
  </si>
  <si>
    <t>Vytyčovací vodič CY6 dodávka + montáž + zkouška funkčnosti</t>
  </si>
  <si>
    <t>Zkouška funkčnosti doložená protokolem o měření.</t>
  </si>
  <si>
    <t>podchycení přítoků z prameniště:5,0</t>
  </si>
  <si>
    <t>93</t>
  </si>
  <si>
    <t>Dokončovací práce inženýrskách staveb</t>
  </si>
  <si>
    <t>93 Dokončovací práce inženýrskách staveb</t>
  </si>
  <si>
    <t>093 02 01</t>
  </si>
  <si>
    <t>Prostup pro chráničku PE50 betonovou konstrukcí tl.900mm, vodotěsný</t>
  </si>
  <si>
    <t>Otvor jádrovým vývrtem d82mm přes betonovou konstrukci tloušťky 900mm, po protažení potrubí bude osazeno segmentové těsnění a bude provedeno dotěsnení trvale pružným krycím tmelem vhodným do agresivního prostředí.</t>
  </si>
  <si>
    <t>093 02 02</t>
  </si>
  <si>
    <t>Prostup pro chráničku PE50 betonovou konstrukcí tl.200mm, vodotěsný</t>
  </si>
  <si>
    <t>Otvor jádrovým vývrtem d82mm přes betonovou konstrukci tloušťky 200mm, po protažení potrubí bude osazeno segmentové těsnění a bude provedeno dotěsnení trvale pružným krycím tmelem vhodným do agresivního prostředí.</t>
  </si>
  <si>
    <t>093 02 03</t>
  </si>
  <si>
    <t>Prostup pro potrubí PE63 betonovou konstrukcí tl.1020mm, vodotěsný</t>
  </si>
  <si>
    <t>Otvor jádrovým vývrtem d92mm přes betonovou konstrukci tloušťky 1020mm, po protažení potrubí bude osazeno segmentové těsnění a bude provedeno dotěsnení trvale pružným krycím tmelem vhodným do agresivního prostředí.</t>
  </si>
  <si>
    <t>093 02 04</t>
  </si>
  <si>
    <t>Prostup pro potrubí NEREZ d84mm betonovou konstrukcí tl.1030mm, vodotěsný</t>
  </si>
  <si>
    <t>Otvor jádrovým vývrtem d112mm přes betonovou konstrukci tloušťky 1030mm, po protažení potrubí bude osazeno segmentové těsnění a bude provedeno dotěsnení trvale pružným krycím tmelem vhodným do agresivního prostředí.</t>
  </si>
  <si>
    <t>093 02 05</t>
  </si>
  <si>
    <t>Prostup pro potrubí PE90 betonovou konstrukcí tl.500mm, vodotěsný</t>
  </si>
  <si>
    <t>Otvor jádrovým vývrtem d122mm přes betonovou konstrukci tloušťky 500mm, po protažení potrubí bude osazeno segmentové těsnění a bude provedeno dotěsnení trvale pružným krycím tmelem vhodným do agresivního prostředí.</t>
  </si>
  <si>
    <t>093 02 06</t>
  </si>
  <si>
    <t>Prostup pro potrubí NEREZ d108mm betonovou konstrukcí tl.1030mm, vodotěsný</t>
  </si>
  <si>
    <t>Otvor jádrovým vývrtem d132mm přes betonovou konstrukci tloušťky 1030mm, po protažení potrubí bude osazeno segmentové těsnění a bude provedeno dotěsnení trvale pružným krycím tmelem vhodným do agresivního prostředí.</t>
  </si>
  <si>
    <t>093 02 07</t>
  </si>
  <si>
    <t>Prostup pro potrubí PE110 betonovou konstrukcí tl.1020mm, vodotěsný</t>
  </si>
  <si>
    <t>Otvor jádrovým vývrtem d132mm přes betonovou konstrukci tloušťky 1020mm, po protažení potrubí bude osazeno segmentové těsnění a bude provedeno dotěsnení trvale pružným krycím tmelem vhodným do agresivního prostředí.</t>
  </si>
  <si>
    <t>093 02 08</t>
  </si>
  <si>
    <t>Prostup pro potrubí NEREZ d 133mm betonovou konstrukcí tl.1030mm, vodotěsný</t>
  </si>
  <si>
    <t>Otvor jádrovým vývrtem d182mm přes betonovou konstrukci tloušťky 1030mm, po protažení potrubí bude osazeno segmentové těsnění a bude provedeno dotěsnení trvale pružným krycím tmelem vhodným do agresivního prostředí.</t>
  </si>
  <si>
    <t>093 02 09</t>
  </si>
  <si>
    <t>Prostup pro potrubí PE140 betonovou konstrukcí tl.1020mm, vodotěsný</t>
  </si>
  <si>
    <t>Otvor jádrovým vývrtem d182mm přes betonovou konstrukci tloušťky 1020mm, po protažení potrubí bude osazeno segmentové těsnění a bude provedeno dotěsnení trvale pružným krycím tmelem vhodným do agresivního prostředí.</t>
  </si>
  <si>
    <t>093 02 10</t>
  </si>
  <si>
    <t>Vodotěsně přetěsněný prostup pro potrubí PE50 původním prostupem o průměru 100mm</t>
  </si>
  <si>
    <t>Po protažení potrubí původním prostupem o průměru 100mm betonovou konstrukcí 50mm bude osazeno segmentové těsnění a bude provedeno dotěsnení trvale pružným krycím tmelem vhodným do agresivního prostředí.</t>
  </si>
  <si>
    <t>093 02 11</t>
  </si>
  <si>
    <t>Vodotěsně přetěs. prostup pro potrubí NEREZ d84mm původním prostupem o průměru 145mm</t>
  </si>
  <si>
    <t>Po protažení potrubí původním prostupem o průměru 140mm betonovou konstrukcí 1030mm bude osazeno segmentové těsnění a bude provedeno dotěsnení trvale pružným krycím tmelem vhodným do agresivního prostředí.</t>
  </si>
  <si>
    <t>093 02 12</t>
  </si>
  <si>
    <t>Vodotěsně přetěsněný prostup pro potrubí PE90 původním prostupem o průměru 125mm</t>
  </si>
  <si>
    <t>Po protažení potrubí původním prostupem o průměru 125mm betonovou konstrukcí 500mm bude osazeno segmentové těsnění a bude provedeno dotěsnení trvale pružným krycím tmelem vhodným do agresivního prostředí.</t>
  </si>
  <si>
    <t>093 02 13</t>
  </si>
  <si>
    <t>Vodotěsně přetěs. prostup pro potrubí NEREZ 108mm původním prostupem o průměru 145mm</t>
  </si>
  <si>
    <t>Po protažení potrubí původním prostupem o průměru 145mm betonovou konstrukcí 1030mm bude osazeno segmentové těsnění a bude provedeno dotěsnení trvale pružným krycím tmelem vhodným do agresivního prostředí.</t>
  </si>
  <si>
    <t>093 02 14</t>
  </si>
  <si>
    <t>Prostup pro potrubí PVC-U d32mm zdivem tl.150mm, těsněný maltou MVC</t>
  </si>
  <si>
    <t>Otvor jádrovým vývrtem d52mm přes zdivo tloušťky 150mm, po protažení potrubí bude provedeno dotěsnení prostupu betonovou maltou (MVC).</t>
  </si>
  <si>
    <t>093 02 15</t>
  </si>
  <si>
    <t>Prostup pro chráničku PE50 ŽB konstrukcí tl.200mm, těsněný maltou MVC</t>
  </si>
  <si>
    <t>Otvor jádrovým vývrtem d82mm přes ŽB konstrukci tloušťky 200mm, po protažení potrubí bude provedeno dotěsnení prostupu betonovou maltou (MVC).</t>
  </si>
  <si>
    <t>093 02 16</t>
  </si>
  <si>
    <t>Prostup pro potrubí NEREZ d84mm betonovou konstrukcí tl.500mm, těsněný maltou MVC</t>
  </si>
  <si>
    <t>Otvor jádrovým vývrtem d112mm přes betonovou konstrukci tloušťky 500mm, po protažení potrubí bude provedeno dotěsnení prostupu betonovou maltou (MVC).</t>
  </si>
  <si>
    <t>093 02 17</t>
  </si>
  <si>
    <t>Prostup pro potrubí PVC-U DN100 zdivem tl.150mm, těsněný maltou MVC</t>
  </si>
  <si>
    <t>Otvor jádrovým vývrtem d132mm přes zdivo tloušťky 150mm, po protažení potrubí bude provedeno dotěsnení prostupu betonovou maltou (MVC).</t>
  </si>
  <si>
    <t>093 02 18</t>
  </si>
  <si>
    <t>Prostup pro potrubí PVC-U DN100 zdivem tl.500mm, těsněný maltou MVC</t>
  </si>
  <si>
    <t>Otvor jádrovým vývrtem d132mm přes zdivo tloušťky 500mm, po protažení potrubí bude provedeno dotěsnení prostupu betonovou maltou (MVC).</t>
  </si>
  <si>
    <t>093 02 19</t>
  </si>
  <si>
    <t>Prostup pro potrubí PVC-U DN150 betonovou konstrukcí tl.200mm, těsněný maltou MVC</t>
  </si>
  <si>
    <t>Otvor jádrovým vývrtem d182mm přes betonovou konstrukci tloušťky 200mm, po protažení potrubí bude provedeno dotěsnení prostupu betonovou maltou (MVC).</t>
  </si>
  <si>
    <t>093 02 20</t>
  </si>
  <si>
    <t>Prostup pro potrubí PVC-U DN150 zdivem tl.600mm, těsněný maltou MVC</t>
  </si>
  <si>
    <t>Otvor jádrovým vývrtem d182mm přes zdivo tloušťky 600mm, po protažení potrubí bude provedeno dotěsnení prostupu betonovou maltou (MVC).</t>
  </si>
  <si>
    <t>093 02 21</t>
  </si>
  <si>
    <t>Zrušení prostupu pro potrubí LT100 betonovou konstrukcí tl.1030mm</t>
  </si>
  <si>
    <t>Otvor jádrovým vývrtem vhodného průměru přes betonovou konstrukci tloušťky 1030mm, po vyčištění odvrtaného prostupu bude na obou koncích osazen betonitový pásek a prostup bude vodotěsně zabetonován.</t>
  </si>
  <si>
    <t>093 02 22</t>
  </si>
  <si>
    <t>Zrušení prostupu pro potrubí LT125 betonovou konstrukcí tl.500mm</t>
  </si>
  <si>
    <t>Otvor jádrovým vývrtem vhodného průměru přes betonovou konstrukci tloušťky 500mm, po vyčištění odvrtaného prostupu bude na obou koncích osazen betonitový pásek a prostup bude vodotěsně zabetonován.</t>
  </si>
  <si>
    <t>093 02 23</t>
  </si>
  <si>
    <t>Zrušení prostupu pro potrubí LT125 betonovou konstrukcí tl.1030mm</t>
  </si>
  <si>
    <t>093 02 24</t>
  </si>
  <si>
    <t>Zrušení prostupu pro potrubí LT145 betonovou konstrukcí tl.1030mm</t>
  </si>
  <si>
    <t>093 02 25</t>
  </si>
  <si>
    <t>Zrušení prostupu pro potrubí OCEL DN50 betonovou konstrukcí/zdivem tl.200mm</t>
  </si>
  <si>
    <t>Odvrtání / vybourání potrubí z betonové konstrukce nabo ze zdiva tloušťky 200mm, vzniklý otvor bude následně zabetonován nebo zazděn.</t>
  </si>
  <si>
    <t>94</t>
  </si>
  <si>
    <t>Lešení a stavební výtahy</t>
  </si>
  <si>
    <t>94 Lešení a stavební výtahy</t>
  </si>
  <si>
    <t>941941031R00</t>
  </si>
  <si>
    <t xml:space="preserve">Montáž lešení leh.řad.s podlahami,š.do 1 m, H 10 m </t>
  </si>
  <si>
    <t>Včetně kotvení lešení.</t>
  </si>
  <si>
    <t>941941191R00</t>
  </si>
  <si>
    <t xml:space="preserve">Příplatek za každý měsíc použití lešení k pol.1031 </t>
  </si>
  <si>
    <t>941941831R00</t>
  </si>
  <si>
    <t xml:space="preserve">Demontáž lešení leh.řad.s podlahami,š.1 m, H 10 m </t>
  </si>
  <si>
    <t>95</t>
  </si>
  <si>
    <t>Dokončovací konstrukce na pozemních stavbách</t>
  </si>
  <si>
    <t>95 Dokončovací konstrukce na pozemních stavbách</t>
  </si>
  <si>
    <t>953981103.100</t>
  </si>
  <si>
    <t xml:space="preserve">Chemické kotvy do betonu, M 12/100, ampule </t>
  </si>
  <si>
    <t xml:space="preserve">V položce je zakalkulováno vyvrtání a vyčištění otvoru požadovaného průměru a hloubky, zasunutí ampule s chemickou kotvou do otvoru a zavrtání svorníku s hrotem, maticí a podložkou pozink. </t>
  </si>
  <si>
    <t>Položka je určena i pro kotvy do zdiva z plných cihel.</t>
  </si>
  <si>
    <t>kotvení zámečnického výrobku "Z1":4*6</t>
  </si>
  <si>
    <t>kotvení zámečnického výrobku "Z2":4*6</t>
  </si>
  <si>
    <t>kotvení zámečnického výrobku "Z3":4*6</t>
  </si>
  <si>
    <t>kotvení zámečnického výrobku "Z8":12</t>
  </si>
  <si>
    <t>kotvení zámečnického výrobku "Z9":16</t>
  </si>
  <si>
    <t>kotvení zámečnického výrobku "Z10":12</t>
  </si>
  <si>
    <t>kotvení zámečnického výrobku "Z11":2*4</t>
  </si>
  <si>
    <t>953981103.120</t>
  </si>
  <si>
    <t xml:space="preserve">Chemické kotvy do betonu, M 12/120, ampule </t>
  </si>
  <si>
    <t>kotvení zámečnického výrobku "Z7":27</t>
  </si>
  <si>
    <t>96</t>
  </si>
  <si>
    <t>Bourání konstrukcí</t>
  </si>
  <si>
    <t>96 Bourání konstrukcí</t>
  </si>
  <si>
    <t>096 02 01</t>
  </si>
  <si>
    <t xml:space="preserve">Čištění konstrukcí od mechu a náletů </t>
  </si>
  <si>
    <t>střecha nad sníženou částí, demolice:5,88*2,47</t>
  </si>
  <si>
    <t>962081131</t>
  </si>
  <si>
    <t xml:space="preserve">Bourání konstrukcí ze skleněných tvárnic tl. 10 cm </t>
  </si>
  <si>
    <t>střecha nad sníženou částí, světlíky:0,6*0,6*2</t>
  </si>
  <si>
    <t>962042321</t>
  </si>
  <si>
    <t xml:space="preserve">Bourání konstrukcí z betonu prostého </t>
  </si>
  <si>
    <t>střecha nad sníženou částí, krycí deska sloupek:0,56*0,56*0,1</t>
  </si>
  <si>
    <t>střecha nad sníženou částí, krycí deska atika:(5,88+2,47)*0,46*0,1</t>
  </si>
  <si>
    <t>betonové schodiště výstupového schodiště na akumulace:1,0</t>
  </si>
  <si>
    <t>podezdívka stávajícího oplocení:1,0*0,2*63,4</t>
  </si>
  <si>
    <t>962031133R00</t>
  </si>
  <si>
    <t xml:space="preserve">Bourání příček cihelných tl. 15 cm </t>
  </si>
  <si>
    <t>střecha nad sníženou částí, světlíky:(0,9*2+0,6*2)*0,67</t>
  </si>
  <si>
    <t>(0,9*2+0,6*2)*0,17</t>
  </si>
  <si>
    <t>komíny nad akumulacemi:(0,3*2+0,6*2)*0,9*4</t>
  </si>
  <si>
    <t>962032231R00</t>
  </si>
  <si>
    <t xml:space="preserve">Bourání zdiva z cihel pálených na MVC </t>
  </si>
  <si>
    <t>střecha nad sníženou částí, atika:(5,88+2,47)*0,4*0,17</t>
  </si>
  <si>
    <t>střecha nad sníženou částí, sloupek:0,4*0,4*0,32</t>
  </si>
  <si>
    <t>962032314R00</t>
  </si>
  <si>
    <t xml:space="preserve">Bourání pilířů cihelných </t>
  </si>
  <si>
    <t>jeden zděný pilíř u vstupu:0,45*0,45*1,56</t>
  </si>
  <si>
    <t>963051113R00</t>
  </si>
  <si>
    <t xml:space="preserve">Bourání ŽB stropů deskových tl. nad 8 cm </t>
  </si>
  <si>
    <t>střecha nad sníženou částí, strop:(6,28*2,87-0,6*0,6*2)*0,15</t>
  </si>
  <si>
    <t>965042141R00</t>
  </si>
  <si>
    <t xml:space="preserve">Bourání mazanin betonových tl. 10 cm, nad 4 m2 </t>
  </si>
  <si>
    <t>vnější horní povrch akumulací:120,0*0,05</t>
  </si>
  <si>
    <t>965042241.1</t>
  </si>
  <si>
    <t xml:space="preserve">Vybourání výplňového betonu </t>
  </si>
  <si>
    <t>O1, armaturní komora:2,0*1,45*0,28</t>
  </si>
  <si>
    <t>O2, akumulce 1:4,43*8,0*0,2</t>
  </si>
  <si>
    <t>O2, akumulce 2:4,43*8,0*0,2</t>
  </si>
  <si>
    <t>978011191R00</t>
  </si>
  <si>
    <t xml:space="preserve">Otlučení omítek vnitřních vápenných stropů do 100% </t>
  </si>
  <si>
    <t>978013191R00</t>
  </si>
  <si>
    <t xml:space="preserve">Otlučení omítek vnitřních stěn v rozsahu do 100 % </t>
  </si>
  <si>
    <t>-0,68*0,76</t>
  </si>
  <si>
    <t>978015291R00</t>
  </si>
  <si>
    <t xml:space="preserve">Otlučení omítek vnějších MVC v složit.1-4 do 100 % </t>
  </si>
  <si>
    <t>jeden sloupek:3,0</t>
  </si>
  <si>
    <t>968072244R00</t>
  </si>
  <si>
    <t xml:space="preserve">Vybourání kovových rámů oken jednod. pl. 1 m2 </t>
  </si>
  <si>
    <t>okno 700/670mm, 3ks:0,7*0,67*3</t>
  </si>
  <si>
    <t>okno 680/760mm, 1ks:0,68*0,76</t>
  </si>
  <si>
    <t>968072455R00</t>
  </si>
  <si>
    <t xml:space="preserve">Vybourání kovových dveřních zárubní pl. do 2 m2 </t>
  </si>
  <si>
    <t>vchodové dveře 900/1970mm:0,9*2,0</t>
  </si>
  <si>
    <t>096 02 02</t>
  </si>
  <si>
    <t xml:space="preserve">Bourání ŽB sloupků 200x200mm k oplocení </t>
  </si>
  <si>
    <t>odhad:25</t>
  </si>
  <si>
    <t>99</t>
  </si>
  <si>
    <t>Staveništní přesun hmot</t>
  </si>
  <si>
    <t>99 Staveništní přesun hmot</t>
  </si>
  <si>
    <t>999281105R00</t>
  </si>
  <si>
    <t xml:space="preserve">Přesun hmot pro opravy a údržbu do výšky 6 m </t>
  </si>
  <si>
    <t>711</t>
  </si>
  <si>
    <t>Izolace proti vodě</t>
  </si>
  <si>
    <t>711 Izolace proti vodě</t>
  </si>
  <si>
    <t>711140102.1</t>
  </si>
  <si>
    <t xml:space="preserve">Odstr.izolace proti vlhk.vodor. pásy přitavené </t>
  </si>
  <si>
    <t>711111002RZ1</t>
  </si>
  <si>
    <t>Izolace proti vlhk.vodor. nátěr asf.lak za studena 1x nátěr - včetně dodávky asfaltového laku</t>
  </si>
  <si>
    <t>střecha nad sníženou částí, HI pod atikami:(6,28+2,47)*0,4</t>
  </si>
  <si>
    <t>vnější horní povrch akumulací, skladba S3:120,0</t>
  </si>
  <si>
    <t>711112002RZ1</t>
  </si>
  <si>
    <t>Izolace proti vlhkosti svislá asf. lak, za studena 1x nátěr - včetné dodávky asfaltového laku</t>
  </si>
  <si>
    <t>711141559RZ3</t>
  </si>
  <si>
    <t>Izolace proti vlhk. vodorovná pásy přitavením 1 vrstva - včetně dodávky asfaltového mod.pásu</t>
  </si>
  <si>
    <t>711141559.2</t>
  </si>
  <si>
    <t>Izolace proti vlhk. vodorovná pásy přitavením 2 vrstvy - včetně dodávky asfaltového mod.pásu</t>
  </si>
  <si>
    <t>Pásy z modifikovaného asfaltu s nosnou vložkou ze skleněné tkaniny.</t>
  </si>
  <si>
    <t>711142559RZ3</t>
  </si>
  <si>
    <t>Izolace proti vlhkosti svislá pásy přitavením 1 vrstva - včetně dodávky asfaltového mod.pásu</t>
  </si>
  <si>
    <t>711142559.2</t>
  </si>
  <si>
    <t>Izolace proti vlhkosti svislá pásy přitavením 2 vrstvy - materiál ve specifikaci</t>
  </si>
  <si>
    <t>711823121RT4</t>
  </si>
  <si>
    <t>Montáž nopové fólie svisle včetně dodávky fólie</t>
  </si>
  <si>
    <t>998711101R00</t>
  </si>
  <si>
    <t xml:space="preserve">Přesun hmot pro izolace proti vodě, výšky do 6 m </t>
  </si>
  <si>
    <t>713</t>
  </si>
  <si>
    <t>Izolace tepelné</t>
  </si>
  <si>
    <t>713 Izolace tepelné</t>
  </si>
  <si>
    <t>713111231RK5</t>
  </si>
  <si>
    <t xml:space="preserve">Montáž parozábrany stropů shora s přelepením spojů </t>
  </si>
  <si>
    <t>včetně dodávky fólie a spojovacích prostředků.</t>
  </si>
  <si>
    <t>stanová střecha, zateplení stropu, skladba S5:2,88*2,73</t>
  </si>
  <si>
    <t>713111111RT1</t>
  </si>
  <si>
    <t>Izolace tepelné stropů vrchem kladené volně 1 vrstva - materiál ve specifikaci</t>
  </si>
  <si>
    <t>střecha nad sníženou částí, skladba S1:5,87*2,27</t>
  </si>
  <si>
    <t>R 63140595</t>
  </si>
  <si>
    <t xml:space="preserve">Deska izolační z minerální vlny tl. 100 mm </t>
  </si>
  <si>
    <t>Ztratné 2%.</t>
  </si>
  <si>
    <t>stanová střecha, zateplení stropu, skladba S5:2,88*2,73*1,02</t>
  </si>
  <si>
    <t>28375768.A</t>
  </si>
  <si>
    <t>Deska izolační polystyrén samozhášivý EPS 150 S</t>
  </si>
  <si>
    <t>střecha nad sníženou částí, skladba S1, TI tl.80mm:5,87*2,27*0,08*1,02</t>
  </si>
  <si>
    <t>998713101R00</t>
  </si>
  <si>
    <t xml:space="preserve">Přesun hmot pro izolace tepelné, výšky do 6 m </t>
  </si>
  <si>
    <t>712</t>
  </si>
  <si>
    <t>Živičné krytiny</t>
  </si>
  <si>
    <t>712 Živičné krytiny</t>
  </si>
  <si>
    <t>712371801RT1</t>
  </si>
  <si>
    <t>Povlaková krytina střech do 10°, fólií PVC 1 vrstva - fólie ve specifikaci</t>
  </si>
  <si>
    <t>střecha nad sníženou částí, skladba S1:5,88*2,47</t>
  </si>
  <si>
    <t>vytažení na atiky:(5,88+2,47)*0,07</t>
  </si>
  <si>
    <t>vytažení na zeď:2,47*0,1</t>
  </si>
  <si>
    <t>28322139.1</t>
  </si>
  <si>
    <t>Fólie hydroizolační střešní na bázi měkčeného PVC vyztužená skelným vláknem</t>
  </si>
  <si>
    <t>Ztratné 13%.</t>
  </si>
  <si>
    <t>15,3551*1,13</t>
  </si>
  <si>
    <t>712391171</t>
  </si>
  <si>
    <t>Povlaková krytina střech do 10°, podklad. textilie 1 vrstva - včetně dodávky geotextilie (300g/m2)</t>
  </si>
  <si>
    <t>998712101R00</t>
  </si>
  <si>
    <t xml:space="preserve">Přesun hmot pro povlakové krytiny, výšky do 6 m </t>
  </si>
  <si>
    <t>762</t>
  </si>
  <si>
    <t>Konstrukce tesařské</t>
  </si>
  <si>
    <t>762 Konstrukce tesařské</t>
  </si>
  <si>
    <t>762343101R00</t>
  </si>
  <si>
    <t xml:space="preserve">Montáž roštu pro tepelnou izolaci </t>
  </si>
  <si>
    <t>stanová střecha, zateplení stropu, skladba S5:2,88*2+2,73*5</t>
  </si>
  <si>
    <t>R 60510058</t>
  </si>
  <si>
    <t xml:space="preserve">Hranol hoblovaný dřevěný 60/100 mm </t>
  </si>
  <si>
    <t>Ztratné 8%.</t>
  </si>
  <si>
    <t>stanová střecha, zateplení stropu, skladba S5:(2,88*2+2,73*5)*1,08</t>
  </si>
  <si>
    <t>762811100RT2</t>
  </si>
  <si>
    <t>Montáž záklopu, vrchní přesahovaný, hrubá prkna včetně dodávky řeziva, prkna tl. 18 mm</t>
  </si>
  <si>
    <t>998762102R00</t>
  </si>
  <si>
    <t xml:space="preserve">Přesun hmot pro tesařské konstrukce, výšky do 12 m </t>
  </si>
  <si>
    <t>764</t>
  </si>
  <si>
    <t>Konstrukce klempířské</t>
  </si>
  <si>
    <t>764 Konstrukce klempířské</t>
  </si>
  <si>
    <t>766624052.1</t>
  </si>
  <si>
    <t xml:space="preserve">Montáž střešního výlezu rozměr 45x55 cm </t>
  </si>
  <si>
    <t>Položka obsahuje montáž střešního výlezu včetně lemování a spojovacího materiálu, včetně vyříznutí otvoru ve stávající plechové krytině.</t>
  </si>
  <si>
    <t>62865191</t>
  </si>
  <si>
    <t>Střešní výlez 45 x 55 cm otvírání horní výplň dvojsklo, uzamykatelný z vnější strany</t>
  </si>
  <si>
    <t>Výplň stavebního otvoru "O2".</t>
  </si>
  <si>
    <t>764352203.28</t>
  </si>
  <si>
    <t xml:space="preserve">Žlaby z Pz plechu podokapní půlkruhové, rš 280 mm </t>
  </si>
  <si>
    <t>Klempířský výrobek "K1".</t>
  </si>
  <si>
    <t>Kompletní specifikace viz dokumentace stavební části výkres č.10 část C2 "Seznam klempířských výrobků".</t>
  </si>
  <si>
    <t>Položka je kalkulována včetně háků, čel, rohů, rovných hrdel a dilatací. Stávající pookapní háky budou odrezeny a opatřeny nátěrem, stejným jako ostatní klempířské výrobky.</t>
  </si>
  <si>
    <t>Materiál : pozinkovaný plech tl.0,7mm.</t>
  </si>
  <si>
    <t>764359211R00</t>
  </si>
  <si>
    <t xml:space="preserve">Kotlík z Pz plechu kónický pro trouby D do 100 mm </t>
  </si>
  <si>
    <t>764454202R00</t>
  </si>
  <si>
    <t xml:space="preserve">Odpadní trouby z Pz plechu, kruhové, D 100 mm </t>
  </si>
  <si>
    <t>Klempířský výrobek "K2".</t>
  </si>
  <si>
    <t>Položka je kalkulována včetně nákladů na dodání zděří, manžet, odboček, kolen, odskoků, výpustí vody a přechodových kusů, včetně napojení do lapače střešních splavenin.</t>
  </si>
  <si>
    <t>764410240.27</t>
  </si>
  <si>
    <t xml:space="preserve">Oplechování parapetů včetně rohů Pz, rš 270 mm </t>
  </si>
  <si>
    <t>Klempířský výrobek "K3".</t>
  </si>
  <si>
    <t>Včetně napojení na okno a ostění a veškerého spojovacího materiálu.</t>
  </si>
  <si>
    <t>0,75*3</t>
  </si>
  <si>
    <t>764430250.68</t>
  </si>
  <si>
    <t>Oplechování zdí (atik) z Pz poplastovaného plechu , rš 680 mm</t>
  </si>
  <si>
    <t>Klempířský výrobek "K4".</t>
  </si>
  <si>
    <t>Včetně připojovacích prostředků k betonovému zhlaví atiky.</t>
  </si>
  <si>
    <t>Materiál : pozinkovaný plech tl.0,7mm, poplastovaný.</t>
  </si>
  <si>
    <t>764816420R00</t>
  </si>
  <si>
    <t xml:space="preserve">Okapnice z lakovaného Pz plechu, rš 200 mm </t>
  </si>
  <si>
    <t>Klempířský výrobek "K5".</t>
  </si>
  <si>
    <t>Typová okapnice, systémový profil dle výrobce použité fóliové krytiny, včetně příslušenství.</t>
  </si>
  <si>
    <t>764 02 01</t>
  </si>
  <si>
    <t>Koutové, rohové, stěnové a krycí lišty vč.příslušenství, D+M</t>
  </si>
  <si>
    <t>Klempířský výrobek "K6".</t>
  </si>
  <si>
    <t>Systémové profily dle výrobce použité fóliové krytiny, včetně příslušenství.</t>
  </si>
  <si>
    <t>998764101R00</t>
  </si>
  <si>
    <t xml:space="preserve">Přesun hmot pro klempířské konstr., výšky do 6 m </t>
  </si>
  <si>
    <t>767</t>
  </si>
  <si>
    <t>Konstrukce zámečnické</t>
  </si>
  <si>
    <t>767 Konstrukce zámečnické</t>
  </si>
  <si>
    <t>767392802R00</t>
  </si>
  <si>
    <t xml:space="preserve">Demontáž krytin střech z plechů hladkých </t>
  </si>
  <si>
    <t>pro střešní výlez:0,45*0,55</t>
  </si>
  <si>
    <t>767 02 01</t>
  </si>
  <si>
    <t>Demontáž ocelových a zámečnických konstrukcí včetně likvidace</t>
  </si>
  <si>
    <t>kg</t>
  </si>
  <si>
    <t>Zahrnuje demontáž poklopů, zábradlí, mříží u vstupů do akumulací, stupadel, madel, atd...</t>
  </si>
  <si>
    <t>odhad:700,0</t>
  </si>
  <si>
    <t>767 02 02</t>
  </si>
  <si>
    <t>Žebřík z nerezové oceli s protiskluznou úpravou šířka 400mm, dl.3,5m, D+M</t>
  </si>
  <si>
    <t>Zámečnický výrobek "Z1".</t>
  </si>
  <si>
    <t>Kompletní specifikace viz dokumentace stavební části výkres č.9 část C2 "Seznam zámečnických výrobků".</t>
  </si>
  <si>
    <t>Včetně montážního příslušenství.</t>
  </si>
  <si>
    <t>767 02 03</t>
  </si>
  <si>
    <t>Žebřík z nerezové oceli s protiskluznou úpravou šířka 400mm, dl.3,1m, D+M</t>
  </si>
  <si>
    <t>Zámečnický výrobek "Z2".</t>
  </si>
  <si>
    <t>767 02 04</t>
  </si>
  <si>
    <t>Žebřík z nerezové oceli s protiskluznou úpravou šířka 400mm, dl.2,9m, D+M</t>
  </si>
  <si>
    <t>Zámečnický výrobek "Z3".</t>
  </si>
  <si>
    <t>767 02 05</t>
  </si>
  <si>
    <t>Poklop z ocelového Pz pororoštu, atyp, pochozí 680x680mm, s rámem z L profilů, D+M</t>
  </si>
  <si>
    <t>Zámečnický výrobek "Z4".</t>
  </si>
  <si>
    <t>Včetně rámu a závěsů, včetně zabetonování rámu.</t>
  </si>
  <si>
    <t>767 02 06</t>
  </si>
  <si>
    <t>Poklop z Pz ocelového rýhovaného plechu tl.4mm atyp, pochozí, 600x600mm, s rámem, D+M</t>
  </si>
  <si>
    <t>Zámečnický výrobek "Z5".</t>
  </si>
  <si>
    <t>767 02 07</t>
  </si>
  <si>
    <t>Poklop z Pz ocelového rýhovaného plechu tl.4mm atyp, pochozí, 700x700mm, s rámem, D+M</t>
  </si>
  <si>
    <t>Zámečnický výrobek "Z6".</t>
  </si>
  <si>
    <t>767 02 08.1</t>
  </si>
  <si>
    <t>Ocelová podesta v armaturní komoře ocelové Pz profily L 80x60x6mm, D+M</t>
  </si>
  <si>
    <t>Zámečnický výrobek "Z7".</t>
  </si>
  <si>
    <t>L 80x60x6mm, 6,37kg/m:4,49*2*6,37</t>
  </si>
  <si>
    <t>1,2*6,37</t>
  </si>
  <si>
    <t>767 02 08.2</t>
  </si>
  <si>
    <t>Ocelová podesta v armaturní komoře ocelové Pz pororošty SP 540-34/38-5 , D+M</t>
  </si>
  <si>
    <t>Včetně dodatečného vyřezání prostupů skrz pororošty dle instalované technologie.</t>
  </si>
  <si>
    <t>440x1425mm, 1ks:0,44*1,425</t>
  </si>
  <si>
    <t>315x1425mm, 2ks:0,315*1,425*2</t>
  </si>
  <si>
    <t>750x1425mm, 4ks:0,75*1,425*4</t>
  </si>
  <si>
    <t>415x1425mm, 1ks:0,415*1,425</t>
  </si>
  <si>
    <t>767 02 09</t>
  </si>
  <si>
    <t>Zábradlí u vstupního schodiště ocelové Pz trubkové, v.1,1m, s okop. plechem, D+M</t>
  </si>
  <si>
    <t>Zámečnický výrobek "Z8".</t>
  </si>
  <si>
    <t>Včetně jednoho vyjímatelného pole, včetně večkerého kotevního materiálu.</t>
  </si>
  <si>
    <t>767 02 10</t>
  </si>
  <si>
    <t>Zábradlí u vstupu do akumulace 1 ocelové Pz trubkové, v.1,1m, s okop. plechem, D+M</t>
  </si>
  <si>
    <t>Zámečnický výrobek "Z9".</t>
  </si>
  <si>
    <t>Včetně vstupních dvířek 600/1100mm, včetně večkerého kotevního materiálu.</t>
  </si>
  <si>
    <t>767 02 11</t>
  </si>
  <si>
    <t>Zábradlí u vstupu do akumulace 2 ocelové Pz trubkové, v.1,1m, s okop. plechem, D+M</t>
  </si>
  <si>
    <t>Zámečnický výrobek "Z10".</t>
  </si>
  <si>
    <t>767 02 12</t>
  </si>
  <si>
    <t xml:space="preserve">Svislé nerezové madlo dl.600mm, D+M </t>
  </si>
  <si>
    <t>Zámečnický výrobek "Z11".</t>
  </si>
  <si>
    <t>Včetně kotevního materiálu.</t>
  </si>
  <si>
    <t>767 02 13</t>
  </si>
  <si>
    <t xml:space="preserve">Ocelový Pz nosník IPN 140 dl.2070mm, D+M </t>
  </si>
  <si>
    <t>Zámečnický výrobek "Z12".</t>
  </si>
  <si>
    <t>14,3kg/m:2,07*14,3</t>
  </si>
  <si>
    <t>767 02 14.1</t>
  </si>
  <si>
    <t>Podlahová vpust nerez spodní s přírubou DN 50 D+M</t>
  </si>
  <si>
    <t>Zámečnický výrobek "Z13".</t>
  </si>
  <si>
    <t>SE zapravením a obetonováním.</t>
  </si>
  <si>
    <t>767 02 14.2</t>
  </si>
  <si>
    <t>Potrubí HT DN50 k podlahové vpusti "Z13" včetně veškerých tvarovek a příchytek, D+M</t>
  </si>
  <si>
    <t>Zahrnuje potrubí HT DN50 dl.10,0m a veškeré tvarovky (kolena, odbočky, spojky, redukce, ...).</t>
  </si>
  <si>
    <t>767 02 15.1</t>
  </si>
  <si>
    <t>Podlahová vpust nerez boční s přírubou DN 50, D+M</t>
  </si>
  <si>
    <t>Zámečnický výrobek "Z14".</t>
  </si>
  <si>
    <t>Se zapravením a obetonováním.</t>
  </si>
  <si>
    <t>767 02 15.2</t>
  </si>
  <si>
    <t>Potrubí HT DN50 k podlahové vpusti "Z14" včetně veškerých tvarovek a příchytek, D+M</t>
  </si>
  <si>
    <t>Zahrnuje potrubí HT DN50 dl.2,0m a veškeré tvarovky (kolena, odbočky, spojky, redukce, ...).</t>
  </si>
  <si>
    <t>767 02 16</t>
  </si>
  <si>
    <t>Ocelová Pz vstupní vrátka k oplocení 900/1700mm atyp, vč.veškerého příslušenství, D+M</t>
  </si>
  <si>
    <t>Zámečnický výrobek "Z15".</t>
  </si>
  <si>
    <t>767914830.1</t>
  </si>
  <si>
    <t xml:space="preserve">Demontáž oplocení z pletivových polí H do 2 m </t>
  </si>
  <si>
    <t>stávající oplocení:63,4</t>
  </si>
  <si>
    <t>767915110R00</t>
  </si>
  <si>
    <t xml:space="preserve">Montáž oplocení průběž. z profilové oceli do15 kg </t>
  </si>
  <si>
    <t>nové oplocení:64</t>
  </si>
  <si>
    <t>767 02 17</t>
  </si>
  <si>
    <t>Plotový panel drátěný 3D výška 1760 mm Pz poplastovaný</t>
  </si>
  <si>
    <t>Panel je vyroben z ocelových drátů, svislé dráty mají prům. 4 mm a vodorovné mají 5 mm, je bodově svařen v okatosti 50x200mm.</t>
  </si>
  <si>
    <t>Včetně Pz příchytek, 6ks/dílec.</t>
  </si>
  <si>
    <t>nové oplocení:25</t>
  </si>
  <si>
    <t>998767101R00</t>
  </si>
  <si>
    <t xml:space="preserve">Přesun hmot pro zámečnické konstr., výšky do 6 m </t>
  </si>
  <si>
    <t>783</t>
  </si>
  <si>
    <t>Nátěry</t>
  </si>
  <si>
    <t>783 Nátěry</t>
  </si>
  <si>
    <t>783522900R00</t>
  </si>
  <si>
    <t xml:space="preserve">Údržba, nátěr syntet. klempířských konstr. Z + 2 x </t>
  </si>
  <si>
    <t>Příprava povrchu (odrezení, odmaštění) a nový nátěr.</t>
  </si>
  <si>
    <t>- 1 x základ barva syntetická na kov, antikorozní;</t>
  </si>
  <si>
    <t>- 2 x email syntetický na kov syntetický, vrchní, barevný (odstín viz dokumentace stavební části).</t>
  </si>
  <si>
    <t>stanová střecha:3,92*2,61*0,5*2</t>
  </si>
  <si>
    <t>3,77*2,66*0,5*2</t>
  </si>
  <si>
    <t>783781002.1</t>
  </si>
  <si>
    <t xml:space="preserve">Údržba, nátěr tesařských konstrukcí impregnace 2x </t>
  </si>
  <si>
    <t>Nátěr impregnační, insekticidním a fungicidním přípravkem.</t>
  </si>
  <si>
    <t>stanová střecha, cca:30,0</t>
  </si>
  <si>
    <t>783222921.1</t>
  </si>
  <si>
    <t>Údržba, nátěr syntetický kov.konstr. 2x včetně odrezení, obroušení, odmaštění a oprášení</t>
  </si>
  <si>
    <t>ocelové vzpěry pod schodištěm u vstupu:0,5</t>
  </si>
  <si>
    <t>783522000R00</t>
  </si>
  <si>
    <t xml:space="preserve">Nátěr syntet. klempířských konstrukcí, Z + 2 x </t>
  </si>
  <si>
    <t>Nátěr 1x reaktivní, 2x emailový antikorozní.</t>
  </si>
  <si>
    <t>Barvy a odstíny viz dokumentace stavební části (výkres č.10 část C2 "Seznam klempířských výrobků").</t>
  </si>
  <si>
    <t>podokapní žlaby RŠ 280mm:0,28*2*16,2</t>
  </si>
  <si>
    <t>kotlík:0,6</t>
  </si>
  <si>
    <t>okapový svod DN 100mm:Pi*0,1*3,4</t>
  </si>
  <si>
    <t>plechové parapety RŠ 270mm:0,27*0,75*3</t>
  </si>
  <si>
    <t>784</t>
  </si>
  <si>
    <t>Malby</t>
  </si>
  <si>
    <t>784 Malby</t>
  </si>
  <si>
    <t>784191101</t>
  </si>
  <si>
    <t xml:space="preserve">Penetrace podkladu před výmalbou </t>
  </si>
  <si>
    <t>nižší část, strop:5,68*1,77</t>
  </si>
  <si>
    <t>784115512</t>
  </si>
  <si>
    <t>Malba protiplísňová, bílá, omyvatelná bez penetrace, 2 x</t>
  </si>
  <si>
    <t>Bílý nátěr paropropustný omyvatelný, s protiplísňovou přísadou.</t>
  </si>
  <si>
    <t>799 02 01</t>
  </si>
  <si>
    <t>Výstražné a bezpečnostní tabulky dle platných předpisů a ČSN</t>
  </si>
  <si>
    <t>Počet do 20ks.</t>
  </si>
  <si>
    <t>779 02 02</t>
  </si>
  <si>
    <t>Přístroj hasicí práškový 6kg s hasicí schopností 21A/113B</t>
  </si>
  <si>
    <t>799.1</t>
  </si>
  <si>
    <t>Vzduchotechnika</t>
  </si>
  <si>
    <t>799.1 Vzduchotechnika</t>
  </si>
  <si>
    <t>799.1 02 01.1</t>
  </si>
  <si>
    <t xml:space="preserve">Potrubní rozvod odvětrání akumulace, D+M </t>
  </si>
  <si>
    <t>Ostatní výrobky "V1".</t>
  </si>
  <si>
    <t>Kompletní specifikace viz dokumentace stavební části výkres č.11 část C2 "Seznam ostatních výrobků".</t>
  </si>
  <si>
    <t>- venkovní protihmyzovou ventilační mřížku na potrubí DN100, provedení nerez ... 1ks,</t>
  </si>
  <si>
    <t>- potrubí PP DN100 ... cca 12m,</t>
  </si>
  <si>
    <t>- koleno PP DN100 90° ... 8ks,</t>
  </si>
  <si>
    <t>- přechod ze čtyřhranného potrubí 500x300mm na kruhové potrubí DN100 (asymetrický) ... 2ks,</t>
  </si>
  <si>
    <t>- veškerý montážní, kotevní a spojovací materiál,</t>
  </si>
  <si>
    <t>- dodávku a montáž.</t>
  </si>
  <si>
    <t>799.1 02 01.2</t>
  </si>
  <si>
    <t>Filtrační jednotka pro odvětrání akumulace čtyřvrstvá, D+M</t>
  </si>
  <si>
    <t>Ostatní výrobky "V2".</t>
  </si>
  <si>
    <t>Dle ČSN 75 5355 - vodojemy.</t>
  </si>
  <si>
    <t>Rozměr : 305x508x700mm.</t>
  </si>
  <si>
    <t>799.1 02 02</t>
  </si>
  <si>
    <t xml:space="preserve">Odvětrání armaturní komory, D+M </t>
  </si>
  <si>
    <t>Ostatní výrobky "V3".</t>
  </si>
  <si>
    <t>- venkovní protihmyzovou ventilační mřížku na potrubí DN150, provedení nerez ... 1ks,</t>
  </si>
  <si>
    <t>- potrubí PVC-U DN150 ... 6,5m,</t>
  </si>
  <si>
    <t>- koleno PVC-U DN150 90° ... 1ks,</t>
  </si>
  <si>
    <t>D96</t>
  </si>
  <si>
    <t>Přesuny suti a vybouraných hmot</t>
  </si>
  <si>
    <t>D96 Přesuny suti a vybouraných hmot</t>
  </si>
  <si>
    <t>979011111.1</t>
  </si>
  <si>
    <t xml:space="preserve">Svislá doprava suti a vybour. hmot za 1.PP </t>
  </si>
  <si>
    <t>suť ze sanací 01 až 04:48,73*0,033</t>
  </si>
  <si>
    <t>vybourané výplňové betony z 01 až 04:15,5065*2,2</t>
  </si>
  <si>
    <t>979087311.1</t>
  </si>
  <si>
    <t xml:space="preserve">Vodorovné přemístění suti nošením do 10 m </t>
  </si>
  <si>
    <t>suť ze sanací betonových kcí v nadzemní části:1,39*0,033</t>
  </si>
  <si>
    <t>vnitřní omítky:71,9206*0,046</t>
  </si>
  <si>
    <t>979082111.1</t>
  </si>
  <si>
    <t xml:space="preserve">Vnitrostaveništní doprava suti do 10 m </t>
  </si>
  <si>
    <t>102,7328-39,0766</t>
  </si>
  <si>
    <t>979082121R00</t>
  </si>
  <si>
    <t xml:space="preserve">Příplatek k vnitrost. dopravě suti za dalších 5 m </t>
  </si>
  <si>
    <t>979083117R00</t>
  </si>
  <si>
    <t xml:space="preserve">Vodorovné přemístění suti na skládku do 6000 m </t>
  </si>
  <si>
    <t>979083191R00</t>
  </si>
  <si>
    <t xml:space="preserve">Příplatek za dalších započatých 1000 m nad 6000 m </t>
  </si>
  <si>
    <t>Předpokládaná vzdálenost na skládku cca 30km, zde příplatek za dalších 24km.</t>
  </si>
  <si>
    <t>979093111R00</t>
  </si>
  <si>
    <t xml:space="preserve">Uložení suti na skládku bez zhutnění </t>
  </si>
  <si>
    <t>979990001R00</t>
  </si>
  <si>
    <t xml:space="preserve">Poplatek za skládku stavební suti </t>
  </si>
  <si>
    <t>SO 03.1</t>
  </si>
  <si>
    <t>Kanalizace (SÚS)</t>
  </si>
  <si>
    <t>SO 03.1 Kanalizace (SÚS)</t>
  </si>
  <si>
    <t>Kanalizace (SÚS)_I/19</t>
  </si>
  <si>
    <t>113108310R00</t>
  </si>
  <si>
    <t xml:space="preserve">Odstranění asfaltové vrstvy pl. do 50 m2, tl.10 cm </t>
  </si>
  <si>
    <t>Překop mimo rekonstrukci komunikace.</t>
  </si>
  <si>
    <t>D1 PVC300, 0,0000-0,0043, asf.kom.míst., dl.4,3m:(1,05+0,1)*4,3</t>
  </si>
  <si>
    <t>113107510R00</t>
  </si>
  <si>
    <t xml:space="preserve">Odstranění podkladu pl. 50 m2,kam.drcené tl.10 cm </t>
  </si>
  <si>
    <t>113107325R00</t>
  </si>
  <si>
    <t xml:space="preserve">Odstranění podkladu pl. 50 m2,kam.těžené tl.25 cm </t>
  </si>
  <si>
    <t>132201212R00</t>
  </si>
  <si>
    <t xml:space="preserve">Hloubení rýh š.do 200 cm hor.3 do 1000m3,STROJNĚ </t>
  </si>
  <si>
    <t>Objem hloubení v hornině 3 ... 40% objemu.</t>
  </si>
  <si>
    <t>Výkopek určený pro zpětný zásyp bude přemístěn na mezideponii stavby, přebytečná zemina bude odvezena na skládku.</t>
  </si>
  <si>
    <t>D1 PVC300, 0,0000-0,0043, asf.kom.míst., dl.4,3m:(1,05+0,1)*(2,05-0,45)*4,3*0,4</t>
  </si>
  <si>
    <t>D1 PVC300, 0,0043-0,0165, nezpevněno, dl.12,2m:(1,05+0,1)*(2,1-0,1)*12,2*0,4</t>
  </si>
  <si>
    <t>D1 PVC300, 0,0165-0,0870, asf.komunikace, dl.70,5m:(1,05+0,1)*(2,25-0,1)*70,5*0,4</t>
  </si>
  <si>
    <t>D1 PVC300, 0,0870-0,1130, nezpevněno, dl.26,0m:(1,05+0,1)*(2,05-0,1)*26,0*0,4</t>
  </si>
  <si>
    <t>132301212R00</t>
  </si>
  <si>
    <t xml:space="preserve">Hloubení rýh š.do 200 cm hor.4 do 1000 m3, STROJNĚ </t>
  </si>
  <si>
    <t>Objem hloubení v hornině 4 ... 50% objemu.</t>
  </si>
  <si>
    <t>D1 PVC300, 0,0000-0,0043, asf.kom.míst., dl.4,3m:(1,05+0,1)*(2,05-0,45)*4,3*0,5</t>
  </si>
  <si>
    <t>D1 PVC300, 0,0043-0,0165, nezpevněno, dl.12,2m:(1,05+0,1)*(2,1-0,1)*12,2*0,5</t>
  </si>
  <si>
    <t>D1 PVC300, 0,0165-0,0870, asf.komunikace, dl.70,5m:(1,05+0,1)*(2,25-0,1)*70,5*0,5</t>
  </si>
  <si>
    <t>D1 PVC300, 0,0870-0,1130, nezpevněno, dl.26,0m:(1,05+0,1)*(2,05-0,1)*26,0*0,5</t>
  </si>
  <si>
    <t>161101101R00</t>
  </si>
  <si>
    <t xml:space="preserve">Svislé přemístění výkopku z hor.1-4 do 2,5 m </t>
  </si>
  <si>
    <t>hloubení rýh š. do 200 cm :</t>
  </si>
  <si>
    <t>objemu do 100 m3                   100 %</t>
  </si>
  <si>
    <t>objemu nad 100 m3                   50 %</t>
  </si>
  <si>
    <t>D1 PVC300, 0,0000-0,0043, asf.kom.míst., dl.4,3m:(1,05+0,1)*(2,05-0,45)*4,3*0,9*0,5</t>
  </si>
  <si>
    <t>D1 PVC300, 0,0043-0,0165, nezpevněno, dl.12,2m:(1,05+0,1)*(2,1-0,1)*12,2*0,9*0,5</t>
  </si>
  <si>
    <t>D1 PVC300, 0,0165-0,0870, asf.komunikace, dl.70,5m:(1,05+0,1)*(2,25-0,1)*70,5*0,9*0,5</t>
  </si>
  <si>
    <t>D1 PVC300, 0,0870-0,1130, nezpevněno, dl.26,0m:(1,05+0,1)*(2,05-0,1)*26,0*0,9*0,5</t>
  </si>
  <si>
    <t>Přemístění výkopku určeného pro zpětný zásyp na mezideponii.</t>
  </si>
  <si>
    <t>objem zásypu:171,1257</t>
  </si>
  <si>
    <t>Uložení výkopku určeného pro zpětný zásyp na mezideponii.</t>
  </si>
  <si>
    <t>132401211R00</t>
  </si>
  <si>
    <t xml:space="preserve">Hloubení rýh šířky do 200 cm v hor.5, STROJNĚ </t>
  </si>
  <si>
    <t>Objem hloubení v hornině 5 ... 10% objemu.</t>
  </si>
  <si>
    <t>Výkopek bude odvezen na skládku.</t>
  </si>
  <si>
    <t>D1 PVC300, 0,0000-0,0043, asf.kom.míst., dl.4,3m:(1,05+0,1)*(2,05-0,45)*4,3*0,1</t>
  </si>
  <si>
    <t>D1 PVC300, 0,0043-0,0165, nezpevněno, dl.12,2m:(1,05+0,1)*(2,1-0,1)*12,2*0,1</t>
  </si>
  <si>
    <t>D1 PVC300, 0,0165-0,0870, asf.komunikace, dl.70,5m:(1,05+0,1)*(2,25-0,1)*70,5*0,1</t>
  </si>
  <si>
    <t>D1 PVC300, 0,0870-0,1130, nezpevněno, dl.26,0m:(1,05+0,1)*(2,05-0,1)*26,0*0,1</t>
  </si>
  <si>
    <t>161101151R00</t>
  </si>
  <si>
    <t xml:space="preserve">Svislé přemístění výkopku z hor.5-7 do 2,5 m </t>
  </si>
  <si>
    <t>162701105R00</t>
  </si>
  <si>
    <t xml:space="preserve">Vodorovné přemístění výkopku z hor.1-4 do 10000 m </t>
  </si>
  <si>
    <t>Přemístění přebytečného výkopku v horninách 3 a 4 na skládku.</t>
  </si>
  <si>
    <t>objem výkopku v hornině 3:107,4353</t>
  </si>
  <si>
    <t>objem výkopku v hornině 4:134,2941</t>
  </si>
  <si>
    <t>objem zásypu:-171,1257</t>
  </si>
  <si>
    <t>162701109R00</t>
  </si>
  <si>
    <t xml:space="preserve">Příplatek k vod. přemístění hor.1-4 za další 1 km </t>
  </si>
  <si>
    <t>Předpokládaná vzdálenost na skládku cca 30km, zde příplatek za dalších 20km.</t>
  </si>
  <si>
    <t>70,6037*20</t>
  </si>
  <si>
    <t>162701155R00</t>
  </si>
  <si>
    <t xml:space="preserve">Vodorovné přemístění výkopku z hor.5-7 do 10000 m </t>
  </si>
  <si>
    <t>Přemístění výkopku v hornině 5 na skládku.</t>
  </si>
  <si>
    <t>objem výkopku v hornině 5:26,8588</t>
  </si>
  <si>
    <t>162701159R00</t>
  </si>
  <si>
    <t xml:space="preserve">Příplatek k vod. přemístění hor.5-7 za další 1 km </t>
  </si>
  <si>
    <t>26,8588*20</t>
  </si>
  <si>
    <t>171201101R00</t>
  </si>
  <si>
    <t xml:space="preserve">Uložení sypaniny do násypů nezhutněných </t>
  </si>
  <si>
    <t>Uložení výkopku v hornině 5 na skládku s rozprostřením sypaniny ve vrstvách a s hrubým urovnáním.</t>
  </si>
  <si>
    <t>199000002R00</t>
  </si>
  <si>
    <t xml:space="preserve">Poplatek za skládku horniny 1- 4 </t>
  </si>
  <si>
    <t>199000003R00</t>
  </si>
  <si>
    <t xml:space="preserve">Poplatek za skládku horniny 5 - 7 </t>
  </si>
  <si>
    <t>151101101R00</t>
  </si>
  <si>
    <t xml:space="preserve">Pažení a rozepření stěn rýh - příložné - hl.do 2 m </t>
  </si>
  <si>
    <t>D1 PVC300, 0,0043-0,0165, nezpevněno, dl.12,2m:(2,1-0,1)*12,2*2</t>
  </si>
  <si>
    <t>D1 PVC300, 0,0870-0,1130, nezpevněno, dl.26,0m:(2,05-0,1)*26,0*2</t>
  </si>
  <si>
    <t>151101111R00</t>
  </si>
  <si>
    <t xml:space="preserve">Odstranění pažení stěn rýh - příložné - hl. do 2 m </t>
  </si>
  <si>
    <t>151101102R00</t>
  </si>
  <si>
    <t xml:space="preserve">Pažení a rozepření stěn rýh - příložné - hl.do 4 m </t>
  </si>
  <si>
    <t>D1 PVC300, 0,0000-0,0043, asf.kom.míst., dl.4,3m:2,05*4,3*2</t>
  </si>
  <si>
    <t>D1 PVC300, 0,0165-0,0870, asf.komunikace, dl.70,5m:(2,25-0,1)*70,5*2</t>
  </si>
  <si>
    <t>151101112R00</t>
  </si>
  <si>
    <t xml:space="preserve">Odstranění pažení stěn rýh - příložné - hl. do 4 m </t>
  </si>
  <si>
    <t>119001421R00</t>
  </si>
  <si>
    <t xml:space="preserve">Dočasné zajištění kabelů - do počtu 3 kabelů </t>
  </si>
  <si>
    <t>D1 PVC300:(1,05+0,1)*1</t>
  </si>
  <si>
    <t>119001411R00</t>
  </si>
  <si>
    <t xml:space="preserve">Dočasné zajištění beton.a plast. potrubí do DN 200 </t>
  </si>
  <si>
    <t>D1 PVC300:(1,05+0,1)*2</t>
  </si>
  <si>
    <t>130001101R00</t>
  </si>
  <si>
    <t xml:space="preserve">Příplatek za ztížené hloubení v blízkosti vedení </t>
  </si>
  <si>
    <t>V blízkosti cizích vedení budou prováděny práce v souladu s požadavky správců, je nutno počítat s ručním prováděním.</t>
  </si>
  <si>
    <t>kabely:1,0*1,5*1,15</t>
  </si>
  <si>
    <t>potrubí:1,2*1,7*2,3</t>
  </si>
  <si>
    <t>175101101RT2</t>
  </si>
  <si>
    <t>Obsyp potrubí bez prohození sypaniny s dodáním štěrkopísku frakce 0 - 22 mm</t>
  </si>
  <si>
    <t>D1 PVC300, 0,0000-0,0043, asf.kom.míst., dl.4,3m:(1,05+0,1)*0,6*4,3</t>
  </si>
  <si>
    <t>D1 PVC300, 0,0043-0,0165, nezpevněno, dl.12,2m:(1,05+0,1)*0,6*12,2</t>
  </si>
  <si>
    <t>D1 PVC300, 0,0165-0,0870, asf.komunikace, dl.70,5m:(1,05+0,1)*0,6*70,5</t>
  </si>
  <si>
    <t>D1 PVC300, 0,0870-0,1130, nezpevněno, dl.26,0m:(1,05+0,1)*0,6*26,0</t>
  </si>
  <si>
    <t>objem potrubí DN300:-Pi*0,15^2*113,0</t>
  </si>
  <si>
    <t>Nakládání zeminy určené pro zpětný zásyp na mezideponii.</t>
  </si>
  <si>
    <t>Přemístění zeminy určené pro zpětný zásyp z mezideponie na místo určení.</t>
  </si>
  <si>
    <t xml:space="preserve">Zásyp jam, rýh, šachet se zhutněním </t>
  </si>
  <si>
    <t>Včetně provádění zkoušky míry zhutnění v souladu s TP146.</t>
  </si>
  <si>
    <t>D1 PVC300, 0,0000-0,0043, asf.kom.míst., dl.4,3m:(1,05+0,1)*(2,05-0,45-0,6-0,15)*4,3</t>
  </si>
  <si>
    <t>D1 PVC300, 0,0043-0,0165, nezpevněno, dl.12,2m:(1,05+0,1)*(2,1-0,1-0,6-0,15)*12,2</t>
  </si>
  <si>
    <t>D1 PVC300, 0,0165-0,0870, asf.komunikace, dl.70,5m:(1,05+0,1)*(2,25-0,1-0,6-0,15)*70,5</t>
  </si>
  <si>
    <t>D1 PVC300, 0,0870-0,1130, nezpevněno, dl.26,0m:(1,05+0,1)*(2,05-0,1-0,6-0,15)*26,0</t>
  </si>
  <si>
    <t>D1 PVC300, 0,0000-0,0043, asf.kom.míst., dl.4,3m:0,2*0,2*4,3</t>
  </si>
  <si>
    <t>D1 PVC300, 0,0043-0,0165, nezpevněno, dl.12,2m:0,2*0,2*12,2</t>
  </si>
  <si>
    <t>D1 PVC300, 0,0165-0,0870, asf.komunikace, dl.70,5m:0,2*0,2*70,5</t>
  </si>
  <si>
    <t>D1 PVC300, 0,0870-0,1130, nezpevněno, dl.26,0m:0,2*0,2*26,0</t>
  </si>
  <si>
    <t>D1 PVC300:113,0</t>
  </si>
  <si>
    <t>Doporučené ztratné 1%.</t>
  </si>
  <si>
    <t>D1 PVC300:113,0*1,01</t>
  </si>
  <si>
    <t>451572111R00</t>
  </si>
  <si>
    <t xml:space="preserve">Lože pod potrubí z kameniva těženého 0 - 4 mm </t>
  </si>
  <si>
    <t>D1 PVC300, 0,0000-0,0043, asf.kom.míst., dl.4,3m:(1,05+0,1)*0,15*4,3</t>
  </si>
  <si>
    <t>D1 PVC300, 0,0043-0,0165, nezpevněno, dl.12,2m:(1,05+0,1)*0,15*12,2</t>
  </si>
  <si>
    <t>D1 PVC300, 0,0165-0,0870, asf.komunikace, dl.70,5m:(1,05+0,1)*0,15*70,5</t>
  </si>
  <si>
    <t>D1 PVC300, 0,0870-0,1130, nezpevněno, dl.26,0m:(1,05+0,1)*0,15*26,0</t>
  </si>
  <si>
    <t>577131111RT3</t>
  </si>
  <si>
    <t xml:space="preserve">Beton asfalt. ACO 11+ obrusný, š. do 3 m, tl. 4 cm </t>
  </si>
  <si>
    <t>Oprava překopu mimo rekonstrukci komunikace.</t>
  </si>
  <si>
    <t>573231110R00</t>
  </si>
  <si>
    <t xml:space="preserve">Postřik živičný spojovací z emulze 0,3-0,5 kg/m2 </t>
  </si>
  <si>
    <t>565141111RT3</t>
  </si>
  <si>
    <t xml:space="preserve">Podklad z obal kam.ACP 16+, do 3 m,tl. 6 cm </t>
  </si>
  <si>
    <t>573111111</t>
  </si>
  <si>
    <t xml:space="preserve">Postřik živičný infiltrační z emulze 0,50kg/m2 </t>
  </si>
  <si>
    <t>564952111R00</t>
  </si>
  <si>
    <t xml:space="preserve">Podklad z mechanicky zpevněného kameniva tl. 15 cm </t>
  </si>
  <si>
    <t>564861111RT4</t>
  </si>
  <si>
    <t>Podklad ze štěrkodrti po zhutnění tloušťky 20 cm štěrkodrť frakce 0-63 mm</t>
  </si>
  <si>
    <t>87</t>
  </si>
  <si>
    <t>Potrubí z trub z plastických hmot</t>
  </si>
  <si>
    <t>87 Potrubí z trub z plastických hmot</t>
  </si>
  <si>
    <t>871373121R00</t>
  </si>
  <si>
    <t xml:space="preserve">Montáž trub z plastu, gumový kroužek, DN 300 </t>
  </si>
  <si>
    <t>28611135</t>
  </si>
  <si>
    <t xml:space="preserve">Trubka PVC-U kanalizační 315x10,8 mm SN12 </t>
  </si>
  <si>
    <t>Hladká plnostěnná kanalizační trubka z PVC-U.</t>
  </si>
  <si>
    <t>Nástrčné hrdlo opatřené pryžovým těsnicím kroužkem.</t>
  </si>
  <si>
    <t>877373121R00</t>
  </si>
  <si>
    <t xml:space="preserve">Montáž tvarovek odboč. plast. gum. kroužek DN 300 </t>
  </si>
  <si>
    <t>D1, DP dešťové DN150:3</t>
  </si>
  <si>
    <t>D1, přípojky UV DN150:4</t>
  </si>
  <si>
    <t>087 03.1 01</t>
  </si>
  <si>
    <t>Odbočka 45° pro trubku PVC-U kanalizační 315/160mm, L=640mm, SN12</t>
  </si>
  <si>
    <t>089 03.1 01</t>
  </si>
  <si>
    <t>089 03.1 02</t>
  </si>
  <si>
    <t xml:space="preserve">Revize nového potrubí TV kamerou s videozáznamem </t>
  </si>
  <si>
    <t>Kamerová prohlídka před uvedením do provozu. Zkouška bude provedena v souladu s ČSN 75 6909 a dle podmínek provozovatele.</t>
  </si>
  <si>
    <t>089 03.1 03</t>
  </si>
  <si>
    <t>Prefabrikovaná kanal. šachta revizní DN1000 hl. do 3m, s rozšířením výkopu, D+M</t>
  </si>
  <si>
    <t>Položka zahrnuje ocenění dodávky a montáže celého kompletu revizní kanalizační šachty DN1000 z prefabrikovaných dílců, vč.zemních prací :</t>
  </si>
  <si>
    <t xml:space="preserve">- rozšíření výkopu, </t>
  </si>
  <si>
    <t>- podkladní betonovou desku z C12/15  tl.100mm,</t>
  </si>
  <si>
    <t>- štěrkopískovou vrstvu tl.150mm,</t>
  </si>
  <si>
    <t>- dodávku a montáž ŽB prefabrikovaných dílců (šachtového dna DN1000 kompaktně litého současně se žlabem kynety včetně šachtových vložek pro potrubí PVC, šachtových skruží DN1000, šachetního konusu/zákrytové desky, šachtových vyrovnávacích prstenců, elastomerového těsnění).</t>
  </si>
  <si>
    <t>Položka nezahrnuje dodávku a montáž kruhového poklopu z tvárné litiny.</t>
  </si>
  <si>
    <t>Šachta vodotěsná, viz výkresy 18a a 18b část C2.</t>
  </si>
  <si>
    <t>D1:4</t>
  </si>
  <si>
    <t>899102111R00</t>
  </si>
  <si>
    <t xml:space="preserve">Osazení poklopu s rámem do 100 kg </t>
  </si>
  <si>
    <t>Poklopy ve zpevněném terénu budou pokládány do vysokopevnostní malty dle pokynů výrobce, v nezpevněném terénu budou poklopy obetonovány</t>
  </si>
  <si>
    <t>089 03.1 05.1</t>
  </si>
  <si>
    <t>Šachetní poklop kruhový d600 D400, litina s rámem, samonivelační</t>
  </si>
  <si>
    <t>Kruhový rám, kloubové uložení víka v rámu, bezpečnostní blokace víka ve svislé poloze (90°), maximální úhel otevření 110°, automatické zajištění zavřeného víka pružnou západkou.</t>
  </si>
  <si>
    <t>Včetně speciálního vyrovnávacího kroužku.</t>
  </si>
  <si>
    <t>089 03.1 05.2</t>
  </si>
  <si>
    <t>Šachetní poklop kruhový d600 D400, litina s rámem, pro běžný provoz</t>
  </si>
  <si>
    <t>089 03.1 06</t>
  </si>
  <si>
    <t>Napojení potrubí přípojky DN200 do šachty D+M</t>
  </si>
  <si>
    <t>Položka zahrnuje provedení jádrového vývrtu do stěny kanalizační šachty, dodávku a montáž příslušné šachetní vložky (gumového těsnícího kroužku) a napojení potrubí přípojky PVC DN200.</t>
  </si>
  <si>
    <t>089 03.1 07</t>
  </si>
  <si>
    <t xml:space="preserve">Zaústění potrubí sběrače D1 do potoka </t>
  </si>
  <si>
    <t>Potrubí sběrače bude napojeno do stávající výusti v kamenné opěrné zdi, ta bude následně opravena.</t>
  </si>
  <si>
    <t>91</t>
  </si>
  <si>
    <t>Doplňující práce na komunikaci</t>
  </si>
  <si>
    <t>91 Doplňující práce na komunikaci</t>
  </si>
  <si>
    <t>919735114R00</t>
  </si>
  <si>
    <t xml:space="preserve">Řezání stávajícího živičného krytu tl. 15 - 20 cm </t>
  </si>
  <si>
    <t>D1 PVC300, 0,0000-0,0043, asf.kom.míst., dl.4,3m:4,3*2</t>
  </si>
  <si>
    <t>998276201R00</t>
  </si>
  <si>
    <t xml:space="preserve">Přesun hmot, trub.vedení plast. obsypaná kamenivem </t>
  </si>
  <si>
    <t>SO 03.2</t>
  </si>
  <si>
    <t>Kanalizace (město)</t>
  </si>
  <si>
    <t>SO 03.2 Kanalizace (město)</t>
  </si>
  <si>
    <t>Kanalizace (město)_I/19</t>
  </si>
  <si>
    <t>115101201R00</t>
  </si>
  <si>
    <t xml:space="preserve">Čerpání vody na výšku do 10 m, přítok do 500 l/min </t>
  </si>
  <si>
    <t>h</t>
  </si>
  <si>
    <t>předpoklad:150</t>
  </si>
  <si>
    <t>115101301R00</t>
  </si>
  <si>
    <t xml:space="preserve">Pohotovost čerp.soupravy, výška 10 m, přítok 500 l </t>
  </si>
  <si>
    <t>den</t>
  </si>
  <si>
    <t>Oceňují se všechny dny od ukončení montáže po započetí demontáže čerpací soustavy.</t>
  </si>
  <si>
    <t>předpoklad 4 měsíce:122</t>
  </si>
  <si>
    <t>115001101R00</t>
  </si>
  <si>
    <t xml:space="preserve">Převedení vody potrubím o průměru do DN 100 mm </t>
  </si>
  <si>
    <t>Překopy mimo rekonstrukci komunikace.</t>
  </si>
  <si>
    <t>komunikace u rušené armaturní šachty:15,0</t>
  </si>
  <si>
    <t>komunikace konec sběrače D3, žlab ZL2:53,0</t>
  </si>
  <si>
    <t>Odstranění podkladů nebo krytů opatřených živičnými postřiky nebo nátěry.</t>
  </si>
  <si>
    <t>122202201R00</t>
  </si>
  <si>
    <t xml:space="preserve">Odkopávky pro silnice v hor. 3 do 100 m3 </t>
  </si>
  <si>
    <t>Objem odkopávek v hornině 3 ... 50% objemu.</t>
  </si>
  <si>
    <t>Zemina bude odvezena na skládku.</t>
  </si>
  <si>
    <t>komunikace u rušené armaturní šachty:15,0*(0,45-0,2)*0,5</t>
  </si>
  <si>
    <t>komunikace konec sběrače D3, žlab ZL2:53,0*(0,45-0,2)*0,5</t>
  </si>
  <si>
    <t>122302201R00</t>
  </si>
  <si>
    <t xml:space="preserve">Odkopávky pro silnice v hor. 4 do 100 m3 </t>
  </si>
  <si>
    <t>Objem odkopávek v hornině 4 ... 50% objemu.</t>
  </si>
  <si>
    <t>122201101R00</t>
  </si>
  <si>
    <t xml:space="preserve">Odkopávky nezapažené v hor. 3 do 100 m3 </t>
  </si>
  <si>
    <t>odkopávka svahu pro demolici studny:(1,0*2,0*0,5*2,0-1,0*0,75*1,0)*0,5</t>
  </si>
  <si>
    <t>122301101R00</t>
  </si>
  <si>
    <t xml:space="preserve">Odkopávky nezapažené v hor. 4 do 100 m3 </t>
  </si>
  <si>
    <t>131201110R00</t>
  </si>
  <si>
    <t xml:space="preserve">Hloubení nezapaž. jam hor.3 do 50 m3, STROJNĚ </t>
  </si>
  <si>
    <t>jáma pro demolici studny:((2,4-0,1)*(1,9*2,2+sqrt(1,9*2,2*3,1*4,5)+3,1*4,5)/3-1,6*1,6*1,95)*0,4</t>
  </si>
  <si>
    <t>jáma pro demolici armaturní šachty:((2,6-0,1)*(5,5*3,0+sqrt(5,5*3,0*8,0*5,5)+8,0*5,5)/3-2,4*4,9*2,5)*0,4</t>
  </si>
  <si>
    <t>jáma pro žlab ZL2:1,0*(1,1-0,45)*4,0*0,4</t>
  </si>
  <si>
    <t>131301110R00</t>
  </si>
  <si>
    <t xml:space="preserve">Hloubení nezapaž. jam hor.4 do 50 m3, STROJNĚ </t>
  </si>
  <si>
    <t>jáma pro demolici studny:((2,4-0,1)*(1,9*2,2+sqrt(1,9*2,2*3,1*4,5)+3,1*4,5)/3-1,6*1,6*1,95)*0,5</t>
  </si>
  <si>
    <t>jáma pro demolici armaturní šachty:((2,6-0,1)*(5,5*3,0+sqrt(5,5*3,0*8,0*5,5)+8,0*5,5)/3-2,4*4,9*2,5)*0,5</t>
  </si>
  <si>
    <t>jáma pro žlab ZL2:1,0*(1,1-0,45)*4,0*0,5</t>
  </si>
  <si>
    <t>131201201R00</t>
  </si>
  <si>
    <t xml:space="preserve">Hloubení zapažených jam v hor.3 do 100 m3 </t>
  </si>
  <si>
    <t>startovací jáma 2x2x5m:2,0*2,0*(5,0-0,1)*0,4</t>
  </si>
  <si>
    <t>montážní jáma 1x2x4m:1,0*2,0*(4,0-0,1)*0,4</t>
  </si>
  <si>
    <t>koncová jáma 1x2x1m:1,0*2,0*(1,0-0,1)*0,4</t>
  </si>
  <si>
    <t>131301201R00</t>
  </si>
  <si>
    <t xml:space="preserve">Hloubení zapažených jam v hor.4 do 100 m3 </t>
  </si>
  <si>
    <t>startovací jáma 2x2x5m:2,0*2,0*(5,0-0,1)*0,5</t>
  </si>
  <si>
    <t>montážní jáma 1x2x4m:1,0*2,0*(4,0-0,1)*0,5</t>
  </si>
  <si>
    <t>koncová jáma 1x2x1m:1,0*2,0*(1,0-0,1)*0,5</t>
  </si>
  <si>
    <t>A KT300, 0,0000-0,4320, asf.komunikace, dl.432,0m:(1,05+0,1)*(2,15-0,1)*432,0*0,4</t>
  </si>
  <si>
    <t>A1 KT300, 0,0000-0,0030, asf.komunikace, dl.3,0m:(1,05+0,1)*(1,95-0,1)*3,0*0,4</t>
  </si>
  <si>
    <t>A1 KT300, 0,0030-0,0050, nezpevněno, dl.2,0m:(1,05+0,1)*(1,8-0,1)*2,0*0,4</t>
  </si>
  <si>
    <t>A2 KT300, 0,0000-0,0085, asf.komunikace, dl.8,5m:(1,05+0,1)*(2,15-0,1)*8,5*0,4</t>
  </si>
  <si>
    <t>A2 KT300, 0,0085-0,0110, asf.kom.míst., dl.2,5m:(1,05+0,1)*(2,2-0,45)*2,5*0,4</t>
  </si>
  <si>
    <t>A3 KT300, 0,0000-0,0220, asf.komunikace, dl.22,0m:(1,05+0,1)*(2,1-0,1)*22,0*0,4</t>
  </si>
  <si>
    <t>D2 PVC300, 0,0000-0,0120, nezpevněno, dl.12,0m:(1,05+0,1)*(1,05-0,1)*12,0*0,4</t>
  </si>
  <si>
    <t>D3 PVC400, 0,0000-0,0022, nezpevněno, dl.2,2m:(1,25+0,1)*(0,7-0,1)*2,2*0,4</t>
  </si>
  <si>
    <t>D3 PVC400, 0,0022-0,0130, asf.komunikace, dl.10,8m:(1,25+0,1)*(1,4-0,1)*10,8*0,4</t>
  </si>
  <si>
    <t>D3 PVC400, 0,0130-0,0150, asf.kom.míst., dl.2,0m:(1,25+0,1)*(1,4-0,45)*2,0*0,4</t>
  </si>
  <si>
    <t>D3 PVC300, 0,0150-0,0198, asf.kom.míst., dl.4,8m:(1,05+0,1)*(1,25-0,45)*4,8*0,4</t>
  </si>
  <si>
    <t>B, společný výkop pro připojky do ČS, nezpevněno:1,3*(5,0-0,1)*5,0*0,4</t>
  </si>
  <si>
    <t>A KT300, 0,0000-0,4320, asf.komunikace, dl.432,0m:(1,05+0,1)*(2,15-0,1)*432,0*0,5</t>
  </si>
  <si>
    <t>A1 KT300, 0,0000-0,0030, asf.komunikace, dl.3,0m:(1,05+0,1)*(1,95-0,1)*3,0*0,5</t>
  </si>
  <si>
    <t>A1 KT300, 0,0030-0,0050, nezpevněno, dl.2,0m:(1,05+0,1)*(1,8-0,1)*2,0*0,5</t>
  </si>
  <si>
    <t>A2 KT300, 0,0000-0,0085, asf.komunikace, dl.8,5m:(1,05+0,1)*(2,15-0,1)*8,5*0,5</t>
  </si>
  <si>
    <t>A2 KT300, 0,0085-0,0110, asf.kom.míst., dl.2,5m:(1,05+0,1)*(2,2-0,45)*2,5*0,5</t>
  </si>
  <si>
    <t>A3 KT300, 0,0000-0,0220, asf.komunikace, dl.22,0m:(1,05+0,1)*(2,1-0,1)*22,0*0,5</t>
  </si>
  <si>
    <t>D2 PVC300, 0,0000-0,0120, nezpevněno, dl.12,0m:(1,05+0,1)*(1,05-0,1)*12,0*0,5</t>
  </si>
  <si>
    <t>D3 PVC400, 0,0000-0,0022, nezpevněno, dl.2,2m:(1,25+0,1)*(0,7-0,1)*2,2*0,5</t>
  </si>
  <si>
    <t>D3 PVC400, 0,0022-0,0130, asf.komunikace, dl.10,8m:(1,25+0,1)*(1,4-0,1)*10,8*0,5</t>
  </si>
  <si>
    <t>D3 PVC400, 0,0130-0,0150, asf.kom.míst., dl.2,0m:(1,25+0,1)*(1,4-0,45)*2,0*0,5</t>
  </si>
  <si>
    <t>D3 PVC300, 0,0150-0,0198, asf.kom.míst., dl.4,8m:(1,05+0,1)*(1,25-0,45)*4,8*0,5</t>
  </si>
  <si>
    <t>B, společný výkop pro připojky do ČS, nezpevněno:1,3*(5,0-0,1)*5,0*0,5</t>
  </si>
  <si>
    <t>hloubení jam :</t>
  </si>
  <si>
    <t xml:space="preserve">objemu do 100 m3     100 % </t>
  </si>
  <si>
    <t>jáma pro demolici studny:((2,4-0,1)*(1,9*2,2+sqrt(1,9*2,2*3,1*4,5)+3,1*4,5)/3-1,6*1,6*1,95)*0,9</t>
  </si>
  <si>
    <t>jáma pro demolici armaturní šachty:((2,6-0,1)*(5,5*3,0+sqrt(5,5*3,0*8,0*5,5)+8,0*5,5)/3-2,4*4,9*2,5)*0,9</t>
  </si>
  <si>
    <t>A KT300, 0,0000-0,4320, asf.komunikace, dl.432,0m:(1,05+0,1)*(2,15-0,1)*432,0*0,9*0,5</t>
  </si>
  <si>
    <t>A1 KT300, 0,0000-0,0030, asf.komunikace, dl.3,0m:(1,05+0,1)*(1,95-0,1)*3,0*0,9*0,5</t>
  </si>
  <si>
    <t>A1 KT300, 0,0030-0,0050, nezpevněno, dl.2,0m:(1,05+0,1)*(1,8-0,1)*2,0*0,9*0,5</t>
  </si>
  <si>
    <t>A2 KT300, 0,0000-0,0085, asf.komunikace, dl.8,5m:(1,05+0,1)*(2,15-0,1)*8,5*0,9*0,5</t>
  </si>
  <si>
    <t>A2 KT300, 0,0085-0,0110, asf.kom.míst., dl.2,5m:(1,05+0,1)*(2,2-0,45)*2,5*0,9*0,5</t>
  </si>
  <si>
    <t>A3 KT300, 0,0000-0,0220, asf.komunikace, dl.22,0m:(1,05+0,1)*(2,1-0,1)*22,0*0,9*0,5</t>
  </si>
  <si>
    <t>D3 PVC400, 0,0022-0,0130, asf.komunikace, dl.10,8m:(1,25+0,1)*(1,4-0,1)*10,8*0,9*0,5</t>
  </si>
  <si>
    <t>161101102R00</t>
  </si>
  <si>
    <t xml:space="preserve">Svislé přemístění výkopku z hor.1-4 do 4,0 m </t>
  </si>
  <si>
    <t>montážní jáma 1x2x4m:1,0*2,0*(4,0-0,1)*0,9</t>
  </si>
  <si>
    <t>161101103R00</t>
  </si>
  <si>
    <t xml:space="preserve">Svislé přemístění výkopku z hor.1-4 do 6,0 m </t>
  </si>
  <si>
    <t xml:space="preserve">objemu do 100 m3          100 % </t>
  </si>
  <si>
    <t>hloubení rýh š. do 200 cm</t>
  </si>
  <si>
    <t>startovací jáma 2x2x5m:2,0*2,0*(5,0-0,1)*0,9</t>
  </si>
  <si>
    <t>B, společný výkop pro připojky do ČS, nezpevněno:1,3*(5,0-0,1)*5,0*0,9</t>
  </si>
  <si>
    <t>objem zásypu:743,3489</t>
  </si>
  <si>
    <t>131401111R00</t>
  </si>
  <si>
    <t xml:space="preserve">Hloubení nezapaž. jam v hor.5 do 100 m3, STROJNĚ </t>
  </si>
  <si>
    <t>jáma pro demolici studny:((2,4-0,1)*(1,9*2,2+sqrt(1,9*2,2*3,1*4,5)+3,1*4,5)/3-1,6*1,6*1,95)*0,1</t>
  </si>
  <si>
    <t>jáma pro demolici armaturní šachty:((2,6-0,1)*(5,5*3,0+sqrt(5,5*3,0*8,0*5,5)+8,0*5,5)/3-2,4*4,9*2,5)*0,1</t>
  </si>
  <si>
    <t>jáma pro žlab ZL2:1,0*(1,1-0,45)*4,0*0,1</t>
  </si>
  <si>
    <t>131401201R00</t>
  </si>
  <si>
    <t xml:space="preserve">Hloubení zapažených jam v hor.5 do 100 m3 </t>
  </si>
  <si>
    <t>startovací jáma 2x2x5m:2,0*2,0*(5,0-0,1)*0,1</t>
  </si>
  <si>
    <t>montážní jáma 1x2x4m:1,0*2,0*(4,0-0,1)*0,1</t>
  </si>
  <si>
    <t>koncová jáma 1x2x1m:1,0*2,0*(1,0-0,1)*0,1</t>
  </si>
  <si>
    <t>A KT300, 0,0000-0,4320, asf.komunikace, dl.432,0m:(1,05+0,1)*(2,15-0,1)*432,0*0,1</t>
  </si>
  <si>
    <t>A1 KT300, 0,0000-0,0030, asf.komunikace, dl.3,0m:(1,05+0,1)*(1,95-0,1)*3,0*0,1</t>
  </si>
  <si>
    <t>A1 KT300, 0,0030-0,0050, nezpevněno, dl.2,0m:(1,05+0,1)*(1,8-0,1)*2,0*0,1</t>
  </si>
  <si>
    <t>A2 KT300, 0,0000-0,0085, asf.komunikace, dl.8,5m:(1,05+0,1)*(2,15-0,1)*8,5*0,1</t>
  </si>
  <si>
    <t>A2 KT300, 0,0085-0,0110, asf.kom.míst., dl.2,5m:(1,05+0,1)*(2,2-0,45)*2,5*0,1</t>
  </si>
  <si>
    <t>A3 KT300, 0,0000-0,0220, asf.komunikace, dl.22,0m:(1,05+0,1)*(2,1-0,1)*22,0*0,1</t>
  </si>
  <si>
    <t>D2 PVC300, 0,0000-0,0120, nezpevněno, dl.12,0m:(1,05+0,1)*(1,05-0,1)*12,0*0,1</t>
  </si>
  <si>
    <t>D3 PVC400, 0,0000-0,0022, nezpevněno, dl.2,2m:(1,25+0,1)*(0,7-0,1)*2,2*0,1</t>
  </si>
  <si>
    <t>D3 PVC400, 0,0022-0,0130, asf.komunikace, dl.10,8m:(1,25+0,1)*(1,4-0,1)*10,8*0,1</t>
  </si>
  <si>
    <t>D3 PVC400, 0,0130-0,0150, asf.kom.míst., dl.2,0m:(1,25+0,1)*(1,4-0,45)*2,0*0,1</t>
  </si>
  <si>
    <t>D3 PVC300, 0,0150-0,0198, asf.kom.míst., dl.4,8m:(1,05+0,1)*(1,25-0,45)*4,8*0,1</t>
  </si>
  <si>
    <t>B, společný výkop pro připojky do ČS, nezpevněno:1,3*(5,0-0,1)*5,0*0,1</t>
  </si>
  <si>
    <t>hloubení jam</t>
  </si>
  <si>
    <t>A KT300, 0,0000-0,4320, asf.komunikace, dl.432,0m:(1,05+0,1)*(2,15-0,1)*432,0*0,1*0,5</t>
  </si>
  <si>
    <t>A1 KT300, 0,0000-0,0030, asf.komunikace, dl.3,0m:(1,05+0,1)*(1,95-0,1)*3,0*0,1*0,5</t>
  </si>
  <si>
    <t>A1 KT300, 0,0030-0,0050, nezpevněno, dl.2,0m:(1,05+0,1)*(1,8-0,1)*2,0*0,1*0,5</t>
  </si>
  <si>
    <t>A2 KT300, 0,0000-0,0085, asf.komunikace, dl.8,5m:(1,05+0,1)*(2,15-0,1)*8,5*0,1*0,5</t>
  </si>
  <si>
    <t>A2 KT300, 0,0085-0,0110, asf.kom.míst., dl.2,5m:(1,05+0,1)*(2,2-0,45)*2,5*0,1*0,5</t>
  </si>
  <si>
    <t>A3 KT300, 0,0000-0,0220, asf.komunikace, dl.22,0m:(1,05+0,1)*(2,1-0,1)*22,0*0,1*0,5</t>
  </si>
  <si>
    <t>D3 PVC400, 0,0022-0,0130, asf.komunikace, dl.10,8m:(1,25+0,1)*(1,4-0,1)*10,8*0,1*0,5</t>
  </si>
  <si>
    <t>161101152R00</t>
  </si>
  <si>
    <t xml:space="preserve">Svislé přemístění výkopku z hor.5-7 do 4,0 m </t>
  </si>
  <si>
    <t>objemu do 100 m3     100 %</t>
  </si>
  <si>
    <t>161101153R00</t>
  </si>
  <si>
    <t xml:space="preserve">Svislé přemístění výkopku z hor.5-7 do 6,0 m </t>
  </si>
  <si>
    <t>objem odkopávky pro silnice v hornině 3:8,5</t>
  </si>
  <si>
    <t>objem odkopávky pro silnice v hornině 4:8,5</t>
  </si>
  <si>
    <t>objem odkopávky svahu v hornině 3:0,625</t>
  </si>
  <si>
    <t>objem odkopávky svahu v hornině 4:0,625</t>
  </si>
  <si>
    <t>výkopek z nezapažených jam v hornině 3:24,333</t>
  </si>
  <si>
    <t>výkopek z nezapažených jam v hornině 4:30,4162</t>
  </si>
  <si>
    <t>výkopek ze zapažených jam v hornině 3:11,68</t>
  </si>
  <si>
    <t>výkopek ze zapažených jam v hornině 4:14,6</t>
  </si>
  <si>
    <t>výkopek z rýh v hornině 3:470,8318</t>
  </si>
  <si>
    <t>výkopek z rýh v hornině 4:588,5397</t>
  </si>
  <si>
    <t>objem zásypu:-743,3489</t>
  </si>
  <si>
    <t>chybějící objem pro násypy v SO 02:-8,3</t>
  </si>
  <si>
    <t>407,0018*20</t>
  </si>
  <si>
    <t>výkopek z nezapažených jam v hornině 5:6,0832</t>
  </si>
  <si>
    <t>výkopek ze zapažených jam v hornině 5:2,92</t>
  </si>
  <si>
    <t>výkopek z rýh v hornině 5:117,708</t>
  </si>
  <si>
    <t>126,7112*20</t>
  </si>
  <si>
    <t>přebytečný výkopek v hornině 3 a 4:407,0018</t>
  </si>
  <si>
    <t>přebytečný výkopek v hornině 5:126,7112</t>
  </si>
  <si>
    <t>151101201R00</t>
  </si>
  <si>
    <t xml:space="preserve">Pažení stěn výkopu - příložné - hloubky do 4 m </t>
  </si>
  <si>
    <t>koncová jáma 1x2x1m:(1,0*2+2,0*2)*(1,0-0,1)</t>
  </si>
  <si>
    <t>151101211R00</t>
  </si>
  <si>
    <t xml:space="preserve">Odstranění pažení stěn - příložné - hl. do 4 m </t>
  </si>
  <si>
    <t>151101201.R</t>
  </si>
  <si>
    <t xml:space="preserve">Pažení stěn výkopu - rámové - hloubky do 4 m </t>
  </si>
  <si>
    <t>montážní jáma 1x2x4m:(1,0*2+2,0*2)*(4,0-0,1)</t>
  </si>
  <si>
    <t>151101211.R</t>
  </si>
  <si>
    <t xml:space="preserve">Odstranění pažení stěn - rámové - hl. do 4 m </t>
  </si>
  <si>
    <t>151101202.R</t>
  </si>
  <si>
    <t xml:space="preserve">Pažení stěn výkopu - rámové - hloubky do 8 m </t>
  </si>
  <si>
    <t>startovací jáma 2x2x5m:2,0*3*(5,0-0,1)</t>
  </si>
  <si>
    <t>151101212.R</t>
  </si>
  <si>
    <t xml:space="preserve">Odstranění pažení stěn - rámové - hl. do 8 m </t>
  </si>
  <si>
    <t>151101301R00</t>
  </si>
  <si>
    <t xml:space="preserve">Rozepření stěn pažení - příložné -  hl. do 4 m </t>
  </si>
  <si>
    <t>koncová jáma 1x2x1m:1,0*2,0*(1,0-0,1)</t>
  </si>
  <si>
    <t>151101311R00</t>
  </si>
  <si>
    <t xml:space="preserve">Odstranění rozepření stěn - příložné - hl. do 4 m </t>
  </si>
  <si>
    <t>151101301.R</t>
  </si>
  <si>
    <t xml:space="preserve">Rozepření stěn pažení - rámové -  hl. do 4 m </t>
  </si>
  <si>
    <t>montážní jáma 1x2x4m:1,0*2,0*(4,0-0,1)</t>
  </si>
  <si>
    <t>151101311.R</t>
  </si>
  <si>
    <t xml:space="preserve">Odstranění rozepření stěn - rámové - hl. do 4 m </t>
  </si>
  <si>
    <t>151101302.R</t>
  </si>
  <si>
    <t xml:space="preserve">Rozepření stěn pažení - rámové -  hl. do 8 m </t>
  </si>
  <si>
    <t>startovací jáma 2x2x5m:2,0*2,0*(5,0-0,1)</t>
  </si>
  <si>
    <t>151101312.R</t>
  </si>
  <si>
    <t xml:space="preserve">Odstranění rozepření stěn - rámové - hl. do 8 m </t>
  </si>
  <si>
    <t>A1 KT300, 0,0000-0,0030, asf.komunikace, dl.3,0m:(1,95-0,1)*3,0*2</t>
  </si>
  <si>
    <t>A1 KT300, 0,0030-0,0050, nezpevněno, dl.2,0m:(1,8-0,1)*2,0*2</t>
  </si>
  <si>
    <t>A2 KT300, 0,0085-0,0110, asf.kom.míst., dl.2,5m:(2,2-0,45)*2,5*2</t>
  </si>
  <si>
    <t>A3 KT300, 0,0000-0,0220, asf.komunikace, dl.22,0m:(2,1-0,1)*22,0*2</t>
  </si>
  <si>
    <t>D3 PVC400, 0,0022-0,0130, asf.komunikace, dl.10,8m:(1,4-0,1)*10,8*2</t>
  </si>
  <si>
    <t>A KT300, 0,0000-0,4320, asf.komunikace, dl.432,0m:(2,15-0,1)*432,0*2</t>
  </si>
  <si>
    <t>A2 KT300, 0,0000-0,0085, asf.komunikace, dl.8,5m:(2,15-0,1)*8,5*2</t>
  </si>
  <si>
    <t>151101103R00</t>
  </si>
  <si>
    <t xml:space="preserve">Pažení a rozepření stěn rýh - příložné - hl.do 8 m </t>
  </si>
  <si>
    <t>B, společný výkop pro připojky do ČS, nezpevněno:(1,3*2+5,0)*(5,0-0,1)</t>
  </si>
  <si>
    <t>151101113R00</t>
  </si>
  <si>
    <t xml:space="preserve">Odstranění pažení stěn rýh - příložné - hl. do 8 m </t>
  </si>
  <si>
    <t>A KT300:(1,05+0,1)*3</t>
  </si>
  <si>
    <t>A2 KT300:(1,05+0,1)*1</t>
  </si>
  <si>
    <t>D3 PVC400:(1,25+0,1)*1</t>
  </si>
  <si>
    <t>A KT300:(1,05+0,1)*1</t>
  </si>
  <si>
    <t>kabely:1,0*1,5*5,95</t>
  </si>
  <si>
    <t>potrubí:1,2*1,7*1,15</t>
  </si>
  <si>
    <t>A KT300, 0,0000-0,4320, asf.komunikace, dl.432,0m:(1,05+0,1)*0,755*432,0</t>
  </si>
  <si>
    <t>A1 KT300, 0,0000-0,0030, asf.komunikace, dl.3,0m:(1,05+0,1)*0,755*3,0</t>
  </si>
  <si>
    <t>A1 KT300, 0,0030-0,0050, nezpevněno, dl.2,0m:(1,05+0,1)*0,755*2,0</t>
  </si>
  <si>
    <t>A2 KT300, 0,0000-0,0085, asf.komunikace, dl.8,5m:(1,05+0,1)*0,755*8,5</t>
  </si>
  <si>
    <t>A2 KT300, 0,0085-0,0110, asf.kom.míst., dl.2,5m:(1,05+0,1)*0,755*2,5</t>
  </si>
  <si>
    <t>A3 KT300, 0,0000-0,0220, asf.komunikace, dl.22,0m:(1,05+0,1)*0,755*22,0</t>
  </si>
  <si>
    <t>objem betonového sedla:-38,07</t>
  </si>
  <si>
    <t>objem potrubí KT300:-Pi*0,1775^2*(432,0+5,0+11,0+22,0)</t>
  </si>
  <si>
    <t>B, společný výkop pro připojky do ČS, nezpevněno:1,3*0,5*5,0</t>
  </si>
  <si>
    <t>odkopávka svahu pro demolici studny:1,0*2,0*0,5*2,0</t>
  </si>
  <si>
    <t>jáma pro demolici studny:(2,4-0,1)*(1,9*2,2+sqrt(1,9*2,2*3,1*4,5)+3,1*4,5)/3</t>
  </si>
  <si>
    <t>jáma pro demolici armaturní šachty:(2,6-0,1)*(5,5*3,0+sqrt(5,5*3,0*8,0*5,5)+8,0*5,5)/3</t>
  </si>
  <si>
    <t>A KT300, 0,0000-0,4320, asf.komunikace, dl.432,0m:(1,05+0,1)*(2,15-0,1-0,755-0,1-0,125)*432,0</t>
  </si>
  <si>
    <t>A1 KT300, 0,0000-0,0030, asf.komunikace, dl.3,0m:(1,05+0,1)*(1,95-0,1-0,755-0,1-0,125)*3,0</t>
  </si>
  <si>
    <t>A1 KT300, 0,0030-0,0050, nezpevněno, dl.2,0m:(1,05+0,1)*(1,8-0,1-0,755-0,1-0,125)*2,0</t>
  </si>
  <si>
    <t>A2 KT300, 0,0000-0,0085, asf.komunikace, dl.8,5m:(1,05+0,1)*(2,15-0,1-0,755-0,1-0,125)*8,5</t>
  </si>
  <si>
    <t>A2 KT300, 0,0085-0,0110, asf.kom.míst., dl.2,5m:(1,05+0,1)*(2,2-0,45-0,755-0,1-0,125)*2,5</t>
  </si>
  <si>
    <t>A3 KT300, 0,0000-0,0220, asf.komunikace, dl.22,0m:(1,05+0,1)*(2,1-0,1-0,755-0,1-0,125)*22,0</t>
  </si>
  <si>
    <t>D2 PVC300, 0,0000-0,0120, nezpevněno, dl.12,0m:(1,05+0,1)*(1,05-0,1-0,4-0,05-0,1)*12,0</t>
  </si>
  <si>
    <t>D3 PVC400, 0,0000-0,0022, nezpevněno, dl.2,2m:</t>
  </si>
  <si>
    <t>D3 PVC400, 0,0022-0,0130, asf.komunikace, dl.10,8m:(1,25+0,1)*(1,4-0,1-0,5-0,05-0,1)*10,8</t>
  </si>
  <si>
    <t>D3 PVC400, 0,0130-0,0150, asf.kom.míst., dl.2,0m:(1,25+0,1)*(1,4-0,45-0,5-0,05-0,1)*2,0</t>
  </si>
  <si>
    <t>D3 PVC300, 0,0150-0,0198, asf.kom.míst., dl.4,8m:(1,05+0,1)*(1,25-0,45-0,4-0,05-0,1)*4,8</t>
  </si>
  <si>
    <t>B, společný výkop pro připojky do ČS, nezpevněno:1,3*(5,0-0,1-0,5-0,15)*5,0</t>
  </si>
  <si>
    <t>A KT300, 0,0000-0,4320, asf.komunikace, dl.432,0m:(1,05+0,1)*0,125*432,0</t>
  </si>
  <si>
    <t>A1 KT300, 0,0000-0,0030, asf.komunikace, dl.3,0m:(1,05+0,1)*0,125*3,0</t>
  </si>
  <si>
    <t>A1 KT300, 0,0030-0,0050, nezpevněno, dl.2,0m:(1,05+0,1)*0,125*2,0</t>
  </si>
  <si>
    <t>A2 KT300, 0,0000-0,0085, asf.komunikace, dl.8,5m:(1,05+0,1)*0,125*8,5</t>
  </si>
  <si>
    <t>A2 KT300, 0,0085-0,0110, asf.kom.míst., dl.2,5m:(1,05+0,1)*0,125*2,5</t>
  </si>
  <si>
    <t>A3 KT300, 0,0000-0,0220, asf.komunikace, dl.22,0m:(1,05+0,1)*0,125*22,0</t>
  </si>
  <si>
    <t>A KT300:432,0</t>
  </si>
  <si>
    <t>A1 KT300:5,0</t>
  </si>
  <si>
    <t>A2 KT300:11,0</t>
  </si>
  <si>
    <t>A3 KT300:22,0</t>
  </si>
  <si>
    <t>A KT300:432,0*1,01</t>
  </si>
  <si>
    <t>A1 KT300:5,0*1,01</t>
  </si>
  <si>
    <t>A2 KT300:11,0*1,01</t>
  </si>
  <si>
    <t>A3 KT300:22,0*1,01</t>
  </si>
  <si>
    <t>D2 PVC300, 0,0000-0,0120, nezpevněno, dl.12,0m:(1,05+0,1)*0,1*12,0</t>
  </si>
  <si>
    <t>D3 PVC400, 0,0000-0,0022, nezpevněno, dl.2,2m:(1,25+0,1)*0,1*2,2</t>
  </si>
  <si>
    <t>D3 PVC400, 0,0022-0,0130, asf.komunikace, dl.10,8m:(1,25+0,1)*0,1*10,8</t>
  </si>
  <si>
    <t>D3 PVC400, 0,0130-0,0150, asf.kom.míst., dl.2,0m:(1,25+0,1)*0,1*2,0</t>
  </si>
  <si>
    <t>D3 PVC300, 0,0150-0,0198, asf.kom.míst., dl.4,8m:(1,05+0,1)*0,1*4,8</t>
  </si>
  <si>
    <t>B, společný výkop pro připojky do ČS, nezpevněno:1,3*0,15*5,0</t>
  </si>
  <si>
    <t>452311141R00</t>
  </si>
  <si>
    <t xml:space="preserve">Desky podkladní pod potrubí z betonu C 16/20 </t>
  </si>
  <si>
    <t>A KT300, 0,0000-0,4320, asf.komunikace, dl.432,0m:(1,05+0,1)*0,1*432,0</t>
  </si>
  <si>
    <t>A1 KT300, 0,0000-0,0030, asf.komunikace, dl.3,0m:(1,05+0,1)*0,1*3,0</t>
  </si>
  <si>
    <t>A1 KT300, 0,0030-0,0050, nezpevněno, dl.2,0m:(1,05+0,1)*0,1*2,0</t>
  </si>
  <si>
    <t>A2 KT300, 0,0000-0,0085, asf.komunikace, dl.8,5m:(1,05+0,1)*0,1*8,5</t>
  </si>
  <si>
    <t>A2 KT300, 0,0085-0,0110, asf.kom.míst., dl.2,5m:(1,05+0,1)*0,1*2,5</t>
  </si>
  <si>
    <t>A3 KT300, 0,0000-0,0220, asf.komunikace, dl.22,0m:(1,05+0,1)*0,1*22,0</t>
  </si>
  <si>
    <t>452311151R00</t>
  </si>
  <si>
    <t xml:space="preserve">Desky podkladní pod potrubí z betonu C 20/25 </t>
  </si>
  <si>
    <t>D2 PVC300, 0,0000-0,0120, nezpevněno, dl.12,0m:(1,05+0,1)*0,05*12,0</t>
  </si>
  <si>
    <t>D3 PVC400, 0,0000-0,0022, nezpevněno, dl.2,2m:(1,25+0,1)*0,05*2,2</t>
  </si>
  <si>
    <t>D3 PVC400, 0,0022-0,0130, asf.komunikace, dl.10,8m:(1,25+0,1)*0,05*10,8</t>
  </si>
  <si>
    <t>D3 PVC400, 0,0130-0,0150, asf.kom.míst., dl.2,0m:(1,25+0,1)*0,05*2,0</t>
  </si>
  <si>
    <t>D3 PVC300, 0,0150-0,0198, asf.kom.míst., dl.4,8m:(1,05+0,1)*0,05*4,8</t>
  </si>
  <si>
    <t>452312141R00</t>
  </si>
  <si>
    <t xml:space="preserve">Sedlové lože pod potrubí z betonu C 16/20 </t>
  </si>
  <si>
    <t>A KT300, 0,0000-0,4320, asf.komunikace, dl.432,0m:(0,7+0,3)*0,5*0,2*432,0</t>
  </si>
  <si>
    <t>A1 KT300, 0,0000-0,0030, asf.komunikace, dl.3,0m:(0,7+0,3)*0,5*0,2*3,0</t>
  </si>
  <si>
    <t>A1 KT300, 0,0030-0,0050, nezpevněno, dl.2,0m:(0,7+0,3)*0,5*0,2*2,0</t>
  </si>
  <si>
    <t>A2 KT300, 0,0000-0,0085, asf.komunikace, dl.8,5m:(0,7+0,3)*0,5*0,2*8,5</t>
  </si>
  <si>
    <t>A2 KT300, 0,0085-0,0110, asf.kom.míst., dl.2,5m:(0,7+0,3)*0,5*0,2*2,5</t>
  </si>
  <si>
    <t>A3 KT300, 0,0000-0,0220, asf.komunikace, dl.22,0m:(0,7+0,3)*0,5*0,2*22,0</t>
  </si>
  <si>
    <t>objem potrubí KT300:-0,019*(432,0+5,0+11,0+22,0)</t>
  </si>
  <si>
    <t>899623161R00</t>
  </si>
  <si>
    <t xml:space="preserve">Obetonování potrubí nebo zdiva stok betonem C20/25 </t>
  </si>
  <si>
    <t>D2 PVC300, 0,0000-0,0120, nezpevněno, dl.12,0m:(1,05+0,1)*0,4*12,0</t>
  </si>
  <si>
    <t>D3 PVC400, 0,0000-0,0022, nezpevněno, dl.2,2m:(1,25+0,1)*0,5*2,2</t>
  </si>
  <si>
    <t>D3 PVC400, 0,0022-0,0130, asf.komunikace, dl.10,8m:(1,25+0,1)*0,5*10,8</t>
  </si>
  <si>
    <t>D3 PVC400, 0,0130-0,0150, asf.kom.míst., dl.2,0m:(1,25+0,1)*0,5*2,0</t>
  </si>
  <si>
    <t>D3 PVC300, 0,0150-0,0198, asf.kom.míst., dl.4,8m:(1,05+0,1)*0,4*4,8</t>
  </si>
  <si>
    <t>objem potrubí PVC300:-Pi*0,15^2*(12,0+4,8)</t>
  </si>
  <si>
    <t>objem potrubí PVC400:-Pi*0,2^2*15,0</t>
  </si>
  <si>
    <t>899662113</t>
  </si>
  <si>
    <t>Výztuž obetonávky ze svařovaných sítí průměr drátu  8,0, oka 100/100 mm</t>
  </si>
  <si>
    <t>hmotnost svařované sítě ... 7,99kg/m2</t>
  </si>
  <si>
    <t>překryvy 20%</t>
  </si>
  <si>
    <t>D2 PVC300, 0,0000-0,0120, nezpevněno, dl.12,0m:(1,05+0,1)*12,0*0,00799*1,2</t>
  </si>
  <si>
    <t>D3 PVC400, 0,0000-0,0022, nezpevněno, dl.2,2m:(1,25+0,1)*2,2*0,00799*1,2</t>
  </si>
  <si>
    <t>D3 PVC400, 0,0022-0,0130, asf.komunikace, dl.10,8m:(1,25+0,1)*10,8*0,00799*1,2</t>
  </si>
  <si>
    <t>D3 PVC400, 0,0130-0,0150, asf.kom.míst., dl.2,0m:(1,25+0,1)*2,0*0,00799*1,2</t>
  </si>
  <si>
    <t>D3 PVC300, 0,0150-0,0198, asf.kom.míst., dl.4,8m:(1,05+0,1)*4,8*0,00799*1,2</t>
  </si>
  <si>
    <t>46</t>
  </si>
  <si>
    <t>Zpevněné plochy</t>
  </si>
  <si>
    <t>46 Zpevněné plochy</t>
  </si>
  <si>
    <t>594511111</t>
  </si>
  <si>
    <t>Dlažba z lomového kamene,lože z C -/7,5 do 5 cm tloušťky 150 mm, tř. 2, včetně dodávky kamene</t>
  </si>
  <si>
    <t xml:space="preserve">Odláždění vyústění sběrače D2 do příkopu. </t>
  </si>
  <si>
    <t>VO02:2,0</t>
  </si>
  <si>
    <t>451317777R00</t>
  </si>
  <si>
    <t xml:space="preserve">Podklad pod dlažbu z beton.C-/7,5,C8/10 tl.do 10cm </t>
  </si>
  <si>
    <t>Oprava překopů mimo rekonstrukci komunikace.</t>
  </si>
  <si>
    <t>8.10</t>
  </si>
  <si>
    <t>Sběrač B</t>
  </si>
  <si>
    <t>8.10 Sběrač B</t>
  </si>
  <si>
    <t>08.10 03.2 01</t>
  </si>
  <si>
    <t>Sanace potrubí brestlining potrubím PE100RC 180x10,7mm, SDR17</t>
  </si>
  <si>
    <t>Sanace potrubí metodou berstlining (s destrukcí stávajícího potrubí) potrubím PE100RC 180 x 10,7mm.</t>
  </si>
  <si>
    <t>1. V cenách jsou započteny náklady na:</t>
  </si>
  <si>
    <t xml:space="preserve">    a) přípravu, vyčištění a demontáž zařízení pro nástřik, nástřik potrubí včetně dodání nástřiku.</t>
  </si>
  <si>
    <t xml:space="preserve">    b) svaření a dodávku PE potrubí.</t>
  </si>
  <si>
    <t xml:space="preserve">2. V cenách nejsou započteny náklady na mechanické čištění potrubí. </t>
  </si>
  <si>
    <t>Tyto náklady se oceňují individuálně,</t>
  </si>
  <si>
    <t xml:space="preserve">    b) zemní práce na odkrytí sanovaného potrubí, Zřízení montážních výkopů a jejich zasypání se oceňuje zvlášť.</t>
  </si>
  <si>
    <t>Potrubí bude z granulátu odpovídajícímu PAS1075,</t>
  </si>
  <si>
    <t>286136701</t>
  </si>
  <si>
    <t>Trubka vodovodní PE100RC 90x8,2 mm SDR11, PN10</t>
  </si>
  <si>
    <t>871271121R00</t>
  </si>
  <si>
    <t xml:space="preserve">Montáž trubek polyetylenových ve výkopu d 140 mm </t>
  </si>
  <si>
    <t>286134609</t>
  </si>
  <si>
    <t>Trubka vodovodní PE100RC 140x12,7 mm SDR11, PN10</t>
  </si>
  <si>
    <t>871313121R00</t>
  </si>
  <si>
    <t xml:space="preserve">Montáž trub z plastu, gumový kroužek, DN 150 </t>
  </si>
  <si>
    <t>PVC KG DN150, dl.0,5m, 2ks:2*0,5</t>
  </si>
  <si>
    <t>PVC KG DN150, dl.4,5m, 1ks:4,5</t>
  </si>
  <si>
    <t>286114011</t>
  </si>
  <si>
    <t xml:space="preserve">Trubka PVC-U kanalizační 160x5,5mm SN12 </t>
  </si>
  <si>
    <t>877313123R00</t>
  </si>
  <si>
    <t xml:space="preserve">Montáž tvarovek jednoos. plast. gum.kroužek DN 150 </t>
  </si>
  <si>
    <t>koleno DN150/45°:4</t>
  </si>
  <si>
    <t>redukce DN150/100:2</t>
  </si>
  <si>
    <t>08.10 03.2 02</t>
  </si>
  <si>
    <t>Koleno pro trubku PVC-U kanalizační DN150/45°, SN12</t>
  </si>
  <si>
    <t>08.10 03.2 03</t>
  </si>
  <si>
    <t>Redukce pro trubku PVC-U kanalizační DN150/100, SN8</t>
  </si>
  <si>
    <t>877353123R00</t>
  </si>
  <si>
    <t xml:space="preserve">Montáž tvarovek jednoos. plast. gum.kroužek DN 200 </t>
  </si>
  <si>
    <t>koleno DN200/15°:1</t>
  </si>
  <si>
    <t>08.10 03.2 04</t>
  </si>
  <si>
    <t>Koleno pro trubku PVC-U kanalizační DN200/15°, SN12</t>
  </si>
  <si>
    <t>877353121.150</t>
  </si>
  <si>
    <t xml:space="preserve">Montáž tvarovek odboč. plast. gum. kroužek DN 150 </t>
  </si>
  <si>
    <t>odbočka 45° DN150/150:1</t>
  </si>
  <si>
    <t>08.10 03.2 05</t>
  </si>
  <si>
    <t>Odbočka šikmá 45° pro trubku PVC-U kanalizační DN150/150, SN12</t>
  </si>
  <si>
    <t>877242121R00</t>
  </si>
  <si>
    <t xml:space="preserve">Přirážka za 1 spoj elektrotvarovky d 90 mm </t>
  </si>
  <si>
    <t>08.10 03.2 06</t>
  </si>
  <si>
    <t>Elektrotvarovka PE100 - spojka přímá SDR11, d90mm</t>
  </si>
  <si>
    <t>877272121R00</t>
  </si>
  <si>
    <t xml:space="preserve">Přirážka za 1 spoj elektrotvarovky d 140 mm </t>
  </si>
  <si>
    <t>08.10 03.2 07</t>
  </si>
  <si>
    <t>Elektrotvarovka PE100 - spojka přímá SDR11, d140mm</t>
  </si>
  <si>
    <t>877312121.180</t>
  </si>
  <si>
    <t xml:space="preserve">Přirážka za 1 spoj elektrotvarovky d 180 mm </t>
  </si>
  <si>
    <t>08.10 03.2 08</t>
  </si>
  <si>
    <t>Elektrotvarovka PE100 - spojka přímá SDR11, d180mm</t>
  </si>
  <si>
    <t>08.10 03.2 09</t>
  </si>
  <si>
    <t>Tvarovka na tupo PE100 - redukce dlouhé provedení SDR11, d90/75mm</t>
  </si>
  <si>
    <t>Tvarovka na tupo PE100 - redukce dlouhé provedení SDR11, d110/90mm</t>
  </si>
  <si>
    <t>08.10 03.2 10</t>
  </si>
  <si>
    <t>Tvarovka na tupo PE100 - redukce dlouhé provedení SDR11, d160/140mm</t>
  </si>
  <si>
    <t>08.10 03.2 11</t>
  </si>
  <si>
    <t>Tvarovka na tupo PE100 - redukce dlouhé provedení SDR11, d200/180mm</t>
  </si>
  <si>
    <t>08.10 03.2 12</t>
  </si>
  <si>
    <t>08.10 03.2 13</t>
  </si>
  <si>
    <t>08.10 03.2 14</t>
  </si>
  <si>
    <t>Šachta, D 425 mm, dno KG D 200 mm poklop šedá litina D400</t>
  </si>
  <si>
    <t>Plastové dno, šachta z korugované trouby, těsnění, šachtová roura teleskopická, rám do teleskopické trouby, poklop litinový, včetně obetonování. Všetně zaslepení nevyužitých vtoků.</t>
  </si>
  <si>
    <t>betonový opěrný blok, 2ks:2*1,0</t>
  </si>
  <si>
    <t>betonový opěrný blok, 2ks:2*0,125</t>
  </si>
  <si>
    <t>83</t>
  </si>
  <si>
    <t>Potrubí z trub kameninových</t>
  </si>
  <si>
    <t>83 Potrubí z trub kameninových</t>
  </si>
  <si>
    <t>831372121R00</t>
  </si>
  <si>
    <t xml:space="preserve">Montáž trub kameninových, pryž. kroužek, DN 300 </t>
  </si>
  <si>
    <t>Před napojením na odtok šachty bude krátký kus bez hrdla.</t>
  </si>
  <si>
    <t>A KT300, 0,0000-0,4320, dl.432,0m:432,0</t>
  </si>
  <si>
    <t>A1 KT300, 0,0000-0,0050, dl.5,0m:5,0</t>
  </si>
  <si>
    <t>A2 KT300, 0,0000-0,0110, dl.11,0m:11,0</t>
  </si>
  <si>
    <t>A3 KT300, 0,0000-0,0220, dl.22,0m:22,0</t>
  </si>
  <si>
    <t>597106995</t>
  </si>
  <si>
    <t>Trouba kameninová hrdlová DN 300, l=2,50 m, FN 72</t>
  </si>
  <si>
    <t>Hrdlové trouby pro použití pro komunální i průmyslovou kanalizaci.</t>
  </si>
  <si>
    <t>Otevřený výkop, vysoké zatížení.</t>
  </si>
  <si>
    <t>Parametry :</t>
  </si>
  <si>
    <t>DN 300</t>
  </si>
  <si>
    <t>Navrženy jsou trouby se zvýšenou pevností FN 72kN/m</t>
  </si>
  <si>
    <t>Hmotnost 250 kg/ks</t>
  </si>
  <si>
    <t>Hrdlo K/S</t>
  </si>
  <si>
    <t>Třída pevnosti 240</t>
  </si>
  <si>
    <t>837372221R00</t>
  </si>
  <si>
    <t xml:space="preserve">Montáž tvarov. kamenin. jednoos. pryž. kr. DN 300 </t>
  </si>
  <si>
    <t>A1, ucpávka:1</t>
  </si>
  <si>
    <t>597115220</t>
  </si>
  <si>
    <t>Ucpávka kamenina DN 300, FN 72</t>
  </si>
  <si>
    <t>Ucpávka kameninová pro vysoké zatížení.</t>
  </si>
  <si>
    <t>Profil DN 300</t>
  </si>
  <si>
    <t>Mezní únosnost FNk 72 N/m</t>
  </si>
  <si>
    <t>Hmotnost 14 kg/ks</t>
  </si>
  <si>
    <t>Hrdlo L</t>
  </si>
  <si>
    <t>A1:1</t>
  </si>
  <si>
    <t>837371221R00</t>
  </si>
  <si>
    <t xml:space="preserve">Montáž tvarov. kamenin. odboč. pryž. krouž. DN 300 </t>
  </si>
  <si>
    <t>A, DP splaškové DN200:14</t>
  </si>
  <si>
    <t>A2, DP splaškové DN200:1</t>
  </si>
  <si>
    <t>59711554</t>
  </si>
  <si>
    <t>Odbočka 45° kamenina hrdlová 300/200 FN 72/40</t>
  </si>
  <si>
    <t>Odbočky kameninové 45° pro vysoké zatížení.</t>
  </si>
  <si>
    <t>Specif. 45°</t>
  </si>
  <si>
    <t>Profil DN 300/200</t>
  </si>
  <si>
    <t>Délka 60 cm</t>
  </si>
  <si>
    <t>Třída pevnosti 240/200</t>
  </si>
  <si>
    <t>Mezní únosnost FN 72/40 kN/m</t>
  </si>
  <si>
    <t>Hmotnost 86 kg/ks</t>
  </si>
  <si>
    <t>D2 PVC300, 0,0000-0,0120, dl.12,0m:12,0</t>
  </si>
  <si>
    <t>D3 PVC300, 0,0150-0,0198, dl.4,8m:4,8</t>
  </si>
  <si>
    <t>871393121R00</t>
  </si>
  <si>
    <t xml:space="preserve">Montáž trub z plastu, gumový kroužek, DN 400 </t>
  </si>
  <si>
    <t>D3 PVC400, 0,0000-0,0150, dl.15,0m:15,0</t>
  </si>
  <si>
    <t>28611136</t>
  </si>
  <si>
    <t xml:space="preserve">Trubka PVC-U kanalizační 400x13,7 mm SN12 </t>
  </si>
  <si>
    <t>D2, DP dešťové DN200:1</t>
  </si>
  <si>
    <t>D2, přípojky UV DN150:1</t>
  </si>
  <si>
    <t>087 03.2 01</t>
  </si>
  <si>
    <t>Odbočka 45° pro trubku PVC-U kanalizační DN300/150, SN12</t>
  </si>
  <si>
    <t>D2, DP dešťové DN150:1</t>
  </si>
  <si>
    <t>D2 PVC300:12,0</t>
  </si>
  <si>
    <t>D3 PVC300:4,8</t>
  </si>
  <si>
    <t>D3 PVC400:15,0</t>
  </si>
  <si>
    <t>089 03.1 02.1</t>
  </si>
  <si>
    <t>Revize stávajícího potrubí TV kamerou s videozáznamem</t>
  </si>
  <si>
    <t>Revize stávajícího potrubí před bezvýkopovou opravou.</t>
  </si>
  <si>
    <t>stávající KT150:84,0</t>
  </si>
  <si>
    <t>089 03.1 02.2</t>
  </si>
  <si>
    <t>B PE180, burstlining:84,0</t>
  </si>
  <si>
    <t>892601123R00</t>
  </si>
  <si>
    <t xml:space="preserve">Čištění kanalizační stoky do DN 200, do 100 m </t>
  </si>
  <si>
    <t>Vyčištění stávajícího potrubí před bezvýkopovou opravou.</t>
  </si>
  <si>
    <t>089 03.1 03.1</t>
  </si>
  <si>
    <t>- dodávku a montáž ŽB prefabrikovaných dílců (šachtového dna DN1000 kompaktně litého současně se žlabem kynety včetně šachtových vložek pro potrubí PVC (šachtové vložky pro kameninové potrubí jsou uvedeny ve zvláštní položce), šachtových skruží DN1000, šachetního konusu/zákrytové desky, šachtových vyrovnávacích prstenců, elastomerového těsnění).</t>
  </si>
  <si>
    <t>A:12</t>
  </si>
  <si>
    <t>A2:1</t>
  </si>
  <si>
    <t>A3:1</t>
  </si>
  <si>
    <t>D2:1</t>
  </si>
  <si>
    <t>D3:1</t>
  </si>
  <si>
    <t>089 03.1 03.2</t>
  </si>
  <si>
    <t>Prefabrikovaná kanal. šachta revizní DN1000 hl.5m, bez rozšíření výkopu, D+M</t>
  </si>
  <si>
    <t>B:1</t>
  </si>
  <si>
    <t>089 03.1 04</t>
  </si>
  <si>
    <t>Vložka šachtová pro kameninu DN300 vysoké zatížení, D+M</t>
  </si>
  <si>
    <t>Poklopy ve zpevněném terénu budou pokládány do vysokopevnostní malty dle pokynů výrobce, v nezpevněném terénu budou poklopy obetonovány.</t>
  </si>
  <si>
    <t>Seříznutí trouby PVC-U DN300 u vyústění sběrače D2 do příkopu</t>
  </si>
  <si>
    <t>Seříznutí trouby PVC-U DN400 u vyústění sběrače D3 do příkopu</t>
  </si>
  <si>
    <t>899332111.1</t>
  </si>
  <si>
    <t xml:space="preserve">Výšková úprava vstupu do 20 cm </t>
  </si>
  <si>
    <t>šachta Š1:1</t>
  </si>
  <si>
    <t>komunikace u rušené armaturní šachty:9,0</t>
  </si>
  <si>
    <t>komunikace konec sběrače D3, žlab ZL2:4,0</t>
  </si>
  <si>
    <t>091 03.2 01</t>
  </si>
  <si>
    <t xml:space="preserve">Ošetření styčné spáry zálivkovou hmotou </t>
  </si>
  <si>
    <t>spára mezi komunikací a ZL2:2*6,0</t>
  </si>
  <si>
    <t>936452112</t>
  </si>
  <si>
    <t xml:space="preserve">Výplň potrubí cementopopílkovou suspenzí DN 125 </t>
  </si>
  <si>
    <t>stávající LT DN125:84,0</t>
  </si>
  <si>
    <t>962052211</t>
  </si>
  <si>
    <t xml:space="preserve">Bourání železobetonových konstrukcí </t>
  </si>
  <si>
    <t>armaturní šachta, podzemní část:4,9*2,4*0,3</t>
  </si>
  <si>
    <t>(4,9*2,4-4,3*1,8)*2,0</t>
  </si>
  <si>
    <t>(4,9*2,4-1,1*0,7)*0,3</t>
  </si>
  <si>
    <t>armaturní šachta, nadzemní část:(1,7*1,3-1,1*0,7)*2,3</t>
  </si>
  <si>
    <t>-0,7*2,0*0,3</t>
  </si>
  <si>
    <t>2,0*1,6*0,2</t>
  </si>
  <si>
    <t>961043111</t>
  </si>
  <si>
    <t>Bourání konstrukcí z betonu prostého nebo kamenných</t>
  </si>
  <si>
    <t>studna:1,6*1,6*1,95-1,0*1,0*1,5</t>
  </si>
  <si>
    <t>1,0*1,0*1,9-0,5*0,5*1,5</t>
  </si>
  <si>
    <t>998275101R00</t>
  </si>
  <si>
    <t xml:space="preserve">Přesun hmot, kanalizace kameninové, otevřený výkop </t>
  </si>
  <si>
    <t>SO 04</t>
  </si>
  <si>
    <t>Vodovod</t>
  </si>
  <si>
    <t>SO 04 Vodovod</t>
  </si>
  <si>
    <t>Vodovod_I/19</t>
  </si>
  <si>
    <t>předpoklad:50</t>
  </si>
  <si>
    <t>předpoklad 1 měsíc:31</t>
  </si>
  <si>
    <t>Překop a oprava komunikace mimo rekonstrukci jsou řešeny v rámci stavebního objektu SO 03 "Kanalizace".</t>
  </si>
  <si>
    <t>1 PE110, 0,0000-0,0843, asf.komunikace, dl.84,3m:(0,8+0,1)*(1,6-0,1)*84,3*0,4</t>
  </si>
  <si>
    <t>1 PE110, 0,0843-0,0880, nezpevněno, dl.3,7m:(0,8+0,1)*(1,9-0,1)*3,7*0,4</t>
  </si>
  <si>
    <t>1 PE110, 0,0880-0,0890, objekt ČS, dl.1,0m:</t>
  </si>
  <si>
    <t>1-1 PE90, 0,0000-0,0043, asf.komunikace, dl.4,3m:(0,8+0,1)*(1,65-0,1)*4,3*0,4</t>
  </si>
  <si>
    <t>1-1 PE90, 0,0043-0,0980, asf.komunikace, souběh, dl.93,7m:(0,8+0,05)*(1,65-0,1)*93,7*0,4</t>
  </si>
  <si>
    <t>2 PE110, 0,0000-0,0007, objekt ČS, dl.0,7m:</t>
  </si>
  <si>
    <t>2 PE110, 0,0007-0,0047, nezpevněno, dl.4,0m:(1,1+0,1)*(1,85-0,1)*4,0*0,4</t>
  </si>
  <si>
    <t>2 PE110, 0,0047-0,0092, asf.komunikace, dl.4,5m:(1,1+0,1)*(1,65-0,1)*4,5*0,4</t>
  </si>
  <si>
    <t>2 PE110, 0,0092-0,1029, asf.komunikace, souběh, dl.93,7m:(1,1+0,05)*(1,65-0,1)*93,7*0,4</t>
  </si>
  <si>
    <t>2 PE110, 0,1029-0,1803, asf.komunikace, dl.77,4m:(1,1+0,1)*(1,7-0,1)*77,4*0,4</t>
  </si>
  <si>
    <t>2 PE110, 0,1803-0,2996, asf.komunikace, souběh, dl.119,3m:(1,1+0,05)*(1,55-0,1)*119,3*0,4</t>
  </si>
  <si>
    <t>2 PE110, 0,2996-0,3003, asf.kom.míst., souběh, dl.0,7m:(1,1+0,05)*(1,55-0,45)*0,7*0,4</t>
  </si>
  <si>
    <t>2-1 PE110, 0,0000-0,0613, asf.komunikace, dl.61,3m:(0,8+0,1)*(1,65-0,1)*61,3*0,4</t>
  </si>
  <si>
    <t>2-1-1 PE90, 0,0000-0,0012, asf.kom.míst., souběh, dl.1,2m:(0,8+0,05)*(1,55-0,45)*1,2*0,4</t>
  </si>
  <si>
    <t>2-1-1 PE90, 0,0012-0,1160, asf.komunikace, souběh, dl.114,8m:(0,8+0,05)*(1,55-0,1)*114,8*0,4</t>
  </si>
  <si>
    <t>2-1-1-1 PE90, 0,0000-0,0010, asf.komunikace, dl.1,0m:(0,8+0,1)*(1,6-0,1)*1,0*0,4</t>
  </si>
  <si>
    <t>2-1-1-1 PE90, 0,0010-0,0040, nezpevněno, dl.3,0m:(0,8+0,1)*(1,6-0,1)*3,0*0,4</t>
  </si>
  <si>
    <t>2-1-2 PE110, 0,0000-0,0260, asf.komunikace, dl.26,0m:(0,8+0,1)*(1,6-0,1)*26,0*0,4</t>
  </si>
  <si>
    <t>potrubí k hydrantům PE110, asf.komunikace, dl.5,0m:(0,8+0,1)*(1,6-0,1)*5,0*0,4</t>
  </si>
  <si>
    <t>potrubí k hydrantům PE110, nezpevněno, dl.4,5m:(0,8+0,1)*(1,6-0,1)*4,5*0,4</t>
  </si>
  <si>
    <t>výkop pro demolici LT125 a PE50:0,8*1,5*40,0*0,4</t>
  </si>
  <si>
    <t>výkop pro demolici PE50:0,8*1,5*139,0*0,4</t>
  </si>
  <si>
    <t>1 PE110, 0,0000-0,0843, asf.kom.unikace, dl.84,3m:(0,8+0,1)*(1,6-0,1)*84,3*0,5</t>
  </si>
  <si>
    <t>1 PE110, 0,0843-0,0880, nezpevněno, dl.3,7m:(0,8+0,1)*(1,9-0,1)*3,7*0,5</t>
  </si>
  <si>
    <t>1-1 PE90, 0,0000-0,0043, asf.komunikace, dl.4,3m:(0,8+0,1)*(1,65-0,1)*4,3*0,5</t>
  </si>
  <si>
    <t>1-1 PE90, 0,0043-0,0980, asf.komunikace, souběh, dl.93,7m:(0,8+0,05)*(1,65-0,1)*93,7*0,5</t>
  </si>
  <si>
    <t>2 PE110, 0,0007-0,0047, nezpevněno, dl.4,0m:(1,1+0,1)*(1,85-0,1)*4,0*0,5</t>
  </si>
  <si>
    <t>2 PE110, 0,0047-0,0092, asf.komunikace, dl.4,5m:(1,1+0,1)*(1,65-0,1)*4,5*0,5</t>
  </si>
  <si>
    <t>2 PE110, 0,0092-0,1029, asf.komunikace, souběh, dl.93,7m:(1,1+0,05)*(1,65-0,1)*93,7*0,5</t>
  </si>
  <si>
    <t>2 PE110, 0,1029-0,1803, asf.komunikace, dl.77,4m:(1,1+0,1)*(1,7-0,1)*77,4*0,5</t>
  </si>
  <si>
    <t>2 PE110, 0,1803-0,2996, asf.komunikace, souběh, dl.119,3m:(1,1+0,05)*(1,55-0,1)*119,3*0,5</t>
  </si>
  <si>
    <t>2 PE110, 0,2996-0,3003, asf.kom.míst., souběh, dl.0,7m:(1,1+0,05)*(1,55-0,45)*0,7*0,5</t>
  </si>
  <si>
    <t>2-1 PE110, 0,0000-0,0613, asf.komunikace, dl.61,3m:(0,8+0,1)*(1,65-0,1)*61,3*0,5</t>
  </si>
  <si>
    <t>2-1-1 PE90, 0,0000-0,0012, asf.kom.míst., souběh, dl.1,2m:(0,8+0,05)*(1,55-0,45)*1,2*0,5</t>
  </si>
  <si>
    <t>2-1-1 PE90, 0,0012-0,1160, asf.komunikace, souběh, dl.114,8m:(0,8+0,05)*(1,55-0,1)*114,8*0,5</t>
  </si>
  <si>
    <t>2-1-1-1 PE90, 0,0000-0,0010, asf.komunikace, dl.1,0m:(0,8+0,1)*(1,6-0,1)*1,0*0,5</t>
  </si>
  <si>
    <t>2-1-1-1 PE90, 0,0010-0,0040, nezpevněno, dl.3,0m:(0,8+0,1)*(1,6-0,1)*3,0*0,5</t>
  </si>
  <si>
    <t>2-1-2 PE110, 0,0000-0,0260, asf.komunikace, dl.26,0m:(0,8+0,1)*(1,6-0,1)*26,0*0,5</t>
  </si>
  <si>
    <t>potrubí k hydrantům PE110, asf.komunikace, dl.5,0m:(0,8+0,1)*(1,6-0,1)*5,0*0,5</t>
  </si>
  <si>
    <t>potrubí k hydrantům PE110, nezpevněno, dl.4,5m:(0,8+0,1)*(1,6-0,1)*4,5*0,5</t>
  </si>
  <si>
    <t>výkop pro demolici LT125 a PE50:0,8*1,5*40,0*0,5</t>
  </si>
  <si>
    <t>výkop pro demolici PE50:0,8*1,5*139,0*0,5</t>
  </si>
  <si>
    <t>1 PE110, 0,0000-0,0843, asf.kom.unikace, dl.84,3m:(0,8+0,1)*(1,6-0,1)*84,3*0,9*0,5</t>
  </si>
  <si>
    <t>1 PE110, 0,0843-0,0880, nezpevněno, dl.3,7m:(0,8+0,1)*(1,9-0,1)*3,7*0,9*0,5</t>
  </si>
  <si>
    <t>1-1 PE90, 0,0000-0,0043, asf.komunikace, dl.4,3m:(0,8+0,1)*(1,65-0,1)*4,3*0,9*0,5</t>
  </si>
  <si>
    <t>1-1 PE90, 0,0043-0,0980, asf.komunikace, souběh, dl.93,7m:(0,8+0,05)*(1,65-0,1)*93,7*0,9*0,5</t>
  </si>
  <si>
    <t>2 PE110, 0,0007-0,0047, nezpevněno, dl.4,0m:(1,1+0,1)*(1,85-0,1)*4,0*0,9*0,5</t>
  </si>
  <si>
    <t>2 PE110, 0,0047-0,0092, asf.komunikace, dl.4,5m:(1,1+0,1)*(1,65-0,1)*4,5*0,9*0,5</t>
  </si>
  <si>
    <t>2 PE110, 0,0092-0,1029, asf.komunikace, souběh, dl.93,7m:(1,1+0,05)*(1,65-0,1)*93,7*0,9*0,5</t>
  </si>
  <si>
    <t>2 PE110, 0,1029-0,1803, asf.komunikace, dl.77,4m:(1,1+0,1)*(1,7-0,1)*77,4*0,9*0,5</t>
  </si>
  <si>
    <t>2 PE110, 0,1803-0,2996, asf.komunikace, souběh, dl.119,3m:(1,1+0,05)*(1,55-0,1)*119,3*0,9*0,5</t>
  </si>
  <si>
    <t>2 PE110, 0,2996-0,3003, asf.kom.míst., souběh, dl.0,7m:(1,1+0,05)*(1,55-0,45)*0,7*0,9*0,5</t>
  </si>
  <si>
    <t>2-1 PE110, 0,0000-0,0613, asf.komunikace, dl.61,3m:(0,8+0,1)*(1,65-0,1)*61,3*0,9*0,5</t>
  </si>
  <si>
    <t>2-1-1 PE90, 0,0000-0,0012, asf.kom.míst., souběh, dl.1,2m:(0,8+0,05)*(1,55-0,45)*1,2*0,9*0,5</t>
  </si>
  <si>
    <t>2-1-1 PE90, 0,0012-0,1160, asf.komunikace, souběh, dl.114,8m:(0,8+0,05)*(1,55-0,1)*114,8*0,9*0,5</t>
  </si>
  <si>
    <t>2-1-1-1 PE90, 0,0000-0,0010, asf.komunikace, dl.1,0m:(0,8+0,1)*(1,6-0,1)*1,0*0,9*0,5</t>
  </si>
  <si>
    <t>2-1-1-1 PE90, 0,0010-0,0040, nezpevněno, dl.3,0m:(0,8+0,1)*(1,6-0,1)*3,0*0,9*0,5</t>
  </si>
  <si>
    <t>2-1-2 PE110, 0,0000-0,0260, asf.komunikace, dl.26,0m:(0,8+0,1)*(1,6-0,1)*26,0*0,9*0,5</t>
  </si>
  <si>
    <t>potrubí k hydrantům PE110, asf.komunikace, dl.5,0m:(0,8+0,1)*(1,6-0,1)*5,0*0,9*0,5</t>
  </si>
  <si>
    <t>potrubí k hydrantům PE110, nezpevněno, dl.4,5m:(0,8+0,1)*(1,6-0,1)*4,5*0,9*0,5</t>
  </si>
  <si>
    <t>výkop pro demolici LT125 a PE50:0,8*1,5*40,0*0,9*0,5</t>
  </si>
  <si>
    <t>výkop pro demolici PE50:0,8*1,5*139,0*0,9*0,5</t>
  </si>
  <si>
    <t>objem zásypu:931,0215</t>
  </si>
  <si>
    <t>1 PE110, 0,0000-0,0843, asf.kom.unikace, dl.84,3m:(0,8+0,1)*(1,6-0,1)*84,3*0,1</t>
  </si>
  <si>
    <t>1 PE110, 0,0843-0,0880, nezpevněno, dl.3,7m:(0,8+0,1)*(1,9-0,1)*3,7*0,1</t>
  </si>
  <si>
    <t>1-1 PE90, 0,0000-0,0043, asf.komunikace, dl.4,3m:(0,8+0,1)*(1,65-0,1)*4,3*0,1</t>
  </si>
  <si>
    <t>1-1 PE90, 0,0043-0,0980, asf.komunikace, souběh, dl.93,7m:(0,8+0,05)*(1,65-0,1)*93,7*0,1</t>
  </si>
  <si>
    <t>2 PE110, 0,0007-0,0047, nezpevněno, dl.4,0m:(1,1+0,1)*(1,85-0,1)*4,0*0,1</t>
  </si>
  <si>
    <t>2 PE110, 0,0047-0,0092, asf.komunikace, dl.4,5m:(1,1+0,1)*(1,65-0,1)*4,5*0,1</t>
  </si>
  <si>
    <t>2 PE110, 0,0092-0,1029, asf.komunikace, souběh, dl.93,7m:(1,1+0,05)*(1,65-0,1)*93,7*0,1</t>
  </si>
  <si>
    <t>2 PE110, 0,1029-0,1803, asf.komunikace, dl.77,4m:(1,1+0,1)*(1,7-0,1)*77,4*0,1</t>
  </si>
  <si>
    <t>2 PE110, 0,1803-0,2996, asf.komunikace, souběh, dl.119,3m:(1,1+0,05)*(1,55-0,1)*119,3*0,1</t>
  </si>
  <si>
    <t>2 PE110, 0,2996-0,3003, asf.kom.míst., souběh, dl.0,7m:(1,1+0,05)*(1,55-0,45)*0,7*0,1</t>
  </si>
  <si>
    <t>2-1 PE110, 0,0000-0,0613, asf.komunikace, dl.61,3m:(0,8+0,1)*(1,65-0,1)*61,3*0,1</t>
  </si>
  <si>
    <t>2-1-1 PE90, 0,0000-0,0012, asf.kom.míst., souběh, dl.1,2m:(0,8+0,05)*(1,55-0,45)*1,2*0,1</t>
  </si>
  <si>
    <t>2-1-1 PE90, 0,0012-0,1160, asf.komunikace, souběh, dl.114,8m:(0,8+0,05)*(1,55-0,1)*114,8*0,1</t>
  </si>
  <si>
    <t>2-1-1-1 PE90, 0,0000-0,0010, asf.komunikace, dl.1,0m:(0,8+0,1)*(1,6-0,1)*1,0*0,1</t>
  </si>
  <si>
    <t>2-1-1-1 PE90, 0,0010-0,0040, nezpevněno, dl.3,0m:(0,8+0,1)*(1,6-0,1)*3,0*0,1</t>
  </si>
  <si>
    <t>2-1-2 PE110, 0,0000-0,0260, asf.komunikace, dl.26,0m:(0,8+0,1)*(1,6-0,1)*26,0*0,1</t>
  </si>
  <si>
    <t>potrubí k hydrantům PE110, asf.komunikace, dl.5,0m:(0,8+0,1)*(1,6-0,1)*5,0*0,1</t>
  </si>
  <si>
    <t>potrubí k hydrantům PE110, nezpevněno, dl.4,5m:(0,8+0,1)*(1,6-0,1)*4,5*0,1</t>
  </si>
  <si>
    <t>výkop pro demolici LT125 a PE50:0,8*1,5*40,0*0,1</t>
  </si>
  <si>
    <t>výkop pro demolici PE50:0,8*1,5*139,0*0,1</t>
  </si>
  <si>
    <t>1 PE110, 0,0000-0,0843, asf.kom.unikace, dl.84,3m:(0,8+0,1)*(1,6-0,1)*84,3*0,1*0,5</t>
  </si>
  <si>
    <t>1 PE110, 0,0843-0,0880, nezpevněno, dl.3,7m:(0,8+0,1)*(1,9-0,1)*3,7*0,1*0,5</t>
  </si>
  <si>
    <t>1-1 PE90, 0,0000-0,0043, asf.komunikace, dl.4,3m:(0,8+0,1)*(1,65-0,1)*4,3*0,1*0,5</t>
  </si>
  <si>
    <t>1-1 PE90, 0,0043-0,0980, asf.komunikace, souběh, dl.93,7m:(0,8+0,05)*(1,65-0,1)*93,7*0,1*0,5</t>
  </si>
  <si>
    <t>2 PE110, 0,0007-0,0047, nezpevněno, dl.4,0m:(1,1+0,1)*(1,85-0,1)*4,0*0,1*0,5</t>
  </si>
  <si>
    <t>2 PE110, 0,0047-0,0092, asf.komunikace, dl.4,5m:(1,1+0,1)*(1,65-0,1)*4,5*0,1*0,5</t>
  </si>
  <si>
    <t>2 PE110, 0,0092-0,1029, asf.komunikace, souběh, dl.93,7m:(1,1+0,05)*(1,65-0,1)*93,7*0,1*0,5</t>
  </si>
  <si>
    <t>2 PE110, 0,1029-0,1803, asf.komunikace, dl.77,4m:(1,1+0,1)*(1,7-0,1)*77,4*0,1*0,5</t>
  </si>
  <si>
    <t>2 PE110, 0,1803-0,2996, asf.komunikace, souběh, dl.119,3m:(1,1+0,05)*(1,55-0,1)*119,3*0,1*0,5</t>
  </si>
  <si>
    <t>2 PE110, 0,2996-0,3003, asf.kom.míst., souběh, dl.0,7m:(1,1+0,05)*(1,55-0,45)*0,7*0,1*0,5</t>
  </si>
  <si>
    <t>2-1 PE110, 0,0000-0,0613, asf.komunikace, dl.61,3m:(0,8+0,1)*(1,65-0,1)*61,3*0,1*0,5</t>
  </si>
  <si>
    <t>2-1-1 PE90, 0,0000-0,0012, asf.kom.míst., souběh, dl.1,2m:(0,8+0,05)*(1,55-0,45)*1,2*0,1*0,5</t>
  </si>
  <si>
    <t>2-1-1 PE90, 0,0012-0,1160, asf.komunikace, souběh, dl.114,8m:(0,8+0,05)*(1,55-0,1)*114,8*0,1*0,5</t>
  </si>
  <si>
    <t>2-1-1-1 PE90, 0,0000-0,0010, asf.komunikace, dl.1,0m:(0,8+0,1)*(1,6-0,1)*1,0*0,1*0,5</t>
  </si>
  <si>
    <t>2-1-1-1 PE90, 0,0010-0,0040, nezpevněno, dl.3,0m:(0,8+0,1)*(1,6-0,1)*3,0*0,1*0,5</t>
  </si>
  <si>
    <t>2-1-2 PE110, 0,0000-0,0260, asf.komunikace, dl.26,0m:(0,8+0,1)*(1,6-0,1)*26,0*0,1*0,5</t>
  </si>
  <si>
    <t>potrubí k hydrantům PE110, asf.komunikace, dl.5,0m:(0,8+0,1)*(1,6-0,1)*5,0*0,1*0,5</t>
  </si>
  <si>
    <t>potrubí k hydrantům PE110, nezpevněno, dl.4,5m:(0,8+0,1)*(1,6-0,1)*4,5*0,1*0,5</t>
  </si>
  <si>
    <t>výkop pro demolici LT125 a PE50:0,8*1,5*40,0*0,1*0,5</t>
  </si>
  <si>
    <t>výkop pro demolici PE50:0,8*1,5*139,0*0,1*0,5</t>
  </si>
  <si>
    <t>objem výkopku v hornině 3:511,0861</t>
  </si>
  <si>
    <t>objem výkopku v hornině 4:638,8576</t>
  </si>
  <si>
    <t>objem zásypu:-931,0215</t>
  </si>
  <si>
    <t>218,9222*20</t>
  </si>
  <si>
    <t>objem výkopku v hornině 5:127,7715</t>
  </si>
  <si>
    <t>127,7715*20</t>
  </si>
  <si>
    <t>Uložení přebytečného výkopku na skládku s rozprostřením sypaniny ve vrstvách a s hrubým urovnáním.</t>
  </si>
  <si>
    <t>1 PE110, 0,0000-0,0843, asf.kom.unikace, dl.84,3m:(1,6-0,1)*84,3*2</t>
  </si>
  <si>
    <t>1 PE110, 0,0843-0,0880, nezpevněno, dl.3,7m:(1,9-0,1)*3,7*2</t>
  </si>
  <si>
    <t>1-1 PE90, 0,0000-0,0043, asf.komunikace, dl.4,3m:(1,65-0,1)*4,3*2</t>
  </si>
  <si>
    <t>1-1 PE90, 0,0043-0,0980, asf.komunikace, souběh, dl.93,7m:(1,65-0,1)*93,7*1</t>
  </si>
  <si>
    <t>2 PE110, 0,0007-0,0047, nezpevněno, dl.4,0m:(1,85-0,1)*4,0*2</t>
  </si>
  <si>
    <t>2 PE110, 0,0047-0,0092, asf.komunikace, dl.4,5m:(1,65-0,1)*4,5*2</t>
  </si>
  <si>
    <t>2 PE110, 0,0092-0,1029, asf.komunikace, souběh, dl.93,7m:(1,65-0,1)*93,7*1</t>
  </si>
  <si>
    <t>2 PE110, 0,1029-0,1803, asf.komunikace, dl.77,4m:(1,7-0,1)*77,4*2</t>
  </si>
  <si>
    <t>2 PE110, 0,1803-0,2996, asf.komunikace, souběh, dl.119,3m:(1,55-0,1)*119,3*1</t>
  </si>
  <si>
    <t>2 PE110, 0,2996-0,3003, asf.kom.míst., souběh, dl.0,7m:(1,55-0,45)*0,7*1</t>
  </si>
  <si>
    <t>2-1 PE110, 0,0000-0,0613, asf.komunikace, dl.61,3m:(1,65-0,1)*61,3*2</t>
  </si>
  <si>
    <t>2-1-1 PE90, 0,0000-0,0012, asf.kom.míst., souběh, dl.1,2m:(1,55-0,45)*1,2*1</t>
  </si>
  <si>
    <t>2-1-1 PE90, 0,0012-0,1160, asf.komunikace, souběh, dl.114,8m:(1,55-0,1)*114,8*1</t>
  </si>
  <si>
    <t>2-1-1-1 PE90, 0,0000-0,0010, asf.komunikace, dl.1,0m:(1,6-0,1)*1,0*2</t>
  </si>
  <si>
    <t>2-1-1-1 PE90, 0,0010-0,0040, nezpevněno, dl.3,0m:(1,6-0,1)*3,0*2</t>
  </si>
  <si>
    <t>2-1-2 PE110, 0,0000-0,0260, asf.komunikace, dl.26,0m:(1,6-0,1)*26,0*2</t>
  </si>
  <si>
    <t>potrubí k hydrantům PE110, asf.komunikace, dl.5,0m:(1,6-0,1)*5,0*2</t>
  </si>
  <si>
    <t>potrubí k hydrantům PE110, nezpevněno, dl.4,5m:(1,6-0,1)*4,5*2</t>
  </si>
  <si>
    <t>2 PE110, 0,2996-0,3003, asf.kom.míst., souběh, dl.0,7m:(1,55-0,1)*0,7*1</t>
  </si>
  <si>
    <t>2-1-1 PE90, 0,0000-0,0012, asf.kom.míst., souběh, dl.1,2m:(1,55-0,1)*1,2*1</t>
  </si>
  <si>
    <t>2 PE110:(1,1+0,1)*1</t>
  </si>
  <si>
    <t>2-1-1 PE90:(0,8+0,1)*1</t>
  </si>
  <si>
    <t>2-1-1-1 PE90:(0,8+0,1)*1</t>
  </si>
  <si>
    <t>potrubí k hydrantům PD110:(0,8+0,1)*1</t>
  </si>
  <si>
    <t>kabely:1,0*1,5*3,9</t>
  </si>
  <si>
    <t>1 PE110, 0,0000-0,0843, asf.kom.unikace, dl.84,3m:(0,8+0,1)*0,4*84,3</t>
  </si>
  <si>
    <t>1 PE110, 0,0843-0,0880, nezpevněno, dl.3,7m:(0,8+0,1)*0,4*3,7</t>
  </si>
  <si>
    <t>1-1 PE90, 0,0000-0,0043, asf.komunikace, dl.4,3m:(0,8+0,1)*0,38*4,3</t>
  </si>
  <si>
    <t>1-1 PE90, 0,0043-0,0980, asf.komunikace, souběh, dl.93,7m:(0,8+0,05)*0,38*93,7</t>
  </si>
  <si>
    <t>2 PE110, 0,0007-0,0047, nezpevněno, dl.4,0m:(1,1+0,1)*0,4*4,0</t>
  </si>
  <si>
    <t>2 PE110, 0,0047-0,0092, asf.komunikace, dl.4,5m:(1,1+0,1)*0,4*4,5</t>
  </si>
  <si>
    <t>2 PE110, 0,0092-0,1029, asf.komunikace, souběh, dl.93,7m:(1,1+0,05)*0,4*93,7</t>
  </si>
  <si>
    <t>2 PE110, 0,1029-0,1803, asf.komunikace, dl.77,4m:(1,1+0,1)*0,4*77,4</t>
  </si>
  <si>
    <t>2 PE110, 0,1803-0,2996, asf.komunikace, souběh, dl.119,3m:(1,1+0,05)*0,4*119,3</t>
  </si>
  <si>
    <t>2 PE110, 0,2996-0,3003, asf.kom.míst., souběh, dl.0,7m:(1,1+0,05)*0,4*0,7</t>
  </si>
  <si>
    <t>2-1 PE110, 0,0000-0,0613, asf.komunikace, dl.61,3m:(0,8+0,1)*0,4*61,3</t>
  </si>
  <si>
    <t>2-1-1 PE90, 0,0000-0,0012, asf.kom.míst., souběh, dl.1,2m:(0,8+0,05)*0,38*1,2</t>
  </si>
  <si>
    <t>2-1-1 PE90, 0,0012-0,1160, asf.komunikace, souběh, dl.114,8m:(0,8+0,05)*0,38*114,8</t>
  </si>
  <si>
    <t>2-1-1-1 PE90, 0,0000-0,0010, asf.komunikace, dl.1,0m:(0,8+0,1)*0,38*1,0</t>
  </si>
  <si>
    <t>2-1-1-1 PE90, 0,0010-0,0040, nezpevněno, dl.3,0m:(0,8+0,1)*0,38*3,0</t>
  </si>
  <si>
    <t>2-1-2 PE110, 0,0000-0,0260, asf.komunikace, dl.26,0m:(0,8+0,1)*0,4*26,0</t>
  </si>
  <si>
    <t>potrubí k hydrantům PE110, asf.komunikace, dl.5,0m:(0,8+0,1)*0,4*5,0</t>
  </si>
  <si>
    <t>potrubí k hydrantům PE110, nezpevněno, dl.4,5m:(0,8+0,1)*0,4*4,5</t>
  </si>
  <si>
    <t>1 PE110, 0,0000-0,0843, asf.kom.unikace, dl.84,3m:(0,8+0,1)*(1,6-0,1-0,4-0,1)*84,3</t>
  </si>
  <si>
    <t>1 PE110, 0,0843-0,0880, nezpevněno, dl.3,7m:(0,8+0,1)*(1,9-0,1-0,4-0,1)*3,7</t>
  </si>
  <si>
    <t>1-1 PE90, 0,0000-0,0043, asf.komunikace, dl.4,3m:(0,8+0,1)*(1,65-0,1-0,38-0,1)*4,3</t>
  </si>
  <si>
    <t>1-1 PE90, 0,0043-0,0980, asf.komunikace, souběh, dl.93,7m:(0,8+0,05)*(1,65-0,1-0,38-0,1)*93,7</t>
  </si>
  <si>
    <t>2 PE110, 0,0007-0,0047, nezpevněno, dl.4,0m:(1,1+0,1)*(1,85-0,1-0,4-0,1)*4,0</t>
  </si>
  <si>
    <t>2 PE110, 0,0047-0,0092, asf.komunikace, dl.4,5m:(1,1+0,1)*(1,65-0,1-0,4-0,1)*4,5</t>
  </si>
  <si>
    <t>2 PE110, 0,0092-0,1029, asf.komunikace, souběh, dl.93,7m:(1,1+0,05)*(1,65-0,1-0,4-0,1)*93,7</t>
  </si>
  <si>
    <t>2 PE110, 0,1029-0,1803, asf.komunikace, dl.77,4m:(1,1+0,1)*(1,7-0,1-0,4-0,1)*77,4</t>
  </si>
  <si>
    <t>2 PE110, 0,1803-0,2996, asf.komunikace, souběh, dl.119,3m:(1,1+0,05)*(1,55-0,1-0,4-0,1)*119,3</t>
  </si>
  <si>
    <t>2 PE110, 0,2996-0,3003, asf.kom.míst., souběh, dl.0,7m:(1,1+0,05)*(1,55-0,45-0,4-0,1)*0,7</t>
  </si>
  <si>
    <t>2-1 PE110, 0,0000-0,0613, asf.komunikace, dl.61,3m:(0,8+0,1)*(1,65-0,1-0,4-0,1)*61,3</t>
  </si>
  <si>
    <t>2-1-1 PE90, 0,0000-0,0012, asf.kom.míst., souběh, dl.1,2m:(0,8+0,05)*(1,55-0,45-0,38-0,1)*1,2</t>
  </si>
  <si>
    <t>2-1-1 PE90, 0,0012-0,1160, asf.komunikace, souběh, dl.114,8m:(0,8+0,05)*(1,55-0,1-0,38-0,1)*114,8</t>
  </si>
  <si>
    <t>2-1-1-1 PE90, 0,0000-0,0010, asf.komunikace, dl.1,0m:(0,8+0,1)*(1,6-0,1-0,38-0,1)*1,0</t>
  </si>
  <si>
    <t>2-1-1-1 PE90, 0,0010-0,0040, nezpevněno, dl.3,0m:(0,8+0,1)*(1,6-0,1-0,38-0,1)*3,0</t>
  </si>
  <si>
    <t>2-1-2 PE110, 0,0000-0,0260, asf.komunikace, dl.26,0m:(0,8+0,1)*(1,6-0,1-0,4-0,1)*26,0</t>
  </si>
  <si>
    <t>potrubí k hydrantům PE110, asf.komunikace, dl.5,0m:(0,8+0,1)*(1,6-0,1-0,4-0,1)*5,0</t>
  </si>
  <si>
    <t>potrubí k hydrantům PE110, nezpevněno, dl.4,5m:(0,8+0,1)*(1,6-0,1-0,4-0,1)*4,53</t>
  </si>
  <si>
    <t>výkop pro demolici LT125 a PE50:0,8*1,5*40,0</t>
  </si>
  <si>
    <t>výkop pro demolici PE50:0,8*1,5*139,0</t>
  </si>
  <si>
    <t>0,3*0,15*492,7</t>
  </si>
  <si>
    <t>1 PE110, 0,0000-0,0843, asf.kom.unikace, dl.84,3m:84,3</t>
  </si>
  <si>
    <t>1 PE110, 0,0843-0,0880, nezpevněno, dl.3,7m:3,7</t>
  </si>
  <si>
    <t>1-1 PE90, 0,0000-0,0043, asf.komunikace, dl.4,3m:4,3</t>
  </si>
  <si>
    <t>1-1 PE90, 0,0043-0,0980, asf.komunikace, souběh, dl.93,7m:93,7</t>
  </si>
  <si>
    <t>2 PE110, 0,0007-0,0047, nezpevněno, dl.4,0m:4,0</t>
  </si>
  <si>
    <t>2 PE110, 0,0047-0,0092, asf.komunikace, dl.4,5m:4,5</t>
  </si>
  <si>
    <t>2 PE110, 0,0092-0,1029, asf.komunikace, souběh, dl.93,7m:</t>
  </si>
  <si>
    <t>2 PE110, 0,1029-0,1803, asf.komunikace, dl.77,4m:77,4</t>
  </si>
  <si>
    <t>2 PE110, 0,1803-0,2996, asf.komunikace, souběh, dl.119,3m:119,3</t>
  </si>
  <si>
    <t>2 PE110, 0,2996-0,3003, asf.kom.míst., souběh, dl.0,7m:0,7</t>
  </si>
  <si>
    <t>2-1 PE110, 0,0000-0,0613, asf.komunikace, dl.61,3m:61,3</t>
  </si>
  <si>
    <t>2-1-1 PE90, 0,0000-0,0012, asf.kom.míst., souběh, dl.1,2m:</t>
  </si>
  <si>
    <t>2-1-1 PE90, 0,0012-0,1160, asf.komunikace, souběh, dl.114,8m:</t>
  </si>
  <si>
    <t>2-1-1-1 PE90, 0,0000-0,0010, asf.komunikace, dl.1,0m:1,0</t>
  </si>
  <si>
    <t>2-1-1-1 PE90, 0,0010-0,0040, nezpevněno, dl.3,0m:3,0</t>
  </si>
  <si>
    <t>2-1-2 PE110, 0,0000-0,0260, asf.komunikace, dl.26,0m:26,0</t>
  </si>
  <si>
    <t>potrubí k hydrantům PE110, asf.komunikace, dl.5,0m:5,0</t>
  </si>
  <si>
    <t>potrubí k hydrantům PE110, nezpevněno, dl.4,5m:4,5</t>
  </si>
  <si>
    <t>492,7*1,01</t>
  </si>
  <si>
    <t>1 PE110, 0,0000-0,0843, asf.kom.unikace, dl.84,3m:(0,8+0,1)*0,1*84,3</t>
  </si>
  <si>
    <t>1 PE110, 0,0843-0,0880, nezpevněno, dl.3,7m:(0,8+0,1)*0,1*3,7</t>
  </si>
  <si>
    <t>1-1 PE90, 0,0000-0,0043, asf.komunikace, dl.4,3m:(0,8+0,1)*0,1*4,3</t>
  </si>
  <si>
    <t>1-1 PE90, 0,0043-0,0980, asf.komunikace, souběh, dl.93,7m:(0,8+0,05)*0,1*93,7</t>
  </si>
  <si>
    <t>2 PE110, 0,0007-0,0047, nezpevněno, dl.4,0m:(1,1+0,1)*0,1*4,0</t>
  </si>
  <si>
    <t>2 PE110, 0,0047-0,0092, asf.komunikace, dl.4,5m:(1,1+0,1)*0,1*4,5</t>
  </si>
  <si>
    <t>2 PE110, 0,0092-0,1029, asf.komunikace, souběh, dl.93,7m:(1,1+0,05)*0,1*93,7</t>
  </si>
  <si>
    <t>2 PE110, 0,1029-0,1803, asf.komunikace, dl.77,4m:(1,1+0,1)*0,1*77,4</t>
  </si>
  <si>
    <t>2 PE110, 0,1803-0,2996, asf.komunikace, souběh, dl.119,3m:(1,1+0,05)*0,1*119,3</t>
  </si>
  <si>
    <t>2 PE110, 0,2996-0,3003, asf.kom.míst., souběh, dl.0,7m:(1,1+0,05)*0,1*0,7</t>
  </si>
  <si>
    <t>2-1 PE110, 0,0000-0,0613, asf.komunikace, dl.61,3m:(0,8+0,1)*0,1*61,3</t>
  </si>
  <si>
    <t>2-1-1 PE90, 0,0000-0,0012, asf.kom.míst., souběh, dl.1,2m:(0,8+0,05)*0,1*1,2</t>
  </si>
  <si>
    <t>2-1-1 PE90, 0,0012-0,1160, asf.komunikace, souběh, dl.114,8m:(0,8+0,05)*0,1*114,8</t>
  </si>
  <si>
    <t>2-1-1-1 PE90, 0,0000-0,0010, asf.komunikace, dl.1,0m:(0,8+0,1)*0,1*1,0</t>
  </si>
  <si>
    <t>2-1-1-1 PE90, 0,0010-0,0040, nezpevněno, dl.3,0m:(0,8+0,1)*0,1*3,0</t>
  </si>
  <si>
    <t>2-1-2 PE110, 0,0000-0,0260, asf.komunikace, dl.26,0m:(0,8+0,1)*0,1*26,0</t>
  </si>
  <si>
    <t>potrubí k hydrantům PE110, asf.komunikace, dl.5,0m:(0,8+0,1)*0,1*5,0</t>
  </si>
  <si>
    <t>potrubí k hydrantům PE110, nezpevněno, dl.4,5m:(0,8+0,1)*0,1*4,5</t>
  </si>
  <si>
    <t>betonový opěrný blok, 27ks:27*1,0</t>
  </si>
  <si>
    <t>betonový opěrný blok, 27ks:27*0,125</t>
  </si>
  <si>
    <t xml:space="preserve">Spoje vařené na tupo. V položce je uvažováno s jedním spojem na 6 m. V položce není zakalkulována dodávka trub, spojek a tvarovek. Jejich dodávka se oceňuje ve specifikaci. </t>
  </si>
  <si>
    <t>1-1:98,0</t>
  </si>
  <si>
    <t>2-1-1:116,0</t>
  </si>
  <si>
    <t>2-1-1-1:4,0</t>
  </si>
  <si>
    <t>871251121R00</t>
  </si>
  <si>
    <t xml:space="preserve">Montáž trubek polyetylenových ve výkopu d 110 mm </t>
  </si>
  <si>
    <t>1 :89,0</t>
  </si>
  <si>
    <t>2 :300,3</t>
  </si>
  <si>
    <t>2-1 :61,3</t>
  </si>
  <si>
    <t>2-1-2 :26,0</t>
  </si>
  <si>
    <t>potrubí k hydrantům:9,5</t>
  </si>
  <si>
    <t>286136703</t>
  </si>
  <si>
    <t>Trubka vodovodní PE100RC 110x10,0 mm SDR11, PN10</t>
  </si>
  <si>
    <t>734</t>
  </si>
  <si>
    <t>Armatury</t>
  </si>
  <si>
    <t>734 Armatury</t>
  </si>
  <si>
    <t>891241111R00</t>
  </si>
  <si>
    <t xml:space="preserve">Montáž vodovodních šoupátek ve výkopu DN 80 </t>
  </si>
  <si>
    <t>V položce nejsou zakalkulovány náklady na:</t>
  </si>
  <si>
    <t>- dodání šoupátek, zemních souprav a šoupátkových klíčů</t>
  </si>
  <si>
    <t>- podkladní bloky pod armatury</t>
  </si>
  <si>
    <t>- osazení šoupátkových poklopů.</t>
  </si>
  <si>
    <t>734 04 01</t>
  </si>
  <si>
    <t>Šoupátko přírubové DN80 s prodlouženou trvanlivostí, tvárná litina</t>
  </si>
  <si>
    <t>Šoupě zemní, DN80, s atestem pro pitnou vodu, stavební délka krátká, s prodlouženou životností, měkce těsnící, klínové, tvárná litina.</t>
  </si>
  <si>
    <t>891261111R00</t>
  </si>
  <si>
    <t xml:space="preserve">Montáž vodovodních šoupátek ve výkopu DN 100 </t>
  </si>
  <si>
    <t>734 04 02</t>
  </si>
  <si>
    <t>Šoupátko přírubové DN100 s prodlouženou trvanlivostí, tvárná litina</t>
  </si>
  <si>
    <t>734 04 03</t>
  </si>
  <si>
    <t xml:space="preserve">Souprava zemní teleskopická pro šoupata DN 80-100 </t>
  </si>
  <si>
    <t>krytí potrubí 1,3 - 1,8 m</t>
  </si>
  <si>
    <t>šoupě DN80:8</t>
  </si>
  <si>
    <t>šoupě DN100:8</t>
  </si>
  <si>
    <t>899401112R00</t>
  </si>
  <si>
    <t xml:space="preserve">Osazení poklopů litinových šoupátkových </t>
  </si>
  <si>
    <t>734 04 04</t>
  </si>
  <si>
    <t xml:space="preserve">Podkladní deska pod poklopy, šoupátka </t>
  </si>
  <si>
    <t>734 04 05</t>
  </si>
  <si>
    <t xml:space="preserve">Poklop uliční šoupátkový - voda </t>
  </si>
  <si>
    <t>891247111.1</t>
  </si>
  <si>
    <t xml:space="preserve">Montáž hydrantů podzemních DN 80, včetně revize </t>
  </si>
  <si>
    <t>- dodání hydrantů a hydrantových klíčů</t>
  </si>
  <si>
    <t>- obsyp odvodňovacího zařízení hydrantů ze štěrku nebo štěrkopísku</t>
  </si>
  <si>
    <t>- osazení hydrantových poklopů.</t>
  </si>
  <si>
    <t>Včetně zkoušky funkčnosti hydrantu dle ČSN 73 0873 doložené protokolem.</t>
  </si>
  <si>
    <t>734 04 06</t>
  </si>
  <si>
    <t>Podzemní hydrant DN 80/1500mm uzavírání dvoučinné, tvárná litina</t>
  </si>
  <si>
    <t>Hydrant podzemní, DN80, s atestem pro pitnou vodu, uzavírání dvoučinné, možnost úplného vyprázdnění.</t>
  </si>
  <si>
    <t>Vč.drenážního bloku.</t>
  </si>
  <si>
    <t>734 04 07</t>
  </si>
  <si>
    <t>Podzemní hydrant DN 80/1250mm uzavírání dvoučinné, tvárná litina</t>
  </si>
  <si>
    <t>899401113R00</t>
  </si>
  <si>
    <t xml:space="preserve">Osazení poklopů litinových hydrantových </t>
  </si>
  <si>
    <t>734 04 08</t>
  </si>
  <si>
    <t xml:space="preserve">Podkladní deska pod poklopy, hydranty </t>
  </si>
  <si>
    <t>734 04 09</t>
  </si>
  <si>
    <t xml:space="preserve">Poklop k podzemnímu hydrantu - voda </t>
  </si>
  <si>
    <t>891247211.1</t>
  </si>
  <si>
    <t xml:space="preserve">Montáž hydrantů nadzemních DN 80, vč.revize </t>
  </si>
  <si>
    <t>Položka je určena pro montáž hydrantů nadzemních na potrubí.</t>
  </si>
  <si>
    <t>V položce jsou zakalkulovány i náklady na postavení, udržování a odstranění pomocného lešení o výšce podlahy do 1,9 m a pro zatížení do 1,5 kPa.</t>
  </si>
  <si>
    <t>- dodání hydrantů a hydrantových klíčů,</t>
  </si>
  <si>
    <t>- podkladní bloky pod armatury,</t>
  </si>
  <si>
    <t>- obsyp odvodňovacího zařízení hydrantů ze štěrku nebo štěrkopísku.</t>
  </si>
  <si>
    <t>734 04 10</t>
  </si>
  <si>
    <t>Nadzemní hydrant DN 80/1500mm, objezdový uzavírání dvoučinné, tvárná litina</t>
  </si>
  <si>
    <t>Délku před objednáním upravit dle skutečné hloubky potrubí.</t>
  </si>
  <si>
    <t>737</t>
  </si>
  <si>
    <t>Tvarovky</t>
  </si>
  <si>
    <t>737 Tvarovky</t>
  </si>
  <si>
    <t>zaslepovací příruba DN80:1</t>
  </si>
  <si>
    <t>přírubové koleno DN80/45°:1</t>
  </si>
  <si>
    <t>přírubové koleno s patkou DN80, 90°:8</t>
  </si>
  <si>
    <t>55260023</t>
  </si>
  <si>
    <t>Příruba zaslepovací DN 80, PN10, tvárná litina</t>
  </si>
  <si>
    <t>55259970</t>
  </si>
  <si>
    <t>Koleno přírubové DN 80-45°, PN10, tvárná litina</t>
  </si>
  <si>
    <t>5526009702</t>
  </si>
  <si>
    <t>Koleno přírubové s patkou DN 80, PN10 tvárná litina</t>
  </si>
  <si>
    <t>zaslepovací příruba DN100:2</t>
  </si>
  <si>
    <t>přechod přírubový DN100/80:5</t>
  </si>
  <si>
    <t>55260024</t>
  </si>
  <si>
    <t>Příruba zaslepovací DN 100, PN10, tvárná litina</t>
  </si>
  <si>
    <t>857244121R00</t>
  </si>
  <si>
    <t xml:space="preserve">Montáž tvarovek litin. odboč. přír. výkop DN 80 </t>
  </si>
  <si>
    <t>přír.tvarovka s odbočkou DN80/80:1</t>
  </si>
  <si>
    <t>552599939</t>
  </si>
  <si>
    <t>Tvarovka přírubová s přírubovou odbočkou, DN 80/80 tvárná litina</t>
  </si>
  <si>
    <t>857264121R00</t>
  </si>
  <si>
    <t xml:space="preserve">Montáž tvarovek litin. odboč. přír. výkop DN 100 </t>
  </si>
  <si>
    <t>přír.tvarovka s odbočkou DN100/80:3</t>
  </si>
  <si>
    <t>přír.tvarovka s odbočkou DN100/100:6</t>
  </si>
  <si>
    <t>552599943</t>
  </si>
  <si>
    <t>Tvarovka přírubová s přírubovou odbočkou DN 100/80, tvárná litina</t>
  </si>
  <si>
    <t>552599944</t>
  </si>
  <si>
    <t>Tvarovka přírubová s přírubovou odbočkou DN 100/100, tvárná litina</t>
  </si>
  <si>
    <t>852242121R00</t>
  </si>
  <si>
    <t xml:space="preserve">Montáž trub litin. tlak. přír.do 1 m, výkop DN 80 </t>
  </si>
  <si>
    <t>přírubová trouba DN80, dl.200mm:2</t>
  </si>
  <si>
    <t>55251212</t>
  </si>
  <si>
    <t>Trouba přírubová litinová DN 80, dl.200mm</t>
  </si>
  <si>
    <t>Orientační délka, před objednáním nutno upravit dle skutečné hloubky potrubí.</t>
  </si>
  <si>
    <t>elektrokoleno d90 30°, 1ks:1*2</t>
  </si>
  <si>
    <t>elektrokoleno d90 45°, 1ks:1*2</t>
  </si>
  <si>
    <t>737 04 01</t>
  </si>
  <si>
    <t>Elektrotvarovka PE100 - koleno 30° SDR11, d90mm</t>
  </si>
  <si>
    <t>737 04 02</t>
  </si>
  <si>
    <t>Elektrotvarovka PE100 - koleno 45° SDR11, d90mm</t>
  </si>
  <si>
    <t>877252121R00</t>
  </si>
  <si>
    <t xml:space="preserve">Přirážka za 1 spoj elektrotvarovky d 110 mm </t>
  </si>
  <si>
    <t>elektrokoleno d110 30°, 2ks:2*2</t>
  </si>
  <si>
    <t>elektrokoleno d110 45°, 2ks:2*2</t>
  </si>
  <si>
    <t>elektrokoleno d110 90°, 1ks:1*2</t>
  </si>
  <si>
    <t>737 04 03</t>
  </si>
  <si>
    <t>Elektrotvarovka PE100 - koleno 30° SDR11, d110mm</t>
  </si>
  <si>
    <t>737 04 04</t>
  </si>
  <si>
    <t>Elektrotvarovka PE100 - koleno 45° SDR11, d110mm</t>
  </si>
  <si>
    <t>737 04 05</t>
  </si>
  <si>
    <t>Elektrotvarovka PE100 - koleno 90° SDR11, d110mm</t>
  </si>
  <si>
    <t>737 04 06</t>
  </si>
  <si>
    <t>737 04 07</t>
  </si>
  <si>
    <t>Lemový nákružek d110 točivá příruba plastová s ocelovým jádrem DN100</t>
  </si>
  <si>
    <t>737 04 08</t>
  </si>
  <si>
    <t>737 04 09</t>
  </si>
  <si>
    <t>890 001</t>
  </si>
  <si>
    <t xml:space="preserve">Bílá výstražná PE folie  (dodávka +montáž) </t>
  </si>
  <si>
    <t>890 002</t>
  </si>
  <si>
    <t>892241111R00</t>
  </si>
  <si>
    <t xml:space="preserve">Tlaková zkouška vodovodního potrubí DN 80 </t>
  </si>
  <si>
    <t>V položce jsou započteny náklady na přísun, montáž, demontáž a odsun zkoušecího čerpadla, napuštění tlakovou vodou a dodání vody pro tlakovou zkoušku.</t>
  </si>
  <si>
    <t>892372111.08</t>
  </si>
  <si>
    <t xml:space="preserve">Zabezpečení konců vodovod. potrubí DN 80 </t>
  </si>
  <si>
    <t>úsek</t>
  </si>
  <si>
    <t>892233111.08</t>
  </si>
  <si>
    <t>Desinfekce vodovodního potrubí DN 80 vč.5-tinásobného proplachu</t>
  </si>
  <si>
    <t>V položce jsou zakalkulovány náklady na napuštění a vypuštění vody, dodání vody a desinfekčního prostředku a na bakteriologický rozbor vody.</t>
  </si>
  <si>
    <t>892241111.100</t>
  </si>
  <si>
    <t xml:space="preserve">Tlaková zkouška vodovodního potrubí DN 100 </t>
  </si>
  <si>
    <t>892372111.100</t>
  </si>
  <si>
    <t xml:space="preserve">Zabezpečení konců vodovod. potrubí DN 100 </t>
  </si>
  <si>
    <t>892273111.100</t>
  </si>
  <si>
    <t>Desinfekce vodovodního potrubí DN100 vč.5x proplachu potrubí</t>
  </si>
  <si>
    <t>899713111R00</t>
  </si>
  <si>
    <t xml:space="preserve">Orientační tabulky </t>
  </si>
  <si>
    <t>Včetně dodání a připevnění tabulky.</t>
  </si>
  <si>
    <t>089 003</t>
  </si>
  <si>
    <t xml:space="preserve">Napojení na stávající vodovodní řad </t>
  </si>
  <si>
    <t>Položka zahrnuje vyhledání stávajícího vedení, očištění, případné demontáže stávajících armatur a tvarovek a jejich likvidaci, provedení přepojení.</t>
  </si>
  <si>
    <t>089 004</t>
  </si>
  <si>
    <t xml:space="preserve">Chránička PE225, D+M </t>
  </si>
  <si>
    <t>2-1-2 :2,0</t>
  </si>
  <si>
    <t>089 005</t>
  </si>
  <si>
    <t>Manžeta na utěsnění konců chráničky DN200/100, D+M</t>
  </si>
  <si>
    <t>089 006</t>
  </si>
  <si>
    <t xml:space="preserve">Kabelová chránička PE40 pro optický kabel, D+M </t>
  </si>
  <si>
    <t>Včetně veškerého příslušenství (spojky, zaslepení).</t>
  </si>
  <si>
    <t>089 007</t>
  </si>
  <si>
    <t xml:space="preserve">Rozbory vody před uvedením vodovodu do provozu </t>
  </si>
  <si>
    <t>893</t>
  </si>
  <si>
    <t>Vodovodní přípojky</t>
  </si>
  <si>
    <t>893 Vodovodní přípojky</t>
  </si>
  <si>
    <t>891249111R00</t>
  </si>
  <si>
    <t>Montáž navrtávacích pasů DN 80 vč.montáže šoupat a zemních souprav</t>
  </si>
  <si>
    <t>V položce jsou zakalkulovány náklady na montáž navrtávacího pasu, šoupěte a na osazení zemních souprav.</t>
  </si>
  <si>
    <t>- dodání navrtávacích pasů a ventilů; tyto armatury se oceňují ve specifikaci;</t>
  </si>
  <si>
    <t>- osazení ventilových poklopů.</t>
  </si>
  <si>
    <t>893 04 01</t>
  </si>
  <si>
    <t>Navrtávací pas pro PE potrubí d90 s vnitřním závitem 1 1/4´´, tvárná litina</t>
  </si>
  <si>
    <t>891269111R00</t>
  </si>
  <si>
    <t>Montáž navrtávacích pasů DN 100 vč.montáže šoupat a zemních souprav</t>
  </si>
  <si>
    <t>893 04 02</t>
  </si>
  <si>
    <t>Navrtávací pas pro PE potrubí d110 s vnitřním závitem 1 1/4´´, tvárná litina</t>
  </si>
  <si>
    <t>893 04 03</t>
  </si>
  <si>
    <t>Navrtávací pas pro PE potrubí d110 s vnitřním závitem 2´´, tvárná litina</t>
  </si>
  <si>
    <t>893 04 04</t>
  </si>
  <si>
    <t>Šoupátko pro domovní přípojky d32-5/4´´ tvárná litina</t>
  </si>
  <si>
    <t>1vnější závit 1 1/4´´ , 1 hrdlo ISO pro připojení potrubí PE32, 1 vnitřní závit.</t>
  </si>
  <si>
    <t>893 04 05</t>
  </si>
  <si>
    <t>Šoupátko pro domovní přípojky d40-2´´ tvárná litina</t>
  </si>
  <si>
    <t>1vnější závit 2´´ , 1 hrdlo ISO pro připojení potrubí PE40, 1 vnitřní závit.</t>
  </si>
  <si>
    <t>893 04 06</t>
  </si>
  <si>
    <t>Zemní souprava teleskopická pro domov. šoupata 3/4" - 2"</t>
  </si>
  <si>
    <t>Pro krytí potrubí 1,3-1,8m.</t>
  </si>
  <si>
    <t xml:space="preserve">V položkách osazení poklopů jsou zakalkulovány i náklady na jejich podezdění.  V položkách nejsou zakalkulovány náklady na dodání poklopů; </t>
  </si>
  <si>
    <t>893 04 07</t>
  </si>
  <si>
    <t>893 04 08</t>
  </si>
  <si>
    <t xml:space="preserve">Poklop uliční pro šoupátka pro domovní přípojky </t>
  </si>
  <si>
    <t>919735112R00</t>
  </si>
  <si>
    <t xml:space="preserve">Řezání stávajícího živičného krytu tl. 5 - 10 cm </t>
  </si>
  <si>
    <t>Překop mimo rekonstrukci komunikace u H3-V.</t>
  </si>
  <si>
    <t>3,0+1,0*2</t>
  </si>
  <si>
    <t>936452111.1</t>
  </si>
  <si>
    <t>LT125:50,0</t>
  </si>
  <si>
    <t>969011121.1</t>
  </si>
  <si>
    <t xml:space="preserve">Vybourání vodovod., plynového vedení DN do 52 mm </t>
  </si>
  <si>
    <t>PE50:179,0</t>
  </si>
  <si>
    <t>969011131.1</t>
  </si>
  <si>
    <t xml:space="preserve">Vybourání vodovod., plynového vedení DN do 125 mm </t>
  </si>
  <si>
    <t>LT125:40,0</t>
  </si>
  <si>
    <t>SO 05</t>
  </si>
  <si>
    <t>Kanalizační přípojky</t>
  </si>
  <si>
    <t>SO 05 Kanalizační přípojky</t>
  </si>
  <si>
    <t>Kanalizační přípojky_I/19</t>
  </si>
  <si>
    <t>Sejmutá ornice bude dočasně uložena v blízkosti výkopu a po ukončení stavebních prací opět rozprostřena.</t>
  </si>
  <si>
    <t>přípojky splaškové PVC200, ornice, dl.10,0m:1,0*10,0*0,1</t>
  </si>
  <si>
    <t>přípojky dešťové PVC200, ornice, dl.5,0m:1,0*5,0*0,1</t>
  </si>
  <si>
    <t>přípojky dešťové PVC150, ornice, dl.1,0m:1,0*1,0*0,1</t>
  </si>
  <si>
    <t>přípojky do příkopu PVC150, ornice, dl.2,5m:1,0*2,5*0,1</t>
  </si>
  <si>
    <t>132201211R00</t>
  </si>
  <si>
    <t xml:space="preserve">Hloubení rýh š.do 200 cm hor.3 do 100 m3,STROJNĚ </t>
  </si>
  <si>
    <t>přípojky splaškové PVC200, nezpevněno, dl.23,0m:(0,8+0,1)*(1,8-0,1)*23,0*0,4</t>
  </si>
  <si>
    <t>přípojky splaškové PVC200, ornice, dl.10,0m:(0,8+0,1)*(1,8-0,1)*10,0*0,4</t>
  </si>
  <si>
    <t>přípojky splaškové PVC200, dlažba, dl.6,0m:(0,8+0,1)*(1,8-0,1)*6,0*0,4</t>
  </si>
  <si>
    <t>přípojky splaškové PVC200, asf.komunikace, dl.49,5m:(0,8+0,1)*(1,8-0,1)*49,5*0,4</t>
  </si>
  <si>
    <t>přípojky splaškové PVC200, asf.kom.míst., dl.2,0m:(0,8+0,1)*(1,8-0,45)*2,0*0,4</t>
  </si>
  <si>
    <t>vypouštění ATS PVC200, nezpevněno, dl.4,5m:(0,8+0,1)*(1,8-0,1)*4,5*0,4</t>
  </si>
  <si>
    <t>přípojky dešťové PVC200, nezpevněno, dl.3,0m:(0,8+0,1)*(1,8-0,1)*3,0*0,4</t>
  </si>
  <si>
    <t>přípojky dešťové PVC200, ornice, dl.5,0m:(0,8+0,1)*(1,8-0,1)*5,0*0,4</t>
  </si>
  <si>
    <t>přípojky dešťové PVC200, asf.komunikace, dl.6,0m:(0,8+0,1)*(1,8-0,1)*6,0*0,4</t>
  </si>
  <si>
    <t>přípojky dešťové PVC150, nezpevněno, dl.10,0m:(0,8+0,1)*(1,8-0,1)*10,0*0,4</t>
  </si>
  <si>
    <t>přípojky dešťové PVC150, ornice, dl.1,0m:(0,8+0,1)*(1,8-0,1)*1,0*0,4</t>
  </si>
  <si>
    <t>přípojky dešťové PVC150, asf.komunikace, dl.5,0m:(0,8+0,1)*(1,8-0,1)*5,0*0,4</t>
  </si>
  <si>
    <t>přípojky dešťové PVC150, asf.kom.míst., dl.1,0m:(0,8+0,1)*(1,8-0,45)*1,0*0,4</t>
  </si>
  <si>
    <t>přípojky do příkopu PVC150, nezpevněno, dl.32,5m:0,8*(0,5-0,1)*32,5*0,4</t>
  </si>
  <si>
    <t>přípojky do příkopu PVC150, ornice, dl.2,5m:0,8*(0,5-0,1)*2,5*0,4</t>
  </si>
  <si>
    <t>přípojky do příkopu PVC150, asf.komunikace, dl.54,0m:0,8*(0,5-0,1)*54,0*0,4</t>
  </si>
  <si>
    <t>přípojky splaškové PVC200, nezpevněno, dl.23,0m:(0,8+0,1)*(1,8-0,1)*23,0*0,5</t>
  </si>
  <si>
    <t>přípojky splaškové PVC200, ornice, dl.10,0m:(0,8+0,1)*(1,8-0,1)*10,0*0,5</t>
  </si>
  <si>
    <t>přípojky splaškové PVC200, dlažba, dl.6,0m:(0,8+0,1)*(1,8-0,1)*6,0*0,5</t>
  </si>
  <si>
    <t>přípojky splaškové PVC200, asf.komunikace, dl.49,5m:(0,8+0,1)*(1,8-0,1)*49,5*0,5</t>
  </si>
  <si>
    <t>přípojky splaškové PVC200, asf.kom.míst., dl.2,0m:(0,8+0,1)*(1,8-0,45)*2,0*0,5</t>
  </si>
  <si>
    <t>vypouštění ATS PVC200, nezpevněno, dl.4,5m:(0,8+0,1)*(1,8-0,1)*4,5*0,5</t>
  </si>
  <si>
    <t>přípojky dešťové PVC200, nezpevněno, dl.3,0m:(0,8+0,1)*(1,8-0,1)*3,0*0,5</t>
  </si>
  <si>
    <t>přípojky dešťové PVC200, ornice, dl.5,0m:(0,8+0,1)*(1,8-0,1)*5,0*0,5</t>
  </si>
  <si>
    <t>přípojky dešťové PVC200, asf.komunikace, dl.6,0m:(0,8+0,1)*(1,8-0,1)*6,0*0,5</t>
  </si>
  <si>
    <t>přípojky dešťové PVC150, nezpevněno, dl.10,0m:(0,8+0,1)*(1,8-0,1)*10,0*0,5</t>
  </si>
  <si>
    <t>přípojky dešťové PVC150, ornice, dl.1,0m:(0,8+0,1)*(1,8-0,1)*1,0*0,5</t>
  </si>
  <si>
    <t>přípojky dešťové PVC150, asf.komunikace, dl.5,0m:(0,8+0,1)*(1,8-0,1)*5,0*0,5</t>
  </si>
  <si>
    <t>přípojky dešťové PVC150, asf.kom.míst., dl.1,0m:(0,8+0,1)*(1,8-0,45)*1,0*0,5</t>
  </si>
  <si>
    <t>přípojky do příkopu PVC150, nezpevněno, dl.32,5m:0,8*(0,5-0,1)*32,5*0,5</t>
  </si>
  <si>
    <t>přípojky do příkopu PVC150, ornice, dl.2,5m:0,8*(0,5-0,1)*2,5*0,5</t>
  </si>
  <si>
    <t>přípojky do příkopu PVC150, asf.komunikace, dl.54,0m:0,8*(0,5-0,1)*54,0*0,5</t>
  </si>
  <si>
    <t>přípojky splaškové PVC200, nezpevněno, dl.23,0m:(0,8+0,1)*(1,8-0,1)*23,0*0,9*0,5</t>
  </si>
  <si>
    <t>přípojky splaškové PVC200, ornice, dl.10,0m:(0,8+0,1)*(1,8-0,1)*10,0*0,9*0,5</t>
  </si>
  <si>
    <t>přípojky splaškové PVC200, dlažba, dl.6,0m:(0,8+0,1)*(1,8-0,1)*6,0*0,9*0,5</t>
  </si>
  <si>
    <t>přípojky splaškové PVC200, asf.komunikace, dl.49,5m:(0,8+0,1)*(1,8-0,1)*49,5*0,9*0,5</t>
  </si>
  <si>
    <t>přípojky splaškové PVC200, asf.kom.míst., dl.2,0m:(0,8+0,1)*(1,8-0,45)*2,0*0,9*0,5</t>
  </si>
  <si>
    <t>vypouštění ATS PVC200, nezpevněno, dl.4,5m:(0,8+0,1)*(1,8-0,1)*4,5*0,9*0,5</t>
  </si>
  <si>
    <t>přípojky dešťové PVC200, nezpevněno, dl.3,0m:(0,8+0,1)*(1,8-0,1)*3,0*0,9*0,5</t>
  </si>
  <si>
    <t>přípojky dešťové PVC200, ornice, dl.5,0m:(0,8+0,1)*(1,8-0,1)*5,0*0,9*0,5</t>
  </si>
  <si>
    <t>přípojky dešťové PVC200, asf.komunikace, dl.6,0m:(0,8+0,1)*(1,8-0,1)*6,0*0,9*0,5</t>
  </si>
  <si>
    <t>přípojky dešťové PVC150, nezpevněno, dl.10,0m:(0,8+0,1)*(1,8-0,1)*10,0*0,9*0,5</t>
  </si>
  <si>
    <t>přípojky dešťové PVC150, ornice, dl.1,0m:(0,8+0,1)*(1,8-0,1)*1,0*0,9*0,5</t>
  </si>
  <si>
    <t>přípojky dešťové PVC150, asf.komunikace, dl.5,0m:(0,8+0,1)*(1,8-0,1)*5,0*0,9*0,5</t>
  </si>
  <si>
    <t>přípojky dešťové PVC150, asf.kom.míst., dl.1,0m:(0,8+0,1)*(1,8-0,45)*1,0*0,9*0,5</t>
  </si>
  <si>
    <t>přípojky do příkopu PVC150, nezpevněno, dl.32,5m:0,8*(0,5-0,1)*32,5*0,9*0,5</t>
  </si>
  <si>
    <t>přípojky do příkopu PVC150, ornice, dl.2,5m:0,8*(0,5-0,1)*2,5*0,9*0,5</t>
  </si>
  <si>
    <t>přípojky do příkopu PVC150, asf.komunikace, dl.54,0m:0,8*(0,5-0,1)*54,0*0,9*0,5</t>
  </si>
  <si>
    <t>objem zásypu:118,89</t>
  </si>
  <si>
    <t>přípojky splaškové PVC200, nezpevněno, dl.23,0m:(0,8+0,1)*(1,8-0,1)*23,0*0,1</t>
  </si>
  <si>
    <t>přípojky splaškové PVC200, ornice, dl.10,0m:(0,8+0,1)*(1,8-0,1)*10,0*0,1</t>
  </si>
  <si>
    <t>přípojky splaškové PVC200, dlažba, dl.6,0m:(0,8+0,1)*(1,8-0,1)*6,0*0,1</t>
  </si>
  <si>
    <t>přípojky splaškové PVC200, asf.komunikace, dl.49,5m:(0,8+0,1)*(1,8-0,1)*49,5*0,1</t>
  </si>
  <si>
    <t>přípojky splaškové PVC200, asf.kom.míst., dl.2,0m:(0,8+0,1)*(1,8-0,45)*2,0*0,1</t>
  </si>
  <si>
    <t>vypouštění ATS PVC200, nezpevněno, dl.4,5m:(0,8+0,1)*(1,8-0,1)*4,5*0,1</t>
  </si>
  <si>
    <t>přípojky dešťové PVC200, nezpevněno, dl.3,0m:(0,8+0,1)*(1,8-0,1)*3,0*0,1</t>
  </si>
  <si>
    <t>přípojky dešťové PVC200, ornice, dl.5,0m:(0,8+0,1)*(1,8-0,1)*5,0*0,1</t>
  </si>
  <si>
    <t>přípojky dešťové PVC200, asf.komunikace, dl.6,0m:(0,8+0,1)*(1,8-0,1)*6,0*0,1</t>
  </si>
  <si>
    <t>přípojky dešťové PVC150, nezpevněno, dl.10,0m:(0,8+0,1)*(1,8-0,1)*10,0*0,1</t>
  </si>
  <si>
    <t>přípojky dešťové PVC150, ornice, dl.1,0m:(0,8+0,1)*(1,8-0,1)*1,0*0,1</t>
  </si>
  <si>
    <t>přípojky dešťové PVC150, asf.komunikace, dl.5,0m:(0,8+0,1)*(1,8-0,1)*5,0*0,1</t>
  </si>
  <si>
    <t>přípojky dešťové PVC150, asf.kom.míst., dl.1,0m:(0,8+0,1)*(1,8-0,45)*1,0*0,1</t>
  </si>
  <si>
    <t>přípojky do příkopu PVC150, nezpevněno, dl.32,5m:0,8*(0,5-0,1)*32,5*0,1</t>
  </si>
  <si>
    <t>přípojky do příkopu PVC150, ornice, dl.2,5m:0,8*(0,5-0,1)*2,5*0,1</t>
  </si>
  <si>
    <t>přípojky do příkopu PVC150, asf.komunikace, dl.54,0m:0,8*(0,5-0,1)*54,0*0,1</t>
  </si>
  <si>
    <t>objem výkopku v hornině 3:88,126</t>
  </si>
  <si>
    <t>objem výkopku v hornině 4:110,1575</t>
  </si>
  <si>
    <t>objem zásypu:-118,89</t>
  </si>
  <si>
    <t>79,3935*20</t>
  </si>
  <si>
    <t>objem výkopku v hornině 5:22,0315</t>
  </si>
  <si>
    <t>22,0315*20</t>
  </si>
  <si>
    <t>přípojky splaškové PVC200, nezpevněno, dl.23,0m:(1,8-0,1)*23,0*2</t>
  </si>
  <si>
    <t>přípojky splaškové PVC200, ornice, dl.10,0m:1,8*10,0*2</t>
  </si>
  <si>
    <t>přípojky splaškové PVC200, dlažba, dl.6,0m:(1,8-0,1)*6,0*2</t>
  </si>
  <si>
    <t>přípojky splaškové PVC200, asf.komunikace, dl.49,5m:(1,8-0,1)*49,5*2</t>
  </si>
  <si>
    <t>přípojky splaškové PVC200, asf.kom.míst., dl.2,0m:(1,8-0,45)*2,0*2</t>
  </si>
  <si>
    <t>vypouštění ATS PVC200, nezpevněno, dl.4,5m:(1,8-0,1)*4,5*2</t>
  </si>
  <si>
    <t>přípojky dešťové PVC200, nezpevněno, dl.3,0m:(1,8-0,1)*3,0*2</t>
  </si>
  <si>
    <t>přípojky dešťové PVC200, ornice, dl.5,0m:1,8*5,0*2</t>
  </si>
  <si>
    <t>přípojky dešťové PVC200, asf.komunikace, dl.6,0m:(1,8-0,1)*6,0*2</t>
  </si>
  <si>
    <t>přípojky dešťové PVC150, nezpevněno, dl.10,0m:(1,8-0,1)*10,0*2</t>
  </si>
  <si>
    <t>přípojky dešťové PVC150, ornice, dl.1,0m:1,8*1,0*2</t>
  </si>
  <si>
    <t>přípojky dešťové PVC150, asf.komunikace, dl.5,0m:(1,8-0,1)*5,0*2</t>
  </si>
  <si>
    <t>přípojky dešťové PVC150, asf.kom.míst., dl.1,0m:(1,8-0,45)*1,0*2</t>
  </si>
  <si>
    <t>přípojky splaškové PVC200:(0,8+0,1)*13</t>
  </si>
  <si>
    <t>přípojky dešťové PVC200:(0,8+0,1)*1</t>
  </si>
  <si>
    <t>přípojky dešťové PVC150:(0,8+0,1)*1</t>
  </si>
  <si>
    <t>přípojky do příkopu PVC150:(0,8+0,1)*8</t>
  </si>
  <si>
    <t>kabely:1,0*1,5*20,7</t>
  </si>
  <si>
    <t>přípojky splaškové PVC200, nezpevněno, dl.23,0m:(0,8+0,1)*0,5*23,0</t>
  </si>
  <si>
    <t>přípojky splaškové PVC200, ornice, dl.10,0m:(0,8+0,1)*0,5*10,0</t>
  </si>
  <si>
    <t>přípojky splaškové PVC200, dlažba, dl.6,0m:(0,8+0,1)*0,5*6,0</t>
  </si>
  <si>
    <t>přípojky splaškové PVC200, asf.komunikace, dl.49,5m:(0,8+0,1)*0,5*49,5</t>
  </si>
  <si>
    <t>přípojky splaškové PVC200, asf.kom.míst., dl.2,0m:(0,8+0,1)*0,5*2,0</t>
  </si>
  <si>
    <t>vypouštění ATS PVC200, nezpevněno, dl.4,5m:(0,8+0,1)*0,5*4,5</t>
  </si>
  <si>
    <t>přípojky dešťové PVC200, nezpevněno, dl.3,0m:(0,8+0,1)*0,5*3,0</t>
  </si>
  <si>
    <t>přípojky dešťové PVC200, ornice, dl.5,0m:(0,8+0,1)*0,5*5,0</t>
  </si>
  <si>
    <t>přípojky dešťové PVC200, asf.komunikace, dl.6,0m:(0,8+0,1)*0,5*6,0</t>
  </si>
  <si>
    <t>přípojky dešťové PVC150, nezpevněno, dl.10,0m:(0,8+0,1)*0,45*10,0</t>
  </si>
  <si>
    <t>přípojky dešťové PVC150, ornice, dl.1,0m:(0,8+0,1)*0,45*1,0</t>
  </si>
  <si>
    <t>přípojky dešťové PVC150, asf.komunikace, dl.5,0m:(0,8+0,1)*0,45*5,0</t>
  </si>
  <si>
    <t>přípojky dešťové PVC150, asf.kom.míst., dl.1,0m:(0,8+0,1)*0,45*1,0</t>
  </si>
  <si>
    <t>přípojky do příkopu PVC150, nezpevněno, dl.36,5m:</t>
  </si>
  <si>
    <t>přípojky do příkopu PVC150, ornice, dl.2,5m:</t>
  </si>
  <si>
    <t>přípojky do příkopu PVC150, asf.komunikace, dl.60,0m:</t>
  </si>
  <si>
    <t>přípojky splaškové PVC200, nezpevněno, dl.23,0m:(0,8+0,1)*(1,8-0,1-0,5-0,15)*23,0</t>
  </si>
  <si>
    <t>přípojky splaškové PVC200, ornice, dl.10,0m:(0,8+0,1)*(1,8-0,1-0,5-0,15)*10,0</t>
  </si>
  <si>
    <t>přípojky splaškové PVC200, dlažba, dl.6,0m:(0,8+0,1)*(1,8-0,1-0,5-0,15)*6,0</t>
  </si>
  <si>
    <t>přípojky splaškové PVC200, asf.komunikace, dl.49,5m:(0,8+0,1)*(1,8-0,1-0,5-0,15)*49,5</t>
  </si>
  <si>
    <t>přípojky splaškové PVC200, asf.kom.míst., dl.2,0m:(0,8+0,1)*(1,8-0,45-0,5-0,15)*2,0</t>
  </si>
  <si>
    <t>vypouštění ATS PVC200, nezpevněno, dl.4,5m:(0,8+0,1)*(1,8-0,1-0,5-0,15)*4,5</t>
  </si>
  <si>
    <t>přípojky dešťové PVC200, nezpevněno, dl.3,0m:(0,8+0,1)*(1,8-0,1-0,5-0,15)*3,0</t>
  </si>
  <si>
    <t>přípojky dešťové PVC200, ornice, dl.5,0m:(0,8+0,1)*(1,8-0,1-0,5-0,15)*5,0</t>
  </si>
  <si>
    <t>přípojky dešťové PVC200, asf.komunikace, dl.6,0m:(0,8+0,1)*(1,8-0,1-0,5-0,15)*6,0</t>
  </si>
  <si>
    <t>přípojky dešťové PVC150, nezpevněno, dl.10,0m:(0,8+0,1)*(1,8-0,1-0,45-0,15)*10,0</t>
  </si>
  <si>
    <t>přípojky dešťové PVC150, ornice, dl.1,0m:(0,8+0,1)*(1,8-0,1-0,45-0,15)*1,0</t>
  </si>
  <si>
    <t>přípojky dešťové PVC150, asf.komunikace, dl.5,0m:(0,8+0,1)*(1,8-0,1-0,45-0,15)*5,0</t>
  </si>
  <si>
    <t>přípojky dešťové PVC150, asf.kom.míst., dl.1,0m:(0,8+0,1)*(1,8-0,45-0,45-0,15)*1,0</t>
  </si>
  <si>
    <t>přípojky do příkopu PVC150, nezpevněno, dl.32,5m:0,8*(0,5-0,1-0,25-0,05-0,1)*32,5</t>
  </si>
  <si>
    <t>přípojky do příkopu PVC150, ornice, dl.2,5m:0,8*(0,5-0,1-0,25-0,05-0,1)*2,5</t>
  </si>
  <si>
    <t>přípojky do příkopu PVC150, asf.komunikace, dl.54,0m:0,8*(0,5-0,1-0,25-0,05-0,1)*54,0</t>
  </si>
  <si>
    <t>přípojky splaškové PVC200, ornice, dl.10,0m:1,0*10,0</t>
  </si>
  <si>
    <t>přípojky dešťové PVC200, ornice, dl.5,0m:1,0*5,0</t>
  </si>
  <si>
    <t>přípojky dešťové PVC150, ornice, dl.1,0m:1,0*1,0</t>
  </si>
  <si>
    <t>přípojky do příkopu PVC150, ornice, dl.2,5m:1,0*2,5</t>
  </si>
  <si>
    <t>přípojky splaškové PVC200, nezpevněno, dl.23,0m:(0,8+0,1)*0,15*23,0</t>
  </si>
  <si>
    <t>přípojky splaškové PVC200, ornice, dl.10,0m:(0,8+0,1)*0,15*10,0</t>
  </si>
  <si>
    <t>přípojky splaškové PVC200, dlažba, dl.6,0m:(0,8+0,1)*0,15*6,0</t>
  </si>
  <si>
    <t>přípojky splaškové PVC200, asf.komunikace, dl.49,5m:(0,8+0,1)*0,15*49,5</t>
  </si>
  <si>
    <t>přípojky splaškové PVC200, asf.kom.míst., dl.2,0m:(0,8+0,1)*0,15*2,0</t>
  </si>
  <si>
    <t>vypouštění ATS PVC200, nezpevněno, dl.4,5m:(0,8+0,1)*0,15*4,5</t>
  </si>
  <si>
    <t>přípojky dešťové PVC200, nezpevněno, dl.3,0m:(0,8+0,1)*0,15*3,0</t>
  </si>
  <si>
    <t>přípojky dešťové PVC200, ornice, dl.5,0m:(0,8+0,1)*0,15*5,0</t>
  </si>
  <si>
    <t>přípojky dešťové PVC200, asf.komunikace, dl.6,0m:(0,8+0,1)*0,15*6,0</t>
  </si>
  <si>
    <t>přípojky dešťové PVC150, nezpevněno, dl.10,0m:(0,8+0,1)*0,15*10,0</t>
  </si>
  <si>
    <t>přípojky dešťové PVC150, ornice, dl.1,0m:(0,8+0,1)*0,15*1,0</t>
  </si>
  <si>
    <t>přípojky dešťové PVC150, asf.komunikace, dl.5,0m:(0,8+0,1)*0,15*5,0</t>
  </si>
  <si>
    <t>přípojky dešťové PVC150, asf.kom.míst., dl.1,0m:(0,8+0,1)*0,15*1,0</t>
  </si>
  <si>
    <t>přípojky do příkopu PVC150, nezpevněno, dl.32,5m:0,8*0,1*32,5</t>
  </si>
  <si>
    <t>přípojky do příkopu PVC150, ornice, dl.2,5m:0,8*0,1*2,5</t>
  </si>
  <si>
    <t>přípojky do příkopu PVC150, asf.komunikace, dl.54,0m:0,8*0,1*54,0</t>
  </si>
  <si>
    <t>přípojky do příkopu PVC150, nezpevněno, dl.32,5m:0,8*0,05*32,5</t>
  </si>
  <si>
    <t>přípojky do příkopu PVC150, ornice, dl.2,5m:0,8*0,05*2,5</t>
  </si>
  <si>
    <t>přípojky do příkopu PVC150, asf.komunikace, dl.54,0m:0,8*0,05*54,0</t>
  </si>
  <si>
    <t>přípojky do příkopu PVC150, nezpevněno, dl.32,5m:0,8*0,25*32,5</t>
  </si>
  <si>
    <t>přípojky do příkopu PVC150, ornice, dl.2,5m:0,8*0,25*2,5</t>
  </si>
  <si>
    <t>přípojky do příkopu PVC150, asf.komunikace, dl.54,0m:0,8*0,25*54,0</t>
  </si>
  <si>
    <t>přípojky do příkopu PVC150, nezpevněno, dl.32,5m:0,8*32,5*0,00799*1,2</t>
  </si>
  <si>
    <t>přípojky do příkopu PVC150, ornice, dl.2,5m:0,8*2,5*0,00799*1,2</t>
  </si>
  <si>
    <t>přípojky do příkopu PVC150, asf.komunikace, dl.54,0m:0,8*54,0*0,00799*1,2</t>
  </si>
  <si>
    <t>Odláždění zaústění přípojek do příkopu. Na jedno zaústění předpokládáme 1m2 dlažby.</t>
  </si>
  <si>
    <t>přípojky do příkopu PVC150:8*1,0</t>
  </si>
  <si>
    <t>přípojky dešťové PVC150:17,0</t>
  </si>
  <si>
    <t>přípojky do příkopu PVC150:89,0</t>
  </si>
  <si>
    <t>28611132</t>
  </si>
  <si>
    <t>871353121R00</t>
  </si>
  <si>
    <t xml:space="preserve">Montáž trub z plastu, gumový kroužek, DN 200 </t>
  </si>
  <si>
    <t>přípojky splaškové PVC200:90,5</t>
  </si>
  <si>
    <t>vypouštění ATS PVC200:4,5</t>
  </si>
  <si>
    <t>přípojky dešťové PVC200:14,0</t>
  </si>
  <si>
    <t>28611133</t>
  </si>
  <si>
    <t xml:space="preserve">Trubka PVC-U kanalizační 200x6,9mm SN12 </t>
  </si>
  <si>
    <t>koleno za odbočkou z dešťového sběrače:4</t>
  </si>
  <si>
    <t>koleno na přípojce do příkopu u č.p.192:1</t>
  </si>
  <si>
    <t>víčko do hrdla na konci přípojky:6</t>
  </si>
  <si>
    <t>28650661</t>
  </si>
  <si>
    <t>Koleno kanalizační PVC-U DN150/45°</t>
  </si>
  <si>
    <t>28651832.A</t>
  </si>
  <si>
    <t>Víčko do hrdla kanalizační PVC DN150</t>
  </si>
  <si>
    <t>přechod PVC/kamenina za odbočkou ze splaš.sběrače:15</t>
  </si>
  <si>
    <t>koleno za přechodem:15</t>
  </si>
  <si>
    <t>koleno za odbočkou z dešťového sběrače:2</t>
  </si>
  <si>
    <t>víčko do hrdla na konci přípojky:15</t>
  </si>
  <si>
    <t>28650666</t>
  </si>
  <si>
    <t>Koleno kanalizační PVC-U  DN200/45°</t>
  </si>
  <si>
    <t>28651833.A</t>
  </si>
  <si>
    <t>Víčko do hrdla kanalizační PVC DN200</t>
  </si>
  <si>
    <t>28651859.A</t>
  </si>
  <si>
    <t>Přechod kamenina-PVC kanalizační DN200</t>
  </si>
  <si>
    <t>včetně těsnícího kroužku</t>
  </si>
  <si>
    <t>089 05 01</t>
  </si>
  <si>
    <t>089 05 02</t>
  </si>
  <si>
    <t xml:space="preserve">Přechod PVC-litina kanalizační DN150, D+M </t>
  </si>
  <si>
    <t>089 05 03</t>
  </si>
  <si>
    <t xml:space="preserve">Redukce litina DN150/125, D+M </t>
  </si>
  <si>
    <t>089 05 04</t>
  </si>
  <si>
    <t xml:space="preserve">Litinové odpadní koleno s patkou DN125, D+M </t>
  </si>
  <si>
    <t>089 05 05</t>
  </si>
  <si>
    <t xml:space="preserve">Blok potrubí 600x600x600 z betonu C12/15 </t>
  </si>
  <si>
    <t>089 05 06</t>
  </si>
  <si>
    <t>Lapač střešních splavenin litinový DN125 barva černá, D+M</t>
  </si>
  <si>
    <t>089 05 07</t>
  </si>
  <si>
    <t>Litinová odpadní trouba DN125, dl.1,5m barva černá, D+M</t>
  </si>
  <si>
    <t>Cena včetně 2ks objímek a ukotvení do zdi.</t>
  </si>
  <si>
    <t>089 05 08</t>
  </si>
  <si>
    <t xml:space="preserve">Límec z plechu, materiálově shodný se svodem, D+M </t>
  </si>
  <si>
    <t>089 05 09</t>
  </si>
  <si>
    <t>Seříznutí trouby PVC-U DN150 u vyústění do příkopu</t>
  </si>
  <si>
    <t>SO 06</t>
  </si>
  <si>
    <t>SO 06 Vodovodní přípojky</t>
  </si>
  <si>
    <t>Vodovodní přípojky_I/19</t>
  </si>
  <si>
    <t>přípojky PE32/40, ornice, dl.6,6m:1,0*6,6*0,1</t>
  </si>
  <si>
    <t>132201210R00</t>
  </si>
  <si>
    <t xml:space="preserve">Hloubení rýh š.do 200 cm hor.3 do 50 m3,STROJNĚ </t>
  </si>
  <si>
    <t>přípojky PE32/40, nezpevněno, dl.12,2m:(0,8+0,1)*(1,5-0,1)*12,2*0,4</t>
  </si>
  <si>
    <t>přípojky PE32/40, ornice, dl.6,6m:(0,8+0,1)*(1,5-0,1)*6,6*0,4</t>
  </si>
  <si>
    <t>přípojky PE32/40, dlažba, dl.5,2m:(0,8+0,1)*(1,5-0,1)*5,2*0,4</t>
  </si>
  <si>
    <t>přípojky PE32/40, asf.komunikace, dl.29,3m:(0,8+0,1)*(1,5-0,1)*29,3*0,4</t>
  </si>
  <si>
    <t>přípojky PE32/40, asf.kom.míst., dl.0,7m:(0,8+0,1)*(1,5-0,45)*0,7*0,4</t>
  </si>
  <si>
    <t>132301210R00</t>
  </si>
  <si>
    <t xml:space="preserve">Hloubení rýh š.do 200 cm hor.4 do 50 m3, STROJNĚ </t>
  </si>
  <si>
    <t>přípojky PE32/40, nezpevněno, dl.12,2m:(0,8+0,1)*(1,5-0,1)*12,2*0,5</t>
  </si>
  <si>
    <t>přípojky PE32/40, ornice, dl.6,6m:(0,8+0,1)*(1,5-0,1)*6,6*0,5</t>
  </si>
  <si>
    <t>přípojky PE32/40, dlažba, dl.5,2m:(0,8+0,1)*(1,5-0,1)*5,2*0,5</t>
  </si>
  <si>
    <t>přípojky PE32/40, asf.komunikace, dl.29,3m:(0,8+0,1)*(1,5-0,1)*29,3*0,5</t>
  </si>
  <si>
    <t>přípojky PE32/40, asf.kom.míst., dl.0,7m:(0,8+0,1)*(1,5-0,45)*0,7*0,5</t>
  </si>
  <si>
    <t>přípojky PE32/40, nezpevněno, dl.12,2m:(0,8+0,1)*(1,5-0,1)*12,2*0,9</t>
  </si>
  <si>
    <t>přípojky PE32/40, ornice, dl.6,6m:(0,8+0,1)*(1,5-0,1)*6,6*0,9</t>
  </si>
  <si>
    <t>přípojky PE32/40, dlažba, dl.5,2m:(0,8+0,1)*(1,5-0,1)*5,2*0,9</t>
  </si>
  <si>
    <t>přípojky PE32/40, asf.komunikace, dl.29,3m:(0,8+0,1)*(1,5-0,1)*29,3*0,9</t>
  </si>
  <si>
    <t>přípojky PE32/40, asf.kom.míst., dl.0,7m:(0,8+0,1)*(1,5-0,45)*0,7*0,9</t>
  </si>
  <si>
    <t>objem zásypu:46,9215</t>
  </si>
  <si>
    <t>přípojky PE32/40, nezpevněno, dl.12,2m:(0,8+0,1)*(1,5-0,1)*12,2*0,1</t>
  </si>
  <si>
    <t>přípojky PE32/40, ornice, dl.6,6m:(0,8+0,1)*(1,5-0,1)*6,6*0,1</t>
  </si>
  <si>
    <t>přípojky PE32/40, dlažba, dl.5,2m:(0,8+0,1)*(1,5-0,1)*5,2*0,1</t>
  </si>
  <si>
    <t>přípojky PE32/40, asf.komunikace, dl.29,3m:(0,8+0,1)*(1,5-0,1)*29,3*0,1</t>
  </si>
  <si>
    <t>přípojky PE32/40, asf.kom.míst., dl.0,7m:(0,8+0,1)*(1,5-0,45)*0,7*0,1</t>
  </si>
  <si>
    <t>přípojky PE32/40, nezpevněno, dl.17,4m:(0,8+0,1)*(1,5-0,1)*17,4*0,1</t>
  </si>
  <si>
    <t>objem výkopku v hornině 3:27,1278</t>
  </si>
  <si>
    <t>objem výkopku v hornině 4:33,9097</t>
  </si>
  <si>
    <t>objem zásypu:-46,9215</t>
  </si>
  <si>
    <t>14,116*20</t>
  </si>
  <si>
    <t>objem výkopku v hornině 5:6,782</t>
  </si>
  <si>
    <t>6,782*20</t>
  </si>
  <si>
    <t>přípojky PE32/40, nezpevněno, dl.12,2m:(1,5-0,1)*12,2*2</t>
  </si>
  <si>
    <t>přípojky PE32/40, ornice, dl.6,6m:1,5*6,6*2</t>
  </si>
  <si>
    <t>přípojky PE32/40, dlažba, dl.5,2m:(1,5-0,1)*5,2*2</t>
  </si>
  <si>
    <t>přípojky PE32/40, asf.komunikace, dl.29,3m:(1,5-0,1)*29,3*2</t>
  </si>
  <si>
    <t>přípojky PE32/40, asf.kom.míst., dl.0,7m:(1,5-0,45)*0,7*2</t>
  </si>
  <si>
    <t>přípojky PE32/40:(0,8+0,1)*11</t>
  </si>
  <si>
    <t>kabely:1,0*1,5*9,5</t>
  </si>
  <si>
    <t>přípojky PE32/40, nezpevněno, dl.12,2m:(0,8+0,1)*0,33*12,2</t>
  </si>
  <si>
    <t>přípojky PE32/40, ornice, dl.6,6m:(0,8+0,1)*0,33*6,6</t>
  </si>
  <si>
    <t>přípojky PE32/40, dlažba, dl.5,2m:(0,8+0,1)*0,33*5,2</t>
  </si>
  <si>
    <t>přípojky PE32/40, asf.komunikace, dl.29,3m:(0,8+0,1)*0,33*29,3</t>
  </si>
  <si>
    <t>přípojky PE32/40, asf.kom.míst., dl.0,7m:(0,8+0,1)*0,33*0,7</t>
  </si>
  <si>
    <t>167101101R00</t>
  </si>
  <si>
    <t xml:space="preserve">Nakládání výkopku z hor.1-4 v množství do 100 m3 </t>
  </si>
  <si>
    <t>přípojky PE32/40, nezpevněno, dl.12,2m:(0,8+0,1)*(1,5-0,1-0,33-0,1)*12,2</t>
  </si>
  <si>
    <t>přípojky PE32/40, ornice, dl.6,6m:(0,8+0,1)*(1,5-0,1-0,33-0,1)*6,6</t>
  </si>
  <si>
    <t>přípojky PE32/40, dlažba, dl.5,2m:(0,8+0,1)*(1,5-0,1-0,33-0,1)*5,2</t>
  </si>
  <si>
    <t>přípojky PE32/40, asf.komunikace, dl.29,3m:(0,8+0,1)*(1,5-0,1-0,33-0,1)*29,3</t>
  </si>
  <si>
    <t>přípojky PE32/40, asf.kom.míst., dl.0,7m:(0,8+0,1)*(1,5-0,45-0,33-0,1)*0,7</t>
  </si>
  <si>
    <t>přípojky PE32/40, ornice, dl.6,6m:1,0*6,6</t>
  </si>
  <si>
    <t>přípojky PE32/40, nezpevněno, dl.12,2m:(0,8+0,1)*0,1*12,2</t>
  </si>
  <si>
    <t>přípojky PE32/40, ornice, dl.6,6m:(0,8+0,1)*0,1*6,6</t>
  </si>
  <si>
    <t>přípojky PE32/40, dlažba, dl.5,2m:(0,8+0,1)*0,1*5,2</t>
  </si>
  <si>
    <t>přípojky PE32/40, asf.komunikace, dl.29,3m:(0,8+0,1)*0,1*29,3</t>
  </si>
  <si>
    <t>přípojky PE32/40, asf.kom.míst., dl.0,7m:(0,8+0,1)*0,1*0,7</t>
  </si>
  <si>
    <t>871161121R00</t>
  </si>
  <si>
    <t xml:space="preserve">Montáž trubek polyetylenových ve výkopu d 32 mm </t>
  </si>
  <si>
    <t>286134601</t>
  </si>
  <si>
    <t>Trubka vodovodní PE100RCS 32x2,9 mm, SDR11</t>
  </si>
  <si>
    <t>871171121R00</t>
  </si>
  <si>
    <t xml:space="preserve">Montáž trubek polyetylenových ve výkopu d 40 mm </t>
  </si>
  <si>
    <t>286134602</t>
  </si>
  <si>
    <t>Trubka vodovodní PE100RC 40x3,7 mm, SDR 11</t>
  </si>
  <si>
    <t>890 06 01</t>
  </si>
  <si>
    <t>890 06 02</t>
  </si>
  <si>
    <t>SO 07</t>
  </si>
  <si>
    <t>Veřejné osvětlení</t>
  </si>
  <si>
    <t>SO 07 Veřejné osvětlení</t>
  </si>
  <si>
    <t>SO 08</t>
  </si>
  <si>
    <t>Přípojka NN pro ATS</t>
  </si>
  <si>
    <t>SO 08 Přípojka NN pro ATS</t>
  </si>
  <si>
    <t>Přípojka NN pro ATS_I/19</t>
  </si>
  <si>
    <t>132201110R00</t>
  </si>
  <si>
    <t xml:space="preserve">Hloubení rýh š.do 60 cm v hor.3 do 50 m3, STROJNĚ </t>
  </si>
  <si>
    <t>Objem hloubení v hornině 3 ... 50% objemu.</t>
  </si>
  <si>
    <t>Výkopek určený pro zpětný zásyp bude dočasně uložen vedle výkopu, přebytečná zemina bude odvezena na skládku.</t>
  </si>
  <si>
    <t>Svislé přemístění se vzhladem k hloubce výkopu neuvažuje.</t>
  </si>
  <si>
    <t>rýha pro kabely:0,5*0,8*(29,0+0,5)*0,5</t>
  </si>
  <si>
    <t>132301110R00</t>
  </si>
  <si>
    <t xml:space="preserve">Hloubení rýh š.do 60 cm v hor.4 do 50 m3,STROJNĚ </t>
  </si>
  <si>
    <t>rýha pro zděný pilíř:0,8*2,0*1,5*0,5</t>
  </si>
  <si>
    <t>rýha pro zděný pilíř:0,8*2,0*1,5</t>
  </si>
  <si>
    <t>výkopek v hornině 3:5,9+1,2</t>
  </si>
  <si>
    <t>výkopek v hornině 4:5,9+1,2</t>
  </si>
  <si>
    <t>objem zásypu:-10,9913</t>
  </si>
  <si>
    <t>3,2087*10</t>
  </si>
  <si>
    <t>Uložení přebytečného výkopku v horninách 3 a 4 na skládku s rozprostřením sypaniny ve vrstvách a s hrubým urovnáním.</t>
  </si>
  <si>
    <t>rýha pro zděný pilíř:2,0*1,5</t>
  </si>
  <si>
    <t>175101101</t>
  </si>
  <si>
    <t>Obsyp kabelu bez prohození sypaniny s dodáním štěrkopísku frakce 0 - 22 mm</t>
  </si>
  <si>
    <t>Včetně dodávky kameniva.</t>
  </si>
  <si>
    <t>rýha pro kabely:0,5*0,1*(29,0+0,5)</t>
  </si>
  <si>
    <t>174101101R00</t>
  </si>
  <si>
    <t>rýha pro kabely:0,5*(0,8-0,1-0,1)*(29,0+0,5)</t>
  </si>
  <si>
    <t>rýha pro zděný pilíř:0,8*2,0*1,5-1,15*0,15*1,5</t>
  </si>
  <si>
    <t>451572111</t>
  </si>
  <si>
    <t xml:space="preserve">Kabelové lože z kameniva těženého 0 - 4 mm tl.10mm </t>
  </si>
  <si>
    <t>274351215R00</t>
  </si>
  <si>
    <t xml:space="preserve">Bednění stěn základových pasů - zřízení </t>
  </si>
  <si>
    <t>základ pro pilíř:(1,15+0,15*2)*1,2</t>
  </si>
  <si>
    <t>274313621R00</t>
  </si>
  <si>
    <t xml:space="preserve">Beton základových pasů prostý C 20/25 </t>
  </si>
  <si>
    <t>Přibetonávka základu pro pilíř ke stávající zdi.</t>
  </si>
  <si>
    <t>základ pro pilíř:1,15*0,15*1,2</t>
  </si>
  <si>
    <t>dobetonování otvoru v základu stávající zdi:0,3*1,2*0,3</t>
  </si>
  <si>
    <t>342271212.1</t>
  </si>
  <si>
    <t xml:space="preserve">Příčky z cihel betonových tl. 15 cm na MC </t>
  </si>
  <si>
    <t>pilíř pod úroveň spodku niky:(1,15+0,15*2)*0,9</t>
  </si>
  <si>
    <t>342242129.1</t>
  </si>
  <si>
    <t xml:space="preserve">Příčky z pálených plných cihel tl.15cm na MC </t>
  </si>
  <si>
    <t>pilíř nad úrovní spodku niky:(1,15+0,15*2+0,3)*(1,485-0,9)</t>
  </si>
  <si>
    <t>317168122R00</t>
  </si>
  <si>
    <t xml:space="preserve">Překlad keramický plochý 145x71x1250 mm </t>
  </si>
  <si>
    <t>Včetně dodávky překladů.</t>
  </si>
  <si>
    <t>pilíř:2</t>
  </si>
  <si>
    <t>627452111R00</t>
  </si>
  <si>
    <t xml:space="preserve">Spárování maltou MCs zapuštěné rovné, zdí z cihel </t>
  </si>
  <si>
    <t>pilíř:(1,15+0,*2)*1,485</t>
  </si>
  <si>
    <t>(0,15*3+0,3*2+0,35*2)*0,63</t>
  </si>
  <si>
    <t>63</t>
  </si>
  <si>
    <t>Podlahy a podlahové konstrukce</t>
  </si>
  <si>
    <t>63 Podlahy a podlahové konstrukce</t>
  </si>
  <si>
    <t>pilíř:0,3*1,15*0,065</t>
  </si>
  <si>
    <t>97</t>
  </si>
  <si>
    <t>Prorážení otvorů</t>
  </si>
  <si>
    <t>97 Prorážení otvorů</t>
  </si>
  <si>
    <t>971042551R00</t>
  </si>
  <si>
    <t xml:space="preserve">Vybourání otvorů zdi betonové pl. do 1 m2 všech tl </t>
  </si>
  <si>
    <t>Vybourání otvoru v základu stávající zdi pro protažení kabelových průchodek.</t>
  </si>
  <si>
    <t>0,3*1,2*0,3</t>
  </si>
  <si>
    <t>971033531R00</t>
  </si>
  <si>
    <t xml:space="preserve">Vybourání otv. zeď cihel. pl.1 m2, tl.15 cm, MVC </t>
  </si>
  <si>
    <t>otvor pro niku:0,85*0,7</t>
  </si>
  <si>
    <t>998272201R00</t>
  </si>
  <si>
    <t xml:space="preserve">Přesun hmot, kabelové vedení </t>
  </si>
  <si>
    <t>pilíř, pod novým zdivem:0,4</t>
  </si>
  <si>
    <t>pilíř:1,4</t>
  </si>
  <si>
    <t>764430230</t>
  </si>
  <si>
    <t xml:space="preserve">Oplechování zdí z Pz plechu tl.1mm, rš 420 mm </t>
  </si>
  <si>
    <t>Včetně zatření spáry u zdiva vodotěsným tmelem.</t>
  </si>
  <si>
    <t>pilíř:1,25</t>
  </si>
  <si>
    <t>M21</t>
  </si>
  <si>
    <t>Elektromontáže</t>
  </si>
  <si>
    <t>M21 Elektromontáže</t>
  </si>
  <si>
    <t>M21 01</t>
  </si>
  <si>
    <t xml:space="preserve">Ohebná dvouplášťová korugovaná chránička 110/94 </t>
  </si>
  <si>
    <t>vč. protahovacího lanka, červená</t>
  </si>
  <si>
    <t>M21 02</t>
  </si>
  <si>
    <t>Silový kabel pro pevné uložení do 1kV s hliníkovými jádry do 4x16 mm2</t>
  </si>
  <si>
    <t>M21 03</t>
  </si>
  <si>
    <t>Silový kabel pro pevné uložení do 1kV s měděnými jádry do 4x10 mm2</t>
  </si>
  <si>
    <t>M21 04</t>
  </si>
  <si>
    <t>Silový kabel pro pevné uložení do 1kV s měděnými jádry do 5x1,5 mm2</t>
  </si>
  <si>
    <t>M21 05</t>
  </si>
  <si>
    <t xml:space="preserve">Červená polyetylénová páska s bleskem šíře 220 mm </t>
  </si>
  <si>
    <t>M21 06</t>
  </si>
  <si>
    <t>Jistič - In 32 A, charakteristika B, 3-pól Icn 10 kA</t>
  </si>
  <si>
    <t>M21 07</t>
  </si>
  <si>
    <t>Pojistková vložka Un AC 500 V / DC 250 V velikost 000, 40 A gG</t>
  </si>
  <si>
    <t>M21 08</t>
  </si>
  <si>
    <t>Sestava přípojkové skříně a elektroměrového rozvaděče</t>
  </si>
  <si>
    <t>Celoplastové provedení z termosetu, pro osazení do výklenku ve stěně,přímé měření, jednotarif, jistič In 32A. Schválený pro připojení distributorem firmou ČEZ.</t>
  </si>
  <si>
    <t>M21 09</t>
  </si>
  <si>
    <t xml:space="preserve">Elektromontáže </t>
  </si>
  <si>
    <t>M21 10</t>
  </si>
  <si>
    <t xml:space="preserve">Výchozí revize elektroinstalace </t>
  </si>
  <si>
    <t>M21 11</t>
  </si>
  <si>
    <t xml:space="preserve">Odvoz a likvidace odpadu </t>
  </si>
  <si>
    <t>979990105R00</t>
  </si>
  <si>
    <t xml:space="preserve">Poplatek za skládku suti-cihel.ýrobky do 30x30 cm </t>
  </si>
  <si>
    <t>SO 09</t>
  </si>
  <si>
    <t>Příkop</t>
  </si>
  <si>
    <t>SO 09 Příkop</t>
  </si>
  <si>
    <t>Příkop_I/19</t>
  </si>
  <si>
    <t>111200001RA0</t>
  </si>
  <si>
    <t xml:space="preserve">Odstranění křovin a stromů do 100 mm, spálení </t>
  </si>
  <si>
    <t>112100101RA0</t>
  </si>
  <si>
    <t xml:space="preserve">Odstranění pařezů, odklizení, úprava terénu </t>
  </si>
  <si>
    <t>Sejmutí ornice v tl.10cm, sejmutá ornice bude dočasně uložena v blízkosti příkopu a po ukončení stavebních prací použita na zatravnění svahů příkopu a okolního pozemku dotčeného stavebními pracemi.</t>
  </si>
  <si>
    <t>160,0*0,1</t>
  </si>
  <si>
    <t>123202101R00</t>
  </si>
  <si>
    <t xml:space="preserve">Vykopávky zářezů v hor.3 do 1000 m3 </t>
  </si>
  <si>
    <t>Hloubení zářezů v hornině 3 ... 50% objemu.</t>
  </si>
  <si>
    <t>Vyhloubená zemina bude odvezena na skládku.</t>
  </si>
  <si>
    <t>příkop:(4,6+0,6)*0,5*1,0*33,0*0,5</t>
  </si>
  <si>
    <t>prohloubení pro kamennou dlažbu u VO03:11,0*0,25*0,5</t>
  </si>
  <si>
    <t>prohloubení pro kamennou rovnaninu, příkop:0,6*3*28,0*0,35*0,5</t>
  </si>
  <si>
    <t>prohloubení pro kamennou rovnaninu, stávající koryto:20,0*0,35*0,5</t>
  </si>
  <si>
    <t>123302101R00</t>
  </si>
  <si>
    <t xml:space="preserve">Vykopávky zářezů v hor.4 do 1000 m3 </t>
  </si>
  <si>
    <t>Hloubení zářezů v hornině 4 ... 50% objemu.</t>
  </si>
  <si>
    <t>objem hloubení v hornině 3:56,595</t>
  </si>
  <si>
    <t>objem hloubení v hornině 4:56,595</t>
  </si>
  <si>
    <t>113,19*20</t>
  </si>
  <si>
    <t>594511111.1</t>
  </si>
  <si>
    <t>Dlažba z lomového kamene,lože z C -/7,5 do 5 cm tloušťky 150 mm, včetně dodávky kamene</t>
  </si>
  <si>
    <t>vč. vyspárování</t>
  </si>
  <si>
    <t>kamenná dlažba u VO03:11,0</t>
  </si>
  <si>
    <t>463211111R00</t>
  </si>
  <si>
    <t xml:space="preserve">Rovnanina z lomového kamene s vyklínováním spár </t>
  </si>
  <si>
    <t>Spáry mezi velkými kameny budou vyplněny plochými kameny a štěrkem.</t>
  </si>
  <si>
    <t>kamenná rovnanina, příkop:0,6*3*28,0*0,25</t>
  </si>
  <si>
    <t>kamenná rovnanina, stávající koryto:20,0*0,25</t>
  </si>
  <si>
    <t>451577977.1</t>
  </si>
  <si>
    <t xml:space="preserve">Podklad pod rovnaninu z štěrkodrti tl.do 10 cm </t>
  </si>
  <si>
    <t>kamenná rovnanina, příkop:0,6*3*28,0</t>
  </si>
  <si>
    <t>kamenná rovnanina, stávající koryto:20,0</t>
  </si>
  <si>
    <t>046 09 01</t>
  </si>
  <si>
    <t xml:space="preserve">Betonový práh 250x250mm, beton prostý C 16/20 </t>
  </si>
  <si>
    <t>Položka zahrnuje, bednění, odbednění, dodávku a uložení betonu.</t>
  </si>
  <si>
    <t>046 09 02</t>
  </si>
  <si>
    <t>Stabilizační práh š.500mm, kamenná dlažba tl.250mm betonové lože C 12/15 tl.150mm</t>
  </si>
  <si>
    <t>vč.vyspárování</t>
  </si>
  <si>
    <t>práh š.500mm:4</t>
  </si>
  <si>
    <t>998231311R00</t>
  </si>
  <si>
    <t xml:space="preserve">Přesun hmot </t>
  </si>
  <si>
    <t>37001</t>
  </si>
  <si>
    <t xml:space="preserve">Poznámka: </t>
  </si>
  <si>
    <t xml:space="preserve">Dle podmínky uvedené v kapitole 3 v části F - "Technické podmínky" jednoznačně musí uchazeč vyplnit typ a výrobce (či dodavatele) u nejdůležitějších strojů a zařízení. 
Položky kterých se to týká jsou ve výkazu výměr označeny ve sloupcích "Typ" a  "Výrobce, dodavatel" poznámkou "nutno doplnit". V rozpočtu jsou podbarveny žlutou barvou.
</t>
  </si>
  <si>
    <t>Pro přehlednost jsou buňky k vyplnění (Jednotkové ceny) obarveny modrou barvou.</t>
  </si>
  <si>
    <t>Rekapitulace - investice SÚS</t>
  </si>
  <si>
    <t>Komunikace (SÚS)</t>
  </si>
  <si>
    <t>Propustek (SÚS)</t>
  </si>
  <si>
    <t>Celkem - investice SÚS</t>
  </si>
  <si>
    <t>Rekapitulace - Město Sušice</t>
  </si>
  <si>
    <t>PS 2+3</t>
  </si>
  <si>
    <t>ATS část elektro a ASŘ</t>
  </si>
  <si>
    <t>Chodníky a komunikace (Město Sušice)</t>
  </si>
  <si>
    <t>Celkem- investice Město Sušice</t>
  </si>
  <si>
    <t>Základ DPH 15 %</t>
  </si>
  <si>
    <t>Základ DPH 21 %</t>
  </si>
  <si>
    <t>Položka</t>
  </si>
  <si>
    <t>Pozice</t>
  </si>
  <si>
    <t>Popis položky</t>
  </si>
  <si>
    <t>Typ</t>
  </si>
  <si>
    <t>Výrobce</t>
  </si>
  <si>
    <t>m.j.</t>
  </si>
  <si>
    <t>Množství</t>
  </si>
  <si>
    <t>Jedn. cena
CZK/m.j.</t>
  </si>
  <si>
    <t>Celková cena
CZK</t>
  </si>
  <si>
    <t>PS 01 Technologická část strojní</t>
  </si>
  <si>
    <t>01.1</t>
  </si>
  <si>
    <t>Přívod pitné vody</t>
  </si>
  <si>
    <t>01.1.1</t>
  </si>
  <si>
    <t>Elektro tvarovka spojka bez dorazu PE 100 SDR 11 DE 110 DN 100 PN 16</t>
  </si>
  <si>
    <t>ks</t>
  </si>
  <si>
    <t>01.1.2</t>
  </si>
  <si>
    <t>Integrovaný lemový nákružek s přírubou s ocelovou výztuhou PE 100 SDR 11 DN 100 PN 16 DE 110</t>
  </si>
  <si>
    <t>01.1.3</t>
  </si>
  <si>
    <t>Lemový nákružek nerezový DN 100 PN 10; Ø 108x3mm; 
Materiálové provedení: korozivzdorná ocel 1.4301 (X5CrNi 18-10) dle ČSN 10088-1</t>
  </si>
  <si>
    <t>01.1.4</t>
  </si>
  <si>
    <t>Příruba převlečná DN 100 PN 10; ČSN EN 1092-1+A1 (131170) typ 02
Napojované potrubí: Ø 108x3mm
Materiálové provedení: korozivzdorná ocel 1.4301 (X5CrNi 18-10) dle ČSN 10088-1</t>
  </si>
  <si>
    <t>01.1.5</t>
  </si>
  <si>
    <t>Nátrubek přivařovací DN 25 vnější závit 1"
Materiálové provedení: korozivzdorná ocel 1.4301 (X5CrNi 18-10) dle ČSN 10088-1</t>
  </si>
  <si>
    <t>01.1.6</t>
  </si>
  <si>
    <t>Kulový kohout nerezový plnoprůtokový, třídílný, DN 25 PN 16, vnitřní závity 1", s pákou
Materiálové provedení: těleso, koule - nerezová ocel DIN 1.4401; těsnění PTFE; 
Médium: surová voda</t>
  </si>
  <si>
    <t>01.1.7</t>
  </si>
  <si>
    <r>
      <t>Automatický od a zavzdušňovací ventil DN 25 PN 16 s vnitřním závitem 1"; odvzdušňovací výkon max. 0,13 m</t>
    </r>
    <r>
      <rPr>
        <vertAlign val="superscript"/>
        <sz val="8"/>
        <rFont val="Arial"/>
        <family val="2"/>
      </rPr>
      <t>3</t>
    </r>
    <r>
      <rPr>
        <sz val="8"/>
        <rFont val="Arial"/>
        <family val="2"/>
      </rPr>
      <t>/min; atest pro styk s pitnou vodou;
Materiálové provedení: těleso, plovák - POM; víko - PE
Médium: pitná voda</t>
    </r>
  </si>
  <si>
    <t>01.1.8</t>
  </si>
  <si>
    <t>Koleno 90° nerezové, podélně svařované, poloměr ohybu R= 1,5D; mořené Ø 108x3mm
Materiálové provedení: korozivzdorná ocel 1.4301 (X5CrNi 18-10) dle ČSN 10088-1</t>
  </si>
  <si>
    <t>01.1.9</t>
  </si>
  <si>
    <t>Trubka nerezová, podélně svařovaná, mořená Ø 108x3m
Materiálové provedení: korozivzdorná ocel 1.4301 (X5CrNi 18-10) dle ČSN 10088-1</t>
  </si>
  <si>
    <t>01.1.10</t>
  </si>
  <si>
    <t>Nátrubek přivařovací DN 15 vnější závit 1/2"
Materiálové provedení: korozivzdorná ocel 1.4301 (X5CrNi 18-10) dle ČSN 10088-1</t>
  </si>
  <si>
    <t>01.1.11</t>
  </si>
  <si>
    <t>Kulový kohout nerezový plnoprůtokový, třídílný, DN 15 PN 16, vnitřní závity 1/2", s pákou
Materiálové provedení: těleso, koule - nerezová ocel DIN 1.4401; těsnění PTFE; 
Médium: surová voda</t>
  </si>
  <si>
    <t>01.1.12</t>
  </si>
  <si>
    <t>Nátrubek přivařovací DN 15 vnitřní závit 1/2"
Materiálové provedení: korozivzdorná ocel 1.4301 (X5CrNi 18-10) dle ČSN 10088-1</t>
  </si>
  <si>
    <t>01.1.13</t>
  </si>
  <si>
    <t>Vzorkovací kohout kulový DN 15 s vnějším závitem 1/2"; ruční páka; nástavec na hadici;  atest pro styk s pitnou vodou
Materiálové provedení: těleso ventilu, uzavírací koule, kuželka, kování, hadičník - mosaz (niklovaná, chromovaná); O-kroužek, ploché těsnění - NBR; těsnění koule - PTFE; matice - ocel; páka - hliník;
Médium: pitná voda</t>
  </si>
  <si>
    <t>01.1.14</t>
  </si>
  <si>
    <t>Bajonetová spojka nerezová DN 25 s vnějším závitem 1"</t>
  </si>
  <si>
    <t>01.1.15</t>
  </si>
  <si>
    <r>
      <t>Šoupátko přírubové DN 100 PN 16 s pogumovaným uzavíracím klínem;  ovládání ručním kolem
Stavební délka: řada 14 EN 558 (krátká); 
Materiálové provedení: těleso, víko, klín - tvárná litina; pogumování klínu EPDM, ucpávkové těsnění - NBR; vřeteno - nerez; vřetenová matice - bronz; spojovací materiál - nerez; ucpávkový šroub - mosaz,
Parametry zařízení: stupeň netěsnosti A dle EN 12266-1; pevnost tvárné litiny v tahu 
min. 400 N/mm</t>
    </r>
    <r>
      <rPr>
        <vertAlign val="superscript"/>
        <sz val="8"/>
        <rFont val="Arial"/>
        <family val="2"/>
      </rPr>
      <t>2</t>
    </r>
    <r>
      <rPr>
        <sz val="8"/>
        <rFont val="Arial"/>
        <family val="2"/>
      </rPr>
      <t>; válcovaný závit ovládacího vřetena; atest pro styk s pitnou vodou
Příslušenství: ruční kolo
Protikorozní ochrana: těžká protikorozní ochrana v kvalitě GSK, litinové díly opatřeny uvnitř i vně epoxidovým nástřikem;
Médium: pitná voda</t>
    </r>
  </si>
  <si>
    <t>01.1.16</t>
  </si>
  <si>
    <t>Redukce centrická podélně svařovaná, mořená Ø 108/84x2mm; 
Materiálové provedení: korozivzdorná ocel 1.4301 (X5CrNi 18-10) dle ČSN 10088-1</t>
  </si>
  <si>
    <t>01.1.17</t>
  </si>
  <si>
    <r>
      <t>Vodoměr přírubový DN 80 PN 16 pro měření průtoků studené vody; horizontální instalace; stavební délka 225 mm; atest pro styk s pitnou vodou; 
Parametry zařízení dle směrnice EU 2004/22/EC: jmenovitý (trvalý) průtok Qn= 100 m</t>
    </r>
    <r>
      <rPr>
        <vertAlign val="superscript"/>
        <sz val="8"/>
        <rFont val="Arial"/>
        <family val="2"/>
      </rPr>
      <t>3</t>
    </r>
    <r>
      <rPr>
        <sz val="8"/>
        <rFont val="Arial"/>
        <family val="2"/>
      </rPr>
      <t>/h; přetížení Q= 125 m</t>
    </r>
    <r>
      <rPr>
        <vertAlign val="superscript"/>
        <sz val="8"/>
        <rFont val="Arial"/>
        <family val="2"/>
      </rPr>
      <t>3</t>
    </r>
    <r>
      <rPr>
        <sz val="8"/>
        <rFont val="Arial"/>
        <family val="2"/>
      </rPr>
      <t xml:space="preserve">/h; </t>
    </r>
    <r>
      <rPr>
        <sz val="8"/>
        <rFont val="Arial"/>
        <family val="2"/>
      </rPr>
      <t>přechodový průtok při horizontální instalaci Q= 0,51 m</t>
    </r>
    <r>
      <rPr>
        <vertAlign val="superscript"/>
        <sz val="8"/>
        <rFont val="Arial"/>
        <family val="2"/>
      </rPr>
      <t>3</t>
    </r>
    <r>
      <rPr>
        <sz val="8"/>
        <rFont val="Arial"/>
        <family val="2"/>
      </rPr>
      <t>/h; minimální průtok při horizontální instalaci Q= 0,32 m</t>
    </r>
    <r>
      <rPr>
        <vertAlign val="superscript"/>
        <sz val="8"/>
        <rFont val="Arial"/>
        <family val="2"/>
      </rPr>
      <t>3</t>
    </r>
    <r>
      <rPr>
        <sz val="8"/>
        <rFont val="Arial"/>
        <family val="2"/>
      </rPr>
      <t>/h; tlaková ztráta při trvalém průtoku Q= 100 m</t>
    </r>
    <r>
      <rPr>
        <vertAlign val="superscript"/>
        <sz val="8"/>
        <rFont val="Arial"/>
        <family val="2"/>
      </rPr>
      <t>3</t>
    </r>
    <r>
      <rPr>
        <sz val="8"/>
        <rFont val="Arial"/>
        <family val="2"/>
      </rPr>
      <t>/h - 0,16 bar dle EN 14154; požadovaná uklidňovací délka před a za vodoměrem 0xDN (bez požadavku na uklidňovací délky); teplota média Tmax= 20°C;
Příslušenství: vysílač pulzů 1,0 m</t>
    </r>
    <r>
      <rPr>
        <vertAlign val="superscript"/>
        <sz val="8"/>
        <rFont val="Arial"/>
        <family val="2"/>
      </rPr>
      <t>3</t>
    </r>
    <r>
      <rPr>
        <sz val="8"/>
        <rFont val="Arial"/>
        <family val="2"/>
      </rPr>
      <t>/pulz; vysílač pulzů 0,001 m</t>
    </r>
    <r>
      <rPr>
        <vertAlign val="superscript"/>
        <sz val="8"/>
        <rFont val="Arial"/>
        <family val="2"/>
      </rPr>
      <t>3</t>
    </r>
    <r>
      <rPr>
        <sz val="8"/>
        <rFont val="Arial"/>
        <family val="2"/>
      </rPr>
      <t xml:space="preserve">/pulz; 
Médium: pitná voda 20°C; </t>
    </r>
  </si>
  <si>
    <t>kpl.</t>
  </si>
  <si>
    <t>01.1.18</t>
  </si>
  <si>
    <t>Lemový nákružek nerezový DN 80 PN 10; Ø 84x2mm; 
Materiálové provedení: korozivzdorná ocel 1.4301 (X5CrNi 18-10) dle ČSN 10088-1</t>
  </si>
  <si>
    <t>01.1.19</t>
  </si>
  <si>
    <t>Příruba převlečná DN 80 PN 10; ČSN EN 1092-1+A1 (131170) typ 02
Napojované potrubí: Ø 84x2mm
Materiálové provedení: korozivzdorná ocel 1.4301 (X5CrNi 18-10) dle ČSN 10088-1</t>
  </si>
  <si>
    <t>01.1.20</t>
  </si>
  <si>
    <t>Trubka nerezová, podélně svařovaná, mořená Ø  84x2m
Materiálové provedení: korozivzdorná ocel 1.4301 (X5CrNi 18-10) dle ČSN 10088-1</t>
  </si>
  <si>
    <t>01.1.21</t>
  </si>
  <si>
    <t>Mezipřírubová uzavírací motýlková klapka DN 100 PN 10 ovládání pákou; 
Materiálové provedení: těleso - tvárná litina GGG-40; těsnění - EPDM; disk - korozivzdorná ocel 1.4408 (GX5CrNiMo 19-11-2)
Parametry zařízení: stupeň netěsnosti A dle EN 12266-1; pevnost tvárné litiny v tahu min. 40 kg/mm2; čep i hřídel uloženy v kluzných ložiskách; hřídel zajištěn proti "vyfouknutí" při demontáži; 
Protikorozní ochrana: těžká protikorozní ochrana v kvalitě GSK, litinové díly opatřeny uvnitř i vně epoxidovým nástřikem;
Pozn.: armatura s atestem pro styk s pitnou vodou
Médium: pitná voda</t>
  </si>
  <si>
    <t>01.1.22</t>
  </si>
  <si>
    <t>Trubka nerezová, podélně svařovaná, mořená Ø 70x2m
Materiálové provedení: korozivzdorná ocel 1.4301 (X5CrNi 18-10) dle ČSN 10088-1</t>
  </si>
  <si>
    <t>01.1.23</t>
  </si>
  <si>
    <t>Lemový nákružek nerezový DN 65 PN 10; Ø 70x2mm; 
Materiálové provedení: korozivzdorná ocel 1.4301 (X5CrNi 18-10) dle ČSN 10088-1</t>
  </si>
  <si>
    <t>01.1.24</t>
  </si>
  <si>
    <t>Příruba převlečná DN 65 PN 10; ČSN EN 1092-1+A1 (131170) typ 02
Napojované potrubí: Ø 70x2mm
Materiálové provedení: korozivzdorná ocel 1.4301 (X5CrNi 18-10) dle ČSN 10088-1</t>
  </si>
  <si>
    <t>01.1.25</t>
  </si>
  <si>
    <t>Kotevní objímka s pryžovou vložkou pro potrubí nerez 108x3mm; kotevní a spojovací materiál; závitová tyč;
Materiálové provedení: objímka - korozivzdorná ocel 1.4404 ( X2CrNiMo 17-12-2) dle ČSN 10088-1;  pryžová vložka - EPDM; kotevní a spojovací materiál - korozivzdorná ocel 1.4404 ( X2CrNiMo 17-12-2) dle ČSN 10088-1</t>
  </si>
  <si>
    <t>01.1.26</t>
  </si>
  <si>
    <t>Nerezová svařovaná konzolová podpěra nerezového potrubí Ø 84x2mm; plochý kotevní třmen včetně spojovacího materiálu; kotevní plech; nerezový kotevní a spojovací materiál; vzdálenost osy potrubí od stěny 200mm;</t>
  </si>
  <si>
    <t>01.2</t>
  </si>
  <si>
    <t>Nátok do akumulace</t>
  </si>
  <si>
    <t>01.2.1</t>
  </si>
  <si>
    <r>
      <t>Mezipřírubová uzavírací motýlková klapka DN 100 PN 10 s osazeným a seřízeným čtvrtotáčkovým el. pohonem; atest armatury pro styk s pitnou vodou; průchozí otvory v tělese klapky; 
Parametry armatury: stupeň netěsnosti A dle EN 12266-1; pevnost tvárné litiny v tahu min. 40 kg/mm</t>
    </r>
    <r>
      <rPr>
        <vertAlign val="superscript"/>
        <sz val="8"/>
        <rFont val="Arial"/>
        <family val="2"/>
      </rPr>
      <t>2</t>
    </r>
    <r>
      <rPr>
        <sz val="8"/>
        <rFont val="Arial"/>
        <family val="2"/>
      </rPr>
      <t>; čep i hřídel uloženy v kluzných ložiskách; hřídel zajištěn proti "vyfouknutí" při demontáži; atest pro styk s pitnou vodou;
Parametry pohonu: rychlost přestavení 90° - 20 sec; pracovní režim S2-10min.; místní mechanický ukazatel polohy; ruční kolo pro havarijní ovládání armatury; vyhřívací odpor; provozní podmínky -25 ÷ +55°C; s pevnými dorazy 90°; 
El. parametry pohonu: P= 20 W; U=24 V DC; IP 67; 
Temperace U= 230 V; 
2x polohové spínače (ot./zav.); 
2x momentové spínače (ot./zav.);
2x signalizační spínače (ot./zav.);
bez vysílače polohy
Materiálové provedení armatury: těleso - tvárná litina GGG-40; těsnění - EPDM; disk, vřeteno - korozivzdorná ocel 1.4057;
Protikorozní ochrana: těžká protikorozní ochrana v kvalitě GSK, litinové díly opatřeny uvnitř i vně epoxidovým nástřikem;
Médium: pitná voda</t>
    </r>
  </si>
  <si>
    <t>01.2.2</t>
  </si>
  <si>
    <t>Axiálně pevná spojka pro nerezové potrubí  Ø 108x3mm;
Parametry: pracovní tlak do 6,0 bar; přenos axiálních sil v celém rozsahu pracovního tlaku; 
Materiálové provedení: plášť, kotvící kroužek - 1.4301; šrouby - 1.4401; čepy - 1.4401, vložka - 1.4435, těsnící manžeta - EPDM
Médium: pitná voda</t>
  </si>
  <si>
    <t>01.2.3</t>
  </si>
  <si>
    <t>01.2.4</t>
  </si>
  <si>
    <t>01.2.5</t>
  </si>
  <si>
    <r>
      <t>Šoupátko přírubové DN 100 PN 16 s pogumovaným uzavíracím klínem; 
Stavební délka: řada 14 EN 558 (krátká); 
Materiálové provedení: těleso, víko, klín - tvárná litina; pogumování klínu EPDM, ucpávkové těsnění - NBR; vřeteno - nerez; vřetenová matice - bronz; spojovací materiál - nerez; ucpávkový šroub - mosaz,
Parametry zařízení: stupeň netěsnosti A dle EN 12266-1; pevnost tvárné litiny v tahu 
min. 400 N/mm</t>
    </r>
    <r>
      <rPr>
        <vertAlign val="superscript"/>
        <sz val="8"/>
        <rFont val="Arial"/>
        <family val="2"/>
      </rPr>
      <t>2</t>
    </r>
    <r>
      <rPr>
        <sz val="8"/>
        <rFont val="Arial"/>
        <family val="2"/>
      </rPr>
      <t>; válcovaný závit ovládacího vřetena; atest pro styk s pitnou vodou
Protikorozní ochrana: těžká protikorozní ochrana v kvalitě GSK, litinové díly opatřeny uvnitř i vně epoxidovým nástřikem;
Médium: pitná voda</t>
    </r>
  </si>
  <si>
    <t>01.2.6</t>
  </si>
  <si>
    <t xml:space="preserve">Prodloužení ovládacího vřetena šoupěte DN 100 PN 16 Poz.01.2.5; včetně stojanu s ručním kolem pro osazení na vodorovnou plochu; 
Parametry zařízení: vzdálenost osy armatury od úrovně pro kotvení stojanu - 1300mm; možnost délkového nastavení prodloužení dle reálných podmínek na stavbě; 
Příslušenství: nástavce pro napojení prodlužení ovládacího vřetena na šoupě a stojan; nerezový kotevní a spojovací materiál; 
Materiálové provedení: prodloužení - korozivzdorná ocel; stojan - žárově zinkovaná ocel; </t>
  </si>
  <si>
    <t>01.2.7</t>
  </si>
  <si>
    <t>01.2.8</t>
  </si>
  <si>
    <t>01.2.9</t>
  </si>
  <si>
    <t>Mezipřírubová uzavírací motýlková klapka DN 100 PN 16 ovládání plovákem; uzavírání klapky při stoupání hladiny; maximální hladiny cca 160mm od osy klapky; nastavitelná výška plováku (nastavitelná výška hladina vody);
Materiálové provedení: těleso - tvárná litina GGG-40; těsnění - EPDM; disk - korozivzdorná ocel 1.4408 (GX5CrNiMo 19-11-2)
Parametry zařízení: stupeň netěsnosti A dle EN 12266-1; pevnost tvárné litiny v tahu min. 40 kg/mm2; čep i hřídel uloženy v kluzných ložiskách; hřídel zajištěn proti "vyfouknutí" při demontáži; 
Protikorozní ochrana: těžká protikorozní ochrana v kvalitě GSK, litinové díly opatřeny uvnitř i vně epoxidovým nástřikem;
Příslušenství: ovládací plovák s ramenem; horní konzola pro kotvení vodící tyče plováku dl. 0,9m; vodící tyč plováku dl. 3,4m; kotevní a spojovací materiál z korozivzdorné oceli; 
Materiálové provedení: konzola, vodící tyč - korozivzdorná ocel; 
Pozn.: armatura s atestem pro styk s pitnou vodou
Médium: pitná voda</t>
  </si>
  <si>
    <t>01.2.10</t>
  </si>
  <si>
    <r>
      <t xml:space="preserve">Montážní vložka přírubová DN 100 PN 10 bez průchozích šroubů; atest pro styk s pitnou vodou; stavební délka 200mm </t>
    </r>
    <r>
      <rPr>
        <sz val="8"/>
        <rFont val="Calibri"/>
        <family val="2"/>
      </rPr>
      <t xml:space="preserve">± </t>
    </r>
    <r>
      <rPr>
        <sz val="8"/>
        <rFont val="Arial"/>
        <family val="2"/>
      </rPr>
      <t>10mm; 
Materiálové provedení: vnější ochranný díl, vnitřní posuvný díl - ocel tř.11; šrouby, matice, podložky - nerezová ocel tř. 17;
Protikorozní ochrana: epoxidový nástřik vnitřních a vnějších povrchů v kvalitě GSK
Pozn.: armatura s atestem pro styk s pitnou vodou
Médium: pitná voda</t>
    </r>
  </si>
  <si>
    <t>01.2.11</t>
  </si>
  <si>
    <t>Koleno 45° nerezové, podélně svařované, poloměr ohybu R= 1,5D; mořené Ø 108x3mm
Materiálové provedení: korozivzdorná ocel 1.4301 (X5CrNi 18-10) dle ČSN 10088-1</t>
  </si>
  <si>
    <t>01.2.12</t>
  </si>
  <si>
    <t>Nerezová svařovaná konzolová podpěra nerezového potrubí Ø 108x3mm; plochý kotevní třmen včetně spojovacího materiálu; kotevní plech; nerezový kotevní a spojovací materiál; vzdálenost osy potrubí od stěny 200mm;</t>
  </si>
  <si>
    <t>01.3</t>
  </si>
  <si>
    <t>Odběr z akumulace</t>
  </si>
  <si>
    <t>01.3.1</t>
  </si>
  <si>
    <t>Vtokový koš přírubový pro vertikální instalaci DN 100 PN 10; průměr síta 220mm; délka vtokového koše 200mm; průměr otvorů vtokového koše 5mm; příruba s integrovanými šrouby; atest pro styk s pitnou vodou;
Materiálové provedení: příruba, šrouby, síto - korozivzdorná ocel tř. 17;
Médium: pitná voda</t>
  </si>
  <si>
    <t>01.3.2</t>
  </si>
  <si>
    <t>01.3.3</t>
  </si>
  <si>
    <t>01.3.4</t>
  </si>
  <si>
    <t>01.3.5</t>
  </si>
  <si>
    <t>01.3.6</t>
  </si>
  <si>
    <t>01.3.7</t>
  </si>
  <si>
    <t>01.3.8</t>
  </si>
  <si>
    <t>01.3.9</t>
  </si>
  <si>
    <t>01.3.10</t>
  </si>
  <si>
    <t>01.3.11</t>
  </si>
  <si>
    <t>01.3.12</t>
  </si>
  <si>
    <t>01.3.13</t>
  </si>
  <si>
    <t>01.3.14</t>
  </si>
  <si>
    <t>Nerezová svařovaná podpěra nerezového potrubí Ø 108x3mm; plochý kotevní třmen včetně spojovacího materiálu; kotevní plech; nerezový kotevní a spojovací materiál; výška podpěry 560mm</t>
  </si>
  <si>
    <t>01.4</t>
  </si>
  <si>
    <t>Bezpečnostní přeliv a odkalení akumulace</t>
  </si>
  <si>
    <t>01.4.1</t>
  </si>
  <si>
    <t>Trubka nerezová, podélně svařovaná, mořená Ø 84x2m
Materiálové provedení: korozivzdorná ocel 1.4301 (X5CrNi 18-10) dle ČSN 10088-1</t>
  </si>
  <si>
    <t>01.4.2</t>
  </si>
  <si>
    <t>01.4.3</t>
  </si>
  <si>
    <t>01.4.4</t>
  </si>
  <si>
    <r>
      <t>Šoupátko přírubové DN 80 PN 16 s pogumovaným uzavíracím klínem; 
Stavební délka: řada 14 EN 558 (krátká); 
Materiálové provedení: těleso, víko, klín - tvárná litina; pogumování klínu EPDM, ucpávkové těsnění - NBR; vřeteno - nerez; vřetenová matice - bronz; spojovací materiál - nerez; ucpávkový šroub - mosaz,
Parametry zařízení: stupeň netěsnosti A dle EN 12266-1; pevnost tvárné litiny v tahu 
min. 400 N/mm</t>
    </r>
    <r>
      <rPr>
        <vertAlign val="superscript"/>
        <sz val="8"/>
        <rFont val="Arial"/>
        <family val="2"/>
      </rPr>
      <t>2</t>
    </r>
    <r>
      <rPr>
        <sz val="8"/>
        <rFont val="Arial"/>
        <family val="2"/>
      </rPr>
      <t>; válcovaný závit ovládacího vřetena; atest pro styk s pitnou vodou
Protikorozní ochrana: těžká protikorozní ochrana v kvalitě GSK, litinové díly opatřeny uvnitř i vně epoxidovým nástřikem;
Médium: pitná voda</t>
    </r>
  </si>
  <si>
    <t>01.4.5</t>
  </si>
  <si>
    <t>T-klíč včetně nástavce pro ovládání šoupat DN 80 PN 16 Poz.01.4.4 a Poz.01.8.7</t>
  </si>
  <si>
    <t>01.4.6</t>
  </si>
  <si>
    <t>Koleno 90° nerezové, podélně svařované, poloměr ohybu R= 1,5D; mořené Ø 84x2mm
Materiálové provedení: korozivzdorná ocel 1.4301 (X5CrNi 18-10) dle ČSN 10088-1</t>
  </si>
  <si>
    <t>01.4.7</t>
  </si>
  <si>
    <t>Nerezová svařovaná podpěra nerezového potrubí Ø 84x2mm; plochý kotevní třmen včetně spojovacího materiálu; kotevní plech; nerezový kotevní a spojovací materiál; výška podpěry 110mm</t>
  </si>
  <si>
    <t>01.4.8</t>
  </si>
  <si>
    <t>Trubka nerezová, podélně svařovaná, mořená Ø 256x3m
Materiálové provedení: korozivzdorná ocel 1.4301 (X5CrNi 18-10) dle ČSN 10088-1</t>
  </si>
  <si>
    <t>01.4.9</t>
  </si>
  <si>
    <t>Redukce centrická podélně svařovaná, mořená Ø 256/133x3mm; 
Materiálové provedení: korozivzdorná ocel 1.4301 (X5CrNi 18-10) dle ČSN 10088-1</t>
  </si>
  <si>
    <t>01.4.10</t>
  </si>
  <si>
    <t>Trubka nerezová, podélně svařovaná, mořená Ø 133x3m
Materiálové provedení: korozivzdorná ocel 1.4301 (X5CrNi 18-10) dle ČSN 10088-1</t>
  </si>
  <si>
    <t>01.4.11</t>
  </si>
  <si>
    <t>Lemový nákružek nerezový DN 125 PN 10; Ø 133x3mm; 
Materiálové provedení: korozivzdorná ocel 1.4301 (X5CrNi 18-10) dle ČSN 10088-1</t>
  </si>
  <si>
    <t>01.4.12</t>
  </si>
  <si>
    <t>Příruba převlečná DN 125 PN 10; ČSN EN 1092-1+A1 (131170) typ 02
Napojované potrubí: Ø133x3mm
Materiálové provedení: korozivzdorná ocel 1.4301 (X5CrNi 18-10) dle ČSN 10088-1</t>
  </si>
  <si>
    <t>01.4.13</t>
  </si>
  <si>
    <t>Koleno 90° nerezové, podélně svařované, poloměr ohybu R= 1,5D; mořené Ø 133x3mm
Materiálové provedení: korozivzdorná ocel 1.4301 (X5CrNi 18-10) dle ČSN 10088-1</t>
  </si>
  <si>
    <t>01.4.14</t>
  </si>
  <si>
    <t>Vodní uzávěra bezpečnostního přelivu DN 125 včetně akumulace vody Ø 406x3mm výšky 880mm s kotevním plechem pro osazení na dno akumulace zajištěným proti vyplavání při prázdné akumulaci vodní uzávěry a plné akumulační nádrži, přívodním potrubím Ø 133x3mm s přírubou DN 125 PN 10, odtokovým potrubím  Ø 133x3mm s přírubou DN 125 PN 10, výztuhami dna, horního víka a kotvením přívodního potrubí, 
Příslušenství: kotevní a spojovací materiál z korozivzdorné oceli; statický výpočet; výrobní dokumentace; 
Materiálové provedení: korozivzdorná ocel 1.4301 (X5CrNi 18-10) dle ČSN 10088-1</t>
  </si>
  <si>
    <t>01.4.15</t>
  </si>
  <si>
    <t xml:space="preserve">Lemový nákružek, dlouhé provedení, pro svařování pomocí elektro tvarovek nebo na tupo, PE 100 DN 125 PN 10 Ø 140 SDR 17; </t>
  </si>
  <si>
    <t>01.4.16</t>
  </si>
  <si>
    <t>Příruba volná poplastovaná DN 120 PN 10 Ø 140</t>
  </si>
  <si>
    <t>01.4.17</t>
  </si>
  <si>
    <t>Elektro tvarovka spojka bez dorazu PE 100 SDR 11 DE 140 DN 125</t>
  </si>
  <si>
    <t>01.4.18</t>
  </si>
  <si>
    <t>Nerezový svařovaný konzolový držák s šikmou oporou nerezového potrubí Ø 133x3mm; plochý kotevní třmen včetně spojovacího materiálu; kotevní plech; nerezový kotevní a spojovací materiál; vzdálenost osy potrubí od stěny 200mm;</t>
  </si>
  <si>
    <t>01.5</t>
  </si>
  <si>
    <t>Čerpání vody do spotřebiště</t>
  </si>
  <si>
    <t>01.5.1</t>
  </si>
  <si>
    <t>Kompletní automatická tlaková stanice se třemi vertikálními článkovými in-line čerpadly pro vertikální instalaci na společném nerezovém instalačním rámu - dvě čerpadla o výkonu Q= 1,0 l/s, jedno čerpadlo o výkonu Q= 4,0 l/s; kompletními dílčími nerezovými sacími potrubími se zpětnou klapkou a uzavírací armaturou; kompletní společnou sací předlohou DN 100 PN 10; kompletními dílčími výtlačnými potrubími s uzavíracími armaturami; společným výtlačným nerezovým potrubím DN 80 PN 16 s tlakovým čidlem; kompletním elektrorozvaděčem pro osazení na zeď pro napájení a řízení AT stanice včetně prokabelování mezi el. rozvaděčem a jednotlivými pohony a čidly AT stanice, vč. kabelových tras a elektroinstalačního materiálu; řízení AT stanice na konstantní tlak na výstupu s možností přepínání na funkci prosté čerpací stanice s ovládáním dle externího signálu start/stop, při řízení dle konstantního tlaku na výstupu přepínání do režimu start/stop; automatické zapojování čerpadel do kaskády dle aktuálního odběru do spotřebiště při řízení na konstantní tlak p= 6,7 bar; provoz AT stanice převážně pod nátokem s možností provozu v sacím režimu; atest AT stanice pro styk s pitnou vodou; 1x manometr s kontaktem pro ochranu spotřebišť před vysokým tlakem pmax= 7,7 bar; blokace chodu AT stanice od minimální hladiny (možnost odstavení blokace při obtoku akumulace); automatické střídání čerpadel a záskok při poruše;
Parametry zařízení: pracovní bod jednoho čerpadla Q= 1,0 l/s při H= 70 m a f= 50 Hz, závěrný bod max H= 120 m; pracovní bod jednoho čerpadla Q= 4,0 l/s při H= 73 m a f= 50 Hz, závěrný bod max H= 90 m; zapojení čerpadel 1+2 až 3+0; celkový výkon AT stanice v sestavě 3+0 - Q= 6,0 l/s při H= 67 m a f= 50 Hz; 
Připojovací rozměr AT stanice - sání příruba DN 100 PN 10; výtlak příruba DN 80 PN 16
El. parametry jednoho čerpadla Q= 1,0 l/s: jmenovitý výkon P= 1,5 kW;  U= 3x400 V; f= 50 Hz; n= 2900 ot/min; krytí dle IEC 34-5 - IP 55; třída izolace el. motoru dle IEC 85 - F; rozběh přímý; bez tepelné ochrany motoru; 
El. parametry jednoho čerpadla Q= 4,0 l/s: jmenovitý výkon P= 5,5 kW;  U= 3x400 V; f= 50 Hz; n= 2900 ot/min; krytí dle IEC 34-5 - IP 55; třída izolace el. motoru dle IEC 85 - F; rozběh přímý; tepelná ochrana motoru ve vinutí PTC; 
Celkový instalovaný výkon čerpadel AT stanice P= 1,5+1,5+5,5 = 8,5 kW;
Celkový maximální soudobý výkon čerpadel AT stanice P= 1,5+1,5+5,5 = 8,5 kW;
Materiálové provedení čerpadla: oběžná kola - nerezová ocel DIN 1.4401; těleso čerpadla - nerezová ocel DIN 1.4408
Materiálové provedení AT stanice: instalační rám - nerezová ocel; trubní rozvody - nerezová ocel DIN 1.4301; uzavírací armatury - těleso litina s těžkou protikorozní ochranou, disk nerezový;</t>
  </si>
  <si>
    <t>Příslušenství AT stanice: 
- kotevní a spojovací materiál nerez DIN 1.4301
- kompletní elektro rozvaděč pro napájení a řízení tří čerpadel AT stanice vč. 3kpl. frekvenčních měničů pro čerpadla AT stanice; 1ks tlakového čidla; 1ks manometru s kontaktem; programovatelný automat s obslužným grafickým panelem; programovatelný logický kontrolér s grafickým displejem a klávesnicí; beznapěťové kontakty pro přenos signálů o sdružené poruše a min. hladině do nadřazeného řídícího systému; počítadlo provozních hodin čerpadel - automat - grafický panel; 
- prokabelování mezi el. rozvaděčem a všemi pohony a čidly automatické tlakové stanice včetně kabelů, kabelových tras, elektroinstalačního materiálu, kotevních a spojovacích prvků, vzdálenost mezi AT stanicí a el. rozvaděčem do 8m; jištění 25/3/C;
- software programovatelného automatu a logického kontroléru v českém jazyce
- výchozí revize elektro
- doprava na stavbu, instalace a montáž zařízení; zprovoznění a nastavení zařízení; provozní dokumentace v českém jazyce (montážní a provozní předpisy ATS, montážní a provozní předpisy čerpadel, kusová zkouška el. rozvaděče, schéma el. rozvaděče); zaškolení obsluhy; odzkoušení AT stanice na zkušebně s vydáním protokolu o zkoušce; 
Pozn.: AT stanice bude dodána po dílech připravených k sestavení v suterénu armaturní komoře, velikost jednotlivých dílů musí umožnit dopravu montážním otvorem o rozměrech 700x700mm vod v podlaze 1.NP; celkové rozměry AT stanice uvedené ve výkresové části projektové dokumentace jsou maximální možné;</t>
  </si>
  <si>
    <t>01.5.2</t>
  </si>
  <si>
    <t>Příruba plochá přivařovací s hladkou těsnící lištou DN 80 PN 16; 
ČSN EN 1092-1+A1 (131170) typ 01
Napojované potrubí: Ø 84x2mm
Materiálové provedení: korozivzdorná ocel 1.4301 (X5CrNi 18-10) dle ČSN 10088-1</t>
  </si>
  <si>
    <t>01.5.3</t>
  </si>
  <si>
    <t>Není použito</t>
  </si>
  <si>
    <t>01.5.4</t>
  </si>
  <si>
    <t>Koleno 45° nerezové, podélně svařované, poloměr ohybu R= 1,5D; mořené Ø 84x2mm
Materiálové provedení: korozivzdorná ocel 1.4301 (X5CrNi 18-10) dle ČSN 10088-1</t>
  </si>
  <si>
    <t>01.5.5</t>
  </si>
  <si>
    <t>01.5.6</t>
  </si>
  <si>
    <t>Trubka nerezová, podélně svařovaná, mořená Ø 35x1,5mm
Materiálové provedení: korozivzdorná ocel 1.4301 (X5CrNi 18-10) dle ČSN 10088-1</t>
  </si>
  <si>
    <t>01.5.7</t>
  </si>
  <si>
    <t>Koleno 90° nerezové, podélně svařované, poloměr ohybu R= 1,5D; mořené Ø 35x1,5mm
Materiálové provedení: korozivzdorná ocel 1.4301 (X5CrNi 18-10) dle ČSN 10088-1</t>
  </si>
  <si>
    <t>01.5.8</t>
  </si>
  <si>
    <t>Nátrubek přivařovací DN 32 vnější závit 5/4" PN 16
Materiálové provedení: korozivzdorná ocel 1.4301 (X5CrNi 18-10) dle ČSN 10088-1</t>
  </si>
  <si>
    <t>01.5.9</t>
  </si>
  <si>
    <t>Mezipřírubová uzavírací motýlková klapka DN 80 PN 16 ovládání pákou; 
Materiálové provedení: těleso - tvárná litina GGG-40; těsnění - EPDM; disk - korozivzdorná ocel 1.4408 (GX5CrNiMo 19-11-2)
Parametry zařízení: stupeň netěsnosti A dle EN 12266-1; pevnost tvárné litiny v tahu min. 40 kg/mm2; čep i hřídel uloženy v kluzných ložiskách; hřídel zajištěn proti "vyfouknutí" při demontáži; 
Protikorozní ochrana: těžká protikorozní ochrana v kvalitě GSK, litinové díly opatřeny uvnitř i vně epoxidovým nástřikem;
Pozn.: armatura s atestem pro styk s pitnou vodou
Médium: pitná voda</t>
  </si>
  <si>
    <t>01.5.10</t>
  </si>
  <si>
    <t>Redukce centrická podélně svařovaná, mořená Ø 84/54x2mm; 
Materiálové provedení: korozivzdorná ocel 1.4301 (X5CrNi 18-10) dle ČSN 10088-1</t>
  </si>
  <si>
    <t>01.5.11</t>
  </si>
  <si>
    <t>Trubka nerezová, podélně svařovaná, mořená Ø 54x2mm
Materiálové provedení: korozivzdorná ocel 1.4301 (X5CrNi 18-10) dle ČSN 10088-1</t>
  </si>
  <si>
    <t>01.5.12</t>
  </si>
  <si>
    <t>Nátrubek přivařovací DN 15 vnitřní závit 1/2" PN 16
Materiálové provedení: korozivzdorná ocel 1.4301 (X5CrNi 18-10) dle ČSN 10088-1</t>
  </si>
  <si>
    <t>01.5.13</t>
  </si>
  <si>
    <t>Vzorkovací kohout kulový DN 15 s vnějším závitem 1/2" PN 16; ruční páka; nástavec na hadici;  atest pro styk s pitnou vodou
Materiálové provedení: těleso ventilu, uzavírací koule, kuželka, kování, hadičník - mosaz (niklovaná, chromovaná); O-kroužek, ploché těsnění - NBR; těsnění koule - PTFE; matice - ocel; páka - hliník;
Médium: pitná voda</t>
  </si>
  <si>
    <t>01.5.14</t>
  </si>
  <si>
    <t>Příruba plochá přivařovací s hladkou těsnící lištou DN 50 PN 16; 
ČSN EN 1092-1+A1 (131170) typ 01
Napojované potrubí: Ø 54x2mm
Materiálové provedení: korozivzdorná ocel 1.4301 (X5CrNi 18-10) dle ČSN 10088-1</t>
  </si>
  <si>
    <t>01.5.15</t>
  </si>
  <si>
    <t>01.5.16</t>
  </si>
  <si>
    <r>
      <t>Vodoměr přírubový DN 50 PN 16 pro měření průtoků studené vody; vertikální instalace (průtok směrem vzhůru); stavební délka 200 mm; atest pro styk s pitnou vodou; 
Parametry zařízení dle směrnice EU 2004/22/EC: jmenovitý (trvalý) průtok Qn= 40 m</t>
    </r>
    <r>
      <rPr>
        <vertAlign val="superscript"/>
        <sz val="8"/>
        <rFont val="Arial"/>
        <family val="2"/>
      </rPr>
      <t>3</t>
    </r>
    <r>
      <rPr>
        <sz val="8"/>
        <rFont val="Arial"/>
        <family val="2"/>
      </rPr>
      <t>/h; přetížení Q= 50 m</t>
    </r>
    <r>
      <rPr>
        <vertAlign val="superscript"/>
        <sz val="8"/>
        <rFont val="Arial"/>
        <family val="2"/>
      </rPr>
      <t>3</t>
    </r>
    <r>
      <rPr>
        <sz val="8"/>
        <rFont val="Arial"/>
        <family val="2"/>
      </rPr>
      <t>/h; přechodový průtok při vertikální instalaci Q= 0,51 m</t>
    </r>
    <r>
      <rPr>
        <vertAlign val="superscript"/>
        <sz val="8"/>
        <rFont val="Arial"/>
        <family val="2"/>
      </rPr>
      <t>3</t>
    </r>
    <r>
      <rPr>
        <sz val="8"/>
        <rFont val="Arial"/>
        <family val="2"/>
      </rPr>
      <t>/h; minimální průtok při horizontální instalaci Q= 0,32 m</t>
    </r>
    <r>
      <rPr>
        <vertAlign val="superscript"/>
        <sz val="8"/>
        <rFont val="Arial"/>
        <family val="2"/>
      </rPr>
      <t>3</t>
    </r>
    <r>
      <rPr>
        <sz val="8"/>
        <rFont val="Arial"/>
        <family val="2"/>
      </rPr>
      <t>/h; tlaková ztráta při trvalém průtoku Q= 40 m</t>
    </r>
    <r>
      <rPr>
        <vertAlign val="superscript"/>
        <sz val="8"/>
        <rFont val="Arial"/>
        <family val="2"/>
      </rPr>
      <t>3</t>
    </r>
    <r>
      <rPr>
        <sz val="8"/>
        <rFont val="Arial"/>
        <family val="2"/>
      </rPr>
      <t>/h - 0,18 bar dle EN 14154; požadovaná uklidňovací délka před a za vodoměrem 0xDN (bez požadavku na uklidňovací délky); teplota média Tmax= 20°C;
Příslušenství: vysílač pulzů 1,0 m</t>
    </r>
    <r>
      <rPr>
        <vertAlign val="superscript"/>
        <sz val="8"/>
        <rFont val="Arial"/>
        <family val="2"/>
      </rPr>
      <t>3</t>
    </r>
    <r>
      <rPr>
        <sz val="8"/>
        <rFont val="Arial"/>
        <family val="2"/>
      </rPr>
      <t>/pulz; vysílač pulzů 0,001 m</t>
    </r>
    <r>
      <rPr>
        <vertAlign val="superscript"/>
        <sz val="8"/>
        <rFont val="Arial"/>
        <family val="2"/>
      </rPr>
      <t>3</t>
    </r>
    <r>
      <rPr>
        <sz val="8"/>
        <rFont val="Arial"/>
        <family val="2"/>
      </rPr>
      <t xml:space="preserve">/pulz; 
Médium: pitná voda 20°C; </t>
    </r>
  </si>
  <si>
    <t>01.5.17</t>
  </si>
  <si>
    <t>Axiálně pevná spojka pro nerezové potrubí  Ø 54x2mm;
Parametry: pracovní tlak do 16,0 bar; přenos axiálních sil v celém rozsahu pracovního tlaku; 
Materiálové provedení: plášť, kotvící kroužek - 1.4301; šrouby - 1.4401; čepy - 1.4401, vložka - 1.4435, těsnící manžeta - EPDM
Médium: pitná voda</t>
  </si>
  <si>
    <t>01.5.18</t>
  </si>
  <si>
    <t>Nátrubek přivařovací DN 15 vnější závit 1/2" PN 16
Materiálové provedení: korozivzdorná ocel 1.4301 (X5CrNi 18-10) dle ČSN 10088-1</t>
  </si>
  <si>
    <t>01.5.19</t>
  </si>
  <si>
    <t>Kulový kohout nerezový plnoprůtokový, třídílný, DN 15 PN 16, vnitřní závity 1/2" PN 16, s pákou
Materiálové provedení: těleso, koule - nerezová ocel DIN 1.4401; těsnění PTFE; 
Médium: surová voda</t>
  </si>
  <si>
    <t>01.5.20</t>
  </si>
  <si>
    <r>
      <t>Šoupátko přírubové DN 80 PN 16 s pogumovaným uzavíracím klínem;  ovládání ručním kolem
Stavební délka: řada 14 EN 558 (krátká); 
Materiálové provedení: těleso, víko, klín - tvárná litina; pogumování klínu EPDM, ucpávkové těsnění - NBR; vřeteno - nerez; vřetenová matice - bronz; spojovací materiál - nerez; ucpávkový šroub - mosaz,
Parametry zařízení: stupeň netěsnosti A dle EN 12266-1; pevnost tvárné litiny v tahu 
min. 400 N/mm</t>
    </r>
    <r>
      <rPr>
        <vertAlign val="superscript"/>
        <sz val="8"/>
        <rFont val="Arial"/>
        <family val="2"/>
      </rPr>
      <t>2</t>
    </r>
    <r>
      <rPr>
        <sz val="8"/>
        <rFont val="Arial"/>
        <family val="2"/>
      </rPr>
      <t>; válcovaný závit ovládacího vřetena; atest pro styk s pitnou vodou
Příslušenství: ruční kolo
Protikorozní ochrana: těžká protikorozní ochrana v kvalitě GSK, litinové díly opatřeny uvnitř i vně epoxidovým nástřikem;
Médium: pitná voda</t>
    </r>
  </si>
  <si>
    <t>01.5.21</t>
  </si>
  <si>
    <t>Trubka nerezová, podélně svařovaná, mořená Ø 84x2mm
Materiálové provedení: korozivzdorná ocel 1.4301 (X5CrNi 18-10) dle ČSN 10088-1</t>
  </si>
  <si>
    <t>01.5.22</t>
  </si>
  <si>
    <t>01.5.23</t>
  </si>
  <si>
    <t>01.5.24</t>
  </si>
  <si>
    <t>01.5.25</t>
  </si>
  <si>
    <t>01.5.26</t>
  </si>
  <si>
    <t>Elektro tvarovka koleno 90° PE 100 SDR 11 DE 110 DN 100 PN 16</t>
  </si>
  <si>
    <t>01.5.27</t>
  </si>
  <si>
    <t>Nerezová svařovaná podpěra nerezového potrubí Ø 84x2mm; plochý kotevní třmen včetně spojovacího materiálu; kotevní plech; nerezový kotevní a spojovací materiál; výška podpěry 150mm</t>
  </si>
  <si>
    <t>01.5.28</t>
  </si>
  <si>
    <t>Nerezová svařovaná konzolová podpěra nerezového potrubí Ø 108x3mm; plochý kotevní třmen včetně spojovacího materiálu; kotevní plech; nerezový kotevní a spojovací materiál; vzdálenost osy potrubí od stěny 300mm;</t>
  </si>
  <si>
    <t>01.5.29</t>
  </si>
  <si>
    <t>Kulový kohout nerezový plnoprůtokový, třídílný, DN 32 PN 16, vnitřní závity 5/4" PN 16, s pákou
Materiálové provedení: těleso, koule - nerezová ocel DIN 1.4401; těsnění PTFE; 
Médium: surová voda</t>
  </si>
  <si>
    <t>01.5.30</t>
  </si>
  <si>
    <t>Vsuvka jednoznačná DN 32 vnější závity 5/4" PN 16
Materiálové provedení: korozivzdorná ocel 1.4301 (X5CrNi 18-10) dle ČSN 10088-1</t>
  </si>
  <si>
    <t>01.5.31</t>
  </si>
  <si>
    <t>Šroubení přímé DN 32 PN 16 vnitřní závity 5/4"
Materiálové provedení: korozivzdorná ocel 1.4404 (X2CrNiMo 17-12-2) dle ČSN 10088-1</t>
  </si>
  <si>
    <t>01.5.32</t>
  </si>
  <si>
    <t>Bajonetová spojka nerezová DN 32 s vnějším závitem 5/4"</t>
  </si>
  <si>
    <t>01.5.33</t>
  </si>
  <si>
    <t>Ocelová tlaková nádoba, vyměnitelný vak podle DIN EN 13831, objem 200 litrů, maximální provozní tlak 16 bar, manometr a plnící ventil plynu krytý ocelovým krytem, ocelový svařenec s vnitřním a vnějším protikorozním nátěrem dle KTW-A; certifikováno dle směrnice pro tlaková zařízení 97/23/EG; spodní připojení 5/4"; 
Příslušenství: manometr; plnící ventil; 
Rozměry: průměr nádoby 634 mm; celková výška nádoby vč. podpěrné konstrukce 967mm
Připojovací rozměr: vnější závit 5/4";
Příslušenství: nerezový kotevní a spojovací materiál
Účel: součást AT stanice; vyrovnávání nerovnoměrnosti odběrů ve spotřebišti</t>
  </si>
  <si>
    <t>01.5.34</t>
  </si>
  <si>
    <t>Kotevní objímka s pryžovou vložkou pro potrubí nerez Ø 35x1,5mm; kotevní a spojovací materiál; závitová tyč;
Materiálové provedení: objímka - korozivzdorná ocel 1.4404 ( X2CrNiMo 17-12-2) dle ČSN 10088-1;  pryžová vložka - EPDM; kotevní a spojovací materiál - korozivzdorná ocel 1.4404 ( X2CrNiMo 17-12-2) dle ČSN 10088-1</t>
  </si>
  <si>
    <t>01.6</t>
  </si>
  <si>
    <t>Obtok akumulace a AT stanice</t>
  </si>
  <si>
    <t>01.6.1</t>
  </si>
  <si>
    <t>01.6.2</t>
  </si>
  <si>
    <t>Zpětná klapka přírubová měkce těsnící DN 80 PN 16
Materiálové provedení: víko, těleso - litina; těsnění - EPDM; čep, hřídel - nerezová ocel; klapka - pogumovaná ocel EPDM
Pozn.: armatura s atestem pro styk s pitnou vodou
Médium: podzemní voda</t>
  </si>
  <si>
    <t>01.6.3</t>
  </si>
  <si>
    <r>
      <t xml:space="preserve">Montážní vložka přírubová DN 80 PN 16 bez průchozích šroubů; atest pro styk s pitnou vodou; stavební délka 180mm </t>
    </r>
    <r>
      <rPr>
        <sz val="8"/>
        <rFont val="Calibri"/>
        <family val="2"/>
      </rPr>
      <t xml:space="preserve">± </t>
    </r>
    <r>
      <rPr>
        <sz val="8"/>
        <rFont val="Arial"/>
        <family val="2"/>
      </rPr>
      <t>8mm; 
Materiálové provedení: vnější ochranný díl, vnitřní posuvný díl - ocel tř.11; šrouby, matice, podložky - nerezová ocel tř. 17;
Protikorozní ochrana: epoxidový nástřik vnitřních a vnějších povrchů v kvalitě GSK
Pozn.: armatura s atestem pro styk s pitnou vodou
Médium: pitná voda</t>
    </r>
  </si>
  <si>
    <t>01.6.4</t>
  </si>
  <si>
    <r>
      <t>Mezipřírubová uzavírací motýlková klapka DN 800 PN 10 s osazeným a seřízeným čtvrtotáčkovým el. pohonem; atest armatury pro styk s pitnou vodou; průchozí otvory v tělese klapky; 
Parametry armatury: stupeň netěsnosti A dle EN 12266-1; pevnost tvárné litiny v tahu min. 40 kg/mm</t>
    </r>
    <r>
      <rPr>
        <vertAlign val="superscript"/>
        <sz val="8"/>
        <rFont val="Arial"/>
        <family val="2"/>
      </rPr>
      <t>2</t>
    </r>
    <r>
      <rPr>
        <sz val="8"/>
        <rFont val="Arial"/>
        <family val="2"/>
      </rPr>
      <t>; čep i hřídel uloženy v kluzných ložiskách; hřídel zajištěn proti "vyfouknutí" při demontáži; atest pro styk s pitnou vodou;
Parametry pohonu: rychlost přestavení 90° - 20 sec; pracovní režim S2-10min.; místní mechanický ukazatel polohy; ruční kolo pro havarijní ovládání armatury; vyhřívací odpor; provozní podmínky -25 ÷ +55°C; s pevnými dorazy 90°; 
El. parametry pohonu: P= 20 W; U=24 V DC; IP 67; 
Temperace U= 230 V; 
2x polohové spínače (ot./zav.); 
2x momentové spínače (ot./zav.);
2x signalizační spínače (ot./zav.);
bez vysílače polohy
Materiálové provedení armatury: těleso - tvárná litina GGG-40; těsnění - EPDM; disk, vřeteno - korozivzdorná ocel 1.4057;
Protikorozní ochrana: těžká protikorozní ochrana v kvalitě GSK, litinové díly opatřeny uvnitř i vně epoxidovým nástřikem;
Médium: pitná voda</t>
    </r>
  </si>
  <si>
    <t>01.6.5</t>
  </si>
  <si>
    <t>01.6.6</t>
  </si>
  <si>
    <t>01.6.7</t>
  </si>
  <si>
    <t>01.6.8</t>
  </si>
  <si>
    <t>01.6.9</t>
  </si>
  <si>
    <t>01.6.10</t>
  </si>
  <si>
    <t>Nátrubek přivařovací DN 25 vnější závit 1" PN 16
Materiálové provedení: korozivzdorná ocel 1.4301 (X5CrNi 18-10) dle ČSN 10088-1</t>
  </si>
  <si>
    <t>01.7</t>
  </si>
  <si>
    <t>Obtok akumulace</t>
  </si>
  <si>
    <t>01.7.1</t>
  </si>
  <si>
    <r>
      <t>Šoupátko přírubové DN 65 PN 16 s pogumovaným uzavíracím klínem;  ovládání ručním kolem
Stavební délka: řada 14 EN 558 (krátká); 
Materiálové provedení: těleso, víko, klín - tvárná litina; pogumování klínu EPDM, ucpávkové těsnění - NBR; vřeteno - nerez; vřetenová matice - bronz; spojovací materiál - nerez; ucpávkový šroub - mosaz,
Parametry zařízení: stupeň netěsnosti A dle EN 12266-1; pevnost tvárné litiny v tahu 
min. 400 N/mm</t>
    </r>
    <r>
      <rPr>
        <vertAlign val="superscript"/>
        <sz val="8"/>
        <rFont val="Arial"/>
        <family val="2"/>
      </rPr>
      <t>2</t>
    </r>
    <r>
      <rPr>
        <sz val="8"/>
        <rFont val="Arial"/>
        <family val="2"/>
      </rPr>
      <t>; válcovaný závit ovládacího vřetena; atest pro styk s pitnou vodou
Příslušenství: ruční kolo
Protikorozní ochrana: těžká protikorozní ochrana v kvalitě GSK, litinové díly opatřeny uvnitř i vně epoxidovým nástřikem;
Médium: pitná voda</t>
    </r>
  </si>
  <si>
    <t>01.7.2</t>
  </si>
  <si>
    <t>Filtr stranový přírubový DN 65 PN 16; velikost otvorů v sítu 1,25mm; odkalovací zátka; 
Materiálové provedení: těleso, čistící víko - šedá litina EN-GJL-250 (GG-25); síto, ochranná klec - korozivzdorná ocel 1.4301 (17% Cr); vypouštěcí zátka - mosaz; spojovací šrouby víka - uhlíková ocel pozinkovaná
Protikorozní ochrana: těžká protikorozní ochrana v kvalitě GSK, litinové díly opatřeny uvnitř i vně epoxidovým nástřikem;
Pozn.: armatura s atestem pro styk s pitnou vodou
Médium: pitná voda</t>
  </si>
  <si>
    <t>01.7.3</t>
  </si>
  <si>
    <t>Redukční ventil přírubový DN 65 PN 16 s manometry na vstupní a výstupní straně; příslušenství;
Parametry zařízení: vstupní tlak p= 3,7 bar; výstupní konstantní tlak 1,0 bar; provozní průtok Qmax= 8,0 l/s
Materiálové provedení: těleso, kryt - tvárná litina GJS-400-15; sedlo, talíř, úchytný talíř, vodící tyč, matice, pružina, spojovací materiál, středící kolík, ukazovací kolík - nerezová ocel; 
Pozn.: armatura s atestem pro styk s pitnou vodou
Médium: pitná voda do 25°C
Účel: redukce tlaku pitné vody</t>
  </si>
  <si>
    <t>01.7.4</t>
  </si>
  <si>
    <t>Koleno 90° nerezové, podélně svařované, poloměr ohybu R= 1,5D; mořené Ø 70x2mm
Materiálové provedení: korozivzdorná ocel 1.4301 (X5CrNi 18-10) dle ČSN 10088-1</t>
  </si>
  <si>
    <t>01.7.5</t>
  </si>
  <si>
    <t>01.7.6</t>
  </si>
  <si>
    <t>01.7.7</t>
  </si>
  <si>
    <t>01.7.8</t>
  </si>
  <si>
    <t>Nerezová svařovaná konzolová podpěra nerezového potrubí Ø 70x2mm; plochý kotevní třmen včetně spojovacího materiálu; kotevní plech; nerezový kotevní a spojovací materiál; vzdálenost osy potrubí od stěny 200mm;</t>
  </si>
  <si>
    <t>01.8</t>
  </si>
  <si>
    <t>Nátok vody z prameniště</t>
  </si>
  <si>
    <t>01.8.1</t>
  </si>
  <si>
    <t>Elektro tvarovka spojka bez dorazu PE 100 SDR 11 DE 90 DN 80 PN 16</t>
  </si>
  <si>
    <t>01.8.2</t>
  </si>
  <si>
    <t>Integrovaný lemový nákružek s přírubou s ocelovou výztuhou PE 100 SDR 11 DN 80 DE 90 PN 16</t>
  </si>
  <si>
    <t>01.8.3</t>
  </si>
  <si>
    <t>01.8.4</t>
  </si>
  <si>
    <t>01.8.5</t>
  </si>
  <si>
    <t>01.8.6</t>
  </si>
  <si>
    <t>01.8.7</t>
  </si>
  <si>
    <t>01.8.8</t>
  </si>
  <si>
    <t xml:space="preserve">Prodloužení ovládacího vřetena šoupěte DN 80 PN 16 Poz.01.8.7; včetně nástavce pro ovládání T-klíčem;
Parametry zařízení: vzdálenost osy armatury od ovládací úrovně - 900mm; možnost délkového nastavení prodloužení dle reálných podmínek na stavbě; 
Příslušenství: nástavce pro napojení prodloužení ovládacího vřetena na šoupě a T-klíč; konzola pro kotvení prodloužení ovládacího vřetena pod stropem; nerezový kotevní a spojovací materiál; 
Materiálové provedení: prodloužení - korozivzdorná ocel; </t>
  </si>
  <si>
    <t>01.8.9</t>
  </si>
  <si>
    <t>01.8.10</t>
  </si>
  <si>
    <t>01.8.11</t>
  </si>
  <si>
    <t>01.8.12</t>
  </si>
  <si>
    <t>Vzorkovací kohout kulový DN 15 s vnějším závitem 1/2" PN 10; ruční páka; nástavec na hadici;  atest pro styk s pitnou vodou
Materiálové provedení: těleso ventilu, uzavírací koule, kuželka, kování, hadičník - mosaz (niklovaná, chromovaná); O-kroužek, ploché těsnění - NBR; těsnění koule - PTFE; matice - ocel; páka - hliník;
Médium: pitná voda</t>
  </si>
  <si>
    <t>01.8.13</t>
  </si>
  <si>
    <t>Elektro tvarovka koleno 90° PE 100 SDR 11 DE 90 DN 80 PN 16</t>
  </si>
  <si>
    <t>01.8.14</t>
  </si>
  <si>
    <t>01.8.15</t>
  </si>
  <si>
    <t>Kotevní objímka s pryžovou vložkou pro potrubí nerez Ø 84x2mm; kotevní a spojovací materiál; závitová tyč;
Materiálové provedení: objímka - korozivzdorná ocel 1.4404 ( X2CrNiMo 17-12-2) dle ČSN 10088-1;  pryžová vložka - EPDM; kotevní a spojovací materiál - korozivzdorná ocel 1.4404 ( X2CrNiMo 17-12-2) dle ČSN 10088-1</t>
  </si>
  <si>
    <t>01.8.16</t>
  </si>
  <si>
    <t>Nerezová svařovaná konzolová podpěra nerezového potrubí Ø 84x2mm; plochý kotevní třmen včetně spojovacího materiálu; kotevní plech; nerezový kotevní a spojovací materiál; vzdálenost osy potrubí od stěny 300mm;</t>
  </si>
  <si>
    <t>01.9</t>
  </si>
  <si>
    <t>Čerpání průsakových a úkapových vod</t>
  </si>
  <si>
    <t>01.9.1</t>
  </si>
  <si>
    <r>
      <t>Přenosné ponorné kalové čerpadlo pro osazení na podlahu s integrovaným vertikálním (nepřeklápějícím se) plovákovým spínačem; 
Parametry zařízení: pracovní bod Q= 4,8 m</t>
    </r>
    <r>
      <rPr>
        <vertAlign val="superscript"/>
        <sz val="8"/>
        <rFont val="Arial"/>
        <family val="2"/>
      </rPr>
      <t>3</t>
    </r>
    <r>
      <rPr>
        <sz val="8"/>
        <rFont val="Arial"/>
        <family val="2"/>
      </rPr>
      <t>/h při H= 4,5 m; závěrný bod čerpadla max. 7,0m; jmenovité otáčky n= 2850 min-1; průchodnost pevných částic 10mm; 
El. parametry zařízení: jmenovitý výkon elektromotoru P2= 0,25 kW; jmenovité napětí U= 230 V; jmenovitý proud In= 1,43 A; krytí IP 68; třída izolace B; maximální ponor 5m; 
Připojovací rozměr: vnitřní závit 5/4"
Příslušenství: napájecí kabel dl. 5,0m se zástrčkou
Materiálové provedení: těleso čerpadla, oběžné kolo, sací koš - NORYL; vnější plášť čerpadla, plášť motoru - korozivzdorná ocel AISI 304; hřídel - korozivzdorná ocel AISI 416; těsnění - NBR;
Hmotnost: 4 kg
Účel: čerpání úkapových a průsakových vod</t>
    </r>
  </si>
  <si>
    <t>01.9.2</t>
  </si>
  <si>
    <t>Hadicový nástavec mosazný DN 32 PN 10 s vnějším závitem 5/4" pro napojení hadice Ø 32mm</t>
  </si>
  <si>
    <t>01.9.3</t>
  </si>
  <si>
    <t>Pružná tlaková hadice s nylonovým kordem Ø 40/32mm PN 6</t>
  </si>
  <si>
    <t>01.9.4</t>
  </si>
  <si>
    <t>Hadicová spona nerezová s kloubovým uložením Ø 40mm</t>
  </si>
  <si>
    <t>01.9.5</t>
  </si>
  <si>
    <t>Zpětná klapka závitová kulová pro odpadní vody DN 32 PN 10 s vnitřními závity 5/4"</t>
  </si>
  <si>
    <t>01.9.6</t>
  </si>
  <si>
    <t>Vsuvka jednoznačná DN 32 vnější závity 5/4"
Materiálové provedení: korozivzdorná ocel 1.4301 (X5CrNi 18-10) dle ČSN 10088-1</t>
  </si>
  <si>
    <t>01.9.7</t>
  </si>
  <si>
    <t>Kulový kohout nerezový plnoprůtokový, třídílný, DN 32 PN 16, vnitřní závity 5/4", s pákou
Materiálové provedení: těleso, koule - nerezová ocel DIN 1.4401; těsnění PTFE; 
Médium: pitná voda</t>
  </si>
  <si>
    <t>01.9.8</t>
  </si>
  <si>
    <t>Vsuvka redukovaná DN 50/32 vnější závity 2" x 5/4"
Materiálové provedení: korozivzdorná ocel 1.4301 (X5CrNi 18-10) dle ČSN 10088-1</t>
  </si>
  <si>
    <t>01.9.9</t>
  </si>
  <si>
    <t>Elektro tvarovka přechod kov-plast PE 100 SDR 11 DE 63 DN 50 PN 16 vnitřní závit 2"</t>
  </si>
  <si>
    <t>01.9.10</t>
  </si>
  <si>
    <t xml:space="preserve">Trubka PE 100 SDR 17 Ø63x3,8mm </t>
  </si>
  <si>
    <t>01.9.11</t>
  </si>
  <si>
    <t>Elektro tvarovka koleno 90° PE 100 SDR 11 DE 63 DN 50 PN 16</t>
  </si>
  <si>
    <t>01.9.12</t>
  </si>
  <si>
    <t>Kotevní objímka s pryžovou vložkou pro potrubí PE Ø 63x3,8mm; kotevní a spojovací materiál; závitová tyč;
Materiálové provedení: objímka - korozivzdorná ocel 1.4404 ( X2CrNiMo 17-12-2) dle ČSN 10088-1;  pryžová vložka - EPDM; kotevní a spojovací materiál - korozivzdorná ocel 1.4404 ( X2CrNiMo 17-12-2) dle ČSN 10088-1</t>
  </si>
  <si>
    <t>01.10</t>
  </si>
  <si>
    <t>Rozvod vody</t>
  </si>
  <si>
    <t>01.10.1</t>
  </si>
  <si>
    <t>Kulový kohout nerezový plnoprůtokový, třídílný, DN 25 PN 16, vnitřní závity 1" PN 16, s pákou
Materiálové provedení: těleso, koule - nerezová ocel DIN 1.4401; těsnění PTFE; 
Médium: surová voda</t>
  </si>
  <si>
    <t>01.10.2</t>
  </si>
  <si>
    <t>Přechodka kov-plast PVC-U DE 32 DN 25 PN 16 vnější závit 1"</t>
  </si>
  <si>
    <t>01.10.3</t>
  </si>
  <si>
    <t>01.10.4</t>
  </si>
  <si>
    <t>Koleno 90° PVC-U DE 32 DN 25 PN 16</t>
  </si>
  <si>
    <t>01.10.5</t>
  </si>
  <si>
    <t>Kohout kulový PVC-U s pákou DE 32 DN 25 PN 10 s nátrubky pro lepení</t>
  </si>
  <si>
    <t>01.10.6</t>
  </si>
  <si>
    <t>Trubka PVC-U Ø 32x2,4mm PN 16</t>
  </si>
  <si>
    <t>01.10.7</t>
  </si>
  <si>
    <t>01.10.8</t>
  </si>
  <si>
    <t>01.10.9</t>
  </si>
  <si>
    <t>Kotevní objímka s pryžovou vložkou pro potrubí PVC-U Ø 32x2,4mm; kotevní a spojovací materiál; závitová tyč;
Materiálové provedení: objímka - korozivzdorná ocel 1.4404 ( X2CrNiMo 17-12-2) dle ČSN 10088-1;  pryžová vložka - EPDM; kotevní a spojovací materiál - korozivzdorná ocel 1.4404 ( X2CrNiMo 17-12-2) dle ČSN 10088-1</t>
  </si>
  <si>
    <t>01.10.10</t>
  </si>
  <si>
    <t>Pružná tlaková hadice s nylonovým kordem Ø 32/25mm PN 6</t>
  </si>
  <si>
    <t>01.10.11</t>
  </si>
  <si>
    <t>Hadicová spona nerezová s kloubovým uložením Ø 32mm</t>
  </si>
  <si>
    <t>01.10.12</t>
  </si>
  <si>
    <t>Bajonetová spojka nerezová DN 25 pro napojení na hadici Ø 32/25</t>
  </si>
  <si>
    <t>01.10.13</t>
  </si>
  <si>
    <t>Plastový hadicový držák pro instalaci na stěnu; uložení hadice Ø 32/25mm celkové délky 6,0m; nerezový kotevní a spojovací materiál;</t>
  </si>
  <si>
    <t>01.11</t>
  </si>
  <si>
    <t>Dávkování 14% chlornanu sodného</t>
  </si>
  <si>
    <t>01.11.1</t>
  </si>
  <si>
    <t>Kompaktní mikroprocesorem řízené objemové dávkovací membránové čerpadlo s elektromagnetickým pohonem pro dávkování 14% chlornanu sodného s prosvětleným ovládacím panelem; ruční a dálkové řízení zdvihové frekvence; samo odvzdušňovací dávkovací hlava; osazení na nádrž 60 litrů; elektronické nastavení délky zdvihu; nastavitelná délka trvání sacího a výtlačného zdvihu;
Parametry zařízení: Qmax= 0,9 l/h; pmax= 10 bar; maximální sací výška 0,8 m v.s.; vícevrstvá dávkovací membrána; dávkovaný objem na zdvih - 0,08 ml;
El. parametry zařízení: jmenovité napětí U= 230 V; f= 50 Hz
- impulzní řízení beznapěťovým signálem
- řízení signálem 0/4-20mA
- reléový výstup obecné poruchy čerpadla
- multiplikace vstupního pulsního signálu
Příslušenství:
- el. kabel  2,0 m se zástrčkou
- sací sestava pro nádrž o objemu 60 litrů s plovákem s dvojicí spínačů pro předminimální a minimální hladinu s konektorem pro napojení na dávkovací čerpadlo
- multifunkční ventil
- univerzální řídící kabel délka 2,0m
- vstřikovací ventil vnější závit 1/2"; 
- příslušenství psací strany čerpadla včetně pružné hadice
- příslušenství výtlačné strany čerpadla včetně pružné hadice dl.12m
Účel: dávkování 14% chlornanu sodného</t>
  </si>
  <si>
    <t>01.11.2</t>
  </si>
  <si>
    <t>Záchytná vana plastová samonosná nadzemní; odolná vůči agresivním médiím; 
Parametry zařízení: záchytný objem 60 litrů;
Rozměry zařízení: průměr - 680mm; výška - 270mm; 
Materiálové provedení: vana - polyethylen PE
Účel: skladování 14% chlornanu sodného</t>
  </si>
  <si>
    <t>01.11.3</t>
  </si>
  <si>
    <t>Typová válcová neprůsvitná (černá) zásobní samonosná vyztužená nádrž objemu 60 litrů; plnící otvor; otvor pro připojení sací sestavy; závitové vložky pro osazení dávkovacího čerpadla; ruční míchadlo, provedení s litrovou měrkou (stupnicí); 
Rozměry: průměr - 410 mm; výška - 590 mm;
Materiálové provedení: UV stabilizovaný polyetylen
Účel: skladování 14% chlornanu sodného</t>
  </si>
  <si>
    <t>01.11.4</t>
  </si>
  <si>
    <r>
      <t>Čerpací souprava s motorem pro čerpání koncentrovaného chlornanu sodného (14% Cl2); spojení motoru a čerpací trubky rychlospojkou - možnost připojení různých čerpacích trubek k motoru;
Parametry zařízení: Q= 50 l/min; H= 6 m; ponorná hloubka 700mm; bezucpávkové provedení; 1ks oběžného kola; průměr čerpací trubky 40mm; možnost čerpání média o viskozitě  až 800 mPa.s a měrné hmotnosti 1,6 g/cm3; 
El. parametry zařízení: P= 850 W; U= 230 V; f= 50 Hz; ochranná třída II; ochrana proti stříkající vodě; IP 24; 
Příslušenství: 4,0m chemická hadice 1"; 2x hadicová spona; kabel 5,0 m se zástrčkou
Materiálové provedení: čerpadlo - PP; hřídel - Hastelloy;  
Účel: přečerpání chlornanu sodného (140 g/l Cl</t>
    </r>
    <r>
      <rPr>
        <vertAlign val="subscript"/>
        <sz val="8"/>
        <rFont val="Arial"/>
        <family val="2"/>
      </rPr>
      <t>2</t>
    </r>
    <r>
      <rPr>
        <sz val="8"/>
        <rFont val="Arial"/>
        <family val="2"/>
      </rPr>
      <t xml:space="preserve">) z přepravní nádrže do pevně instalované nádrže </t>
    </r>
  </si>
  <si>
    <t>01.12</t>
  </si>
  <si>
    <t>Stavební výpomocné práce</t>
  </si>
  <si>
    <t>01.12.1</t>
  </si>
  <si>
    <t>Vrtání otvorů do železobetonových a zděných konstrukcí do ø 20mm; hl. do 150mm; 
cca 50 ks</t>
  </si>
  <si>
    <t>01.13</t>
  </si>
  <si>
    <t>Těsnící a drobný montážní materiál</t>
  </si>
  <si>
    <t>01.13.1</t>
  </si>
  <si>
    <t>Ploché těsnění s ocelovou vložkou pro přírubový spoj dle DIN 1514-1
Materiálové provedení: EPDM s ocelovou vložkou
Přírubový spoj DN 125 PN 10 - 6 ks
Přírubový spoj DN 100 PN 10 - 16 ks
Přírubový spoj DN 80 PN 10 - 24 ks
Přírubový spoj DN 65 PN 10 - 6 ks
Přírubový spoj DN 100 PN 16 - 1 ks
Přírubový spoj DN 80 PN 16 - 4 ks
Přírubový spoj DN 50 PN 16 - 2 ks</t>
  </si>
  <si>
    <t>01.13.2</t>
  </si>
  <si>
    <t>Spojovací materiál přírubových spojů
Šroub se šestihrannou hlavou DIN 931/A2; třída pevnosti 70; tvářený za studena
Matice šestihranná DIN 934/A2
2x podložka DIN 125A/A2
Materiálové provedení: nerezová ocel 1.4301
Přírubový spoj DN 125 PN 10 - 6 ks
Přírubový spoj DN 100 PN 10 - 16 ks
Přírubový spoj DN 80 PN 10 - 24 ks
Přírubový spoj DN 65 PN 10 - 6 ks
Přírubový spoj DN 100 PN 16 - 1 ks
Přírubový spoj DN 80 PN 16 - 4 ks
Přírubový spoj DN 50 PN 16 - 2 ks</t>
  </si>
  <si>
    <t>01.13.3</t>
  </si>
  <si>
    <t>Spojovací materiál přírubových spojů s mezipřírubovou armaturou 
Závitová tyč DIN 976-1A; třída pevnosti 70; tvářená za studena
Matice šestihranná DIN 934/A2; třída pevnosti 70; tvářená za studena
2x podložka DIN 125A/A2
Materiálové provedení: nerezová ocel 1.4301
Přírubový spoj DN 100 PN 10 - 4 ks
Přírubový spoj DN 80 PN 10 - 2 ks
Přírubový spoj DN 80 PN 16 - 3 ks</t>
  </si>
  <si>
    <t>01.13.4</t>
  </si>
  <si>
    <t>Drobný montážní materiál</t>
  </si>
  <si>
    <t>01.13.5</t>
  </si>
  <si>
    <t>Těsnící materiál závitových spojů</t>
  </si>
  <si>
    <t>01.13.6</t>
  </si>
  <si>
    <t xml:space="preserve">Označení potrubí - směr toku, funkce potrubí, </t>
  </si>
  <si>
    <t>01.13.7</t>
  </si>
  <si>
    <t>Označení strojů a pohonů dle technologického schématu</t>
  </si>
  <si>
    <t>01.14</t>
  </si>
  <si>
    <t>Pomocné a přípravné práce a konstrukce</t>
  </si>
  <si>
    <t>01.14.1</t>
  </si>
  <si>
    <t xml:space="preserve">Funkční a individuální zkoušky, uvedení zařízení do provozu; nastavení zařízení; dokumentace zařízení v českém jazyce. </t>
  </si>
  <si>
    <t>01.14.2</t>
  </si>
  <si>
    <t xml:space="preserve">Součinnost provozovatele při realizaci </t>
  </si>
  <si>
    <t>hod.</t>
  </si>
  <si>
    <t>01.14.3</t>
  </si>
  <si>
    <t xml:space="preserve">Zaškolení pracovníků provozovatele </t>
  </si>
  <si>
    <t>01.14.4</t>
  </si>
  <si>
    <t>Omytí a odmaštění povrchu nového nerezového potrubí</t>
  </si>
  <si>
    <t>01.14.5</t>
  </si>
  <si>
    <t>Moření povrchu nerezového potrubí a svarů vč. oplachu povrchu potrubí po moření; neutralizace a likvidace odpadních vod po moření</t>
  </si>
  <si>
    <t>01.14.6</t>
  </si>
  <si>
    <t>Pasivace nerezového potrubí a svarů vč. oplachu povrchu potrubí po pasivaci; neutralizace a likvidace odpadních vod po pasivaci</t>
  </si>
  <si>
    <t>01.15</t>
  </si>
  <si>
    <t>Demontáže</t>
  </si>
  <si>
    <t>01.15.1</t>
  </si>
  <si>
    <t>Demontáž kompletního trubního a armaturního vystrojení vodojemu
Součástí demontáže je i odstranění kotevních a podpěrných prvků, řezání spojovacího materiálu přírubových spojů a kotevních prvků, dělení zařízení a trubních rozvodů na dílčí části pro ruční dopravu stávajícími montážními otvory, provizorní podepírání demontovaného zařízení, manipulační prostředky, vodorovné a svislé přesuny ve vodojemu, nakládání demontovaného zařízení na automobil, vypouštění provozních náplní zařízení včetně zajištění odpovídá jích nádob na provozní náplně.</t>
  </si>
  <si>
    <t>01.15.2</t>
  </si>
  <si>
    <t>Odvoz do 30 km a likvidace demontovaného zařízení a jejich provozních náplní vč. poplatků za likvidaci nebo uložení odpadu; peníze získané prodejem železného šrotu budou předány investorovi;</t>
  </si>
  <si>
    <t>PS 01 Technologická část strojní CELKEM:</t>
  </si>
  <si>
    <t>Název stavby / díla:</t>
  </si>
  <si>
    <t>SUŠICE - STAVEBNÍ ÚPRAVY V ULICI HÁJKOVA
PS 2  - ATS - elektro část, PS 3 - ATS - část ASŘ</t>
  </si>
  <si>
    <t>Rekapitulace</t>
  </si>
  <si>
    <t>Popis</t>
  </si>
  <si>
    <t>cena Kč/pol.</t>
  </si>
  <si>
    <t>Elektromontáže a služby</t>
  </si>
  <si>
    <t>Dodávka rozvaděče RM1</t>
  </si>
  <si>
    <t>Dodávka rozvaděče DT1</t>
  </si>
  <si>
    <t>Zemnící síť a hromosvod</t>
  </si>
  <si>
    <t>Dodávka polní instrumentace M+R</t>
  </si>
  <si>
    <t>Kabely, kabelové trasy a elektromontážní materiál</t>
  </si>
  <si>
    <t>Služby</t>
  </si>
  <si>
    <t>Celkem bez DPH</t>
  </si>
  <si>
    <t>Součet Kč bez DPH</t>
  </si>
  <si>
    <t>mj</t>
  </si>
  <si>
    <t>počet mj</t>
  </si>
  <si>
    <t>jedn. cena Kč</t>
  </si>
  <si>
    <t>Dodávky</t>
  </si>
  <si>
    <t>1.1</t>
  </si>
  <si>
    <t>Nástěnný oceloplechový rozvaděč s dveřmi o rozměrech 1000x800x300, IP55 včetně kompletního příslušenství, montážního panelu.</t>
  </si>
  <si>
    <t>1.2</t>
  </si>
  <si>
    <t xml:space="preserve">Vlastní výbava rozvaděče: 
- hlavní 3 fázvý jistič In max 32 A min Icn 10 kA,
- svodič 3-pólový B+C Imax 60 kA, IL 125 A
- servisní zásuvka pro PC,
- svodič přepětí 3.st s VF filtrem,
- "STOP" tlačítko,
- hlídání napětí včetně optické a dálkové signalizace
</t>
  </si>
  <si>
    <t>1.3</t>
  </si>
  <si>
    <t xml:space="preserve">Spínaný zdroj 240W, 230VAC/24VDC,5A s řízeným záložním zdrojem 24VDC/24VDC a bateriÍ12V/12Ah + napájecí zdroj 13,8 V / 30 W </t>
  </si>
  <si>
    <t>1.4</t>
  </si>
  <si>
    <t>Rozšiřující I/O modul pro telemetrickou stanici instalovanou v rozvaděči DT1. 16x digitální vstup, 6x releový výstup</t>
  </si>
  <si>
    <t>1.5</t>
  </si>
  <si>
    <t>Jištěné vývody pro stavební elektroinstalaci, jistící prvky Icn 10 kA, zásuvkové okruhy osazeny chráničem s reziduálním proudem 30 mA, 
- 1x jištěný vývod pro zásuvku 400V/16A/5p
- 2x jištěný zásuvkový vývod 230V/16A
- 2x jištěný vývod pro osvětlení
- 1x jištěný vývod pro nízkoteplotní sálavé panely</t>
  </si>
  <si>
    <t>1.6</t>
  </si>
  <si>
    <t>Jištěný 3f vývod In 25A pro napájení technologického rozvaděče ATS MT01, včetně signalizace stavů (chod, porucha)</t>
  </si>
  <si>
    <t>1.7</t>
  </si>
  <si>
    <t>Spínaný 1f motorový vývod do 0,3 kW včetně signalizace chodu, poruchy, ovládáný dle hladiny v jímce průsakových vod a z dveří rozvaděče RM1</t>
  </si>
  <si>
    <t>1.8</t>
  </si>
  <si>
    <t>Jištěný 1f vývod pro dávkovací čerpadlo včetně dálkové signalizace chodu a poruchy.</t>
  </si>
  <si>
    <t>1.9</t>
  </si>
  <si>
    <t>Spínaný 24VDC motorový vývod pro klapku do 30W včetně místní a dálkové signalizace otevření, zavření, poruchy a automatu, ovládání z telemetrické stanice a z dveří rozvaděče RM1</t>
  </si>
  <si>
    <t>1.10</t>
  </si>
  <si>
    <t>Napájecí  a ovládací obvod 230V AC pro vyhodnocení zaplacení ČS.</t>
  </si>
  <si>
    <t>1.11</t>
  </si>
  <si>
    <t>Spínaný 1f vývod do 0,1kW pro ventilátor přívodu vzduchu do strojovny ČS, ovládání dle časového relé a z místní skříně.</t>
  </si>
  <si>
    <t>1.12</t>
  </si>
  <si>
    <t>Napájecí  a ovládací obvod 230V AC pro přenos hladin z plovákových spínačů.</t>
  </si>
  <si>
    <t>1.13</t>
  </si>
  <si>
    <t>Napájecí analogový proudový obvod s rozsahem 4÷20 mA pro napájení pasivních analogových procesních měřidel pro vyhodnocení telemetrickou stanicí.</t>
  </si>
  <si>
    <t>1.14</t>
  </si>
  <si>
    <t>Napájecí obvod 12V DC pro napájení opto snímače a vyhodnocení průtoku telemetrickou stanicí</t>
  </si>
  <si>
    <t>1.15</t>
  </si>
  <si>
    <t xml:space="preserve">Nosný a ranžírovací materiál, pojistkové patrony, svorkovnice, kabelové průchodky, strojně tištěné štítky přístrojů a návlečky jednotlivých vodičů </t>
  </si>
  <si>
    <t>1.16</t>
  </si>
  <si>
    <t>Výroba a kompletace rozvaděče, kusová zkouška rozvaděče včetně výstupního protokolu a EU prohlášení o shodě</t>
  </si>
  <si>
    <t>2.1</t>
  </si>
  <si>
    <t>Telemetrická stanice ve vestavném provedení, 8x PV vstup, 6x DA vstup, 2x reléový výstup, GSM/GPRS přenos včetně GSM antény a zálohového akumulátoru 12V/7,2 Ah, komunikace RS458/232 - Finet/ModBus - bez SIM karty - SIM kartu dodá provozovatel objektu při realizaci díla</t>
  </si>
  <si>
    <t>2.2</t>
  </si>
  <si>
    <t>Universální plastová skříň vhodná pro vnitřní i venkovní prostředí (polyester vyztužený skelnými vlákny).Rozměr vxšxh 310x210x170mm, krytí IP66.</t>
  </si>
  <si>
    <t>3.1</t>
  </si>
  <si>
    <t>Ekvipotenciální svorkovnice s krytem</t>
  </si>
  <si>
    <t>Elektro Bečov</t>
  </si>
  <si>
    <t>EPS 1 s krytem</t>
  </si>
  <si>
    <t>3.2</t>
  </si>
  <si>
    <t>Drát ø10 mm, (1kg=1,6m) -- FeZn</t>
  </si>
  <si>
    <t>Tremis</t>
  </si>
  <si>
    <t>Drát FeZn ø10</t>
  </si>
  <si>
    <t>3.3</t>
  </si>
  <si>
    <t>Zemnící páska FeZn 30x4 mm, 1kg=1,05m</t>
  </si>
  <si>
    <t>ZP FeZn 30x4</t>
  </si>
  <si>
    <t>3.4</t>
  </si>
  <si>
    <t>Svorky napojení zemnící sítě a hromosvodového vedení FeZn včetně ochraných nátěrů</t>
  </si>
  <si>
    <t>-</t>
  </si>
  <si>
    <t>3.5</t>
  </si>
  <si>
    <t>ochranné nátěry zemních přechodů a zemních spojů hromosvodu</t>
  </si>
  <si>
    <t>3.6</t>
  </si>
  <si>
    <t>Drát průměr 8 mm AIMgSi</t>
  </si>
  <si>
    <t>Drát 8 AlMgSi T/4</t>
  </si>
  <si>
    <t>3.7</t>
  </si>
  <si>
    <t>Ochranný úhelník FeZn</t>
  </si>
  <si>
    <t>OU 1,7</t>
  </si>
  <si>
    <t>3.8</t>
  </si>
  <si>
    <t>Svorka zkušební FeZn</t>
  </si>
  <si>
    <t>Szb</t>
  </si>
  <si>
    <t>3.9</t>
  </si>
  <si>
    <t>Označovací štítek svodu</t>
  </si>
  <si>
    <t>3.10</t>
  </si>
  <si>
    <t>Podpěra vedení pro plechové střechy a svody</t>
  </si>
  <si>
    <t>3.11</t>
  </si>
  <si>
    <t>pomocný spojovací a jinde nespecifikovaný materiál</t>
  </si>
  <si>
    <t>4.1</t>
  </si>
  <si>
    <t xml:space="preserve">Průmyslový nástěnný prostorový termostat 230 VAC, 10A, 5°C až 35°C, 1x přepínací kontakt, IP54  </t>
  </si>
  <si>
    <t>Eberle</t>
  </si>
  <si>
    <t>AZT-A 524 510</t>
  </si>
  <si>
    <t>4.2</t>
  </si>
  <si>
    <t>Venkovní dvojitý duální pohybový detektor pro obtížné prostředí 2x PIR, zvýšené krytí IP 54</t>
  </si>
  <si>
    <t xml:space="preserve"> CROW</t>
  </si>
  <si>
    <t>D&amp;D CROW</t>
  </si>
  <si>
    <t>4.3</t>
  </si>
  <si>
    <t>Kódová klávesnice - outdoor metal, napájení 12 V DC, 1x přepínací kontakt, včetně základní konfigurace</t>
  </si>
  <si>
    <t>Genway</t>
  </si>
  <si>
    <t>ECK 02N</t>
  </si>
  <si>
    <t>4.4</t>
  </si>
  <si>
    <t xml:space="preserve">Plovákový spínač s přepínacím kontaktem, IP 68, vč. 10 m kabelu včetně závaží a držáku na uchycení  </t>
  </si>
  <si>
    <t>Tecno</t>
  </si>
  <si>
    <t>4.5</t>
  </si>
  <si>
    <t>Hydrostatická ponorná tlaková sonda k měření výšky hladiny s keramickou oddělovací membránou, rozsah 0÷6 m, přesnost 0,35 %, pasivní proudový výstup 4÷20 mA, napájení 24 V DC, kabel délky 10 m</t>
  </si>
  <si>
    <t>JSP</t>
  </si>
  <si>
    <t>LMP 307 451
6000-1-1-1-1-3-2(10)-000</t>
  </si>
  <si>
    <t>4.6</t>
  </si>
  <si>
    <t>Tlakový snímač, závit G1/2, rozsah  0÷1 MPa, pasivní proudový výstup 4÷20 mA</t>
  </si>
  <si>
    <t>DPM 331 110
1002-1-3-100-100-1-000</t>
  </si>
  <si>
    <t>4.7</t>
  </si>
  <si>
    <t>Ponorná vodivostní sonda pro snímání jedné hladiny.</t>
  </si>
  <si>
    <t>MAVE</t>
  </si>
  <si>
    <t>PS-2, délka kabelu 15m</t>
  </si>
  <si>
    <t>4.8</t>
  </si>
  <si>
    <t>Ponorná vodivostní sonda pro snímání dvou hladin s diferencí 50 mm.</t>
  </si>
  <si>
    <t>PS-3, délka kabelu 20m</t>
  </si>
  <si>
    <t>4.9</t>
  </si>
  <si>
    <t>Pasivní rozbočovač reed či opto signálu z vodoměru pro dvě různé napěťové úrovně se společným GND.</t>
  </si>
  <si>
    <t>vodměrna</t>
  </si>
  <si>
    <t>PR-1</t>
  </si>
  <si>
    <t>5.1</t>
  </si>
  <si>
    <t>Zásuvka nástěnná 400 V / 16 A / 5 P, bezšroubové svorky, IP44</t>
  </si>
  <si>
    <t>Bals</t>
  </si>
  <si>
    <t>112001</t>
  </si>
  <si>
    <t>5.2</t>
  </si>
  <si>
    <t>Ovládací skříň s otočným ovladačem 3 polohy s aretací, kontakty 1Z + 1Z</t>
  </si>
  <si>
    <t>Schneider</t>
  </si>
  <si>
    <t>XALD01
ZB5AD3
ZENL1111</t>
  </si>
  <si>
    <t>5.3</t>
  </si>
  <si>
    <t>Radiální ventilátor do kruhového potrubí DN120, napájení 230V AC / do 100W; včetně spiro potrubí 1m, sací venkovní protidešťové mřížky, zpětné motýlové klapky do potrubí, ochranné mřížky na potrubí, opěrné konzole a konzole pro instalaci na zeď.
Průtok vzduchu min. 240m3 při přetlaku 100 Pa
Účel: přetlakové větrání prostoru strojovny ČS</t>
  </si>
  <si>
    <t>Elektrodesign</t>
  </si>
  <si>
    <t>1x Ventilátor RM125N
1x Výfukový kus VKS 125
1x SG 125 ochranná mřížka
1x SPIRO 125 spiropotrubí (3 m)
2x VBM 125 spojovací manžeta
1x RSK 125 zpětná klapka
1x RM konzola U pro ventilátory RM NK
4 kg pozink konstrukce</t>
  </si>
  <si>
    <t>5.4</t>
  </si>
  <si>
    <t>Silový kabel pro pevné uložení do 1kV, s měděnými jádry do 5x4 mm2</t>
  </si>
  <si>
    <t>nkt cables</t>
  </si>
  <si>
    <t>CYKY-J 5x4</t>
  </si>
  <si>
    <t>5.5</t>
  </si>
  <si>
    <t>Silový kabel pro pevné uložení do 1kV, s měděnými jádry do 5x2,5 mm2</t>
  </si>
  <si>
    <t>CYKY-J 5x2,5</t>
  </si>
  <si>
    <t>5.6</t>
  </si>
  <si>
    <t>Silový kabel pro pevné uložení do 1kV, s měděnými jádry do 4x1,5 mm2</t>
  </si>
  <si>
    <t>CYKY-J 4x1,5</t>
  </si>
  <si>
    <t>5.7</t>
  </si>
  <si>
    <t>Silový kabel pro pevné uložení do 1kV, s měděnými jádry do 3x1,5 mm2</t>
  </si>
  <si>
    <t>CYKY-J 3x1,5</t>
  </si>
  <si>
    <t>5.8</t>
  </si>
  <si>
    <t>Silový kabel pro pevné uložení do 1kV, s měděnými jádry do 3x2,5 mm2</t>
  </si>
  <si>
    <t>CYKY-J 3x2,5</t>
  </si>
  <si>
    <t>5.9</t>
  </si>
  <si>
    <t>Ovládací kabel stíněný, pro vnitřní použití, pevné uložení, s měděnými jádry do 14x1 mm2</t>
  </si>
  <si>
    <t>Prakab</t>
  </si>
  <si>
    <t>JYTY 14x1</t>
  </si>
  <si>
    <t>5.10</t>
  </si>
  <si>
    <t>Ovládací kabel stíněný, pro vnitřní použití, pevné uložení, s měděnými jádry do 7x1 mm2</t>
  </si>
  <si>
    <t>JYTY 7x1</t>
  </si>
  <si>
    <t>5.11</t>
  </si>
  <si>
    <t>Ovládací kabel stíněný, pro vnitřní použití, pevné uložení, s měděnými jádry do 4x1 mm2</t>
  </si>
  <si>
    <t>JYTY 4x1</t>
  </si>
  <si>
    <t>5.12</t>
  </si>
  <si>
    <t>Propojovací jednožilový vodič, jádro měděné lanované, izolace z PVC, 450/750 V, do průřezu 16 mm2</t>
  </si>
  <si>
    <t>H07 V-K / CYA 16 zel.žl</t>
  </si>
  <si>
    <t>5.13</t>
  </si>
  <si>
    <t>Propojovací jednožilový vodič, jádro měděné lanované, izolace z PVC, 450/750 V, do průřezu 6 mm2</t>
  </si>
  <si>
    <t>H07 V-K / CYA 6 zel.žl</t>
  </si>
  <si>
    <t>5.14</t>
  </si>
  <si>
    <t>Sdělovací kabel stíněný, pro vnitřní použití, pevné uložení, s měděnými jádry do 1x2x0,64 PROFIBUS, fialový, PROFIBUS-DP, 9.6 kbit/s = max. 1200 m, 19.2 kbit/s = max. 1200 m, 93.75 kbit/s = max. 1200 m, 187.5 kbit/s = max. 1,000 m, 500 kbit/s = max. 400 m, 1.5 Mbit/s = max. 200 m, 12.0 Mbit/s = max. 100 m, FIP 1.0 Mbit/s = max. 200 m, 2.5 Mbit/s = max. 200 m</t>
  </si>
  <si>
    <t>Lapp kabel</t>
  </si>
  <si>
    <t>unitronic BUS L2/FIP 1x2x0,64</t>
  </si>
  <si>
    <t>5.15</t>
  </si>
  <si>
    <t>Spínač jednopólový na povrch, řazení 1, IP 44, šedá</t>
  </si>
  <si>
    <t>ABB</t>
  </si>
  <si>
    <t>3553-01929 S</t>
  </si>
  <si>
    <t>5.16</t>
  </si>
  <si>
    <t>Průmyslové zářivkové svítidlo 2x36W, plastové těleso svítidla, elektronický předřadník, krytí IP66, včetně zdrojů</t>
  </si>
  <si>
    <t>Vyrtych</t>
  </si>
  <si>
    <t>VIPET-I-PMMA-236-EP, 2x36W</t>
  </si>
  <si>
    <t>5.17</t>
  </si>
  <si>
    <t>LED reflektor 50W/ 230V AC, úhel svitu min. 120°, IP65</t>
  </si>
  <si>
    <t>EMOS</t>
  </si>
  <si>
    <t>ZS2640</t>
  </si>
  <si>
    <t>5.18</t>
  </si>
  <si>
    <t>Zásuvka jednonásobná, na povrch s víčkem, IP 44, 230 V/16 A,  šedá</t>
  </si>
  <si>
    <t>5518-2929 S</t>
  </si>
  <si>
    <t>5.19</t>
  </si>
  <si>
    <t>Kabelová rozvodka se svorkami 5 x 4x4, na povrch, IP67</t>
  </si>
  <si>
    <t>SEZ</t>
  </si>
  <si>
    <t>6455-11 P</t>
  </si>
  <si>
    <t>5.20</t>
  </si>
  <si>
    <t>Nízkoteplotní sálavý panel 230 V AC / 0,7 kW, IP 54, stropní instalace</t>
  </si>
  <si>
    <t>Ecosun</t>
  </si>
  <si>
    <t>700 IKP b</t>
  </si>
  <si>
    <t>5.21</t>
  </si>
  <si>
    <t>Instalační rám pro zavěšení sálavého panelu</t>
  </si>
  <si>
    <t>5.22</t>
  </si>
  <si>
    <t>Drátěný kabelový žlab, hloubka/šířka do 54/200 mm, nerez, včetně nosných a spojovacích prvků</t>
  </si>
  <si>
    <t>Cablofil</t>
  </si>
  <si>
    <t>CF 54/200 316L, příslušenství</t>
  </si>
  <si>
    <t>5.23</t>
  </si>
  <si>
    <t>Drátěný kabelový žlab, hloubka/šířka do 54/100 mm, nerez, včetně nosných a spojovacích prvků</t>
  </si>
  <si>
    <t>CF 54/100 316L, příslušenství</t>
  </si>
  <si>
    <t>5.24</t>
  </si>
  <si>
    <t>Drátěný kabelový žlab, hloubka/šířka do 54/50 mm, nerez, včetně nosných a spojovacích prvků</t>
  </si>
  <si>
    <t>CF 54/50 316L, příslušenství</t>
  </si>
  <si>
    <t>5.25</t>
  </si>
  <si>
    <t>Elektroinstalační trubka plastová pevná/ohebná do ø32 mm včetně příchytek, spojek a spojovacího materiálu s odolností proti ÚV</t>
  </si>
  <si>
    <t>IES</t>
  </si>
  <si>
    <t>BSSL-32 mont. materiál</t>
  </si>
  <si>
    <t>5.26</t>
  </si>
  <si>
    <t>Sdružovací krabice vxšvh 110x110x90 mm pro kabely včetně svorek do 10x2,5 a průchodek</t>
  </si>
  <si>
    <t>Spelsberg</t>
  </si>
  <si>
    <t>PS 1111-9-0/TK + materiál + práce</t>
  </si>
  <si>
    <t>5.27</t>
  </si>
  <si>
    <t xml:space="preserve">Pomocné nosné ocelové žárově zinkované konstrukce, držáky, stříšky </t>
  </si>
  <si>
    <t>5.28</t>
  </si>
  <si>
    <t xml:space="preserve">Pomocné nosné nerezové konstrukce, držáky, stříšky </t>
  </si>
  <si>
    <t>5.29</t>
  </si>
  <si>
    <t>Ostatní spojovací materiál, pomocný spojovací a jinde nespecifikovaný materiál</t>
  </si>
  <si>
    <t>6</t>
  </si>
  <si>
    <t>6.1</t>
  </si>
  <si>
    <t>elektromontáže v rozsahu PS2 a PS3</t>
  </si>
  <si>
    <t>6.2</t>
  </si>
  <si>
    <t>jádrové vrty diamantovými korunkami do DN 110 mm do stavebních materiálů, délka do 80cm včetně následného vodotěsného těsnění a obnovy povrchu</t>
  </si>
  <si>
    <t>7</t>
  </si>
  <si>
    <t>7.1</t>
  </si>
  <si>
    <t>výrobní dokumentace v rozsahu PS2 a PS3</t>
  </si>
  <si>
    <t>7.2</t>
  </si>
  <si>
    <t xml:space="preserve">nastavení telemetrické stanice </t>
  </si>
  <si>
    <t>7.3</t>
  </si>
  <si>
    <t>úpravy na dispečinku provozovatele</t>
  </si>
  <si>
    <t>7.4</t>
  </si>
  <si>
    <t>funkční zkoušky, uvedení do provozu v rozsahu PS2 a PS3</t>
  </si>
  <si>
    <t>7.5</t>
  </si>
  <si>
    <t>nastavení, odladění, zkušební provoz zařízení v rozsahu PS2 a PS3</t>
  </si>
  <si>
    <t>7.6</t>
  </si>
  <si>
    <t>komplexní zkoušky v rozsahu PS2 a PS3</t>
  </si>
  <si>
    <t>7.7</t>
  </si>
  <si>
    <t>zaškolení personálu obsluhy a údržby v rozsahu PS2 a PS3</t>
  </si>
  <si>
    <t>7.8</t>
  </si>
  <si>
    <t>výchozí revize elektroinstalace v rozsahu PS2 a PS3</t>
  </si>
  <si>
    <t>7.9</t>
  </si>
  <si>
    <t>dokumentace skutečného provedení v rozsahu PS2 a PS3</t>
  </si>
  <si>
    <t>7.10</t>
  </si>
  <si>
    <t>vedlejší a ostatní náklady nutné pro realizaci díla</t>
  </si>
  <si>
    <t>7.11</t>
  </si>
  <si>
    <t>odvoz a likvidace elektroodpadu</t>
  </si>
  <si>
    <t>STAVBA :</t>
  </si>
  <si>
    <t>OBJEKT  :</t>
  </si>
  <si>
    <t>SO 07 - VEŘEJNÉ OSVĚTLENÍ</t>
  </si>
  <si>
    <t xml:space="preserve">OBJEDNATEL : </t>
  </si>
  <si>
    <t>Město Sušice</t>
  </si>
  <si>
    <t>REKAPITULACE :</t>
  </si>
  <si>
    <t>č.p.</t>
  </si>
  <si>
    <t>náklady
[Kč]</t>
  </si>
  <si>
    <t>/C21-M/</t>
  </si>
  <si>
    <t>Nosný materiál</t>
  </si>
  <si>
    <t>/C46-M/</t>
  </si>
  <si>
    <t>CELKEM (Kč) bez DPH</t>
  </si>
  <si>
    <t>Elektromontáže - C21-M</t>
  </si>
  <si>
    <t>poř.č.</t>
  </si>
  <si>
    <t>číslo položky</t>
  </si>
  <si>
    <t>j.cena
[cena /m.j.]</t>
  </si>
  <si>
    <t>Montáž
[Kč]</t>
  </si>
  <si>
    <t>Materiál
[Kč]</t>
  </si>
  <si>
    <t>21081-0014</t>
  </si>
  <si>
    <t>kabel CYKY 5x16</t>
  </si>
  <si>
    <t>21081-0005</t>
  </si>
  <si>
    <t>kabel CYKY 3x1,5</t>
  </si>
  <si>
    <t>21020-2016</t>
  </si>
  <si>
    <t>svítidlo silniční LED -34W,optický systém NA1-NA4,NA6,NA8,
NA9,NE3,NR1, IP66,životnost L90-B10=100000h,teplota B.3000K</t>
  </si>
  <si>
    <t>21020-4202</t>
  </si>
  <si>
    <t>svorkovnice stožárová- 1pojistka</t>
  </si>
  <si>
    <t>21022-0301</t>
  </si>
  <si>
    <t>svorky SP1,SS</t>
  </si>
  <si>
    <t>21020-4011</t>
  </si>
  <si>
    <t>stožár ocelový bezp. žár.pozink. 3°,závěs.výška 6m,ochr.manžeta</t>
  </si>
  <si>
    <t>21010-0156</t>
  </si>
  <si>
    <t>ukončení kabelu 5x16</t>
  </si>
  <si>
    <t>21022-0022</t>
  </si>
  <si>
    <t>uzemnovací vedení FeZn 10mm( 512m x0,62=  318 kg)</t>
  </si>
  <si>
    <t>VOC</t>
  </si>
  <si>
    <t>21022-0431</t>
  </si>
  <si>
    <t>tvarování prvků uzemn. vedení</t>
  </si>
  <si>
    <t>21002-0951</t>
  </si>
  <si>
    <t>označení  stožáru štítkem správce</t>
  </si>
  <si>
    <t>21028-0002</t>
  </si>
  <si>
    <t>vyhotovení revizní zprávy do 500000Kč</t>
  </si>
  <si>
    <t xml:space="preserve">demontáž svítidla na stožáru </t>
  </si>
  <si>
    <t>21004-0501</t>
  </si>
  <si>
    <t>demontáž stávajícího vedení nn</t>
  </si>
  <si>
    <t>km</t>
  </si>
  <si>
    <t>Součet</t>
  </si>
  <si>
    <t>Podružný materiál</t>
  </si>
  <si>
    <t xml:space="preserve"> - </t>
  </si>
  <si>
    <t>Součet materiál</t>
  </si>
  <si>
    <t>PPV</t>
  </si>
  <si>
    <t>Celkem (Kč)</t>
  </si>
  <si>
    <t xml:space="preserve">  </t>
  </si>
  <si>
    <t>Zemní práce - C46- M</t>
  </si>
  <si>
    <t>46001-0024</t>
  </si>
  <si>
    <t>Vytýčení trasy kab. vedení</t>
  </si>
  <si>
    <t xml:space="preserve">km </t>
  </si>
  <si>
    <t>46005-0703</t>
  </si>
  <si>
    <t>stožárová jáma VO zem.3</t>
  </si>
  <si>
    <t>46020-2283</t>
  </si>
  <si>
    <t>kabelová rýha 50/120/zem.3 - strojně</t>
  </si>
  <si>
    <t>46020-0133</t>
  </si>
  <si>
    <t>kabelová rýha 35/50/zem.3 - ručně</t>
  </si>
  <si>
    <t>46020-0163</t>
  </si>
  <si>
    <t>kabelová rýha 35/80/zem.3 - ručně</t>
  </si>
  <si>
    <t>46056-0303</t>
  </si>
  <si>
    <t>zásyp rýhy 50/120/zem.3</t>
  </si>
  <si>
    <t>46056-0163</t>
  </si>
  <si>
    <t>zásyp rýhy 35/80/zem.3</t>
  </si>
  <si>
    <t>46056-0133</t>
  </si>
  <si>
    <t>zásyp rýhy 35/50/zem.3</t>
  </si>
  <si>
    <t>46042-1281</t>
  </si>
  <si>
    <t>výstražná  folie š.22</t>
  </si>
  <si>
    <t>46008-0014</t>
  </si>
  <si>
    <t>betonový základ tř. C16/20 do rostlé zeminy</t>
  </si>
  <si>
    <t>46060-0023</t>
  </si>
  <si>
    <t>odvoz zeminy</t>
  </si>
  <si>
    <t>zaměření do 1km -trasa</t>
  </si>
  <si>
    <t>46047-0011</t>
  </si>
  <si>
    <t>provizorní zajištění kabelů při křížení</t>
  </si>
  <si>
    <t>46047-0012</t>
  </si>
  <si>
    <t>provizorní zajištění kabelů při souběhu</t>
  </si>
  <si>
    <t>46051-0054</t>
  </si>
  <si>
    <t>kabelová chránička korugovaná dvoupláštová 50mm</t>
  </si>
  <si>
    <t>46051-0074</t>
  </si>
  <si>
    <t>kabelová chránička korug. dvouplášt 110mm s obetonováním</t>
  </si>
  <si>
    <t>46026-0001</t>
  </si>
  <si>
    <t>zatažení lana do kanálku</t>
  </si>
  <si>
    <t>46062-0013</t>
  </si>
  <si>
    <t>provizorní úprava terénu se zhutněním v zemině 3</t>
  </si>
  <si>
    <t>&gt;&gt;  skryté sloupce  &lt;&lt;</t>
  </si>
  <si>
    <t>{90da249a-adb7-40ac-8753-aac9734172c9}</t>
  </si>
  <si>
    <t>KRYCÍ LIST SOUPISU PRACÍ</t>
  </si>
  <si>
    <t>v ---  níže se nacházejí doplnkové a pomocné údaje k sestavám  --- v</t>
  </si>
  <si>
    <t>False</t>
  </si>
  <si>
    <t>Stavba:</t>
  </si>
  <si>
    <t>Objekt:</t>
  </si>
  <si>
    <t>KSO:</t>
  </si>
  <si>
    <t/>
  </si>
  <si>
    <t>CC-CZ:</t>
  </si>
  <si>
    <t>Místo:</t>
  </si>
  <si>
    <t>Sušice</t>
  </si>
  <si>
    <t>Datum:</t>
  </si>
  <si>
    <t>Zadavatel:</t>
  </si>
  <si>
    <t>IČ:</t>
  </si>
  <si>
    <t>DIČ:</t>
  </si>
  <si>
    <t>Uchazeč:</t>
  </si>
  <si>
    <t>Projektant:</t>
  </si>
  <si>
    <t>AF Cityplan s.r.o. Praha</t>
  </si>
  <si>
    <t>Zpracovatel:</t>
  </si>
  <si>
    <t>Poznámka:</t>
  </si>
  <si>
    <t>Cena bez DPH</t>
  </si>
  <si>
    <t>Základ daně</t>
  </si>
  <si>
    <t>Sazba daně</t>
  </si>
  <si>
    <t>Výše daně</t>
  </si>
  <si>
    <t>základní</t>
  </si>
  <si>
    <t>snížená</t>
  </si>
  <si>
    <t>zákl. přenesená</t>
  </si>
  <si>
    <t>sníž. přenesená</t>
  </si>
  <si>
    <t>nulová</t>
  </si>
  <si>
    <t>Cena s DPH</t>
  </si>
  <si>
    <t>v</t>
  </si>
  <si>
    <t>CZK</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</si>
  <si>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</si>
  <si>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</si>
  <si>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</si>
  <si>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</si>
  <si>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</si>
  <si>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</si>
  <si>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</si>
  <si>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</si>
  <si>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</si>
  <si>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</si>
  <si>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</si>
  <si>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</si>
  <si>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</si>
  <si>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</si>
  <si>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</si>
  <si>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</si>
  <si>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</si>
  <si>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767 - Konstrukce zámečnické</t>
  </si>
  <si>
    <t>VRN - Vedlejší rozpočtové náklady</t>
  </si>
  <si>
    <t xml:space="preserve">    VRN4 - Inženýrská činnost</t>
  </si>
  <si>
    <t xml:space="preserve">    VRN7 - Provozní vlivy</t>
  </si>
  <si>
    <t>SOUPIS PRACÍ</t>
  </si>
  <si>
    <t>PČ</t>
  </si>
  <si>
    <t>Kód</t>
  </si>
  <si>
    <t>J.cena [CZK]</t>
  </si>
  <si>
    <t>Cenová soustava</t>
  </si>
  <si>
    <t>J. Nh [h]</t>
  </si>
  <si>
    <t>Nh celkem [h]</t>
  </si>
  <si>
    <t>J. hmotnost [t]</t>
  </si>
  <si>
    <t>Hmotnost celkem [t]</t>
  </si>
  <si>
    <t>J. suť [t]</t>
  </si>
  <si>
    <t>Suť Celkem [t]</t>
  </si>
  <si>
    <t>Náklady soupisu celkem</t>
  </si>
  <si>
    <t>D</t>
  </si>
  <si>
    <t>Práce a dodávky HSV</t>
  </si>
  <si>
    <t>0</t>
  </si>
  <si>
    <t>ROZPOCET</t>
  </si>
  <si>
    <t>M</t>
  </si>
  <si>
    <t>10364101</t>
  </si>
  <si>
    <t>zemina pro terénní úpravy -  ornice</t>
  </si>
  <si>
    <t>CS ÚRS 2019 01</t>
  </si>
  <si>
    <t>-2081969804</t>
  </si>
  <si>
    <t>VV</t>
  </si>
  <si>
    <t>481,76*0,15*1,8</t>
  </si>
  <si>
    <t>True</t>
  </si>
  <si>
    <t>K</t>
  </si>
  <si>
    <t>111201101</t>
  </si>
  <si>
    <t>Odstranění křovin a stromů průměru kmene do 100 mm i s kořeny z celkové plochy do 1000 m2</t>
  </si>
  <si>
    <t>815311564</t>
  </si>
  <si>
    <t>112201104</t>
  </si>
  <si>
    <t>Odstranění pařezů D do 900 mm</t>
  </si>
  <si>
    <t>1576854733</t>
  </si>
  <si>
    <t>1131072221</t>
  </si>
  <si>
    <t>Odstranění podkladu z kameniva drceného tl 200 mm strojně pl přes 200 m2</t>
  </si>
  <si>
    <t>-1621371009</t>
  </si>
  <si>
    <t>2961,9*1,07</t>
  </si>
  <si>
    <t>113107243</t>
  </si>
  <si>
    <t>Odstranění podkladu živičného tl 150 mm strojně pl přes 200 m2</t>
  </si>
  <si>
    <t>178830903</t>
  </si>
  <si>
    <t>" podkladní vrstvy s asfaltovým pojivem"2961,9*1,05</t>
  </si>
  <si>
    <t>113154334</t>
  </si>
  <si>
    <t>Frézování živičného krytu tl 100 mm pruh š 2 m pl do 10000 m2 bez překážek v trase</t>
  </si>
  <si>
    <t>190330710</t>
  </si>
  <si>
    <t>" použití na nezpevněnou krajnici a pro sjezdy do budoucího lesoparku"</t>
  </si>
  <si>
    <t>"zbývající část bude odprodána zhotoviteli stavby dle zadávacích podmínek"</t>
  </si>
  <si>
    <t>2961,9</t>
  </si>
  <si>
    <t>1222022022</t>
  </si>
  <si>
    <t>Odkopávky a prokopávky nezapažené pro silnice objemu do 1000 m3 v hornině tř. 3</t>
  </si>
  <si>
    <t>1632294078</t>
  </si>
  <si>
    <t>"odkop nevhodné zeminy v aktivní zóně tl. 500mm, položka na příkaz TDI dle výsledku zkoušek zeminy" 3831*0,5</t>
  </si>
  <si>
    <t>1222022021</t>
  </si>
  <si>
    <t>1177758388</t>
  </si>
  <si>
    <t>"dle výkazu hmot, plochy řezů odečteny digitálně"</t>
  </si>
  <si>
    <t>143,4</t>
  </si>
  <si>
    <t>9</t>
  </si>
  <si>
    <t>132201101</t>
  </si>
  <si>
    <t>Hloubení rýh š do 600 mm v hornině tř. 3 objemu do 100 m3</t>
  </si>
  <si>
    <t>308578704</t>
  </si>
  <si>
    <t>"přípojky UV 3,4,5,6,7,8,9,11,12,13"</t>
  </si>
  <si>
    <t>0,8*(6,0*1,9+2,0*2,0+7,5*2,1+7,0*0,9+7,5*0,9+8,0*2,1+2,0*2,4+12,5*2,1+2,5*2,4+1,0*2,5)</t>
  </si>
  <si>
    <t>"trativody" 769,38*0,17"řez m2"</t>
  </si>
  <si>
    <t>132201109</t>
  </si>
  <si>
    <t>Příplatek za lepivost k hloubení rýh š do 600 mm v hornině tř. 3</t>
  </si>
  <si>
    <t>747737992</t>
  </si>
  <si>
    <t>80,44*0,5</t>
  </si>
  <si>
    <t>1627011051</t>
  </si>
  <si>
    <t>Vodorovné přemístění do 10000 m výkopku/sypaniny z horniny tř. 1 až 4</t>
  </si>
  <si>
    <t>2144780543</t>
  </si>
  <si>
    <t>"odkop silnice"143,4</t>
  </si>
  <si>
    <t>"hloubení rýhy přípojek UV"80,44</t>
  </si>
  <si>
    <t>"zásyp přípojek UV"55,82</t>
  </si>
  <si>
    <t>"dovoz ornice"</t>
  </si>
  <si>
    <t>481,76*0,15</t>
  </si>
  <si>
    <t>1627011052</t>
  </si>
  <si>
    <t>1867447658</t>
  </si>
  <si>
    <t>"aktivní zóna dle zkoušek na pokyn TDI"</t>
  </si>
  <si>
    <t>1915,5</t>
  </si>
  <si>
    <t>1627011091</t>
  </si>
  <si>
    <t>Příplatek k vodorovnému přemístění výkopku/sypaniny z horniny tř. 1 až 4 ZKD 1000 m přes 10000 m</t>
  </si>
  <si>
    <t>-80212464</t>
  </si>
  <si>
    <t>351,924*20</t>
  </si>
  <si>
    <t>1627011092</t>
  </si>
  <si>
    <t>1075598352</t>
  </si>
  <si>
    <t>1915,5*20</t>
  </si>
  <si>
    <t>1711011112</t>
  </si>
  <si>
    <t>Uložení sypaniny z hornin nesoudržných sypkých s vlhkostí l(d) 0,9 v aktivní zóně</t>
  </si>
  <si>
    <t>1087952330</t>
  </si>
  <si>
    <t>"na pokyn TDI v případě nevyhovující AZ ŠDA 0/63"</t>
  </si>
  <si>
    <t>3831*0,5</t>
  </si>
  <si>
    <t>16</t>
  </si>
  <si>
    <t>1711011121</t>
  </si>
  <si>
    <t>Uložení sypaniny z hornin nesoudržných sypkých s vlhkostí l(d) pod 0,9 mimo aktivní zónu</t>
  </si>
  <si>
    <t>1350314793</t>
  </si>
  <si>
    <t>"násyp komunikace ŠDA 0/63 z výkazu hmot"113,1</t>
  </si>
  <si>
    <t>17</t>
  </si>
  <si>
    <t>171151101</t>
  </si>
  <si>
    <t>Hutnění boků násypů pro jakýkoliv sklon a míru zhutnění svahu</t>
  </si>
  <si>
    <t>2125001256</t>
  </si>
  <si>
    <t>286</t>
  </si>
  <si>
    <t>18</t>
  </si>
  <si>
    <t>583441971</t>
  </si>
  <si>
    <t>štěrkodrť frakce 0/63</t>
  </si>
  <si>
    <t>952131672</t>
  </si>
  <si>
    <t>113,1*2,0</t>
  </si>
  <si>
    <t>19</t>
  </si>
  <si>
    <t>583441972</t>
  </si>
  <si>
    <t>1570456207</t>
  </si>
  <si>
    <t>"AZ na pokyn TDI"</t>
  </si>
  <si>
    <t>1915,5*2,0</t>
  </si>
  <si>
    <t>20</t>
  </si>
  <si>
    <t>1712012012</t>
  </si>
  <si>
    <t>Uložení sypaniny na skládky</t>
  </si>
  <si>
    <t>1548621842</t>
  </si>
  <si>
    <t>21</t>
  </si>
  <si>
    <t>1712012011</t>
  </si>
  <si>
    <t>-628786468</t>
  </si>
  <si>
    <t>223,84</t>
  </si>
  <si>
    <t>22</t>
  </si>
  <si>
    <t>174101101</t>
  </si>
  <si>
    <t>Zásyp jam, šachet rýh nebo kolem objektů sypaninou se zhutněním</t>
  </si>
  <si>
    <t>-1177034414</t>
  </si>
  <si>
    <t>"přípojky UV"</t>
  </si>
  <si>
    <t>0,8*(6,0*1,4+2,0*1,5+7,5*1,6+7,0*0,2+7,5*0,2+8,0*1,6+2,0*1,9+12,5*1,6+2,5*1,9+1,0*2,0)</t>
  </si>
  <si>
    <t>23</t>
  </si>
  <si>
    <t>175151101</t>
  </si>
  <si>
    <t>Obsypání potrubí strojně sypaninou bez prohození, uloženou do 3 m</t>
  </si>
  <si>
    <t>-1243795920</t>
  </si>
  <si>
    <t>"obsyp přípojek UV "</t>
  </si>
  <si>
    <t>0,8*0,35*(6,0+2,0+7,5+7,0+7,5+8,0+2,0+12,5+2,5+1,0)</t>
  </si>
  <si>
    <t>24</t>
  </si>
  <si>
    <t>58337302</t>
  </si>
  <si>
    <t>štěrkopísek frakce 0/16</t>
  </si>
  <si>
    <t>465419307</t>
  </si>
  <si>
    <t>15,68*2 'Přepočtené koeficientem množství</t>
  </si>
  <si>
    <t>25</t>
  </si>
  <si>
    <t>181301102</t>
  </si>
  <si>
    <t>Rozprostření ornice tl vrstvy do 150 mm pl do 500 m2 v rovině nebo ve svahu do 1:5</t>
  </si>
  <si>
    <t>21747461</t>
  </si>
  <si>
    <t>229,7+27,97+2,36+33,55+41,14+96,6+6,12+17,36+15,47+11,49</t>
  </si>
  <si>
    <t>26</t>
  </si>
  <si>
    <t>181411131</t>
  </si>
  <si>
    <t>Založení parkového trávníku výsevem plochy do 1000 m2 v rovině a ve svahu do 1:5</t>
  </si>
  <si>
    <t>1810747539</t>
  </si>
  <si>
    <t>481,76</t>
  </si>
  <si>
    <t>27</t>
  </si>
  <si>
    <t>00572410</t>
  </si>
  <si>
    <t>osivo směs travní parková</t>
  </si>
  <si>
    <t>116525946</t>
  </si>
  <si>
    <t>481,76*0,015 'Přepočtené koeficientem množství</t>
  </si>
  <si>
    <t>28</t>
  </si>
  <si>
    <t>181951102</t>
  </si>
  <si>
    <t>Úprava pláně v hornině tř. 1 až 4 se zhutněním</t>
  </si>
  <si>
    <t>62162536</t>
  </si>
  <si>
    <t>3831</t>
  </si>
  <si>
    <t>29</t>
  </si>
  <si>
    <t>184802115</t>
  </si>
  <si>
    <t>Chemické odplevelení před založením kultury nad 20 m2 granulátem na široko v rovině a svahu do 1:5</t>
  </si>
  <si>
    <t>-580108871</t>
  </si>
  <si>
    <t>30</t>
  </si>
  <si>
    <t>185802113</t>
  </si>
  <si>
    <t>Hnojení půdy umělým hnojivem na široko v rovině a svahu do 1:5</t>
  </si>
  <si>
    <t>948243198</t>
  </si>
  <si>
    <t>481,76*0,1/1000</t>
  </si>
  <si>
    <t>31</t>
  </si>
  <si>
    <t>185803111</t>
  </si>
  <si>
    <t>Ošetření trávníku shrabáním v rovině a svahu do 1:5</t>
  </si>
  <si>
    <t>-339263142</t>
  </si>
  <si>
    <t>32</t>
  </si>
  <si>
    <t>185851121</t>
  </si>
  <si>
    <t>Dovoz vody pro zálivku rostlin za vzdálenost do 1000 m</t>
  </si>
  <si>
    <t>-2093580427</t>
  </si>
  <si>
    <t>481,76*5"l/m2"/1000</t>
  </si>
  <si>
    <t>33</t>
  </si>
  <si>
    <t>185851129</t>
  </si>
  <si>
    <t>Příplatek k dovozu vody pro zálivku rostlin do 1000 m ZKD 1000 m</t>
  </si>
  <si>
    <t>230118100</t>
  </si>
  <si>
    <t>481,76*5"l/m2"/1000*29</t>
  </si>
  <si>
    <t>Zakládání</t>
  </si>
  <si>
    <t>34</t>
  </si>
  <si>
    <t>211971110</t>
  </si>
  <si>
    <t>Zřízení opláštění žeber nebo trativodů geotextilií v rýze nebo zářezu sklonu do 1:2</t>
  </si>
  <si>
    <t>-1531190180</t>
  </si>
  <si>
    <t>769,38*(0,5*2+0,4*2+0,3)</t>
  </si>
  <si>
    <t>35</t>
  </si>
  <si>
    <t>69311199</t>
  </si>
  <si>
    <t>geotextilie netkaná separační, ochranná, filtrační, drenážní  PES(70%)+PP(30%) 300g/m2</t>
  </si>
  <si>
    <t>815055911</t>
  </si>
  <si>
    <t>36</t>
  </si>
  <si>
    <t>212752213</t>
  </si>
  <si>
    <t>Trativod z drenážních trubek plastových flexibilních D do 160 mm včetně lože otevřený výkop</t>
  </si>
  <si>
    <t>759574154</t>
  </si>
  <si>
    <t>449,38+84+146+36+54</t>
  </si>
  <si>
    <t>37</t>
  </si>
  <si>
    <t>225421114</t>
  </si>
  <si>
    <t>Vrty maloprofilové jádrové D do 195 mm úklon do 45° hl do 25 m hor. III a IV omezený prostor</t>
  </si>
  <si>
    <t>-647139587</t>
  </si>
  <si>
    <t>"napojení přípojek UV9 a UV 11 do propustu napřímo"</t>
  </si>
  <si>
    <t>0,4*2</t>
  </si>
  <si>
    <t>38</t>
  </si>
  <si>
    <t>359901211</t>
  </si>
  <si>
    <t>Monitoring stoky jakékoli výšky na nové kanalizaci</t>
  </si>
  <si>
    <t>481411857</t>
  </si>
  <si>
    <t>41,5+14,5</t>
  </si>
  <si>
    <t>39</t>
  </si>
  <si>
    <t>452318510</t>
  </si>
  <si>
    <t>Zajišťovací práh z betonu prostého se zvýšenými nároky na prostředí</t>
  </si>
  <si>
    <t>-1458708952</t>
  </si>
  <si>
    <t>"dle výkr 3.3 části C1"0,25*0,6*2,2</t>
  </si>
  <si>
    <t>40</t>
  </si>
  <si>
    <t>465513157</t>
  </si>
  <si>
    <t>Dlažba  z upraveného lomového žulového kamene tl 200 mm do lože C 25/30 pl přes 10 m2</t>
  </si>
  <si>
    <t>33774025</t>
  </si>
  <si>
    <t>"do lože  C 25/30 XF3 u vtok objektu D1"28</t>
  </si>
  <si>
    <t>"do lože C 20/25 XF3 vyústění UV 6,7"(1+1)</t>
  </si>
  <si>
    <t>"do lože C 16/20 u vtokového objektu dle 3,3 část C1"2*1,82</t>
  </si>
  <si>
    <t>Komunikace pozemní</t>
  </si>
  <si>
    <t>41</t>
  </si>
  <si>
    <t>564861111</t>
  </si>
  <si>
    <t>Podklad ze štěrkodrtě ŠD tl 200 mm</t>
  </si>
  <si>
    <t>-1444113143</t>
  </si>
  <si>
    <t>"ŠDA 0/32"2855,17*1,33</t>
  </si>
  <si>
    <t>42</t>
  </si>
  <si>
    <t>564952111</t>
  </si>
  <si>
    <t>Podklad z mechanicky zpevněného kameniva MZK tl 150 mm</t>
  </si>
  <si>
    <t>-1418387280</t>
  </si>
  <si>
    <t>2855,17*1,12</t>
  </si>
  <si>
    <t>565145111</t>
  </si>
  <si>
    <t>Asfaltový beton vrstva podkladní ACP 16 (obalované kamenivo OKS) tl 60 mm š do 3 m</t>
  </si>
  <si>
    <t>-475210830</t>
  </si>
  <si>
    <t>"ACP 16+  50/70" 2855,17*1,07</t>
  </si>
  <si>
    <t>44</t>
  </si>
  <si>
    <t>569931132</t>
  </si>
  <si>
    <t>Zpevnění krajnic asfaltovým recyklátem tl 100 mm</t>
  </si>
  <si>
    <t>377795245</t>
  </si>
  <si>
    <t>"R mat získaný ze stavby"("délky "29,22+51,54+27,81+77,27+70,3+32,66+14,12+42,22)*"šířka"0,8</t>
  </si>
  <si>
    <t>45</t>
  </si>
  <si>
    <t>573191111</t>
  </si>
  <si>
    <t>Postřik infiltrační kationaktivní emulzí v množství 1 kg/m2</t>
  </si>
  <si>
    <t>662386660</t>
  </si>
  <si>
    <t>"PI,E 0,5 kg/m2"3197,79</t>
  </si>
  <si>
    <t>573231106</t>
  </si>
  <si>
    <t>Postřik živičný spojovací ze silniční emulze v množství 0,30 kg/m2</t>
  </si>
  <si>
    <t>-91256860</t>
  </si>
  <si>
    <t>"PS,E  0,25 kg/m2"3055,032+4,8/0,05</t>
  </si>
  <si>
    <t>47</t>
  </si>
  <si>
    <t>577134111</t>
  </si>
  <si>
    <t>Asfaltový beton vrstva obrusná ACO 11 (ABS) tř. I tl 40 mm š do 3 m z nemodifikovaného asfaltu</t>
  </si>
  <si>
    <t>-1916146670</t>
  </si>
  <si>
    <t>"konstrukce vozovky  D1-N-1  TDZ V  ACO 11 50/70"</t>
  </si>
  <si>
    <t>2855,17</t>
  </si>
  <si>
    <t>48</t>
  </si>
  <si>
    <t>577145112</t>
  </si>
  <si>
    <t>Asfaltový beton vrstva ložní ACL 16 (ABH) tl 50 mm š do 3 m z nemodifikovaného asfaltu</t>
  </si>
  <si>
    <t>-1326638862</t>
  </si>
  <si>
    <t>"vyrovnávky na úvodních 16 m - reprofilace spádů"</t>
  </si>
  <si>
    <t>6*16</t>
  </si>
  <si>
    <t>49</t>
  </si>
  <si>
    <t>5962112109</t>
  </si>
  <si>
    <t>Kladení zámkové dlažby komunikací tl 100 mm skupiny A pl do 50 m2</t>
  </si>
  <si>
    <t>435064713</t>
  </si>
  <si>
    <t>50</t>
  </si>
  <si>
    <t>59245220</t>
  </si>
  <si>
    <t>dlažba zámková profilová základní 196x161x100mm přírodní</t>
  </si>
  <si>
    <t>334676847</t>
  </si>
  <si>
    <t>9,98*1,03</t>
  </si>
  <si>
    <t>51</t>
  </si>
  <si>
    <t>871315241</t>
  </si>
  <si>
    <t>Kanalizační potrubí z tvrdého PVC vícevrstvé tuhost třídy SN12 DN 150</t>
  </si>
  <si>
    <t>1700623787</t>
  </si>
  <si>
    <t>"přípojky UV 3,4,5,8,9,11,12,13"6+2+7,5+8+2+12,5+2,5+1</t>
  </si>
  <si>
    <t>52</t>
  </si>
  <si>
    <t>871355241</t>
  </si>
  <si>
    <t>Kanalizační potrubí z tvrdého PVC vícevrstvé tuhost třídy SN12 DN 200</t>
  </si>
  <si>
    <t>1577314320</t>
  </si>
  <si>
    <t>"přípojky UV6,7"7+7,5</t>
  </si>
  <si>
    <t>53</t>
  </si>
  <si>
    <t>895941211</t>
  </si>
  <si>
    <t>Zřízení vpusti kanalizační uliční z betonových dílců typ UV-50 nízký</t>
  </si>
  <si>
    <t>-1013042200</t>
  </si>
  <si>
    <t>54</t>
  </si>
  <si>
    <t>59223850</t>
  </si>
  <si>
    <t>dno pro uliční vpusť s výtokovým otvorem betonové 450x330x50mm</t>
  </si>
  <si>
    <t>1671810439</t>
  </si>
  <si>
    <t>55</t>
  </si>
  <si>
    <t>59223864</t>
  </si>
  <si>
    <t>prstenec pro uliční vpusť vyrovnávací betonový 390x60x130mm</t>
  </si>
  <si>
    <t>-1673310961</t>
  </si>
  <si>
    <t>56</t>
  </si>
  <si>
    <t>59223856</t>
  </si>
  <si>
    <t>skruž pro uliční vpusť horní betonová 450x195x50mm</t>
  </si>
  <si>
    <t>990220033</t>
  </si>
  <si>
    <t>57</t>
  </si>
  <si>
    <t>8991R</t>
  </si>
  <si>
    <t>Osazení mříží  ocelových samostatných  včetně rámů pro třídu zatížení D400, E600</t>
  </si>
  <si>
    <t>-1751877025</t>
  </si>
  <si>
    <t>"včetně požadované PKO zinkováním pro vtokový objekt dešťového sběrače D1"1</t>
  </si>
  <si>
    <t>"RÁM (900/1100) BUDE PROVEDEN ZE SVAřENÝCH L PROFILÙ 50/50/6 S KOTVAMI DO BETONOVÉ KCE"</t>
  </si>
  <si>
    <t>"MřÍŽ (850/1050) BUDE PROVEDENA ZE SVAØENÝCH L PROFILÙ 50/50/6 (OBVODOVÝ RÁM MřÍŽE),"</t>
  </si>
  <si>
    <t>"TYčE Z PÁSOVINY 40/6 NAVAřENÉ NA STOJATO DO OBVODOVÉHO RÁMU MřÍŽE, PRÙLINY 30mm,"</t>
  </si>
  <si>
    <t>"ZE SPODNÍHO LÍCE V POLOVINÌ DÉLKY ZPEVNÌNO PÁSOVINOU 40/6 NAVAřENOU NAPLOCHO K TYčÍM MřÍŽE."</t>
  </si>
  <si>
    <t>"MřÍŽ BUDE K ZABETONOVANÉMU RÁMU PřIPEVNÌNA POMOCÍ čTYř ŠROUBÙ (ZÁVITY V RÁMU)"</t>
  </si>
  <si>
    <t>58</t>
  </si>
  <si>
    <t>28661R</t>
  </si>
  <si>
    <t>mříž šachtová dešťová tvárná litina do teleskopu dno DN 315 nebo DN 400 pro třídu zatížení D400 obdélník</t>
  </si>
  <si>
    <t>-1970993797</t>
  </si>
  <si>
    <t>"provedení dle výkresu 3.3 pro vtok objekt D1)"1</t>
  </si>
  <si>
    <t>899204112</t>
  </si>
  <si>
    <t>Osazení mříží litinových včetně rámů a košů na bahno pro třídu zatížení D400, E600</t>
  </si>
  <si>
    <t>1933274973</t>
  </si>
  <si>
    <t>60</t>
  </si>
  <si>
    <t>55242320</t>
  </si>
  <si>
    <t>mříž vtoková litinová plochá 500x500mm</t>
  </si>
  <si>
    <t>-809746417</t>
  </si>
  <si>
    <t>899231111</t>
  </si>
  <si>
    <t>Výšková úprava uličního vstupu nebo vpusti do 200 mm zvýšením mříže</t>
  </si>
  <si>
    <t>2045517996</t>
  </si>
  <si>
    <t>"včetně čištění UV"</t>
  </si>
  <si>
    <t>8993311111</t>
  </si>
  <si>
    <t>Výšková úprava uličního vstupu nebo vpusti do 200 mm zvýšením poklopu</t>
  </si>
  <si>
    <t>-1197524875</t>
  </si>
  <si>
    <t>899431111</t>
  </si>
  <si>
    <t>Výšková úprava uličního vstupu nebo vpusti do 200 mm zvýšením krycího hrnce, šoupěte nebo hydrantu</t>
  </si>
  <si>
    <t>782892512</t>
  </si>
  <si>
    <t>899623161</t>
  </si>
  <si>
    <t>Obetonování potrubí nebo zdiva stok betonem prostým tř. C 20/25 v otevřeném výkopu</t>
  </si>
  <si>
    <t>1831382641</t>
  </si>
  <si>
    <t>"UV 6,7 do příkopu"</t>
  </si>
  <si>
    <t>0,8*"řez"0,26*(7,0+7,5)</t>
  </si>
  <si>
    <t>65</t>
  </si>
  <si>
    <t>899643111</t>
  </si>
  <si>
    <t>Bednění pro obetonování potrubí otevřený výkop</t>
  </si>
  <si>
    <t>-1238183852</t>
  </si>
  <si>
    <t>2*0,5*(7,0+7,5)</t>
  </si>
  <si>
    <t>66</t>
  </si>
  <si>
    <t>31316008</t>
  </si>
  <si>
    <t>síť výztužná svařovaná 100x100mm drát D 8mm</t>
  </si>
  <si>
    <t>66800164</t>
  </si>
  <si>
    <t>Ostatní konstrukce a práce, bourání</t>
  </si>
  <si>
    <t>67</t>
  </si>
  <si>
    <t>912211111</t>
  </si>
  <si>
    <t>Montáž směrového sloupku silničního plastového prosté uložení bez betonového základu</t>
  </si>
  <si>
    <t>-1242134659</t>
  </si>
  <si>
    <t>68</t>
  </si>
  <si>
    <t>40445158</t>
  </si>
  <si>
    <t>sloupek směrový silniční plastový 1,2m</t>
  </si>
  <si>
    <t>1433281839</t>
  </si>
  <si>
    <t>69</t>
  </si>
  <si>
    <t>914111111</t>
  </si>
  <si>
    <t>Montáž svislé dopravní značky do velikosti 1 m2 objímkami na sloupek nebo konzolu</t>
  </si>
  <si>
    <t>1808945586</t>
  </si>
  <si>
    <t>"A24-1x,  P2-2x, E2d-3x, P4-1x,"</t>
  </si>
  <si>
    <t>70</t>
  </si>
  <si>
    <t>40444000</t>
  </si>
  <si>
    <t>značka dopravní svislá výstražná FeZn A1-A30 P1,P4 700mm</t>
  </si>
  <si>
    <t>1711421169</t>
  </si>
  <si>
    <t>"A24-1x,  P2-2x, E2d-3x, P4-1x,"7</t>
  </si>
  <si>
    <t>71</t>
  </si>
  <si>
    <t>914511112</t>
  </si>
  <si>
    <t>Montáž sloupku dopravních značek délky do 3,5 m s betonovým základem a patkou</t>
  </si>
  <si>
    <t>-1825451730</t>
  </si>
  <si>
    <t>72</t>
  </si>
  <si>
    <t>40445230</t>
  </si>
  <si>
    <t>sloupek pro dopravní značku Zn D 70mm v 3,5m</t>
  </si>
  <si>
    <t>-721108261</t>
  </si>
  <si>
    <t>73</t>
  </si>
  <si>
    <t>915111112</t>
  </si>
  <si>
    <t>Vodorovné dopravní značení dělící čáry souvislé š 125 mm retroreflexní bílá barva</t>
  </si>
  <si>
    <t>-1134255101</t>
  </si>
  <si>
    <t>"V4 0,125:"( 92+251,5+30+3+47+6+358,5)</t>
  </si>
  <si>
    <t>"V1a: "27</t>
  </si>
  <si>
    <t>74</t>
  </si>
  <si>
    <t>915111122</t>
  </si>
  <si>
    <t>Vodorovné dopravní značení dělící čáry přerušované š 125 mm retroreflexní bílá barva</t>
  </si>
  <si>
    <t>-286868369</t>
  </si>
  <si>
    <t>"V2b 1,5/1,5/0,125:" (20+39)/2</t>
  </si>
  <si>
    <t>75</t>
  </si>
  <si>
    <t>915121122</t>
  </si>
  <si>
    <t>Vodorovné dopravní značení vodící čáry přerušované š 250 mm retroreflexní bílá barva</t>
  </si>
  <si>
    <t>-690476537</t>
  </si>
  <si>
    <t>"V7b: "2*6*0,3</t>
  </si>
  <si>
    <t>"V 10d 0,5/0,5/0,25" 0,5*14</t>
  </si>
  <si>
    <t>76</t>
  </si>
  <si>
    <t>915211112</t>
  </si>
  <si>
    <t>Vodorovné dopravní značení dělící čáry souvislé š 125 mm retroreflexní bílý plast</t>
  </si>
  <si>
    <t>-1011318141</t>
  </si>
  <si>
    <t>77</t>
  </si>
  <si>
    <t>915211122</t>
  </si>
  <si>
    <t>Vodorovné dopravní značení dělící čáry přerušované š 125 mm retroreflexní bílý plast</t>
  </si>
  <si>
    <t>1736955104</t>
  </si>
  <si>
    <t>78</t>
  </si>
  <si>
    <t>915221122</t>
  </si>
  <si>
    <t>Vodorovné dopravní značení vodící čáry přerušované š 250 mm retroreflexní bílý plast</t>
  </si>
  <si>
    <t>1524778189</t>
  </si>
  <si>
    <t>79</t>
  </si>
  <si>
    <t>916131213</t>
  </si>
  <si>
    <t>Osazení silničního obrubníku betonového stojatého s boční opěrou do lože z betonu prostého</t>
  </si>
  <si>
    <t>1150705747</t>
  </si>
  <si>
    <t>"ostrůvek býv kasárna"15,0</t>
  </si>
  <si>
    <t>"obruby k vtokovému objektu D1:"66</t>
  </si>
  <si>
    <t>80</t>
  </si>
  <si>
    <t>59217023</t>
  </si>
  <si>
    <t>obrubník betonový chodníkový 1000x150x250mm</t>
  </si>
  <si>
    <t>-480866748</t>
  </si>
  <si>
    <t>81</t>
  </si>
  <si>
    <t>919112114</t>
  </si>
  <si>
    <t>Řezání dilatačních spár š 4 mm hl do 100 mm příčných nebo podélných v živičném krytu</t>
  </si>
  <si>
    <t>1988350601</t>
  </si>
  <si>
    <t>"komunikace"6,85+6,1+6,1</t>
  </si>
  <si>
    <t>82</t>
  </si>
  <si>
    <t>919112223</t>
  </si>
  <si>
    <t>Řezání spár pro vytvoření komůrky š 15 mm hl 30 mm pro těsnící zálivku v živičném krytu</t>
  </si>
  <si>
    <t>-860980350</t>
  </si>
  <si>
    <t>"mezi obrubou a vozovkou"438,22+80,24+15</t>
  </si>
  <si>
    <t>919121122</t>
  </si>
  <si>
    <t>Těsnění spár zálivkou za studena pro komůrky š 15 mm hl 30 mm s těsnicím profilem</t>
  </si>
  <si>
    <t>549064313</t>
  </si>
  <si>
    <t>84</t>
  </si>
  <si>
    <t>919413121</t>
  </si>
  <si>
    <t>Vtoková jímka z betonu prostého se zvýšenými nároky na prostředí pro propustek z trub do DN 800</t>
  </si>
  <si>
    <t>-517375489</t>
  </si>
  <si>
    <t>"dle výkr 3.3 části C1"1</t>
  </si>
  <si>
    <t>85</t>
  </si>
  <si>
    <t>919735113</t>
  </si>
  <si>
    <t>Řezání stávajícího živičného krytu hl do 150 mm</t>
  </si>
  <si>
    <t>-449965013</t>
  </si>
  <si>
    <t>86</t>
  </si>
  <si>
    <t>935112311</t>
  </si>
  <si>
    <t>Osazení příkopového žlabu do betonu tl 100 mm z betonových tvárnic š 1200 mm</t>
  </si>
  <si>
    <t>112897499</t>
  </si>
  <si>
    <t>"úprava žlabovek do UV 10"5,5</t>
  </si>
  <si>
    <t>938902113</t>
  </si>
  <si>
    <t>Čištění příkopů komunikací příkopovým rypadlem objem nánosu do 0,5 m3/m</t>
  </si>
  <si>
    <t>-1438499653</t>
  </si>
  <si>
    <t>50,4+29,2+15,6</t>
  </si>
  <si>
    <t>88</t>
  </si>
  <si>
    <t>966006132</t>
  </si>
  <si>
    <t>Odstranění značek dopravních nebo orientačních se sloupky s betonovými patkami</t>
  </si>
  <si>
    <t>-1770207013</t>
  </si>
  <si>
    <t>"A 22-1x, E13-1x"</t>
  </si>
  <si>
    <t>966006211</t>
  </si>
  <si>
    <t>Odstranění svislých dopravních značek ze sloupů, sloupků nebo konzol</t>
  </si>
  <si>
    <t>-241411344</t>
  </si>
  <si>
    <t>90</t>
  </si>
  <si>
    <t>966008213</t>
  </si>
  <si>
    <t>Bourání odvodňovacího žlabu z betonových příkopových tvárnic š do 1 200 mm</t>
  </si>
  <si>
    <t>-1138048455</t>
  </si>
  <si>
    <t>5,5</t>
  </si>
  <si>
    <t>997</t>
  </si>
  <si>
    <t>Přesun sutě</t>
  </si>
  <si>
    <t>997221551</t>
  </si>
  <si>
    <t>Vodorovná doprava suti ze sypkých materiálů do 1 km</t>
  </si>
  <si>
    <t>432940743</t>
  </si>
  <si>
    <t>92</t>
  </si>
  <si>
    <t>997221559</t>
  </si>
  <si>
    <t>Příplatek ZKD 1 km u vodorovné dopravy suti ze sypkých materiálů</t>
  </si>
  <si>
    <t>2098676041</t>
  </si>
  <si>
    <t>2694,399*29</t>
  </si>
  <si>
    <t>997221611</t>
  </si>
  <si>
    <t>Nakládání suti na dopravní prostředky pro vodorovnou dopravu</t>
  </si>
  <si>
    <t>-655269138</t>
  </si>
  <si>
    <t>997221815</t>
  </si>
  <si>
    <t>Poplatek za uložení na skládce (skládkovné) stavebního odpadu betonového kód odpadu 170 101</t>
  </si>
  <si>
    <t>-879236173</t>
  </si>
  <si>
    <t>3,3</t>
  </si>
  <si>
    <t>997221845</t>
  </si>
  <si>
    <t>Poplatek za uložení na skládce (skládkovné) odpadu asfaltového bez dehtu kód odpadu 170 302</t>
  </si>
  <si>
    <t>846777092</t>
  </si>
  <si>
    <t>1741,004</t>
  </si>
  <si>
    <t>997221855</t>
  </si>
  <si>
    <t>Poplatek za uložení na skládce (skládkovné) zeminy a kameniva kód odpadu 170 504</t>
  </si>
  <si>
    <t>2101172787</t>
  </si>
  <si>
    <t>"podkl vrstvy" 919,078</t>
  </si>
  <si>
    <t>"odkop pro silnici" 143,4*2,0</t>
  </si>
  <si>
    <t>"rýhy"211,235*2,0</t>
  </si>
  <si>
    <t>9972218551</t>
  </si>
  <si>
    <t>1572821888</t>
  </si>
  <si>
    <t>"aktivní zóna dle zkoušek na pokyn TDI" 1915,5*2,0</t>
  </si>
  <si>
    <t>998</t>
  </si>
  <si>
    <t>Přesun hmot</t>
  </si>
  <si>
    <t>98</t>
  </si>
  <si>
    <t>998225111</t>
  </si>
  <si>
    <t>Přesun hmot pro pozemní komunikace s krytem z kamene, monolitickým betonovým nebo živičným</t>
  </si>
  <si>
    <t>-1284184532</t>
  </si>
  <si>
    <t>Práce a dodávky PSV</t>
  </si>
  <si>
    <t>Izolace proti vodě, vlhkosti a plynům</t>
  </si>
  <si>
    <t>711786066R</t>
  </si>
  <si>
    <t xml:space="preserve">Izolace proti vodě těsnění trubních prostupů do 200 mm </t>
  </si>
  <si>
    <t>1255490129</t>
  </si>
  <si>
    <t>100</t>
  </si>
  <si>
    <t>235212R</t>
  </si>
  <si>
    <t>těsnění prostupu těsnící řetěz</t>
  </si>
  <si>
    <t>-935847018</t>
  </si>
  <si>
    <t>6,061*0,33 'Přepočtené koeficientem množství</t>
  </si>
  <si>
    <t>101</t>
  </si>
  <si>
    <t>76766211r</t>
  </si>
  <si>
    <t>Montáž mříží pevných šroubovaných</t>
  </si>
  <si>
    <t>831885736</t>
  </si>
  <si>
    <t>"dle výkr 3.3 části C1 včetně rámu"1</t>
  </si>
  <si>
    <t>102</t>
  </si>
  <si>
    <t>74910r</t>
  </si>
  <si>
    <t>rám pro mříž 900/1000</t>
  </si>
  <si>
    <t>-955341568</t>
  </si>
  <si>
    <t>103</t>
  </si>
  <si>
    <t>7491r</t>
  </si>
  <si>
    <t>mříž svařená z L profilů 1050/1150</t>
  </si>
  <si>
    <t>-931474296</t>
  </si>
  <si>
    <t>VRN</t>
  </si>
  <si>
    <t>Vedlejší rozpočtové náklady</t>
  </si>
  <si>
    <t>VRN4</t>
  </si>
  <si>
    <t>Inženýrská činnost</t>
  </si>
  <si>
    <t>104</t>
  </si>
  <si>
    <t>043154000</t>
  </si>
  <si>
    <t>Zkoušky hutnicí</t>
  </si>
  <si>
    <t>1024</t>
  </si>
  <si>
    <t>-1814618497</t>
  </si>
  <si>
    <t>"kontrolní zkoušky pro stanovení míry zhutnění nezávislou zkušebnou"1</t>
  </si>
  <si>
    <t>"zkouška zhutnění na pláni a pod zpevněnými vrstvami po 100 m"</t>
  </si>
  <si>
    <t>105</t>
  </si>
  <si>
    <t>043194000</t>
  </si>
  <si>
    <t>Ostatní zkoušky</t>
  </si>
  <si>
    <t>1021977785</t>
  </si>
  <si>
    <t>"ověření vlastností zemin zemního tělesa v souladu s ČSN 736133"1</t>
  </si>
  <si>
    <t>VRN7</t>
  </si>
  <si>
    <t>Provozní vlivy</t>
  </si>
  <si>
    <t>106</t>
  </si>
  <si>
    <t>072002000</t>
  </si>
  <si>
    <t>Silniční provoz</t>
  </si>
  <si>
    <t>…kpl</t>
  </si>
  <si>
    <t>-1913074979</t>
  </si>
  <si>
    <t>"zřízení a odstranění provizorní panelové komunikace 107 m2"</t>
  </si>
  <si>
    <t>"včetně údržby bezpečného provozu  během potřebné doby "0,5</t>
  </si>
  <si>
    <t>107</t>
  </si>
  <si>
    <t>072103001</t>
  </si>
  <si>
    <t>Projednání DIO a zajištění DIR komunikace II.a III. třídy</t>
  </si>
  <si>
    <t>-171655449</t>
  </si>
  <si>
    <t>"DIO - dopravně - inženýrské opatření pro  stavbu včetně projednání a odsouhlasení dle platné legislativy a DZ:"0,5</t>
  </si>
  <si>
    <t>{f56c015a-7ee4-4cfa-8e4f-585c99207c40}</t>
  </si>
  <si>
    <t>1029123558</t>
  </si>
  <si>
    <t>287,110*0,15*1,8</t>
  </si>
  <si>
    <t>111301111</t>
  </si>
  <si>
    <t>Sejmutí drnu tl do 100 mm s přemístěním do 50 m nebo naložením na dopravní prostředek</t>
  </si>
  <si>
    <t>-1082596742</t>
  </si>
  <si>
    <t>13,72+43,32+13,12+43,51</t>
  </si>
  <si>
    <t>113106023</t>
  </si>
  <si>
    <t>Rozebrání dlažeb při překopech komunikací pro pěší ze zámkové dlažby ručně</t>
  </si>
  <si>
    <t>905835702</t>
  </si>
  <si>
    <t>"přeskládání dlažby chodníku a sjezdu po uložení kabelu VO včetně výškové úpravy"</t>
  </si>
  <si>
    <t>122202202</t>
  </si>
  <si>
    <t>-2017827264</t>
  </si>
  <si>
    <t>151,2</t>
  </si>
  <si>
    <t>453808995</t>
  </si>
  <si>
    <t>"rýha pro palisády OZ"</t>
  </si>
  <si>
    <t>(25,21*1,5*0,4+1,75*1,2*0,4+1,4*1,0*0,4+0,87*0,8*0,4+14,17*0,6*0,4)*0,4</t>
  </si>
  <si>
    <t xml:space="preserve">"rýha pro propustek" </t>
  </si>
  <si>
    <t>"řez"2,653*9,0</t>
  </si>
  <si>
    <t>"rýha pro přípojku UV10 a ZL1"</t>
  </si>
  <si>
    <t>0,8*1,7*(10,0+8,0)</t>
  </si>
  <si>
    <t>-1812173397</t>
  </si>
  <si>
    <t>56,439*0,5</t>
  </si>
  <si>
    <t>132301101</t>
  </si>
  <si>
    <t>Hloubení rýh š do 600 mm v hornině tř. 4 objemu do 100 m3</t>
  </si>
  <si>
    <t>-280747915</t>
  </si>
  <si>
    <t>"pro ZL1 a ZL2"</t>
  </si>
  <si>
    <t>0,4*0,4*6,2+0,6*0,7*4</t>
  </si>
  <si>
    <t>162701105</t>
  </si>
  <si>
    <t>-773904448</t>
  </si>
  <si>
    <t>"odkop silnice"151,2</t>
  </si>
  <si>
    <t>"hloubení rýhy"56,439+2,672</t>
  </si>
  <si>
    <t>"ornice"287,11*0,15</t>
  </si>
  <si>
    <t>"zásyp rýh"86,186</t>
  </si>
  <si>
    <t>162701109</t>
  </si>
  <si>
    <t>1151007877</t>
  </si>
  <si>
    <t>339,564*20</t>
  </si>
  <si>
    <t>148922928</t>
  </si>
  <si>
    <t>"násyp pod parkovací plochou ŠDb 0/63 řez"0,984*14,5</t>
  </si>
  <si>
    <t>"násypy chodníku dle výkazu hmot ŠDb 0/63"170,1</t>
  </si>
  <si>
    <t>-1885199852</t>
  </si>
  <si>
    <t>164</t>
  </si>
  <si>
    <t>349875972</t>
  </si>
  <si>
    <t>184,37*2,0</t>
  </si>
  <si>
    <t>171201201</t>
  </si>
  <si>
    <t>76085100</t>
  </si>
  <si>
    <t>151,2+31,959+1,234</t>
  </si>
  <si>
    <t>482750685</t>
  </si>
  <si>
    <t>"zásyp po vybourání základu oplocení"0,4*0,6*36+0,4*0,6*251,11</t>
  </si>
  <si>
    <t>"zásyp přípojky UV 10, ZL1"0,8*1,2*(10,0+8,0)</t>
  </si>
  <si>
    <t>1751511014</t>
  </si>
  <si>
    <t>-907721903</t>
  </si>
  <si>
    <t>"úprava mezi chodníkem a stávajícím svahem na pozemku 1554  km 0,034 34 - 0,083 84"</t>
  </si>
  <si>
    <t>0,2*0,2*65</t>
  </si>
  <si>
    <t>"obsyp přípojky UV10 ZL1"</t>
  </si>
  <si>
    <t>0,8*0,35*(10,0+8,0)</t>
  </si>
  <si>
    <t>58343810</t>
  </si>
  <si>
    <t>kamenivo drcené hrubé frakce 8/16</t>
  </si>
  <si>
    <t>-702508003</t>
  </si>
  <si>
    <t>7,64*2 'Přepočtené koeficientem množství</t>
  </si>
  <si>
    <t>1751511011</t>
  </si>
  <si>
    <t>1915466529</t>
  </si>
  <si>
    <t>"drenážní zásyp 32/63 za OZ palisády řez"0,41*43</t>
  </si>
  <si>
    <t>58343959</t>
  </si>
  <si>
    <t>kamenivo drcené hrubé frakce 32/63</t>
  </si>
  <si>
    <t>-1573237880</t>
  </si>
  <si>
    <t>1751511012</t>
  </si>
  <si>
    <t>1043685244</t>
  </si>
  <si>
    <t>"zásyp po vybourání propustku DN 400 km 0,370 87  ŠDb 0/63 řez"0,857*20</t>
  </si>
  <si>
    <t>"zásyp nového propustku DN 400 ŠDb 0/63"("řez"2,93-"řez propustku"1,350)*9,0</t>
  </si>
  <si>
    <t>58344197</t>
  </si>
  <si>
    <t>1746988923</t>
  </si>
  <si>
    <t>-388439133</t>
  </si>
  <si>
    <t>"po vybourání základu oplocení tl 150 mm"</t>
  </si>
  <si>
    <t>36*1,0+251,11*1,0</t>
  </si>
  <si>
    <t>1906666096</t>
  </si>
  <si>
    <t>-709137011</t>
  </si>
  <si>
    <t>497,666666666667*0,015 'Přepočtené koeficientem množství</t>
  </si>
  <si>
    <t>-1321683468</t>
  </si>
  <si>
    <t>"sjezdy a parkovací plocha"178,54*1,4</t>
  </si>
  <si>
    <t>"chodníky"559,26*1,4</t>
  </si>
  <si>
    <t>-297939652</t>
  </si>
  <si>
    <t>287,11</t>
  </si>
  <si>
    <t>-1983444978</t>
  </si>
  <si>
    <t>287,11*0,1/1000</t>
  </si>
  <si>
    <t>1708414353</t>
  </si>
  <si>
    <t>1033047091</t>
  </si>
  <si>
    <t>287,11*5"l/m2"/1000</t>
  </si>
  <si>
    <t>1045889440</t>
  </si>
  <si>
    <t>287,11*5"l/m2"/1000*29</t>
  </si>
  <si>
    <t>212752212</t>
  </si>
  <si>
    <t>Trativod z drenážních trubek plastových flexibilních D do 100 mm včetně lože otevřený výkop</t>
  </si>
  <si>
    <t>-8639458</t>
  </si>
  <si>
    <t>"perforovaná drenážní hadice za rub OZ palisád"</t>
  </si>
  <si>
    <t>43+5"rezerva pro napojení"</t>
  </si>
  <si>
    <t>49,5+15"rezerva pro napojení do kanalizace"</t>
  </si>
  <si>
    <t>339921132</t>
  </si>
  <si>
    <t>Osazování betonových palisád do betonového základu v řadě výšky prvku přes 0,5 do 1 m</t>
  </si>
  <si>
    <t>-301295438</t>
  </si>
  <si>
    <t>"800/200"1,22+2,1</t>
  </si>
  <si>
    <t>"1000/200"0,7+2,1</t>
  </si>
  <si>
    <t>"600/200"8,4</t>
  </si>
  <si>
    <t>59228312</t>
  </si>
  <si>
    <t>palisáda kruhová odlehčená šedá D 20/60 175x200x800mm</t>
  </si>
  <si>
    <t>873286415</t>
  </si>
  <si>
    <t>2,88135593220339*5,9 'Přepočtené koeficientem množství</t>
  </si>
  <si>
    <t>59228314</t>
  </si>
  <si>
    <t>palisáda kruhová odlehčená šedá D 20/60 175x200x1000mm</t>
  </si>
  <si>
    <t>988476400</t>
  </si>
  <si>
    <t>2,373*5,9 'Přepočtené koeficientem množství</t>
  </si>
  <si>
    <t>59228311</t>
  </si>
  <si>
    <t>palisáda kruhová odlehčená barevná D 20/60 175x200x600mm</t>
  </si>
  <si>
    <t>-2069376170</t>
  </si>
  <si>
    <t>7,119*5,9 'Přepočtené koeficientem množství</t>
  </si>
  <si>
    <t>339921133</t>
  </si>
  <si>
    <t>Osazování betonových palisád do betonového základu v řadě výšky prvku přes 1 do 1,5 m</t>
  </si>
  <si>
    <t>16462317</t>
  </si>
  <si>
    <t>"1200/200"1,23+2,1</t>
  </si>
  <si>
    <t>"1500/200"25,56</t>
  </si>
  <si>
    <t>592283141</t>
  </si>
  <si>
    <t>palisáda kruhová odlehčená šedá D 20/60 175x200x1200mm</t>
  </si>
  <si>
    <t>2017816932</t>
  </si>
  <si>
    <t>592283142</t>
  </si>
  <si>
    <t>palisáda kruhová odlehčená šedá D 20/60 175x200x1500mm</t>
  </si>
  <si>
    <t>-1019582064</t>
  </si>
  <si>
    <t>21,6949152542373*5,9 'Přepočtené koeficientem množství</t>
  </si>
  <si>
    <t>1247990122</t>
  </si>
  <si>
    <t>"prohlídka potrubí"18</t>
  </si>
  <si>
    <t>451573111</t>
  </si>
  <si>
    <t>Lože pod potrubí otevřený výkop ze štěrkopísku</t>
  </si>
  <si>
    <t>-2126680478</t>
  </si>
  <si>
    <t>"ŠP DTK 0/16 - přípojka  UV 10 a ZL1"</t>
  </si>
  <si>
    <t>0,8*(10,0+8,0)*0,2</t>
  </si>
  <si>
    <t>452311161</t>
  </si>
  <si>
    <t>Podkladní desky z betonu prostého tř. C 25/30 otevřený výkop</t>
  </si>
  <si>
    <t>1818703833</t>
  </si>
  <si>
    <t>"C 25/30 XF3"</t>
  </si>
  <si>
    <t>"obetonování  pro ZL1 a ZL2  dle vzorového uložení žlabu"</t>
  </si>
  <si>
    <t>((0,2+0,2+0,2)*0,2+2*0,2*0,15)*6,2+(0,6*0,2+2*0,2*0,2)*4,0</t>
  </si>
  <si>
    <t>452312131</t>
  </si>
  <si>
    <t>Sedlové lože z betonu prostého tř. C 12/15 otevřený výkop</t>
  </si>
  <si>
    <t>1721119773</t>
  </si>
  <si>
    <t>"podklad beton tl. 100 mm  pro propustek"</t>
  </si>
  <si>
    <t>1,6*0,1*9,0</t>
  </si>
  <si>
    <t>463211131</t>
  </si>
  <si>
    <t>Rovnanina z lomového kamene neopracovaného s vyklínováním spár úlomky kamene</t>
  </si>
  <si>
    <t>-825124874</t>
  </si>
  <si>
    <t>"řez"0,123*(83,84-34,34)</t>
  </si>
  <si>
    <t>564851111</t>
  </si>
  <si>
    <t>Podklad ze štěrkodrtě ŠD tl 150 mm</t>
  </si>
  <si>
    <t>-1889539247</t>
  </si>
  <si>
    <t>"chodníky"</t>
  </si>
  <si>
    <t>559,26</t>
  </si>
  <si>
    <t>"sjezd u ZL1 km 0,340"</t>
  </si>
  <si>
    <t>26,49</t>
  </si>
  <si>
    <t>1712457439</t>
  </si>
  <si>
    <t>"ŠDA 0/32 sjezdy+ parkovací plocha"(15,71+41,72+23,52+14,68+26,49+31,42+25)*1,33</t>
  </si>
  <si>
    <t>564951413</t>
  </si>
  <si>
    <t>Podklad z asfaltového recyklátu tl 150 mm</t>
  </si>
  <si>
    <t>-452678988</t>
  </si>
  <si>
    <t>"sjezdy na přilehlé pozemnky z R mat z mezideponie nebo nakoupené"</t>
  </si>
  <si>
    <t>13,72+43,32+13,12+9,00"km 0,080"</t>
  </si>
  <si>
    <t>977907215</t>
  </si>
  <si>
    <t>"parkovací plocha"25*1,12</t>
  </si>
  <si>
    <t>-1851204839</t>
  </si>
  <si>
    <t>"ACP 16+  50/70   parkovací plocha" 25*1,07</t>
  </si>
  <si>
    <t>-730824452</t>
  </si>
  <si>
    <t>"PI,E 0,5 kg/m2 parkovací plocha"28</t>
  </si>
  <si>
    <t>183850561</t>
  </si>
  <si>
    <t>"PS,E  0,25 kg/m2 parkovací plocha"26,75</t>
  </si>
  <si>
    <t>1477125817</t>
  </si>
  <si>
    <t>"konstrukce vozovky  D1-N-1  TDZ V     ACO 11  50/70   parkovací plocha"</t>
  </si>
  <si>
    <t>596211110</t>
  </si>
  <si>
    <t>Kladení zámkové dlažby komunikací pro pěší tl 60 mm skupiny A pl do 50 m2</t>
  </si>
  <si>
    <t>2131299850</t>
  </si>
  <si>
    <t>"chodníky  D2-D-1 , TDZ CH"</t>
  </si>
  <si>
    <t>(17,72+146,68+80+15,63+29,91+19,26+63,64)*1,50</t>
  </si>
  <si>
    <t>59245015</t>
  </si>
  <si>
    <t>dlažba zámková profilová základní 200x165x60mm přírodní</t>
  </si>
  <si>
    <t>490626620</t>
  </si>
  <si>
    <t>5962111101</t>
  </si>
  <si>
    <t>1244860947</t>
  </si>
  <si>
    <t>596211114</t>
  </si>
  <si>
    <t>Příplatek za kombinaci dvou barev u kladení betonových dlažeb komunikací pro pěší tl 60 mm skupiny A</t>
  </si>
  <si>
    <t>533204298</t>
  </si>
  <si>
    <t>596211210</t>
  </si>
  <si>
    <t>Kladení zámkové dlažby komunikací pro pěší tl 80 mm skupiny A pl do 50 m2</t>
  </si>
  <si>
    <t>-79326252</t>
  </si>
  <si>
    <t xml:space="preserve">"sjezdy  D2-D-1, TDZ O" </t>
  </si>
  <si>
    <t>15,71+41,72+23,52+14,68+26,49+31,42-44,28</t>
  </si>
  <si>
    <t>59245203</t>
  </si>
  <si>
    <t>dlažba zámková profilová základní 196x161x80mm barevná</t>
  </si>
  <si>
    <t>1668422980</t>
  </si>
  <si>
    <t>596211214</t>
  </si>
  <si>
    <t>Příplatek za kombinaci dvou barev u kladení betonových dlažeb komunikací pro pěší tl 80 mm skupiny A</t>
  </si>
  <si>
    <t>1239838173</t>
  </si>
  <si>
    <t>596211220</t>
  </si>
  <si>
    <t>Kladení zámkové dlažby komunikací pro pěší tl 80 mm skupiny B pl do 50 m2</t>
  </si>
  <si>
    <t>-1398192705</t>
  </si>
  <si>
    <t>"varovný hmatný pás"</t>
  </si>
  <si>
    <t>(17,00+5,8+13,8+5,8+5,2+16,4+7,4+10,6+15,5+11,6)*0,4+0,8*0,8</t>
  </si>
  <si>
    <t>59245006</t>
  </si>
  <si>
    <t>dlažba skladebná betonová pro nevidomé 200x100x80mm barevná</t>
  </si>
  <si>
    <t>1471085624</t>
  </si>
  <si>
    <t>596811120</t>
  </si>
  <si>
    <t>Kladení betonové dlažby komunikací pro pěší do lože z kameniva vel do 0,09 m2 plochy do 50 m2</t>
  </si>
  <si>
    <t>-313549102</t>
  </si>
  <si>
    <t>"umělá vodící linie"</t>
  </si>
  <si>
    <t>16,5*0,30</t>
  </si>
  <si>
    <t>59245019</t>
  </si>
  <si>
    <t>dlažba skladebná betonová pro nevidomé 200x100x60mm přírodní</t>
  </si>
  <si>
    <t>1253079446</t>
  </si>
  <si>
    <t>-510768269</t>
  </si>
  <si>
    <t>"přípojka UV 10, ZL1"10,0+8,0</t>
  </si>
  <si>
    <t>-183454619</t>
  </si>
  <si>
    <t>"UV 10" 1</t>
  </si>
  <si>
    <t>-604213937</t>
  </si>
  <si>
    <t>-310271073</t>
  </si>
  <si>
    <t>1422948171</t>
  </si>
  <si>
    <t>853977237</t>
  </si>
  <si>
    <t>1840935972</t>
  </si>
  <si>
    <t>-1579253190</t>
  </si>
  <si>
    <t>" IP12-1x, E13-1x, , E2d-1x P6-1x,"</t>
  </si>
  <si>
    <t>-973298320</t>
  </si>
  <si>
    <t>-1856161307</t>
  </si>
  <si>
    <t>-1641812020</t>
  </si>
  <si>
    <t>915321115</t>
  </si>
  <si>
    <t>Předformátované vodorovné dopravní značení vodící pás pro slabozraké</t>
  </si>
  <si>
    <t>-1120280198</t>
  </si>
  <si>
    <t>"vodící linie místa pro přecházení"</t>
  </si>
  <si>
    <t>2*5,5</t>
  </si>
  <si>
    <t>916131113</t>
  </si>
  <si>
    <t>Osazení silničního obrubníku betonového ležatého s boční opěrou do lože z betonu prostého</t>
  </si>
  <si>
    <t>1796955223</t>
  </si>
  <si>
    <t>"snížené obruby vjezdů  k nemovitostem včetně náběhů"</t>
  </si>
  <si>
    <t>"dle situace a na základě pokynu TDI a AD  u č.p. 130, 192 a 65 obruba 600/195/300"</t>
  </si>
  <si>
    <t>10,96+1,0+14,18+2,0+9,46+2,0+6,3+2,0+15,76+2,0+11,03+2,0+12,55+2,0</t>
  </si>
  <si>
    <t>59217031</t>
  </si>
  <si>
    <t>obrubník betonový silniční 1000x150x250mm</t>
  </si>
  <si>
    <t>-1799805866</t>
  </si>
  <si>
    <t>-40738847</t>
  </si>
  <si>
    <t>"obruby 1000/100/200 do C 20/25 XF3 v km 0,371 /(sjezd)"20</t>
  </si>
  <si>
    <t>"levostranné sjezdy"11,00+15,5+6,0+9,0+14,0+5,0</t>
  </si>
  <si>
    <t>"betonová obruba 1000/150/250 do lože C 20/25 XF3 včetně 1x R 3,0m, 1x R 10,0 m, 1x R 20,0 m, 1x R 30,0m"380+8,82+63,64-"vjezdy k nemovitostem"80,24</t>
  </si>
  <si>
    <t>-1140819076</t>
  </si>
  <si>
    <t>372,22</t>
  </si>
  <si>
    <t>59217019</t>
  </si>
  <si>
    <t>obrubník betonový chodníkový 1000x100x200mm</t>
  </si>
  <si>
    <t>-1268738624</t>
  </si>
  <si>
    <t>80,5</t>
  </si>
  <si>
    <t>916331112</t>
  </si>
  <si>
    <t>Osazení zahradního obrubníku betonového do lože z betonu s boční opěrou</t>
  </si>
  <si>
    <t>1869683331</t>
  </si>
  <si>
    <t>"chodník"50,12+53,40+80,12+15,78+29,64+10,38+21,22+44,05</t>
  </si>
  <si>
    <t>"úprava chodníku v km 0,034 34- 0,083 84"83,84-34,34</t>
  </si>
  <si>
    <t>59217001</t>
  </si>
  <si>
    <t>obrubník betonový zahradní 1000x50x250mm</t>
  </si>
  <si>
    <t>1800740746</t>
  </si>
  <si>
    <t>304,71</t>
  </si>
  <si>
    <t>59217008</t>
  </si>
  <si>
    <t>obrubník betonový parkový 1000x80x200mm</t>
  </si>
  <si>
    <t>809684346</t>
  </si>
  <si>
    <t>49,5</t>
  </si>
  <si>
    <t>919411111</t>
  </si>
  <si>
    <t>Čelo propustku z betonu prostého pro propustek z trub DN 300 až 500</t>
  </si>
  <si>
    <t>1695014837</t>
  </si>
  <si>
    <t>919521120</t>
  </si>
  <si>
    <t>Zřízení silničního propustku z trub betonových nebo ŽB DN 400</t>
  </si>
  <si>
    <t>1267621719</t>
  </si>
  <si>
    <t>59221001</t>
  </si>
  <si>
    <t>trouba železobetonová 8úhelníková, zesílená D40x100x8 cm</t>
  </si>
  <si>
    <t>1525699570</t>
  </si>
  <si>
    <t>919535557</t>
  </si>
  <si>
    <t>Obetonování trubního propustku betonem prostým tř. C 16/20</t>
  </si>
  <si>
    <t>337621422</t>
  </si>
  <si>
    <t>9*3,14*0,5*0,3/2</t>
  </si>
  <si>
    <t>919724131</t>
  </si>
  <si>
    <t>Drenážní geosyntetikum laminované geotextilií a fólií</t>
  </si>
  <si>
    <t>1814678632</t>
  </si>
  <si>
    <t>"za rub OZ palisád"</t>
  </si>
  <si>
    <t>32,87+3,19+7,69</t>
  </si>
  <si>
    <t>919726123</t>
  </si>
  <si>
    <t>Geotextilie pro ochranu, separaci a filtraci netkaná měrná hmotnost do 500 g/m2</t>
  </si>
  <si>
    <t>1628731423</t>
  </si>
  <si>
    <t>(0,2*4+0,1)*65</t>
  </si>
  <si>
    <t>-2041649320</t>
  </si>
  <si>
    <t>"žlaby ZL1 a ZL2" 2*6,2+2*4,0</t>
  </si>
  <si>
    <t>935R</t>
  </si>
  <si>
    <t>odvodňovací betonový žlab z betonových dílců šířky min 500 mm  se základem a mříží</t>
  </si>
  <si>
    <t>518046070</t>
  </si>
  <si>
    <t>"hltnost žlabu 230 l/s, atyp koncový díl - nátrubek DN 300"</t>
  </si>
  <si>
    <t>"D 400"</t>
  </si>
  <si>
    <t>9359324229</t>
  </si>
  <si>
    <t>Odvodňovací polymer  žlab pro zatížení D400 vnitřní š 200 mm s integrovanou polymer mříží</t>
  </si>
  <si>
    <t>780076947</t>
  </si>
  <si>
    <t>"ZL1 min D 400 včetně kotvících trnů" 6,2</t>
  </si>
  <si>
    <t>935932617</t>
  </si>
  <si>
    <t>Vpusť s kalovým košem pro polymer  žlab vnitřní š 200 mm</t>
  </si>
  <si>
    <t>-910395511</t>
  </si>
  <si>
    <t>93593262319</t>
  </si>
  <si>
    <t>čistící mezikus pro polymer  žlab vnitřní š 200 mm</t>
  </si>
  <si>
    <t>949520016</t>
  </si>
  <si>
    <t>961055111</t>
  </si>
  <si>
    <t>Bourání základů ze ŽB</t>
  </si>
  <si>
    <t>1678084332</t>
  </si>
  <si>
    <t>"bourání základů a podesty oplocení v délce 36m a 251,11m"</t>
  </si>
  <si>
    <t>(0,2*0,6+0,4*0,6)*36+(0,2*0,6+0,4*0,6)*251,11</t>
  </si>
  <si>
    <t>Bourání zdiva nadzákladového ze ŽB přes 1 m3</t>
  </si>
  <si>
    <t>-2049346195</t>
  </si>
  <si>
    <t>"bourání sloupků oplocení v délce 36m + 251,11m"</t>
  </si>
  <si>
    <t>0,2*0,2*2,0*18+0,2*0,2*125</t>
  </si>
  <si>
    <t>966008112</t>
  </si>
  <si>
    <t>Bourání trubního propustku do DN 500</t>
  </si>
  <si>
    <t>449113601</t>
  </si>
  <si>
    <t>"odstranění propustku km 0,370 87 dle VR část C1"</t>
  </si>
  <si>
    <t>966008212</t>
  </si>
  <si>
    <t>Bourání odvodňovacího žlabu z betonových příkopových tvárnic š do 800 mm</t>
  </si>
  <si>
    <t>-589759135</t>
  </si>
  <si>
    <t>"odstranění žlabů v km 0,034 34 - 0,083 84"49,5</t>
  </si>
  <si>
    <t>997221561</t>
  </si>
  <si>
    <t>Vodorovná doprava suti z kusových materiálů do 1 km</t>
  </si>
  <si>
    <t>-1113461965</t>
  </si>
  <si>
    <t>997221569</t>
  </si>
  <si>
    <t>Příplatek ZKD 1 km u vodorovné dopravy suti z kusových materiálů</t>
  </si>
  <si>
    <t>1477751650</t>
  </si>
  <si>
    <t>307,725*29</t>
  </si>
  <si>
    <t>2127471660</t>
  </si>
  <si>
    <t>-1303434</t>
  </si>
  <si>
    <t>17,325</t>
  </si>
  <si>
    <t>997221825</t>
  </si>
  <si>
    <t>Poplatek za uložení na skládce (skládkovné) stavebního odpadu železobetonového kód odpadu 170 101</t>
  </si>
  <si>
    <t>321941942</t>
  </si>
  <si>
    <t>290,400</t>
  </si>
  <si>
    <t>81107169</t>
  </si>
  <si>
    <t>2083860909</t>
  </si>
  <si>
    <t>2095543579</t>
  </si>
  <si>
    <t>{8a08fb92-3646-410e-b590-1749cd954274}</t>
  </si>
  <si>
    <t>131201202</t>
  </si>
  <si>
    <t>Hloubení jam zapažených v hornině tř. 3 objemu do 1000 m3</t>
  </si>
  <si>
    <t>-1755892560</t>
  </si>
  <si>
    <t>4,67"řez m2"*14,29 "propustek"</t>
  </si>
  <si>
    <t>6,93*8,6 "výtok příkop"</t>
  </si>
  <si>
    <t>6,27*2,6"jímka"</t>
  </si>
  <si>
    <t>-768886777</t>
  </si>
  <si>
    <t>142,634</t>
  </si>
  <si>
    <t>-513266754</t>
  </si>
  <si>
    <t>142,634*20 "skládka 30 km"</t>
  </si>
  <si>
    <t>1472275920</t>
  </si>
  <si>
    <t>4,67"řez m2"*14,29</t>
  </si>
  <si>
    <t>-1,82"řez 2"*14,29</t>
  </si>
  <si>
    <t>"jímka" 16,302-1,3*1,4*2,05</t>
  </si>
  <si>
    <t>-1512591709</t>
  </si>
  <si>
    <t>53,297*2 'Přepočtené koeficientem množství</t>
  </si>
  <si>
    <t>-1933782644</t>
  </si>
  <si>
    <t>11,3*4,0</t>
  </si>
  <si>
    <t>213311113</t>
  </si>
  <si>
    <t>Polštáře zhutněné pod základy z kameniva drceného frakce 16 až 63 mm</t>
  </si>
  <si>
    <t>752074181</t>
  </si>
  <si>
    <t>"propust "</t>
  </si>
  <si>
    <t>2,0*15,5*0,15</t>
  </si>
  <si>
    <t>451315114</t>
  </si>
  <si>
    <t>Podkladní nebo výplňová vrstva z betonu C 12/15 tl do 100 mm</t>
  </si>
  <si>
    <t>1218789568</t>
  </si>
  <si>
    <t>"jímka"1,9*1,7</t>
  </si>
  <si>
    <t>"propustek"2,0*15,5</t>
  </si>
  <si>
    <t>451315137</t>
  </si>
  <si>
    <t>Podkladní nebo výplňová vrstva z betonu C 25/30 tl do 200 mm</t>
  </si>
  <si>
    <t>-1741927066</t>
  </si>
  <si>
    <t>7,089"svah1:2,5"*2,78-"elipsa"1,26</t>
  </si>
  <si>
    <t>1,02 "pod troubou"</t>
  </si>
  <si>
    <t>452111131</t>
  </si>
  <si>
    <t>Osazení betonových pražců otevřený výkop pl do 75000 mm2</t>
  </si>
  <si>
    <t>1642045979</t>
  </si>
  <si>
    <t>111225890</t>
  </si>
  <si>
    <t>Podkladky pod hrdlové trouby</t>
  </si>
  <si>
    <t>-1822844212</t>
  </si>
  <si>
    <t>4653272129</t>
  </si>
  <si>
    <t>Betonové lože  tl do 200 mm ze ŽB C 25/30</t>
  </si>
  <si>
    <t>1113095012</t>
  </si>
  <si>
    <t>"betonové lože C 25/30 XF3 tl 200 mm, KARI 100/100/8  7,9 kg/m2"</t>
  </si>
  <si>
    <t>1,55*14,04</t>
  </si>
  <si>
    <t>Dlažba čel propustu z upraveného lomového žulového kamene tl 200 mm do lože C 25/30 pl přes 10 m2</t>
  </si>
  <si>
    <t>285861951</t>
  </si>
  <si>
    <t>8992041129</t>
  </si>
  <si>
    <t xml:space="preserve">Osazení mříží kompozitových  včetně rámů </t>
  </si>
  <si>
    <t>1173706080</t>
  </si>
  <si>
    <t>55242332999</t>
  </si>
  <si>
    <t>mříž  -  plochá 800x1000 4-stranný rám  Kompozit</t>
  </si>
  <si>
    <t>-1911620359</t>
  </si>
  <si>
    <t>899623171</t>
  </si>
  <si>
    <t>Obetonování potrubí nebo zdiva stok betonem prostým tř. C 25/30 v otevřeném výkopu</t>
  </si>
  <si>
    <t>-1529553628</t>
  </si>
  <si>
    <t>(1,373"m2 řez"-3,14*0,36*0,36)*12,29</t>
  </si>
  <si>
    <t>-2027081271</t>
  </si>
  <si>
    <t>1,35*2*12,85</t>
  </si>
  <si>
    <t>911121111</t>
  </si>
  <si>
    <t>Montáž zábradlí ocelového přichyceného vruty do betonového podkladu</t>
  </si>
  <si>
    <t>1924131262</t>
  </si>
  <si>
    <t>1,05*2+1,2*2</t>
  </si>
  <si>
    <t>55391532</t>
  </si>
  <si>
    <t>zábradelní systém s výplní z vodorovných tyčí</t>
  </si>
  <si>
    <t>-2101234237</t>
  </si>
  <si>
    <t>-1879036444</t>
  </si>
  <si>
    <t>987007247</t>
  </si>
  <si>
    <t>"výztuž vtokového objektu při povrchu"</t>
  </si>
  <si>
    <t>(0,9+1,0)*2*2,3</t>
  </si>
  <si>
    <t>"výztuž obetonování propustku"</t>
  </si>
  <si>
    <t>(3,14*1,1/2+2*0,5)*11,42</t>
  </si>
  <si>
    <t>919521140</t>
  </si>
  <si>
    <t>Zřízení silničního propustku z trub betonových nebo ŽB DN 600</t>
  </si>
  <si>
    <t>471891147</t>
  </si>
  <si>
    <t>14,04</t>
  </si>
  <si>
    <t>59222001</t>
  </si>
  <si>
    <t>trouba hrdlová přímá železobetonová s integrovaným těsněním  60 x 250 x 10 cm</t>
  </si>
  <si>
    <t>-360956366</t>
  </si>
  <si>
    <t>966008113</t>
  </si>
  <si>
    <t>Bourání trubního propustku do DN 800</t>
  </si>
  <si>
    <t>1781009225</t>
  </si>
  <si>
    <t>8,8</t>
  </si>
  <si>
    <t>997013802</t>
  </si>
  <si>
    <t>-158817389</t>
  </si>
  <si>
    <t>18,084</t>
  </si>
  <si>
    <t>-271630617</t>
  </si>
  <si>
    <t>1743919922</t>
  </si>
  <si>
    <t>18,084*29</t>
  </si>
  <si>
    <t>997223855</t>
  </si>
  <si>
    <t>1207444496</t>
  </si>
  <si>
    <t>142,634*2,0</t>
  </si>
  <si>
    <t>919236513</t>
  </si>
  <si>
    <t>SO 01.1 - Komunikace (SÚS)</t>
  </si>
  <si>
    <t>SO 01.2 - Chodníky a komunikace (Město Sušice)</t>
  </si>
  <si>
    <t>SO 01.3 - Propustek (SÚS)</t>
  </si>
  <si>
    <r>
      <t>Šoupátko přírubové DN 80 PN 16 s pogumovaným uzavíracím klínem;  ovládání ručním kolem
Stavební délka: řada 14 EN 558 (krátká); 
Materiálové provedení: těleso, víko, klín - tvárná litina; pogumování klínu EPDM, ucpávkové těsnění - NBR; vřeteno - nerez; vřetenová matice - bronz; spojovací materiál - nerez; ucpávkový šroub - mosaz,
Parametry zařízení: stupeň netěsnosti A dle EN 12266-1; pevnost tvárné litiny v tahu 
min. 400 N/mm</t>
    </r>
    <r>
      <rPr>
        <vertAlign val="superscript"/>
        <sz val="8"/>
        <rFont val="Arial"/>
        <family val="2"/>
      </rPr>
      <t>2</t>
    </r>
    <r>
      <rPr>
        <sz val="8"/>
        <rFont val="Arial"/>
        <family val="2"/>
      </rPr>
      <t xml:space="preserve">; válcovaný závit ovládacího vřetena; atest pro styk s pitnou vodou
Příslušenství: ruční kolo
Protikorozní ochrana: těžká protikorozní ochrana v kvalitě GSK, litinové díly opatřeny uvnitř i vně epoxidovým nástřikem;
Médium: pitná voda
</t>
    </r>
  </si>
  <si>
    <t xml:space="preserve">Mezipřírubová uzavírací motýlková klapka DN 80 PN 16 ovládání pákou; 
Materiálové provedení: těleso - tvárná litina GGG-40; těsnění - EPDM; disk - korozivzdorná ocel 1.4408 (GX5CrNiMo 19-11-2)
Parametry zařízení: stupeň netěsnosti A dle EN 12266-1; pevnost tvárné litiny v tahu min. 40 kg/mm2; čep i hřídel uloženy v kluzných ložiskách; hřídel zajištěn proti "vyfouknutí" při demontáži; 
Protikorozní ochrana: těžká protikorozní ochrana v kvalitě GSK, litinové díly opatřeny uvnitř i vně epoxidovým nástřikem;
Pozn.: armatura s atestem pro styk s pitnou vodou
Médium: pitná voda
</t>
  </si>
  <si>
    <t xml:space="preserve">Nátrubek přivařovací DN 15 vnitřní závit 1/2" PN 10
Materiálové provedení: korozivzdorná ocel 1.4301 (X5CrNi 18-10) dle ČSN 10088-1
</t>
  </si>
  <si>
    <t>nutno doplnit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</si>
</sst>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0.00\ &quot;Kč&quot;_-;\-* #,##0.00\ &quot;Kč&quot;_-;_-* &quot;-&quot;??\ &quot;Kč&quot;_-;_-@_-"/>
    <numFmt numFmtId="164" formatCode="0.0%"/>
    <numFmt numFmtId="165" formatCode="0.0"/>
    <numFmt numFmtId="166" formatCode="dd/mm/yy"/>
    <numFmt numFmtId="167" formatCode="#,##0\ &quot;Kč&quot;"/>
    <numFmt numFmtId="168" formatCode="0.00000"/>
    <numFmt numFmtId="169" formatCode="#\ ##0"/>
    <numFmt numFmtId="170" formatCode="0.0000000000"/>
    <numFmt numFmtId="171" formatCode="#,##0.0"/>
    <numFmt numFmtId="172" formatCode="dd\.mm\.yyyy"/>
    <numFmt numFmtId="173" formatCode="#,##0.00%"/>
    <numFmt numFmtId="174" formatCode="#,##0.00000"/>
    <numFmt numFmtId="175" formatCode="#,##0.000"/>
  </numFmts>
  <fonts count="67">
    <font>
      <sz val="10"/>
      <name val="Arial CE"/>
      <family val="2"/>
    </font>
    <font>
      <sz val="10"/>
      <name val="Arial"/>
      <family val="2"/>
    </font>
    <font>
      <sz val="11"/>
      <color theme="1"/>
      <name val="Calibri"/>
      <family val="2"/>
      <scheme val="minor"/>
    </font>
    <font>
      <b/>
      <sz val="14"/>
      <name val="Arial"/>
      <family val="2"/>
    </font>
    <font>
      <sz val="9"/>
      <name val="Arial"/>
      <family val="2"/>
    </font>
    <font>
      <b/>
      <sz val="9"/>
      <name val="Arial"/>
      <family val="2"/>
    </font>
    <font>
      <sz val="12"/>
      <name val="Arial"/>
      <family val="2"/>
    </font>
    <font>
      <b/>
      <sz val="12"/>
      <name val="Arial"/>
      <family val="2"/>
    </font>
    <font>
      <b/>
      <sz val="10"/>
      <name val="Arial"/>
      <family val="2"/>
    </font>
    <font>
      <sz val="8"/>
      <name val="Arial"/>
      <family val="2"/>
    </font>
    <font>
      <b/>
      <u val="single"/>
      <sz val="12"/>
      <name val="Arial"/>
      <family val="2"/>
    </font>
    <font>
      <b/>
      <u val="single"/>
      <sz val="10"/>
      <name val="Arial"/>
      <family val="2"/>
    </font>
    <font>
      <u val="single"/>
      <sz val="10"/>
      <name val="Arial"/>
      <family val="2"/>
    </font>
    <font>
      <sz val="10"/>
      <color indexed="9"/>
      <name val="Arial"/>
      <family val="2"/>
    </font>
    <font>
      <sz val="8"/>
      <color indexed="17"/>
      <name val="Arial"/>
      <family val="2"/>
    </font>
    <font>
      <sz val="10"/>
      <color indexed="17"/>
      <name val="Arial"/>
      <family val="2"/>
    </font>
    <font>
      <sz val="8"/>
      <color indexed="9"/>
      <name val="Arial"/>
      <family val="2"/>
    </font>
    <font>
      <sz val="8"/>
      <color indexed="12"/>
      <name val="Arial"/>
      <family val="2"/>
    </font>
    <font>
      <sz val="10"/>
      <color indexed="12"/>
      <name val="Arial"/>
      <family val="2"/>
    </font>
    <font>
      <b/>
      <i/>
      <sz val="10"/>
      <name val="Arial"/>
      <family val="2"/>
    </font>
    <font>
      <i/>
      <sz val="8"/>
      <name val="Arial"/>
      <family val="2"/>
    </font>
    <font>
      <i/>
      <sz val="9"/>
      <name val="Arial"/>
      <family val="2"/>
    </font>
    <font>
      <sz val="16"/>
      <name val="Arial CE"/>
      <family val="2"/>
    </font>
    <font>
      <sz val="12"/>
      <name val="Arial CE"/>
      <family val="2"/>
    </font>
    <font>
      <b/>
      <i/>
      <sz val="12"/>
      <name val="Arial"/>
      <family val="2"/>
    </font>
    <font>
      <b/>
      <i/>
      <sz val="14"/>
      <name val="Arial"/>
      <family val="2"/>
    </font>
    <font>
      <b/>
      <i/>
      <sz val="9"/>
      <name val="Arial"/>
      <family val="2"/>
    </font>
    <font>
      <b/>
      <sz val="8"/>
      <color indexed="12"/>
      <name val="Arial"/>
      <family val="2"/>
    </font>
    <font>
      <b/>
      <sz val="8"/>
      <name val="Arial"/>
      <family val="2"/>
    </font>
    <font>
      <vertAlign val="superscript"/>
      <sz val="8"/>
      <name val="Arial"/>
      <family val="2"/>
    </font>
    <font>
      <u val="single"/>
      <sz val="8"/>
      <color indexed="10"/>
      <name val="Arial"/>
      <family val="2"/>
    </font>
    <font>
      <sz val="8"/>
      <name val="Calibri"/>
      <family val="2"/>
    </font>
    <font>
      <vertAlign val="subscript"/>
      <sz val="8"/>
      <name val="Arial"/>
      <family val="2"/>
    </font>
    <font>
      <sz val="8"/>
      <color indexed="8"/>
      <name val="Arial"/>
      <family val="2"/>
    </font>
    <font>
      <b/>
      <sz val="8"/>
      <color indexed="8"/>
      <name val="Arial"/>
      <family val="2"/>
    </font>
    <font>
      <sz val="10"/>
      <color indexed="8"/>
      <name val="Arial"/>
      <family val="2"/>
    </font>
    <font>
      <b/>
      <sz val="9"/>
      <color indexed="8"/>
      <name val="Arial"/>
      <family val="2"/>
    </font>
    <font>
      <sz val="11"/>
      <color indexed="8"/>
      <name val="Calibri"/>
      <family val="2"/>
    </font>
    <font>
      <b/>
      <sz val="11"/>
      <name val="Arial"/>
      <family val="2"/>
    </font>
    <font>
      <sz val="9"/>
      <color indexed="8"/>
      <name val="Arial"/>
      <family val="2"/>
    </font>
    <font>
      <sz val="8"/>
      <color rgb="FF00B0F0"/>
      <name val="Arial"/>
      <family val="2"/>
    </font>
    <font>
      <sz val="8"/>
      <color rgb="FFFF0000"/>
      <name val="Arial"/>
      <family val="2"/>
    </font>
    <font>
      <sz val="8"/>
      <name val="Arial CE"/>
      <family val="2"/>
    </font>
    <font>
      <sz val="8"/>
      <color rgb="FF222222"/>
      <name val="Arial"/>
      <family val="2"/>
    </font>
    <font>
      <sz val="8"/>
      <name val="Tahoma"/>
      <family val="2"/>
    </font>
    <font>
      <sz val="8"/>
      <color rgb="FFFF0000"/>
      <name val="Arial CE"/>
      <family val="2"/>
    </font>
    <font>
      <b/>
      <sz val="10"/>
      <name val="Arial CE"/>
      <family val="2"/>
    </font>
    <font>
      <b/>
      <sz val="12"/>
      <name val="Arial CE"/>
      <family val="2"/>
    </font>
    <font>
      <u val="single"/>
      <sz val="10"/>
      <name val="Arial CE"/>
      <family val="2"/>
    </font>
    <font>
      <b/>
      <u val="single"/>
      <sz val="12"/>
      <name val="Arial CE"/>
      <family val="2"/>
    </font>
    <font>
      <sz val="8"/>
      <color rgb="FF3366FF"/>
      <name val="Arial CE"/>
      <family val="2"/>
    </font>
    <font>
      <b/>
      <sz val="14"/>
      <name val="Arial CE"/>
      <family val="2"/>
    </font>
    <font>
      <sz val="8"/>
      <color rgb="FF969696"/>
      <name val="Arial CE"/>
      <family val="2"/>
    </font>
    <font>
      <b/>
      <sz val="11"/>
      <name val="Arial CE"/>
      <family val="2"/>
    </font>
    <font>
      <b/>
      <sz val="12"/>
      <color rgb="FF960000"/>
      <name val="Arial CE"/>
      <family val="2"/>
    </font>
    <font>
      <sz val="9"/>
      <name val="Arial CE"/>
      <family val="2"/>
    </font>
    <font>
      <b/>
      <sz val="12"/>
      <color rgb="FF800000"/>
      <name val="Arial CE"/>
      <family val="2"/>
    </font>
    <font>
      <sz val="12"/>
      <color rgb="FF003366"/>
      <name val="Arial CE"/>
      <family val="2"/>
    </font>
    <font>
      <sz val="10"/>
      <color rgb="FF003366"/>
      <name val="Arial CE"/>
      <family val="2"/>
    </font>
    <font>
      <sz val="9"/>
      <color rgb="FF969696"/>
      <name val="Arial CE"/>
      <family val="2"/>
    </font>
    <font>
      <sz val="8"/>
      <color rgb="FF960000"/>
      <name val="Arial CE"/>
      <family val="2"/>
    </font>
    <font>
      <b/>
      <sz val="8"/>
      <name val="Arial CE"/>
      <family val="2"/>
    </font>
    <font>
      <sz val="8"/>
      <color rgb="FF003366"/>
      <name val="Arial CE"/>
      <family val="2"/>
    </font>
    <font>
      <i/>
      <sz val="8"/>
      <color rgb="FF0000FF"/>
      <name val="Arial CE"/>
      <family val="2"/>
    </font>
    <font>
      <sz val="8"/>
      <color rgb="FF505050"/>
      <name val="Arial CE"/>
      <family val="2"/>
    </font>
    <font>
      <sz val="7"/>
      <color rgb="FF969696"/>
      <name val="Arial CE"/>
      <family val="2"/>
    </font>
    <font>
      <sz val="8"/>
      <color rgb="FF800080"/>
      <name val="Arial CE"/>
      <family val="2"/>
    </font>
  </fonts>
  <fills count="1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theme="4" tint="0.599990010261535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D2D2D2"/>
        <bgColor indexed="64"/>
      </patternFill>
    </fill>
    <fill>
      <patternFill patternType="solid">
        <fgColor indexed="43"/>
        <bgColor indexed="64"/>
      </patternFill>
    </fill>
    <fill>
      <patternFill patternType="solid">
        <fgColor rgb="FFC0C0C0"/>
        <bgColor indexed="64"/>
      </patternFill>
    </fill>
  </fills>
  <borders count="101">
    <border>
      <left/>
      <right/>
      <top/>
      <bottom/>
      <diagonal/>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style="thin"/>
      <bottom/>
    </border>
    <border>
      <left/>
      <right/>
      <top style="thin"/>
      <bottom/>
    </border>
    <border>
      <left style="thin"/>
      <right/>
      <top/>
      <bottom style="medium"/>
    </border>
    <border>
      <left/>
      <right/>
      <top/>
      <bottom style="medium"/>
    </border>
    <border>
      <left style="medium"/>
      <right/>
      <top style="medium"/>
      <bottom style="medium"/>
    </border>
    <border>
      <left/>
      <right/>
      <top style="medium"/>
      <bottom style="medium"/>
    </border>
    <border>
      <left style="thin"/>
      <right style="thin"/>
      <top style="thin"/>
      <bottom style="thin"/>
    </border>
    <border>
      <left/>
      <right style="thin"/>
      <top style="thin"/>
      <bottom/>
    </border>
    <border>
      <left style="thin"/>
      <right style="thin"/>
      <top style="thin"/>
      <bottom/>
    </border>
    <border>
      <left style="thin"/>
      <right style="thin"/>
      <top/>
      <bottom/>
    </border>
    <border>
      <left style="medium"/>
      <right/>
      <top style="medium"/>
      <bottom style="thin"/>
    </border>
    <border>
      <left/>
      <right style="thin"/>
      <top style="medium"/>
      <bottom style="thin"/>
    </border>
    <border>
      <left/>
      <right/>
      <top style="medium"/>
      <bottom style="thin"/>
    </border>
    <border>
      <left style="thin"/>
      <right style="thin"/>
      <top/>
      <bottom style="thin"/>
    </border>
    <border>
      <left style="thin"/>
      <right style="medium"/>
      <top/>
      <bottom style="thin"/>
    </border>
    <border>
      <left style="medium"/>
      <right/>
      <top style="thin"/>
      <bottom style="thin"/>
    </border>
    <border>
      <left style="thin"/>
      <right style="medium"/>
      <top style="thin"/>
      <bottom style="thin"/>
    </border>
    <border>
      <left style="medium"/>
      <right/>
      <top/>
      <bottom/>
    </border>
    <border>
      <left style="medium"/>
      <right style="thin"/>
      <top style="thin"/>
      <bottom style="thin"/>
    </border>
    <border>
      <left/>
      <right style="medium"/>
      <top style="thin"/>
      <bottom style="thin"/>
    </border>
    <border>
      <left/>
      <right style="medium"/>
      <top/>
      <bottom style="thin"/>
    </border>
    <border>
      <left style="medium"/>
      <right style="double"/>
      <top style="thin"/>
      <bottom/>
    </border>
    <border>
      <left style="double"/>
      <right style="double"/>
      <top style="thin"/>
      <bottom/>
    </border>
    <border>
      <left style="double"/>
      <right style="medium"/>
      <top style="thin"/>
      <bottom/>
    </border>
    <border>
      <left/>
      <right style="medium"/>
      <top style="medium"/>
      <bottom style="medium"/>
    </border>
    <border>
      <left style="medium"/>
      <right style="thin"/>
      <top/>
      <bottom/>
    </border>
    <border>
      <left/>
      <right/>
      <top/>
      <bottom style="thin"/>
    </border>
    <border>
      <left style="medium"/>
      <right style="thin"/>
      <top/>
      <bottom style="thin"/>
    </border>
    <border>
      <left style="medium"/>
      <right/>
      <top/>
      <bottom style="thin"/>
    </border>
    <border>
      <left style="thin"/>
      <right style="medium"/>
      <top style="thin"/>
      <bottom style="medium"/>
    </border>
    <border>
      <left style="medium"/>
      <right/>
      <top style="thin"/>
      <bottom style="medium"/>
    </border>
    <border>
      <left/>
      <right/>
      <top style="thin"/>
      <bottom style="medium"/>
    </border>
    <border>
      <left/>
      <right style="thin"/>
      <top style="thin"/>
      <bottom style="medium"/>
    </border>
    <border>
      <left style="thin"/>
      <right/>
      <top style="medium"/>
      <bottom style="thin"/>
    </border>
    <border>
      <left/>
      <right style="medium"/>
      <top style="medium"/>
      <bottom style="thin"/>
    </border>
    <border>
      <left/>
      <right style="medium"/>
      <top/>
      <bottom/>
    </border>
    <border>
      <left/>
      <right style="thin"/>
      <top/>
      <bottom style="thin"/>
    </border>
    <border>
      <left style="thin"/>
      <right/>
      <top/>
      <bottom style="thin"/>
    </border>
    <border>
      <left style="medium"/>
      <right/>
      <top style="thin"/>
      <bottom/>
    </border>
    <border>
      <left/>
      <right/>
      <top style="double"/>
      <bottom/>
    </border>
    <border>
      <left style="thin"/>
      <right/>
      <top style="double"/>
      <bottom/>
    </border>
    <border>
      <left/>
      <right style="double"/>
      <top style="double"/>
      <bottom/>
    </border>
    <border>
      <left/>
      <right/>
      <top/>
      <bottom style="double"/>
    </border>
    <border>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right style="medium"/>
      <top style="thin"/>
      <bottom style="medium"/>
    </border>
    <border>
      <left style="thin"/>
      <right style="thin"/>
      <top style="dotted"/>
      <bottom/>
    </border>
    <border>
      <left style="thin"/>
      <right style="medium"/>
      <top/>
      <bottom/>
    </border>
    <border>
      <left style="medium"/>
      <right style="medium"/>
      <top style="medium"/>
      <bottom style="medium"/>
    </border>
    <border>
      <left style="thin">
        <color indexed="8"/>
      </left>
      <right style="thin">
        <color indexed="8"/>
      </right>
      <top style="medium">
        <color indexed="8"/>
      </top>
      <bottom style="medium">
        <color indexed="8"/>
      </bottom>
    </border>
    <border>
      <left style="thin">
        <color indexed="8"/>
      </left>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bottom/>
    </border>
    <border>
      <left style="thin">
        <color indexed="8"/>
      </left>
      <right style="thin">
        <color indexed="8"/>
      </right>
      <top style="medium">
        <color indexed="8"/>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right style="thin"/>
      <top style="thin">
        <color indexed="8"/>
      </top>
      <bottom style="thin">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top/>
      <bottom style="double"/>
    </border>
    <border>
      <left/>
      <right style="double"/>
      <top/>
      <bottom style="double"/>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969696"/>
      </top>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bottom style="hair">
        <color rgb="FF969696"/>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style="hair">
        <color rgb="FF969696"/>
      </right>
      <top style="hair">
        <color rgb="FF969696"/>
      </top>
      <bottom style="hair">
        <color rgb="FF969696"/>
      </bottom>
    </border>
    <border>
      <left style="hair">
        <color rgb="FF969696"/>
      </left>
      <right/>
      <top/>
      <bottom style="hair">
        <color rgb="FF969696"/>
      </bottom>
    </border>
    <border>
      <left/>
      <right style="hair">
        <color rgb="FF969696"/>
      </right>
      <top/>
      <bottom style="hair">
        <color rgb="FF969696"/>
      </bottom>
    </border>
    <border>
      <left style="thin">
        <color indexed="8"/>
      </left>
      <right/>
      <top/>
      <bottom/>
    </border>
    <border>
      <left/>
      <right style="thin"/>
      <top/>
      <bottom style="medium"/>
    </border>
    <border>
      <left style="thin"/>
      <right/>
      <top style="thin"/>
      <bottom style="medium"/>
    </border>
    <border>
      <left style="double"/>
      <right/>
      <top style="double"/>
      <bottom/>
    </border>
    <border>
      <left/>
      <right style="thin"/>
      <top style="double"/>
      <bottom/>
    </border>
    <border>
      <left style="double"/>
      <right/>
      <top/>
      <bottom style="double"/>
    </border>
    <border>
      <left/>
      <right style="thin"/>
      <top/>
      <bottom style="double"/>
    </border>
    <border>
      <left style="thin"/>
      <right/>
      <top style="dotted"/>
      <bottom/>
    </border>
    <border>
      <left/>
      <right style="thin"/>
      <top style="dotted"/>
      <bottom/>
    </border>
    <border>
      <left/>
      <right/>
      <top style="thin">
        <color indexed="8"/>
      </top>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pplyProtection="0">
      <alignment/>
    </xf>
    <xf numFmtId="0" fontId="2" fillId="0" borderId="0">
      <alignment/>
      <protection/>
    </xf>
    <xf numFmtId="44" fontId="37" fillId="0" borderId="0" applyFont="0" applyFill="0" applyBorder="0" applyAlignment="0" applyProtection="0"/>
    <xf numFmtId="0" fontId="0" fillId="0" borderId="0">
      <alignment/>
      <protection/>
    </xf>
    <xf numFmtId="0" fontId="0" fillId="0" borderId="0">
      <alignment/>
      <protection/>
    </xf>
    <xf numFmtId="0" fontId="42" fillId="0" borderId="0">
      <alignment/>
      <protection/>
    </xf>
  </cellStyleXfs>
  <cellXfs count="832">
    <xf numFmtId="0" fontId="0" fillId="0" borderId="0" xfId="0"/>
    <xf numFmtId="0" fontId="1" fillId="0" borderId="0" xfId="0" applyFont="1"/>
    <xf numFmtId="0" fontId="1" fillId="0" borderId="0" xfId="0" applyFont="1" applyAlignment="1">
      <alignment/>
    </xf>
    <xf numFmtId="0" fontId="3" fillId="0" borderId="0" xfId="0" applyFont="1"/>
    <xf numFmtId="0" fontId="3" fillId="0" borderId="0" xfId="0" applyFont="1" applyAlignment="1">
      <alignment horizontal="left"/>
    </xf>
    <xf numFmtId="0" fontId="3" fillId="0" borderId="0" xfId="0" applyFont="1" applyAlignment="1">
      <alignment horizontal="right"/>
    </xf>
    <xf numFmtId="0" fontId="3" fillId="0" borderId="0" xfId="0" applyFont="1" applyAlignment="1">
      <alignment/>
    </xf>
    <xf numFmtId="0" fontId="4" fillId="0" borderId="0" xfId="0" applyFont="1" applyAlignment="1">
      <alignment horizontal="right"/>
    </xf>
    <xf numFmtId="14" fontId="4" fillId="0" borderId="0" xfId="0" applyNumberFormat="1" applyFont="1" applyAlignment="1">
      <alignment horizontal="left"/>
    </xf>
    <xf numFmtId="0" fontId="5" fillId="0" borderId="0" xfId="0" applyFont="1" applyAlignment="1">
      <alignment horizontal="right"/>
    </xf>
    <xf numFmtId="49" fontId="1" fillId="0" borderId="0" xfId="0" applyNumberFormat="1" applyFont="1"/>
    <xf numFmtId="0" fontId="6" fillId="0" borderId="0" xfId="0" applyFont="1" applyAlignment="1">
      <alignment horizontal="right"/>
    </xf>
    <xf numFmtId="49" fontId="7" fillId="0" borderId="0" xfId="0" applyNumberFormat="1" applyFont="1" applyAlignment="1">
      <alignment horizontal="left"/>
    </xf>
    <xf numFmtId="0" fontId="7" fillId="0" borderId="0" xfId="0" applyFont="1" applyAlignment="1">
      <alignment horizontal="left"/>
    </xf>
    <xf numFmtId="0" fontId="8" fillId="0" borderId="0" xfId="0" applyFont="1"/>
    <xf numFmtId="0" fontId="8" fillId="0" borderId="0" xfId="0" applyFont="1" applyAlignment="1">
      <alignment/>
    </xf>
    <xf numFmtId="0" fontId="8" fillId="0" borderId="0" xfId="0" applyFont="1" applyAlignment="1">
      <alignment horizontal="right"/>
    </xf>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center"/>
    </xf>
    <xf numFmtId="0" fontId="5" fillId="2" borderId="1" xfId="0" applyFont="1" applyFill="1" applyBorder="1" applyAlignment="1">
      <alignment wrapText="1"/>
    </xf>
    <xf numFmtId="0" fontId="5" fillId="2" borderId="2" xfId="0" applyFont="1" applyFill="1" applyBorder="1" applyAlignment="1">
      <alignment wrapText="1"/>
    </xf>
    <xf numFmtId="0" fontId="5" fillId="2" borderId="3" xfId="0" applyFont="1" applyFill="1" applyBorder="1" applyAlignment="1">
      <alignment wrapText="1"/>
    </xf>
    <xf numFmtId="0" fontId="5" fillId="2" borderId="1" xfId="0" applyFont="1" applyFill="1" applyBorder="1" applyAlignment="1">
      <alignment horizontal="right" wrapText="1"/>
    </xf>
    <xf numFmtId="0" fontId="1" fillId="2" borderId="2" xfId="0" applyFont="1" applyFill="1" applyBorder="1" applyAlignment="1">
      <alignment/>
    </xf>
    <xf numFmtId="0" fontId="5" fillId="2" borderId="2" xfId="0" applyFont="1" applyFill="1" applyBorder="1" applyAlignment="1">
      <alignment horizontal="right" wrapText="1"/>
    </xf>
    <xf numFmtId="0" fontId="5" fillId="2" borderId="3" xfId="0" applyFont="1" applyFill="1" applyBorder="1" applyAlignment="1">
      <alignment horizontal="right" vertical="center"/>
    </xf>
    <xf numFmtId="0" fontId="5" fillId="3" borderId="0" xfId="0" applyFont="1" applyFill="1" applyBorder="1" applyAlignment="1">
      <alignment horizontal="right" wrapText="1"/>
    </xf>
    <xf numFmtId="0" fontId="1" fillId="0" borderId="4" xfId="0" applyFont="1" applyBorder="1" applyAlignment="1">
      <alignment vertical="center"/>
    </xf>
    <xf numFmtId="0" fontId="1" fillId="0" borderId="0" xfId="0" applyFont="1" applyBorder="1" applyAlignment="1">
      <alignment vertical="center"/>
    </xf>
    <xf numFmtId="1" fontId="1" fillId="0" borderId="0" xfId="0" applyNumberFormat="1" applyFont="1" applyBorder="1" applyAlignment="1">
      <alignment horizontal="right" vertical="center"/>
    </xf>
    <xf numFmtId="0" fontId="1" fillId="0" borderId="5" xfId="0" applyFont="1" applyBorder="1" applyAlignment="1">
      <alignment vertical="center"/>
    </xf>
    <xf numFmtId="4" fontId="1" fillId="0" borderId="6" xfId="0" applyNumberFormat="1" applyFont="1" applyBorder="1" applyAlignment="1">
      <alignment horizontal="right" vertical="center"/>
    </xf>
    <xf numFmtId="4" fontId="1" fillId="0" borderId="7" xfId="0" applyNumberFormat="1" applyFont="1" applyBorder="1" applyAlignment="1">
      <alignment horizontal="right" vertical="center"/>
    </xf>
    <xf numFmtId="4" fontId="1" fillId="3" borderId="0" xfId="0" applyNumberFormat="1" applyFont="1" applyFill="1" applyBorder="1" applyAlignment="1">
      <alignment vertical="center"/>
    </xf>
    <xf numFmtId="4" fontId="1" fillId="0" borderId="4" xfId="0" applyNumberFormat="1" applyFont="1" applyBorder="1" applyAlignment="1">
      <alignment horizontal="right" vertical="center"/>
    </xf>
    <xf numFmtId="4" fontId="1" fillId="0" borderId="0" xfId="0" applyNumberFormat="1" applyFont="1" applyBorder="1" applyAlignment="1">
      <alignment horizontal="right" vertical="center"/>
    </xf>
    <xf numFmtId="4" fontId="1" fillId="0" borderId="8" xfId="0" applyNumberFormat="1" applyFont="1" applyBorder="1" applyAlignment="1">
      <alignment horizontal="right" vertical="center"/>
    </xf>
    <xf numFmtId="4" fontId="1" fillId="0" borderId="9" xfId="0" applyNumberFormat="1" applyFont="1" applyBorder="1" applyAlignment="1">
      <alignment horizontal="right" vertical="center"/>
    </xf>
    <xf numFmtId="0" fontId="7" fillId="4" borderId="1" xfId="0" applyFont="1" applyFill="1" applyBorder="1" applyAlignment="1">
      <alignment vertical="center"/>
    </xf>
    <xf numFmtId="0" fontId="8" fillId="4" borderId="2" xfId="0" applyFont="1" applyFill="1" applyBorder="1" applyAlignment="1">
      <alignment vertical="center"/>
    </xf>
    <xf numFmtId="0" fontId="1" fillId="4" borderId="2" xfId="0" applyFont="1" applyFill="1" applyBorder="1" applyAlignment="1">
      <alignment vertical="center"/>
    </xf>
    <xf numFmtId="4" fontId="7" fillId="4" borderId="10" xfId="0" applyNumberFormat="1" applyFont="1" applyFill="1" applyBorder="1" applyAlignment="1">
      <alignment horizontal="right" vertical="center"/>
    </xf>
    <xf numFmtId="4" fontId="7" fillId="4" borderId="11" xfId="0" applyNumberFormat="1" applyFont="1" applyFill="1" applyBorder="1" applyAlignment="1">
      <alignment horizontal="right" vertical="center"/>
    </xf>
    <xf numFmtId="4" fontId="8" fillId="3" borderId="0" xfId="0" applyNumberFormat="1" applyFont="1" applyFill="1" applyBorder="1" applyAlignment="1">
      <alignment vertical="center"/>
    </xf>
    <xf numFmtId="0" fontId="3" fillId="0" borderId="0" xfId="0" applyFont="1" applyAlignment="1">
      <alignment horizontal="center"/>
    </xf>
    <xf numFmtId="4" fontId="1" fillId="0" borderId="0" xfId="0" applyNumberFormat="1" applyFont="1"/>
    <xf numFmtId="0" fontId="5" fillId="2" borderId="1"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wrapText="1"/>
    </xf>
    <xf numFmtId="0" fontId="8" fillId="2" borderId="12" xfId="0" applyFont="1" applyFill="1" applyBorder="1" applyAlignment="1">
      <alignment horizontal="center" vertical="center" wrapText="1"/>
    </xf>
    <xf numFmtId="0" fontId="8" fillId="2" borderId="3" xfId="0" applyFont="1" applyFill="1" applyBorder="1" applyAlignment="1">
      <alignment horizontal="center" vertical="center" wrapText="1"/>
    </xf>
    <xf numFmtId="49" fontId="4" fillId="0" borderId="6" xfId="0" applyNumberFormat="1" applyFont="1" applyBorder="1" applyAlignment="1">
      <alignment horizontal="left"/>
    </xf>
    <xf numFmtId="0" fontId="4" fillId="0" borderId="7" xfId="0" applyFont="1" applyBorder="1" applyAlignment="1">
      <alignment horizontal="left"/>
    </xf>
    <xf numFmtId="0" fontId="4" fillId="0" borderId="7" xfId="0" applyFont="1" applyBorder="1"/>
    <xf numFmtId="164" fontId="4" fillId="0" borderId="13" xfId="0" applyNumberFormat="1" applyFont="1" applyBorder="1"/>
    <xf numFmtId="3" fontId="5" fillId="0" borderId="14" xfId="0" applyNumberFormat="1" applyFont="1" applyBorder="1" applyAlignment="1">
      <alignment horizontal="right"/>
    </xf>
    <xf numFmtId="3" fontId="4" fillId="0" borderId="13" xfId="0" applyNumberFormat="1" applyFont="1" applyBorder="1" applyAlignment="1">
      <alignment horizontal="right"/>
    </xf>
    <xf numFmtId="3" fontId="4" fillId="0" borderId="14" xfId="0" applyNumberFormat="1" applyFont="1" applyBorder="1" applyAlignment="1">
      <alignment horizontal="right"/>
    </xf>
    <xf numFmtId="165" fontId="1" fillId="0" borderId="15" xfId="0" applyNumberFormat="1" applyFont="1" applyBorder="1"/>
    <xf numFmtId="49" fontId="4" fillId="0" borderId="4" xfId="0" applyNumberFormat="1" applyFont="1" applyBorder="1" applyAlignment="1">
      <alignment horizontal="left"/>
    </xf>
    <xf numFmtId="0" fontId="4" fillId="0" borderId="0" xfId="0" applyFont="1" applyBorder="1" applyAlignment="1">
      <alignment horizontal="left"/>
    </xf>
    <xf numFmtId="0" fontId="4" fillId="0" borderId="0" xfId="0" applyFont="1" applyBorder="1"/>
    <xf numFmtId="164" fontId="4" fillId="0" borderId="5" xfId="0" applyNumberFormat="1" applyFont="1" applyBorder="1"/>
    <xf numFmtId="3" fontId="5" fillId="0" borderId="15" xfId="0" applyNumberFormat="1" applyFont="1" applyBorder="1" applyAlignment="1">
      <alignment horizontal="right"/>
    </xf>
    <xf numFmtId="3" fontId="4" fillId="0" borderId="5" xfId="0" applyNumberFormat="1" applyFont="1" applyBorder="1" applyAlignment="1">
      <alignment horizontal="right"/>
    </xf>
    <xf numFmtId="3" fontId="4" fillId="0" borderId="15" xfId="0" applyNumberFormat="1" applyFont="1" applyBorder="1" applyAlignment="1">
      <alignment horizontal="right"/>
    </xf>
    <xf numFmtId="0" fontId="5" fillId="4" borderId="1" xfId="0" applyFont="1" applyFill="1" applyBorder="1" applyAlignment="1">
      <alignment vertical="center"/>
    </xf>
    <xf numFmtId="49" fontId="5" fillId="4" borderId="2" xfId="0" applyNumberFormat="1" applyFont="1" applyFill="1" applyBorder="1" applyAlignment="1">
      <alignment horizontal="left" vertical="center"/>
    </xf>
    <xf numFmtId="0" fontId="5" fillId="4" borderId="2" xfId="0" applyFont="1" applyFill="1" applyBorder="1" applyAlignment="1">
      <alignment vertical="center"/>
    </xf>
    <xf numFmtId="164" fontId="4" fillId="4" borderId="3" xfId="0" applyNumberFormat="1" applyFont="1" applyFill="1" applyBorder="1"/>
    <xf numFmtId="3" fontId="5" fillId="4" borderId="12" xfId="0" applyNumberFormat="1" applyFont="1" applyFill="1" applyBorder="1" applyAlignment="1">
      <alignment horizontal="right" vertical="center"/>
    </xf>
    <xf numFmtId="165" fontId="5" fillId="4" borderId="12" xfId="0" applyNumberFormat="1" applyFont="1" applyFill="1" applyBorder="1" applyAlignment="1">
      <alignment horizontal="right" vertical="center"/>
    </xf>
    <xf numFmtId="0" fontId="1" fillId="0" borderId="0" xfId="0" applyFont="1" applyAlignment="1">
      <alignment horizontal="left" vertical="top" wrapText="1"/>
    </xf>
    <xf numFmtId="0" fontId="3" fillId="0" borderId="9" xfId="0" applyFont="1" applyBorder="1" applyAlignment="1">
      <alignment horizontal="centerContinuous" vertical="top"/>
    </xf>
    <xf numFmtId="0" fontId="1" fillId="0" borderId="9" xfId="0" applyFont="1" applyBorder="1" applyAlignment="1">
      <alignment horizontal="centerContinuous"/>
    </xf>
    <xf numFmtId="0" fontId="8" fillId="2" borderId="16" xfId="0" applyFont="1" applyFill="1" applyBorder="1" applyAlignment="1">
      <alignment horizontal="left"/>
    </xf>
    <xf numFmtId="0" fontId="4" fillId="2" borderId="17" xfId="0" applyFont="1" applyFill="1" applyBorder="1" applyAlignment="1">
      <alignment horizontal="centerContinuous"/>
    </xf>
    <xf numFmtId="49" fontId="5" fillId="2" borderId="18" xfId="0" applyNumberFormat="1" applyFont="1" applyFill="1" applyBorder="1" applyAlignment="1">
      <alignment horizontal="left"/>
    </xf>
    <xf numFmtId="49" fontId="4" fillId="2" borderId="17" xfId="0" applyNumberFormat="1" applyFont="1" applyFill="1" applyBorder="1" applyAlignment="1">
      <alignment horizontal="centerContinuous"/>
    </xf>
    <xf numFmtId="0" fontId="4" fillId="0" borderId="19" xfId="0" applyFont="1" applyBorder="1"/>
    <xf numFmtId="49" fontId="4" fillId="0" borderId="20" xfId="0" applyNumberFormat="1" applyFont="1" applyBorder="1" applyAlignment="1">
      <alignment horizontal="left"/>
    </xf>
    <xf numFmtId="0" fontId="1" fillId="0" borderId="21" xfId="0" applyFont="1" applyBorder="1"/>
    <xf numFmtId="0" fontId="4" fillId="0" borderId="3" xfId="0" applyFont="1" applyBorder="1"/>
    <xf numFmtId="49" fontId="4" fillId="0" borderId="2" xfId="0" applyNumberFormat="1" applyFont="1" applyBorder="1"/>
    <xf numFmtId="49" fontId="4" fillId="0" borderId="3" xfId="0" applyNumberFormat="1" applyFont="1" applyBorder="1"/>
    <xf numFmtId="0" fontId="4" fillId="0" borderId="12" xfId="0" applyFont="1" applyBorder="1"/>
    <xf numFmtId="0" fontId="4" fillId="0" borderId="22" xfId="0" applyFont="1" applyBorder="1" applyAlignment="1">
      <alignment horizontal="left"/>
    </xf>
    <xf numFmtId="0" fontId="8" fillId="0" borderId="21" xfId="0" applyFont="1" applyBorder="1"/>
    <xf numFmtId="49" fontId="4" fillId="0" borderId="22" xfId="0" applyNumberFormat="1" applyFont="1" applyBorder="1" applyAlignment="1">
      <alignment horizontal="left"/>
    </xf>
    <xf numFmtId="49" fontId="8" fillId="2" borderId="21" xfId="0" applyNumberFormat="1" applyFont="1" applyFill="1" applyBorder="1"/>
    <xf numFmtId="49" fontId="1" fillId="2" borderId="3" xfId="0" applyNumberFormat="1" applyFont="1" applyFill="1" applyBorder="1"/>
    <xf numFmtId="49" fontId="8" fillId="2" borderId="2" xfId="0" applyNumberFormat="1" applyFont="1" applyFill="1" applyBorder="1"/>
    <xf numFmtId="49" fontId="1" fillId="2" borderId="2" xfId="0" applyNumberFormat="1" applyFont="1" applyFill="1" applyBorder="1"/>
    <xf numFmtId="0" fontId="4" fillId="0" borderId="12" xfId="0" applyFont="1" applyFill="1" applyBorder="1"/>
    <xf numFmtId="3" fontId="4" fillId="0" borderId="22" xfId="0" applyNumberFormat="1" applyFont="1" applyBorder="1" applyAlignment="1">
      <alignment horizontal="left"/>
    </xf>
    <xf numFmtId="0" fontId="1" fillId="0" borderId="0" xfId="0" applyFont="1" applyFill="1"/>
    <xf numFmtId="49" fontId="8" fillId="2" borderId="23" xfId="0" applyNumberFormat="1" applyFont="1" applyFill="1" applyBorder="1"/>
    <xf numFmtId="49" fontId="1" fillId="2" borderId="5" xfId="0" applyNumberFormat="1" applyFont="1" applyFill="1" applyBorder="1"/>
    <xf numFmtId="49" fontId="8" fillId="2" borderId="0" xfId="0" applyNumberFormat="1" applyFont="1" applyFill="1" applyBorder="1"/>
    <xf numFmtId="49" fontId="1" fillId="2" borderId="0" xfId="0" applyNumberFormat="1" applyFont="1" applyFill="1" applyBorder="1"/>
    <xf numFmtId="49" fontId="4" fillId="0" borderId="12" xfId="0" applyNumberFormat="1" applyFont="1" applyBorder="1" applyAlignment="1">
      <alignment horizontal="left"/>
    </xf>
    <xf numFmtId="0" fontId="4" fillId="0" borderId="24" xfId="0" applyFont="1" applyBorder="1"/>
    <xf numFmtId="0" fontId="4" fillId="0" borderId="12" xfId="0" applyNumberFormat="1" applyFont="1" applyBorder="1"/>
    <xf numFmtId="0" fontId="4" fillId="0" borderId="25" xfId="0" applyNumberFormat="1" applyFont="1" applyBorder="1" applyAlignment="1">
      <alignment horizontal="left"/>
    </xf>
    <xf numFmtId="0" fontId="1" fillId="0" borderId="0" xfId="0" applyNumberFormat="1" applyFont="1" applyBorder="1"/>
    <xf numFmtId="0" fontId="1" fillId="0" borderId="0" xfId="0" applyNumberFormat="1" applyFont="1"/>
    <xf numFmtId="0" fontId="4" fillId="0" borderId="25" xfId="0" applyFont="1" applyBorder="1" applyAlignment="1">
      <alignment horizontal="left"/>
    </xf>
    <xf numFmtId="0" fontId="1" fillId="0" borderId="0" xfId="0" applyFont="1" applyBorder="1"/>
    <xf numFmtId="0" fontId="4" fillId="0" borderId="12" xfId="0" applyFont="1" applyFill="1" applyBorder="1" applyAlignment="1">
      <alignment/>
    </xf>
    <xf numFmtId="0" fontId="4" fillId="0" borderId="25" xfId="0" applyFont="1" applyFill="1" applyBorder="1" applyAlignment="1">
      <alignment/>
    </xf>
    <xf numFmtId="0" fontId="1" fillId="0" borderId="0" xfId="0" applyFont="1" applyFill="1" applyBorder="1" applyAlignment="1">
      <alignment/>
    </xf>
    <xf numFmtId="0" fontId="4" fillId="0" borderId="12" xfId="0" applyFont="1" applyBorder="1" applyAlignment="1">
      <alignment/>
    </xf>
    <xf numFmtId="0" fontId="4" fillId="0" borderId="25" xfId="0" applyFont="1" applyBorder="1" applyAlignment="1">
      <alignment/>
    </xf>
    <xf numFmtId="3" fontId="1" fillId="0" borderId="0" xfId="0" applyNumberFormat="1" applyFont="1"/>
    <xf numFmtId="0" fontId="4" fillId="0" borderId="21" xfId="0" applyFont="1" applyBorder="1"/>
    <xf numFmtId="0" fontId="4" fillId="0" borderId="19" xfId="0" applyFont="1" applyBorder="1" applyAlignment="1">
      <alignment horizontal="left"/>
    </xf>
    <xf numFmtId="0" fontId="4" fillId="0" borderId="26" xfId="0" applyFont="1" applyBorder="1" applyAlignment="1">
      <alignment horizontal="left"/>
    </xf>
    <xf numFmtId="0" fontId="3" fillId="0" borderId="27" xfId="0" applyFont="1" applyBorder="1" applyAlignment="1">
      <alignment horizontal="centerContinuous" vertical="center"/>
    </xf>
    <xf numFmtId="0" fontId="7" fillId="0" borderId="28" xfId="0" applyFont="1" applyBorder="1" applyAlignment="1">
      <alignment horizontal="centerContinuous" vertical="center"/>
    </xf>
    <xf numFmtId="0" fontId="1" fillId="0" borderId="28" xfId="0" applyFont="1" applyBorder="1" applyAlignment="1">
      <alignment horizontal="centerContinuous" vertical="center"/>
    </xf>
    <xf numFmtId="0" fontId="1" fillId="0" borderId="29" xfId="0" applyFont="1" applyBorder="1" applyAlignment="1">
      <alignment horizontal="centerContinuous" vertical="center"/>
    </xf>
    <xf numFmtId="0" fontId="8" fillId="2" borderId="10" xfId="0" applyFont="1" applyFill="1" applyBorder="1" applyAlignment="1">
      <alignment horizontal="left"/>
    </xf>
    <xf numFmtId="0" fontId="1" fillId="2" borderId="11" xfId="0" applyFont="1" applyFill="1" applyBorder="1" applyAlignment="1">
      <alignment horizontal="left"/>
    </xf>
    <xf numFmtId="0" fontId="1" fillId="2" borderId="30" xfId="0" applyFont="1" applyFill="1" applyBorder="1" applyAlignment="1">
      <alignment horizontal="centerContinuous"/>
    </xf>
    <xf numFmtId="0" fontId="8" fillId="2" borderId="11" xfId="0" applyFont="1" applyFill="1" applyBorder="1" applyAlignment="1">
      <alignment horizontal="centerContinuous"/>
    </xf>
    <xf numFmtId="0" fontId="1" fillId="2" borderId="11" xfId="0" applyFont="1" applyFill="1" applyBorder="1" applyAlignment="1">
      <alignment horizontal="centerContinuous"/>
    </xf>
    <xf numFmtId="0" fontId="1" fillId="0" borderId="31" xfId="0" applyFont="1" applyBorder="1"/>
    <xf numFmtId="0" fontId="1" fillId="0" borderId="32" xfId="0" applyFont="1" applyBorder="1"/>
    <xf numFmtId="3" fontId="1" fillId="0" borderId="20" xfId="0" applyNumberFormat="1" applyFont="1" applyBorder="1"/>
    <xf numFmtId="0" fontId="1" fillId="0" borderId="16" xfId="0" applyFont="1" applyBorder="1"/>
    <xf numFmtId="3" fontId="1" fillId="0" borderId="18" xfId="0" applyNumberFormat="1" applyFont="1" applyBorder="1"/>
    <xf numFmtId="0" fontId="1" fillId="0" borderId="17" xfId="0" applyFont="1" applyBorder="1"/>
    <xf numFmtId="3" fontId="1" fillId="0" borderId="2" xfId="0" applyNumberFormat="1" applyFont="1" applyBorder="1"/>
    <xf numFmtId="0" fontId="1" fillId="0" borderId="3" xfId="0" applyFont="1" applyBorder="1"/>
    <xf numFmtId="0" fontId="1" fillId="0" borderId="33" xfId="0" applyFont="1" applyBorder="1"/>
    <xf numFmtId="0" fontId="1" fillId="0" borderId="32" xfId="0" applyFont="1" applyBorder="1" applyAlignment="1">
      <alignment shrinkToFit="1"/>
    </xf>
    <xf numFmtId="0" fontId="1" fillId="0" borderId="34" xfId="0" applyFont="1" applyBorder="1"/>
    <xf numFmtId="0" fontId="1" fillId="0" borderId="23" xfId="0" applyFont="1" applyBorder="1"/>
    <xf numFmtId="3" fontId="1" fillId="0" borderId="35" xfId="0" applyNumberFormat="1" applyFont="1" applyBorder="1"/>
    <xf numFmtId="0" fontId="1" fillId="0" borderId="36" xfId="0" applyFont="1" applyBorder="1"/>
    <xf numFmtId="3" fontId="1" fillId="0" borderId="37" xfId="0" applyNumberFormat="1" applyFont="1" applyBorder="1"/>
    <xf numFmtId="0" fontId="1" fillId="0" borderId="38" xfId="0" applyFont="1" applyBorder="1"/>
    <xf numFmtId="0" fontId="8" fillId="2" borderId="16" xfId="0" applyFont="1" applyFill="1" applyBorder="1"/>
    <xf numFmtId="0" fontId="8" fillId="2" borderId="18" xfId="0" applyFont="1" applyFill="1" applyBorder="1"/>
    <xf numFmtId="0" fontId="8" fillId="2" borderId="17" xfId="0" applyFont="1" applyFill="1" applyBorder="1"/>
    <xf numFmtId="0" fontId="8" fillId="2" borderId="39" xfId="0" applyFont="1" applyFill="1" applyBorder="1"/>
    <xf numFmtId="0" fontId="8" fillId="2" borderId="40" xfId="0" applyFont="1" applyFill="1" applyBorder="1"/>
    <xf numFmtId="0" fontId="1" fillId="0" borderId="5" xfId="0" applyFont="1" applyBorder="1"/>
    <xf numFmtId="0" fontId="1" fillId="0" borderId="4" xfId="0" applyFont="1" applyBorder="1"/>
    <xf numFmtId="0" fontId="1" fillId="0" borderId="41" xfId="0" applyFont="1" applyBorder="1"/>
    <xf numFmtId="0" fontId="1" fillId="0" borderId="0" xfId="0" applyFont="1" applyBorder="1" applyAlignment="1">
      <alignment horizontal="right"/>
    </xf>
    <xf numFmtId="166" fontId="1" fillId="0" borderId="0" xfId="0" applyNumberFormat="1" applyFont="1" applyBorder="1"/>
    <xf numFmtId="0" fontId="1" fillId="0" borderId="0" xfId="0" applyFont="1" applyFill="1" applyBorder="1"/>
    <xf numFmtId="0" fontId="1" fillId="0" borderId="42" xfId="0" applyFont="1" applyBorder="1"/>
    <xf numFmtId="0" fontId="1" fillId="0" borderId="43" xfId="0" applyFont="1" applyBorder="1"/>
    <xf numFmtId="0" fontId="1" fillId="0" borderId="44" xfId="0" applyFont="1" applyBorder="1"/>
    <xf numFmtId="0" fontId="1" fillId="0" borderId="7" xfId="0" applyFont="1" applyBorder="1"/>
    <xf numFmtId="165" fontId="1" fillId="0" borderId="13" xfId="0" applyNumberFormat="1" applyFont="1" applyBorder="1" applyAlignment="1">
      <alignment horizontal="right"/>
    </xf>
    <xf numFmtId="0" fontId="1" fillId="0" borderId="13" xfId="0" applyFont="1" applyBorder="1"/>
    <xf numFmtId="0" fontId="1" fillId="0" borderId="2" xfId="0" applyFont="1" applyBorder="1"/>
    <xf numFmtId="165" fontId="1" fillId="0" borderId="3" xfId="0" applyNumberFormat="1" applyFont="1" applyBorder="1" applyAlignment="1">
      <alignment horizontal="right"/>
    </xf>
    <xf numFmtId="0" fontId="7" fillId="2" borderId="36" xfId="0" applyFont="1" applyFill="1" applyBorder="1"/>
    <xf numFmtId="0" fontId="7" fillId="2" borderId="37" xfId="0" applyFont="1" applyFill="1" applyBorder="1"/>
    <xf numFmtId="0" fontId="7" fillId="2" borderId="38" xfId="0" applyFont="1" applyFill="1" applyBorder="1"/>
    <xf numFmtId="0" fontId="7" fillId="0" borderId="0" xfId="0" applyFont="1"/>
    <xf numFmtId="0" fontId="1" fillId="0" borderId="0" xfId="0" applyFont="1" applyAlignment="1">
      <alignment vertical="justify"/>
    </xf>
    <xf numFmtId="49" fontId="8" fillId="0" borderId="45" xfId="20" applyNumberFormat="1" applyFont="1" applyBorder="1">
      <alignment/>
      <protection/>
    </xf>
    <xf numFmtId="49" fontId="1" fillId="0" borderId="45" xfId="20" applyNumberFormat="1" applyFont="1" applyBorder="1">
      <alignment/>
      <protection/>
    </xf>
    <xf numFmtId="49" fontId="1" fillId="0" borderId="45" xfId="20" applyNumberFormat="1" applyFont="1" applyBorder="1" applyAlignment="1">
      <alignment horizontal="right"/>
      <protection/>
    </xf>
    <xf numFmtId="0" fontId="1" fillId="0" borderId="46" xfId="20" applyFont="1" applyBorder="1">
      <alignment/>
      <protection/>
    </xf>
    <xf numFmtId="49" fontId="1" fillId="0" borderId="45" xfId="0" applyNumberFormat="1" applyFont="1" applyBorder="1" applyAlignment="1">
      <alignment horizontal="left"/>
    </xf>
    <xf numFmtId="0" fontId="1" fillId="0" borderId="47" xfId="0" applyNumberFormat="1" applyFont="1" applyBorder="1"/>
    <xf numFmtId="49" fontId="8" fillId="0" borderId="48" xfId="20" applyNumberFormat="1" applyFont="1" applyBorder="1">
      <alignment/>
      <protection/>
    </xf>
    <xf numFmtId="49" fontId="1" fillId="0" borderId="48" xfId="20" applyNumberFormat="1" applyFont="1" applyBorder="1">
      <alignment/>
      <protection/>
    </xf>
    <xf numFmtId="49" fontId="1" fillId="0" borderId="48" xfId="20" applyNumberFormat="1" applyFont="1" applyBorder="1" applyAlignment="1">
      <alignment horizontal="right"/>
      <protection/>
    </xf>
    <xf numFmtId="49" fontId="3" fillId="0" borderId="0" xfId="0" applyNumberFormat="1" applyFont="1" applyAlignment="1">
      <alignment horizontal="centerContinuous"/>
    </xf>
    <xf numFmtId="0" fontId="3" fillId="0" borderId="0" xfId="0" applyFont="1" applyAlignment="1">
      <alignment horizontal="centerContinuous"/>
    </xf>
    <xf numFmtId="0" fontId="3" fillId="0" borderId="0" xfId="0" applyFont="1" applyBorder="1" applyAlignment="1">
      <alignment horizontal="centerContinuous"/>
    </xf>
    <xf numFmtId="49" fontId="8" fillId="2" borderId="10" xfId="0" applyNumberFormat="1" applyFont="1" applyFill="1" applyBorder="1" applyAlignment="1">
      <alignment horizontal="center"/>
    </xf>
    <xf numFmtId="0" fontId="8" fillId="2" borderId="11" xfId="0" applyFont="1" applyFill="1" applyBorder="1" applyAlignment="1">
      <alignment horizontal="center"/>
    </xf>
    <xf numFmtId="0" fontId="8" fillId="2" borderId="30" xfId="0" applyFont="1" applyFill="1" applyBorder="1" applyAlignment="1">
      <alignment horizontal="center"/>
    </xf>
    <xf numFmtId="0" fontId="8" fillId="2" borderId="49" xfId="0" applyFont="1" applyFill="1" applyBorder="1" applyAlignment="1">
      <alignment horizontal="center"/>
    </xf>
    <xf numFmtId="0" fontId="8" fillId="2" borderId="50" xfId="0" applyFont="1" applyFill="1" applyBorder="1" applyAlignment="1">
      <alignment horizontal="center"/>
    </xf>
    <xf numFmtId="0" fontId="8" fillId="2" borderId="51" xfId="0" applyFont="1" applyFill="1" applyBorder="1" applyAlignment="1">
      <alignment horizontal="center"/>
    </xf>
    <xf numFmtId="3" fontId="1" fillId="0" borderId="41" xfId="0" applyNumberFormat="1" applyFont="1" applyBorder="1"/>
    <xf numFmtId="0" fontId="8" fillId="2" borderId="10" xfId="0" applyFont="1" applyFill="1" applyBorder="1"/>
    <xf numFmtId="0" fontId="8" fillId="2" borderId="11" xfId="0" applyFont="1" applyFill="1" applyBorder="1"/>
    <xf numFmtId="3" fontId="8" fillId="2" borderId="30" xfId="0" applyNumberFormat="1" applyFont="1" applyFill="1" applyBorder="1"/>
    <xf numFmtId="3" fontId="8" fillId="2" borderId="49" xfId="0" applyNumberFormat="1" applyFont="1" applyFill="1" applyBorder="1"/>
    <xf numFmtId="3" fontId="8" fillId="2" borderId="50" xfId="0" applyNumberFormat="1" applyFont="1" applyFill="1" applyBorder="1"/>
    <xf numFmtId="3" fontId="8" fillId="2" borderId="51" xfId="0" applyNumberFormat="1" applyFont="1" applyFill="1" applyBorder="1"/>
    <xf numFmtId="3" fontId="3" fillId="0" borderId="0" xfId="0" applyNumberFormat="1" applyFont="1" applyAlignment="1">
      <alignment horizontal="centerContinuous"/>
    </xf>
    <xf numFmtId="0" fontId="1" fillId="2" borderId="40" xfId="0" applyFont="1" applyFill="1" applyBorder="1"/>
    <xf numFmtId="0" fontId="8" fillId="2" borderId="52" xfId="0" applyFont="1" applyFill="1" applyBorder="1" applyAlignment="1">
      <alignment horizontal="right"/>
    </xf>
    <xf numFmtId="0" fontId="8" fillId="2" borderId="18" xfId="0" applyFont="1" applyFill="1" applyBorder="1" applyAlignment="1">
      <alignment horizontal="right"/>
    </xf>
    <xf numFmtId="0" fontId="8" fillId="2" borderId="17" xfId="0" applyFont="1" applyFill="1" applyBorder="1" applyAlignment="1">
      <alignment horizontal="center"/>
    </xf>
    <xf numFmtId="4" fontId="5" fillId="2" borderId="18" xfId="0" applyNumberFormat="1" applyFont="1" applyFill="1" applyBorder="1" applyAlignment="1">
      <alignment horizontal="right"/>
    </xf>
    <xf numFmtId="4" fontId="5" fillId="2" borderId="40" xfId="0" applyNumberFormat="1" applyFont="1" applyFill="1" applyBorder="1" applyAlignment="1">
      <alignment horizontal="right"/>
    </xf>
    <xf numFmtId="0" fontId="1" fillId="0" borderId="26" xfId="0" applyFont="1" applyBorder="1"/>
    <xf numFmtId="3" fontId="1" fillId="0" borderId="33" xfId="0" applyNumberFormat="1" applyFont="1" applyBorder="1" applyAlignment="1">
      <alignment horizontal="right"/>
    </xf>
    <xf numFmtId="165" fontId="1" fillId="0" borderId="12" xfId="0" applyNumberFormat="1" applyFont="1" applyBorder="1" applyAlignment="1">
      <alignment horizontal="right"/>
    </xf>
    <xf numFmtId="3" fontId="1" fillId="0" borderId="42" xfId="0" applyNumberFormat="1" applyFont="1" applyBorder="1" applyAlignment="1">
      <alignment horizontal="right"/>
    </xf>
    <xf numFmtId="4" fontId="1" fillId="0" borderId="32" xfId="0" applyNumberFormat="1" applyFont="1" applyBorder="1" applyAlignment="1">
      <alignment horizontal="right"/>
    </xf>
    <xf numFmtId="3" fontId="1" fillId="0" borderId="26" xfId="0" applyNumberFormat="1" applyFont="1" applyBorder="1" applyAlignment="1">
      <alignment horizontal="right"/>
    </xf>
    <xf numFmtId="0" fontId="1" fillId="2" borderId="36" xfId="0" applyFont="1" applyFill="1" applyBorder="1"/>
    <xf numFmtId="0" fontId="8" fillId="2" borderId="37" xfId="0" applyFont="1" applyFill="1" applyBorder="1"/>
    <xf numFmtId="0" fontId="1" fillId="2" borderId="37" xfId="0" applyFont="1" applyFill="1" applyBorder="1"/>
    <xf numFmtId="4" fontId="1" fillId="2" borderId="53" xfId="0" applyNumberFormat="1" applyFont="1" applyFill="1" applyBorder="1"/>
    <xf numFmtId="4" fontId="1" fillId="2" borderId="36" xfId="0" applyNumberFormat="1" applyFont="1" applyFill="1" applyBorder="1"/>
    <xf numFmtId="4" fontId="1" fillId="2" borderId="37" xfId="0" applyNumberFormat="1" applyFont="1" applyFill="1" applyBorder="1"/>
    <xf numFmtId="3" fontId="4" fillId="0" borderId="0" xfId="0" applyNumberFormat="1" applyFont="1"/>
    <xf numFmtId="4" fontId="4" fillId="0" borderId="0" xfId="0" applyNumberFormat="1" applyFont="1"/>
    <xf numFmtId="0" fontId="1" fillId="0" borderId="0" xfId="20" applyFont="1">
      <alignment/>
      <protection/>
    </xf>
    <xf numFmtId="0" fontId="11" fillId="0" borderId="0" xfId="20" applyFont="1" applyAlignment="1">
      <alignment horizontal="centerContinuous"/>
      <protection/>
    </xf>
    <xf numFmtId="0" fontId="12" fillId="0" borderId="0" xfId="20" applyFont="1" applyAlignment="1">
      <alignment horizontal="centerContinuous"/>
      <protection/>
    </xf>
    <xf numFmtId="0" fontId="12" fillId="0" borderId="0" xfId="20" applyFont="1" applyAlignment="1">
      <alignment horizontal="right"/>
      <protection/>
    </xf>
    <xf numFmtId="0" fontId="1" fillId="0" borderId="45" xfId="20" applyFont="1" applyBorder="1">
      <alignment/>
      <protection/>
    </xf>
    <xf numFmtId="0" fontId="4" fillId="0" borderId="46" xfId="20" applyFont="1" applyBorder="1" applyAlignment="1">
      <alignment horizontal="right"/>
      <protection/>
    </xf>
    <xf numFmtId="49" fontId="1" fillId="0" borderId="45" xfId="20" applyNumberFormat="1" applyFont="1" applyBorder="1" applyAlignment="1">
      <alignment horizontal="left"/>
      <protection/>
    </xf>
    <xf numFmtId="0" fontId="1" fillId="0" borderId="47" xfId="20" applyFont="1" applyBorder="1">
      <alignment/>
      <protection/>
    </xf>
    <xf numFmtId="0" fontId="1" fillId="0" borderId="48" xfId="20" applyFont="1" applyBorder="1">
      <alignment/>
      <protection/>
    </xf>
    <xf numFmtId="0" fontId="4" fillId="0" borderId="0" xfId="20" applyFont="1">
      <alignment/>
      <protection/>
    </xf>
    <xf numFmtId="0" fontId="1" fillId="0" borderId="0" xfId="20" applyFont="1" applyAlignment="1">
      <alignment horizontal="right"/>
      <protection/>
    </xf>
    <xf numFmtId="0" fontId="1" fillId="0" borderId="0" xfId="20" applyFont="1" applyAlignment="1">
      <alignment/>
      <protection/>
    </xf>
    <xf numFmtId="49" fontId="4" fillId="2" borderId="12" xfId="20" applyNumberFormat="1" applyFont="1" applyFill="1" applyBorder="1">
      <alignment/>
      <protection/>
    </xf>
    <xf numFmtId="0" fontId="4" fillId="2" borderId="3" xfId="20" applyFont="1" applyFill="1" applyBorder="1" applyAlignment="1">
      <alignment horizontal="center"/>
      <protection/>
    </xf>
    <xf numFmtId="0" fontId="4" fillId="2" borderId="3" xfId="20" applyNumberFormat="1" applyFont="1" applyFill="1" applyBorder="1" applyAlignment="1">
      <alignment horizontal="center"/>
      <protection/>
    </xf>
    <xf numFmtId="0" fontId="4" fillId="2" borderId="12" xfId="20" applyFont="1" applyFill="1" applyBorder="1" applyAlignment="1">
      <alignment horizontal="center"/>
      <protection/>
    </xf>
    <xf numFmtId="0" fontId="4" fillId="2" borderId="12" xfId="20" applyFont="1" applyFill="1" applyBorder="1" applyAlignment="1">
      <alignment horizontal="center" wrapText="1"/>
      <protection/>
    </xf>
    <xf numFmtId="0" fontId="8" fillId="0" borderId="15" xfId="20" applyFont="1" applyBorder="1" applyAlignment="1">
      <alignment horizontal="center"/>
      <protection/>
    </xf>
    <xf numFmtId="49" fontId="8" fillId="0" borderId="15" xfId="20" applyNumberFormat="1" applyFont="1" applyBorder="1" applyAlignment="1">
      <alignment horizontal="left"/>
      <protection/>
    </xf>
    <xf numFmtId="0" fontId="8" fillId="0" borderId="1" xfId="20" applyFont="1" applyBorder="1">
      <alignment/>
      <protection/>
    </xf>
    <xf numFmtId="0" fontId="1" fillId="0" borderId="2" xfId="20" applyFont="1" applyBorder="1" applyAlignment="1">
      <alignment horizontal="center"/>
      <protection/>
    </xf>
    <xf numFmtId="0" fontId="1" fillId="0" borderId="2" xfId="20" applyNumberFormat="1" applyFont="1" applyBorder="1" applyAlignment="1">
      <alignment horizontal="right"/>
      <protection/>
    </xf>
    <xf numFmtId="0" fontId="1" fillId="0" borderId="3" xfId="20" applyNumberFormat="1" applyFont="1" applyBorder="1">
      <alignment/>
      <protection/>
    </xf>
    <xf numFmtId="0" fontId="1" fillId="0" borderId="6" xfId="20" applyNumberFormat="1" applyFont="1" applyFill="1" applyBorder="1">
      <alignment/>
      <protection/>
    </xf>
    <xf numFmtId="0" fontId="1" fillId="0" borderId="13" xfId="20" applyNumberFormat="1" applyFont="1" applyFill="1" applyBorder="1">
      <alignment/>
      <protection/>
    </xf>
    <xf numFmtId="0" fontId="1" fillId="0" borderId="6" xfId="20" applyFont="1" applyFill="1" applyBorder="1">
      <alignment/>
      <protection/>
    </xf>
    <xf numFmtId="0" fontId="1" fillId="0" borderId="13" xfId="20" applyFont="1" applyFill="1" applyBorder="1">
      <alignment/>
      <protection/>
    </xf>
    <xf numFmtId="0" fontId="13" fillId="0" borderId="0" xfId="20" applyFont="1">
      <alignment/>
      <protection/>
    </xf>
    <xf numFmtId="0" fontId="9" fillId="0" borderId="14" xfId="20" applyFont="1" applyBorder="1" applyAlignment="1">
      <alignment horizontal="center" vertical="top"/>
      <protection/>
    </xf>
    <xf numFmtId="49" fontId="9" fillId="0" borderId="14" xfId="20" applyNumberFormat="1" applyFont="1" applyBorder="1" applyAlignment="1">
      <alignment horizontal="left" vertical="top"/>
      <protection/>
    </xf>
    <xf numFmtId="0" fontId="9" fillId="0" borderId="14" xfId="20" applyFont="1" applyBorder="1" applyAlignment="1">
      <alignment vertical="top" wrapText="1"/>
      <protection/>
    </xf>
    <xf numFmtId="49" fontId="9" fillId="0" borderId="14" xfId="20" applyNumberFormat="1" applyFont="1" applyBorder="1" applyAlignment="1">
      <alignment horizontal="center" shrinkToFit="1"/>
      <protection/>
    </xf>
    <xf numFmtId="4" fontId="9" fillId="0" borderId="14" xfId="20" applyNumberFormat="1" applyFont="1" applyBorder="1" applyAlignment="1">
      <alignment horizontal="right"/>
      <protection/>
    </xf>
    <xf numFmtId="4" fontId="9" fillId="0" borderId="14" xfId="20" applyNumberFormat="1" applyFont="1" applyBorder="1">
      <alignment/>
      <protection/>
    </xf>
    <xf numFmtId="168" fontId="9" fillId="0" borderId="14" xfId="20" applyNumberFormat="1" applyFont="1" applyBorder="1">
      <alignment/>
      <protection/>
    </xf>
    <xf numFmtId="4" fontId="9" fillId="0" borderId="13" xfId="20" applyNumberFormat="1" applyFont="1" applyBorder="1">
      <alignment/>
      <protection/>
    </xf>
    <xf numFmtId="0" fontId="4" fillId="0" borderId="15" xfId="20" applyFont="1" applyBorder="1" applyAlignment="1">
      <alignment horizontal="center"/>
      <protection/>
    </xf>
    <xf numFmtId="49" fontId="4" fillId="0" borderId="15" xfId="20" applyNumberFormat="1" applyFont="1" applyBorder="1" applyAlignment="1">
      <alignment horizontal="left"/>
      <protection/>
    </xf>
    <xf numFmtId="4" fontId="1" fillId="0" borderId="5" xfId="20" applyNumberFormat="1" applyFont="1" applyBorder="1">
      <alignment/>
      <protection/>
    </xf>
    <xf numFmtId="0" fontId="16" fillId="0" borderId="0" xfId="20" applyFont="1" applyAlignment="1">
      <alignment wrapText="1"/>
      <protection/>
    </xf>
    <xf numFmtId="49" fontId="4" fillId="0" borderId="15" xfId="20" applyNumberFormat="1" applyFont="1" applyBorder="1" applyAlignment="1">
      <alignment horizontal="right"/>
      <protection/>
    </xf>
    <xf numFmtId="4" fontId="17" fillId="5" borderId="54" xfId="20" applyNumberFormat="1" applyFont="1" applyFill="1" applyBorder="1" applyAlignment="1">
      <alignment horizontal="right" wrapText="1"/>
      <protection/>
    </xf>
    <xf numFmtId="0" fontId="17" fillId="5" borderId="4" xfId="20" applyFont="1" applyFill="1" applyBorder="1" applyAlignment="1">
      <alignment horizontal="left" wrapText="1"/>
      <protection/>
    </xf>
    <xf numFmtId="0" fontId="17" fillId="0" borderId="5" xfId="0" applyFont="1" applyBorder="1" applyAlignment="1">
      <alignment horizontal="right"/>
    </xf>
    <xf numFmtId="0" fontId="1" fillId="0" borderId="4" xfId="20" applyFont="1" applyBorder="1">
      <alignment/>
      <protection/>
    </xf>
    <xf numFmtId="0" fontId="1" fillId="0" borderId="0" xfId="20" applyFont="1" applyBorder="1">
      <alignment/>
      <protection/>
    </xf>
    <xf numFmtId="0" fontId="1" fillId="2" borderId="12" xfId="20" applyFont="1" applyFill="1" applyBorder="1" applyAlignment="1">
      <alignment horizontal="center"/>
      <protection/>
    </xf>
    <xf numFmtId="49" fontId="19" fillId="2" borderId="12" xfId="20" applyNumberFormat="1" applyFont="1" applyFill="1" applyBorder="1" applyAlignment="1">
      <alignment horizontal="left"/>
      <protection/>
    </xf>
    <xf numFmtId="0" fontId="19" fillId="2" borderId="1" xfId="20" applyFont="1" applyFill="1" applyBorder="1">
      <alignment/>
      <protection/>
    </xf>
    <xf numFmtId="0" fontId="1" fillId="2" borderId="2" xfId="20" applyFont="1" applyFill="1" applyBorder="1" applyAlignment="1">
      <alignment horizontal="center"/>
      <protection/>
    </xf>
    <xf numFmtId="4" fontId="1" fillId="2" borderId="2" xfId="20" applyNumberFormat="1" applyFont="1" applyFill="1" applyBorder="1" applyAlignment="1">
      <alignment horizontal="right"/>
      <protection/>
    </xf>
    <xf numFmtId="4" fontId="1" fillId="2" borderId="3" xfId="20" applyNumberFormat="1" applyFont="1" applyFill="1" applyBorder="1" applyAlignment="1">
      <alignment horizontal="right"/>
      <protection/>
    </xf>
    <xf numFmtId="4" fontId="8" fillId="2" borderId="12" xfId="20" applyNumberFormat="1" applyFont="1" applyFill="1" applyBorder="1">
      <alignment/>
      <protection/>
    </xf>
    <xf numFmtId="0" fontId="1" fillId="2" borderId="2" xfId="20" applyFont="1" applyFill="1" applyBorder="1">
      <alignment/>
      <protection/>
    </xf>
    <xf numFmtId="4" fontId="8" fillId="2" borderId="3" xfId="20" applyNumberFormat="1" applyFont="1" applyFill="1" applyBorder="1">
      <alignment/>
      <protection/>
    </xf>
    <xf numFmtId="3" fontId="1" fillId="0" borderId="0" xfId="20" applyNumberFormat="1" applyFont="1">
      <alignment/>
      <protection/>
    </xf>
    <xf numFmtId="0" fontId="20" fillId="0" borderId="0" xfId="20" applyFont="1" applyAlignment="1">
      <alignment/>
      <protection/>
    </xf>
    <xf numFmtId="0" fontId="21" fillId="0" borderId="0" xfId="20" applyFont="1" applyBorder="1">
      <alignment/>
      <protection/>
    </xf>
    <xf numFmtId="3" fontId="21" fillId="0" borderId="0" xfId="20" applyNumberFormat="1" applyFont="1" applyBorder="1" applyAlignment="1">
      <alignment horizontal="right"/>
      <protection/>
    </xf>
    <xf numFmtId="4" fontId="21" fillId="0" borderId="0" xfId="20" applyNumberFormat="1" applyFont="1" applyBorder="1">
      <alignment/>
      <protection/>
    </xf>
    <xf numFmtId="0" fontId="20" fillId="0" borderId="0" xfId="20" applyFont="1" applyBorder="1" applyAlignment="1">
      <alignment/>
      <protection/>
    </xf>
    <xf numFmtId="0" fontId="1" fillId="0" borderId="0" xfId="20" applyFont="1" applyBorder="1" applyAlignment="1">
      <alignment horizontal="right"/>
      <protection/>
    </xf>
    <xf numFmtId="49" fontId="4" fillId="0" borderId="23" xfId="0" applyNumberFormat="1" applyFont="1" applyBorder="1"/>
    <xf numFmtId="3" fontId="1" fillId="0" borderId="5" xfId="0" applyNumberFormat="1" applyFont="1" applyBorder="1"/>
    <xf numFmtId="3" fontId="1" fillId="0" borderId="15" xfId="0" applyNumberFormat="1" applyFont="1" applyBorder="1"/>
    <xf numFmtId="3" fontId="1" fillId="0" borderId="55" xfId="0" applyNumberFormat="1" applyFont="1" applyBorder="1"/>
    <xf numFmtId="0" fontId="22" fillId="0" borderId="0" xfId="0" applyFont="1" applyFill="1"/>
    <xf numFmtId="0" fontId="23" fillId="6" borderId="56" xfId="0" applyFont="1" applyFill="1" applyBorder="1" applyAlignment="1">
      <alignment wrapText="1"/>
    </xf>
    <xf numFmtId="0" fontId="23" fillId="7" borderId="56" xfId="0" applyFont="1" applyFill="1" applyBorder="1" applyAlignment="1">
      <alignment wrapText="1"/>
    </xf>
    <xf numFmtId="0" fontId="24" fillId="0" borderId="0" xfId="0" applyFont="1" applyAlignment="1">
      <alignment horizontal="left"/>
    </xf>
    <xf numFmtId="0" fontId="25" fillId="0" borderId="0" xfId="0" applyFont="1" applyAlignment="1">
      <alignment horizontal="center"/>
    </xf>
    <xf numFmtId="0" fontId="26" fillId="2" borderId="1" xfId="0" applyFont="1" applyFill="1" applyBorder="1" applyAlignment="1">
      <alignment vertical="center"/>
    </xf>
    <xf numFmtId="0" fontId="19" fillId="2" borderId="2" xfId="0" applyFont="1" applyFill="1" applyBorder="1" applyAlignment="1">
      <alignment vertical="center"/>
    </xf>
    <xf numFmtId="0" fontId="19" fillId="2" borderId="3" xfId="0" applyFont="1" applyFill="1" applyBorder="1" applyAlignment="1">
      <alignment vertical="center" wrapText="1"/>
    </xf>
    <xf numFmtId="0" fontId="19" fillId="2" borderId="12" xfId="0" applyFont="1" applyFill="1" applyBorder="1" applyAlignment="1">
      <alignment horizontal="center" vertical="center" wrapText="1"/>
    </xf>
    <xf numFmtId="0" fontId="19" fillId="2" borderId="3" xfId="0" applyFont="1" applyFill="1" applyBorder="1" applyAlignment="1">
      <alignment horizontal="center" vertical="center" wrapText="1"/>
    </xf>
    <xf numFmtId="49" fontId="21" fillId="0" borderId="6" xfId="0" applyNumberFormat="1" applyFont="1" applyBorder="1" applyAlignment="1">
      <alignment horizontal="left"/>
    </xf>
    <xf numFmtId="0" fontId="21" fillId="0" borderId="7" xfId="0" applyFont="1" applyBorder="1" applyAlignment="1">
      <alignment horizontal="left"/>
    </xf>
    <xf numFmtId="0" fontId="21" fillId="0" borderId="7" xfId="0" applyFont="1" applyBorder="1"/>
    <xf numFmtId="164" fontId="21" fillId="0" borderId="13" xfId="0" applyNumberFormat="1" applyFont="1" applyBorder="1"/>
    <xf numFmtId="3" fontId="21" fillId="0" borderId="13" xfId="0" applyNumberFormat="1" applyFont="1" applyBorder="1" applyAlignment="1">
      <alignment horizontal="right"/>
    </xf>
    <xf numFmtId="3" fontId="21" fillId="0" borderId="14" xfId="0" applyNumberFormat="1" applyFont="1" applyBorder="1" applyAlignment="1">
      <alignment horizontal="right"/>
    </xf>
    <xf numFmtId="49" fontId="21" fillId="0" borderId="4" xfId="0" applyNumberFormat="1" applyFont="1" applyBorder="1" applyAlignment="1">
      <alignment horizontal="left"/>
    </xf>
    <xf numFmtId="0" fontId="21" fillId="0" borderId="0" xfId="0" applyFont="1" applyBorder="1" applyAlignment="1">
      <alignment horizontal="left"/>
    </xf>
    <xf numFmtId="0" fontId="21" fillId="0" borderId="0" xfId="0" applyFont="1" applyBorder="1"/>
    <xf numFmtId="164" fontId="21" fillId="0" borderId="5" xfId="0" applyNumberFormat="1" applyFont="1" applyBorder="1"/>
    <xf numFmtId="3" fontId="21" fillId="0" borderId="5" xfId="0" applyNumberFormat="1" applyFont="1" applyBorder="1" applyAlignment="1">
      <alignment horizontal="right"/>
    </xf>
    <xf numFmtId="3" fontId="21" fillId="0" borderId="15" xfId="0" applyNumberFormat="1" applyFont="1" applyBorder="1" applyAlignment="1">
      <alignment horizontal="right"/>
    </xf>
    <xf numFmtId="3" fontId="21" fillId="0" borderId="19" xfId="0" applyNumberFormat="1" applyFont="1" applyBorder="1" applyAlignment="1">
      <alignment horizontal="right"/>
    </xf>
    <xf numFmtId="0" fontId="26" fillId="4" borderId="1" xfId="0" applyFont="1" applyFill="1" applyBorder="1" applyAlignment="1">
      <alignment vertical="center"/>
    </xf>
    <xf numFmtId="49" fontId="26" fillId="4" borderId="2" xfId="0" applyNumberFormat="1" applyFont="1" applyFill="1" applyBorder="1" applyAlignment="1">
      <alignment horizontal="left" vertical="center"/>
    </xf>
    <xf numFmtId="0" fontId="26" fillId="4" borderId="2" xfId="0" applyFont="1" applyFill="1" applyBorder="1" applyAlignment="1">
      <alignment vertical="center"/>
    </xf>
    <xf numFmtId="164" fontId="21" fillId="4" borderId="3" xfId="0" applyNumberFormat="1" applyFont="1" applyFill="1" applyBorder="1"/>
    <xf numFmtId="3" fontId="26" fillId="4" borderId="12" xfId="0" applyNumberFormat="1" applyFont="1" applyFill="1" applyBorder="1" applyAlignment="1">
      <alignment horizontal="right" vertical="center"/>
    </xf>
    <xf numFmtId="3" fontId="21" fillId="0" borderId="15" xfId="0" applyNumberFormat="1" applyFont="1" applyFill="1" applyBorder="1" applyAlignment="1">
      <alignment horizontal="right"/>
    </xf>
    <xf numFmtId="49" fontId="9" fillId="8" borderId="57" xfId="21" applyNumberFormat="1" applyFont="1" applyFill="1" applyBorder="1" applyAlignment="1" applyProtection="1">
      <alignment horizontal="center" vertical="center"/>
      <protection locked="0"/>
    </xf>
    <xf numFmtId="0" fontId="9" fillId="8" borderId="57" xfId="21" applyNumberFormat="1" applyFont="1" applyFill="1" applyBorder="1" applyAlignment="1" applyProtection="1">
      <alignment horizontal="center" vertical="center"/>
      <protection locked="0"/>
    </xf>
    <xf numFmtId="1" fontId="9" fillId="8" borderId="57" xfId="21" applyNumberFormat="1" applyFont="1" applyFill="1" applyBorder="1" applyAlignment="1" applyProtection="1">
      <alignment horizontal="center" vertical="center"/>
      <protection locked="0"/>
    </xf>
    <xf numFmtId="3" fontId="9" fillId="8" borderId="58" xfId="21" applyNumberFormat="1" applyFont="1" applyFill="1" applyBorder="1" applyAlignment="1" applyProtection="1">
      <alignment horizontal="center" vertical="center" wrapText="1"/>
      <protection locked="0"/>
    </xf>
    <xf numFmtId="3" fontId="9" fillId="8" borderId="59" xfId="21" applyNumberFormat="1" applyFont="1" applyFill="1" applyBorder="1" applyAlignment="1" applyProtection="1">
      <alignment horizontal="center" vertical="center" wrapText="1"/>
      <protection locked="0"/>
    </xf>
    <xf numFmtId="49" fontId="9" fillId="0" borderId="0" xfId="21" applyNumberFormat="1" applyFont="1" applyBorder="1" applyAlignment="1" applyProtection="1">
      <alignment horizontal="center" vertical="center"/>
      <protection locked="0"/>
    </xf>
    <xf numFmtId="0" fontId="1" fillId="0" borderId="60" xfId="21" applyBorder="1" applyProtection="1">
      <alignment/>
      <protection locked="0"/>
    </xf>
    <xf numFmtId="49" fontId="1" fillId="0" borderId="61" xfId="21" applyNumberFormat="1" applyFont="1" applyFill="1" applyBorder="1" applyProtection="1">
      <alignment/>
      <protection locked="0"/>
    </xf>
    <xf numFmtId="0" fontId="8" fillId="0" borderId="61" xfId="21" applyNumberFormat="1" applyFont="1" applyFill="1" applyBorder="1" applyAlignment="1" applyProtection="1">
      <alignment horizontal="left" vertical="center"/>
      <protection locked="0"/>
    </xf>
    <xf numFmtId="49" fontId="1" fillId="0" borderId="61" xfId="21" applyNumberFormat="1" applyFill="1" applyBorder="1" applyAlignment="1" applyProtection="1">
      <alignment vertical="center"/>
      <protection locked="0"/>
    </xf>
    <xf numFmtId="1" fontId="1" fillId="0" borderId="61" xfId="21" applyNumberFormat="1" applyFill="1" applyBorder="1" applyAlignment="1" applyProtection="1">
      <alignment vertical="center"/>
      <protection locked="0"/>
    </xf>
    <xf numFmtId="3" fontId="1" fillId="0" borderId="61" xfId="21" applyNumberFormat="1" applyFill="1" applyBorder="1" applyAlignment="1" applyProtection="1">
      <alignment vertical="center"/>
      <protection locked="0"/>
    </xf>
    <xf numFmtId="0" fontId="1" fillId="0" borderId="62" xfId="21" applyBorder="1" applyProtection="1">
      <alignment/>
      <protection locked="0"/>
    </xf>
    <xf numFmtId="49" fontId="1" fillId="0" borderId="62" xfId="21" applyNumberFormat="1" applyFont="1" applyFill="1" applyBorder="1" applyProtection="1">
      <alignment/>
      <protection locked="0"/>
    </xf>
    <xf numFmtId="0" fontId="8" fillId="0" borderId="62" xfId="21" applyNumberFormat="1" applyFont="1" applyFill="1" applyBorder="1" applyAlignment="1" applyProtection="1">
      <alignment horizontal="left" vertical="center"/>
      <protection locked="0"/>
    </xf>
    <xf numFmtId="49" fontId="1" fillId="0" borderId="62" xfId="21" applyNumberFormat="1" applyFill="1" applyBorder="1" applyAlignment="1" applyProtection="1">
      <alignment vertical="center"/>
      <protection locked="0"/>
    </xf>
    <xf numFmtId="1" fontId="1" fillId="0" borderId="62" xfId="21" applyNumberFormat="1" applyFill="1" applyBorder="1" applyAlignment="1" applyProtection="1">
      <alignment vertical="center"/>
      <protection locked="0"/>
    </xf>
    <xf numFmtId="3" fontId="1" fillId="0" borderId="62" xfId="21" applyNumberFormat="1" applyFill="1" applyBorder="1" applyAlignment="1" applyProtection="1">
      <alignment vertical="center"/>
      <protection locked="0"/>
    </xf>
    <xf numFmtId="49" fontId="17" fillId="0" borderId="62" xfId="21" applyNumberFormat="1" applyFont="1" applyBorder="1" applyAlignment="1" applyProtection="1">
      <alignment horizontal="center" vertical="top" wrapText="1"/>
      <protection locked="0"/>
    </xf>
    <xf numFmtId="49" fontId="27" fillId="0" borderId="62" xfId="21" applyNumberFormat="1" applyFont="1" applyBorder="1" applyAlignment="1" applyProtection="1">
      <alignment horizontal="center" vertical="top" wrapText="1"/>
      <protection locked="0"/>
    </xf>
    <xf numFmtId="0" fontId="28" fillId="0" borderId="62" xfId="21" applyFont="1" applyBorder="1" applyAlignment="1" applyProtection="1">
      <alignment horizontal="left" vertical="center" wrapText="1"/>
      <protection locked="0"/>
    </xf>
    <xf numFmtId="169" fontId="9" fillId="9" borderId="62" xfId="21" applyNumberFormat="1" applyFont="1" applyFill="1" applyBorder="1" applyAlignment="1">
      <alignment horizontal="center" vertical="center" wrapText="1"/>
      <protection/>
    </xf>
    <xf numFmtId="49" fontId="9" fillId="0" borderId="62" xfId="21" applyNumberFormat="1" applyFont="1" applyFill="1" applyBorder="1" applyAlignment="1" applyProtection="1">
      <alignment horizontal="center" vertical="center" wrapText="1"/>
      <protection locked="0"/>
    </xf>
    <xf numFmtId="3" fontId="9" fillId="9" borderId="62" xfId="21" applyNumberFormat="1" applyFont="1" applyFill="1" applyBorder="1" applyAlignment="1">
      <alignment horizontal="center" vertical="center" wrapText="1"/>
      <protection/>
    </xf>
    <xf numFmtId="0" fontId="9" fillId="0" borderId="62" xfId="21" applyFont="1" applyFill="1" applyBorder="1" applyAlignment="1" applyProtection="1">
      <alignment horizontal="left" vertical="center" wrapText="1"/>
      <protection locked="0"/>
    </xf>
    <xf numFmtId="169" fontId="9" fillId="0" borderId="62" xfId="21" applyNumberFormat="1" applyFont="1" applyFill="1" applyBorder="1" applyAlignment="1">
      <alignment horizontal="center" vertical="center" wrapText="1"/>
      <protection/>
    </xf>
    <xf numFmtId="0" fontId="9" fillId="0" borderId="62" xfId="21" applyFont="1" applyBorder="1" applyAlignment="1" applyProtection="1">
      <alignment horizontal="left" vertical="center" wrapText="1"/>
      <protection locked="0"/>
    </xf>
    <xf numFmtId="0" fontId="9" fillId="0" borderId="62" xfId="22" applyFont="1" applyFill="1" applyBorder="1" applyAlignment="1" applyProtection="1">
      <alignment horizontal="left" vertical="center" wrapText="1"/>
      <protection locked="0"/>
    </xf>
    <xf numFmtId="0" fontId="9" fillId="0" borderId="62" xfId="23" applyFont="1" applyFill="1" applyBorder="1" applyAlignment="1" applyProtection="1">
      <alignment horizontal="left" vertical="center" wrapText="1"/>
      <protection locked="0"/>
    </xf>
    <xf numFmtId="0" fontId="9" fillId="9" borderId="62" xfId="21" applyNumberFormat="1" applyFont="1" applyFill="1" applyBorder="1" applyAlignment="1" applyProtection="1">
      <alignment vertical="center" wrapText="1"/>
      <protection locked="0"/>
    </xf>
    <xf numFmtId="49" fontId="9" fillId="9" borderId="62" xfId="21" applyNumberFormat="1" applyFont="1" applyFill="1" applyBorder="1" applyAlignment="1" applyProtection="1">
      <alignment horizontal="center" vertical="center" wrapText="1"/>
      <protection locked="0"/>
    </xf>
    <xf numFmtId="1" fontId="9" fillId="9" borderId="62" xfId="21" applyNumberFormat="1" applyFont="1" applyFill="1" applyBorder="1" applyAlignment="1" applyProtection="1">
      <alignment horizontal="center" vertical="center" wrapText="1"/>
      <protection locked="0"/>
    </xf>
    <xf numFmtId="165" fontId="9" fillId="0" borderId="62" xfId="21" applyNumberFormat="1" applyFont="1" applyFill="1" applyBorder="1" applyAlignment="1">
      <alignment horizontal="center" vertical="center" wrapText="1"/>
      <protection/>
    </xf>
    <xf numFmtId="3" fontId="30" fillId="0" borderId="62" xfId="24" applyNumberFormat="1" applyFont="1" applyFill="1" applyBorder="1" applyAlignment="1">
      <alignment horizontal="center" vertical="center" wrapText="1"/>
      <protection/>
    </xf>
    <xf numFmtId="3" fontId="9" fillId="0" borderId="62" xfId="24" applyNumberFormat="1" applyFont="1" applyFill="1" applyBorder="1" applyAlignment="1">
      <alignment horizontal="center" vertical="center" wrapText="1"/>
      <protection/>
    </xf>
    <xf numFmtId="49" fontId="9" fillId="9" borderId="62" xfId="21" applyNumberFormat="1" applyFont="1" applyFill="1" applyBorder="1" applyAlignment="1" applyProtection="1">
      <alignment horizontal="center" vertical="top" wrapText="1"/>
      <protection locked="0"/>
    </xf>
    <xf numFmtId="169" fontId="9" fillId="6" borderId="62" xfId="21" applyNumberFormat="1" applyFont="1" applyFill="1" applyBorder="1" applyAlignment="1">
      <alignment horizontal="center" vertical="center" wrapText="1"/>
      <protection/>
    </xf>
    <xf numFmtId="169" fontId="9" fillId="0" borderId="62" xfId="21" applyNumberFormat="1" applyFont="1" applyFill="1" applyBorder="1" applyAlignment="1" applyProtection="1">
      <alignment horizontal="center" vertical="center" wrapText="1"/>
      <protection locked="0"/>
    </xf>
    <xf numFmtId="0" fontId="9" fillId="0" borderId="62" xfId="21" applyFont="1" applyFill="1" applyBorder="1" applyAlignment="1" applyProtection="1">
      <alignment horizontal="left" vertical="top" wrapText="1"/>
      <protection locked="0"/>
    </xf>
    <xf numFmtId="0" fontId="9" fillId="10" borderId="62" xfId="21" applyFont="1" applyFill="1" applyBorder="1" applyAlignment="1" applyProtection="1">
      <alignment horizontal="left" vertical="center" wrapText="1"/>
      <protection locked="0"/>
    </xf>
    <xf numFmtId="0" fontId="28" fillId="0" borderId="62" xfId="22" applyFont="1" applyFill="1" applyBorder="1" applyAlignment="1" applyProtection="1">
      <alignment horizontal="left" vertical="center" wrapText="1"/>
      <protection locked="0"/>
    </xf>
    <xf numFmtId="0" fontId="28" fillId="0" borderId="62" xfId="21" applyFont="1" applyFill="1" applyBorder="1" applyAlignment="1" applyProtection="1">
      <alignment horizontal="left" vertical="center" wrapText="1"/>
      <protection locked="0"/>
    </xf>
    <xf numFmtId="49" fontId="17" fillId="0" borderId="62" xfId="21" applyNumberFormat="1" applyFont="1" applyFill="1" applyBorder="1" applyAlignment="1" applyProtection="1">
      <alignment horizontal="center" vertical="top" wrapText="1"/>
      <protection locked="0"/>
    </xf>
    <xf numFmtId="49" fontId="17" fillId="0" borderId="63" xfId="21" applyNumberFormat="1" applyFont="1" applyBorder="1" applyAlignment="1" applyProtection="1">
      <alignment horizontal="center" vertical="top" wrapText="1"/>
      <protection locked="0"/>
    </xf>
    <xf numFmtId="0" fontId="9" fillId="10" borderId="63" xfId="21" applyFont="1" applyFill="1" applyBorder="1" applyAlignment="1" applyProtection="1">
      <alignment horizontal="left" vertical="center" wrapText="1"/>
      <protection locked="0"/>
    </xf>
    <xf numFmtId="169" fontId="9" fillId="9" borderId="63" xfId="21" applyNumberFormat="1" applyFont="1" applyFill="1" applyBorder="1" applyAlignment="1">
      <alignment horizontal="center" vertical="center" wrapText="1"/>
      <protection/>
    </xf>
    <xf numFmtId="3" fontId="9" fillId="9" borderId="63" xfId="21" applyNumberFormat="1" applyFont="1" applyFill="1" applyBorder="1" applyAlignment="1">
      <alignment horizontal="center" vertical="center" wrapText="1"/>
      <protection/>
    </xf>
    <xf numFmtId="49" fontId="17" fillId="0" borderId="64" xfId="21" applyNumberFormat="1" applyFont="1" applyBorder="1" applyAlignment="1" applyProtection="1">
      <alignment horizontal="center" vertical="top" wrapText="1"/>
      <protection locked="0"/>
    </xf>
    <xf numFmtId="0" fontId="9" fillId="10" borderId="64" xfId="21" applyFont="1" applyFill="1" applyBorder="1" applyAlignment="1" applyProtection="1">
      <alignment horizontal="left" vertical="center" wrapText="1"/>
      <protection locked="0"/>
    </xf>
    <xf numFmtId="49" fontId="9" fillId="9" borderId="64" xfId="21" applyNumberFormat="1" applyFont="1" applyFill="1" applyBorder="1" applyAlignment="1" applyProtection="1">
      <alignment horizontal="center" vertical="center" wrapText="1"/>
      <protection locked="0"/>
    </xf>
    <xf numFmtId="169" fontId="9" fillId="9" borderId="64" xfId="21" applyNumberFormat="1" applyFont="1" applyFill="1" applyBorder="1" applyAlignment="1">
      <alignment horizontal="center" vertical="center" wrapText="1"/>
      <protection/>
    </xf>
    <xf numFmtId="3" fontId="9" fillId="9" borderId="64" xfId="21" applyNumberFormat="1" applyFont="1" applyFill="1" applyBorder="1" applyAlignment="1">
      <alignment horizontal="center" vertical="center" wrapText="1"/>
      <protection/>
    </xf>
    <xf numFmtId="0" fontId="9" fillId="0" borderId="62" xfId="25" applyFont="1" applyBorder="1" applyAlignment="1" applyProtection="1">
      <alignment horizontal="left" vertical="center" wrapText="1"/>
      <protection locked="0"/>
    </xf>
    <xf numFmtId="169" fontId="9" fillId="9" borderId="65" xfId="25" applyNumberFormat="1" applyFont="1" applyFill="1" applyBorder="1" applyAlignment="1">
      <alignment horizontal="center" vertical="center" wrapText="1"/>
    </xf>
    <xf numFmtId="0" fontId="28" fillId="0" borderId="62" xfId="23" applyFont="1" applyFill="1" applyBorder="1" applyAlignment="1" applyProtection="1">
      <alignment horizontal="left" vertical="center" wrapText="1"/>
      <protection locked="0"/>
    </xf>
    <xf numFmtId="0" fontId="9" fillId="0" borderId="62" xfId="21" applyFont="1" applyFill="1" applyBorder="1" applyAlignment="1">
      <alignment horizontal="left" vertical="center" wrapText="1"/>
      <protection/>
    </xf>
    <xf numFmtId="0" fontId="28" fillId="9" borderId="62" xfId="21" applyNumberFormat="1" applyFont="1" applyFill="1" applyBorder="1" applyAlignment="1" applyProtection="1">
      <alignment vertical="center" wrapText="1"/>
      <protection locked="0"/>
    </xf>
    <xf numFmtId="0" fontId="9" fillId="0" borderId="62" xfId="21" applyFont="1" applyFill="1" applyBorder="1" applyAlignment="1" applyProtection="1">
      <alignment horizontal="left" vertical="top" wrapText="1"/>
      <protection hidden="1"/>
    </xf>
    <xf numFmtId="49" fontId="9" fillId="0" borderId="62" xfId="21" applyNumberFormat="1" applyFont="1" applyFill="1" applyBorder="1" applyAlignment="1" applyProtection="1">
      <alignment horizontal="center" vertical="top" wrapText="1"/>
      <protection locked="0"/>
    </xf>
    <xf numFmtId="0" fontId="9" fillId="0" borderId="62" xfId="21" applyFont="1" applyBorder="1" applyAlignment="1" applyProtection="1">
      <alignment horizontal="left" vertical="top" wrapText="1"/>
      <protection hidden="1"/>
    </xf>
    <xf numFmtId="3" fontId="9" fillId="0" borderId="62" xfId="21" applyNumberFormat="1" applyFont="1" applyFill="1" applyBorder="1" applyAlignment="1">
      <alignment horizontal="center" vertical="center" wrapText="1"/>
      <protection/>
    </xf>
    <xf numFmtId="49" fontId="28" fillId="8" borderId="66" xfId="21" applyNumberFormat="1" applyFont="1" applyFill="1" applyBorder="1" applyAlignment="1" applyProtection="1">
      <alignment horizontal="center" vertical="center"/>
      <protection locked="0"/>
    </xf>
    <xf numFmtId="49" fontId="28" fillId="8" borderId="67" xfId="21" applyNumberFormat="1" applyFont="1" applyFill="1" applyBorder="1" applyAlignment="1" applyProtection="1">
      <alignment horizontal="center" vertical="center"/>
      <protection locked="0"/>
    </xf>
    <xf numFmtId="0" fontId="8" fillId="8" borderId="67" xfId="21" applyNumberFormat="1" applyFont="1" applyFill="1" applyBorder="1" applyAlignment="1" applyProtection="1">
      <alignment horizontal="right" vertical="center"/>
      <protection locked="0"/>
    </xf>
    <xf numFmtId="49" fontId="28" fillId="8" borderId="67" xfId="21" applyNumberFormat="1" applyFont="1" applyFill="1" applyBorder="1" applyAlignment="1" applyProtection="1">
      <alignment vertical="center"/>
      <protection locked="0"/>
    </xf>
    <xf numFmtId="0" fontId="8" fillId="8" borderId="68" xfId="21" applyNumberFormat="1" applyFont="1" applyFill="1" applyBorder="1" applyAlignment="1" applyProtection="1">
      <alignment horizontal="right" vertical="center"/>
      <protection locked="0"/>
    </xf>
    <xf numFmtId="3" fontId="28" fillId="8" borderId="66" xfId="21" applyNumberFormat="1" applyFont="1" applyFill="1" applyBorder="1" applyAlignment="1" applyProtection="1">
      <alignment vertical="center"/>
      <protection locked="0"/>
    </xf>
    <xf numFmtId="3" fontId="8" fillId="8" borderId="68" xfId="21" applyNumberFormat="1" applyFont="1" applyFill="1" applyBorder="1" applyAlignment="1" applyProtection="1">
      <alignment horizontal="center" vertical="center"/>
      <protection locked="0"/>
    </xf>
    <xf numFmtId="0" fontId="28" fillId="0" borderId="0" xfId="21" applyNumberFormat="1" applyFont="1" applyFill="1" applyBorder="1" applyAlignment="1" applyProtection="1">
      <alignment vertical="center"/>
      <protection locked="0"/>
    </xf>
    <xf numFmtId="0" fontId="9" fillId="0" borderId="0" xfId="21" applyNumberFormat="1" applyFont="1" applyFill="1" applyBorder="1" applyAlignment="1" applyProtection="1">
      <alignment vertical="center" wrapText="1"/>
      <protection locked="0"/>
    </xf>
    <xf numFmtId="0" fontId="33" fillId="0" borderId="0" xfId="26" applyFont="1" applyProtection="1">
      <alignment/>
      <protection/>
    </xf>
    <xf numFmtId="0" fontId="35" fillId="0" borderId="0" xfId="26" applyFont="1" applyProtection="1">
      <alignment/>
      <protection/>
    </xf>
    <xf numFmtId="0" fontId="33" fillId="0" borderId="0" xfId="26" applyFont="1" applyAlignment="1" applyProtection="1">
      <alignment horizontal="left" vertical="center"/>
      <protection/>
    </xf>
    <xf numFmtId="0" fontId="35" fillId="0" borderId="0" xfId="26" applyFont="1" applyAlignment="1" applyProtection="1">
      <alignment horizontal="center" vertical="center"/>
      <protection/>
    </xf>
    <xf numFmtId="0" fontId="33" fillId="0" borderId="0" xfId="26" applyFont="1" applyAlignment="1" applyProtection="1">
      <alignment horizontal="center" vertical="center"/>
      <protection/>
    </xf>
    <xf numFmtId="49" fontId="36" fillId="0" borderId="12" xfId="27" applyNumberFormat="1" applyFont="1" applyBorder="1" applyAlignment="1" applyProtection="1">
      <alignment horizontal="right" vertical="center"/>
      <protection/>
    </xf>
    <xf numFmtId="0" fontId="33" fillId="0" borderId="0" xfId="26" applyFont="1" applyAlignment="1" applyProtection="1">
      <alignment horizontal="right" vertical="center"/>
      <protection/>
    </xf>
    <xf numFmtId="170" fontId="35" fillId="0" borderId="0" xfId="26" applyNumberFormat="1" applyFont="1" applyAlignment="1" applyProtection="1">
      <alignment vertical="center"/>
      <protection/>
    </xf>
    <xf numFmtId="0" fontId="34" fillId="11" borderId="12" xfId="26" applyNumberFormat="1" applyFont="1" applyFill="1" applyBorder="1" applyAlignment="1" applyProtection="1">
      <alignment horizontal="center" vertical="center"/>
      <protection locked="0"/>
    </xf>
    <xf numFmtId="4" fontId="34" fillId="11" borderId="12" xfId="27" applyNumberFormat="1" applyFont="1" applyFill="1" applyBorder="1" applyAlignment="1" applyProtection="1">
      <alignment horizontal="right" vertical="center"/>
      <protection locked="0"/>
    </xf>
    <xf numFmtId="49" fontId="28" fillId="0" borderId="12" xfId="26" applyNumberFormat="1" applyFont="1" applyBorder="1" applyAlignment="1" applyProtection="1">
      <alignment horizontal="center" vertical="center"/>
      <protection locked="0"/>
    </xf>
    <xf numFmtId="4" fontId="33" fillId="0" borderId="12" xfId="27" applyNumberFormat="1" applyFont="1" applyBorder="1" applyAlignment="1" applyProtection="1">
      <alignment horizontal="right" vertical="center"/>
      <protection locked="0"/>
    </xf>
    <xf numFmtId="0" fontId="28" fillId="0" borderId="12" xfId="26" applyNumberFormat="1" applyFont="1" applyBorder="1" applyAlignment="1" applyProtection="1">
      <alignment horizontal="center" vertical="center"/>
      <protection locked="0"/>
    </xf>
    <xf numFmtId="0" fontId="28" fillId="0" borderId="0" xfId="26" applyNumberFormat="1" applyFont="1" applyBorder="1" applyAlignment="1" applyProtection="1">
      <alignment horizontal="center" vertical="center"/>
      <protection locked="0"/>
    </xf>
    <xf numFmtId="0" fontId="9" fillId="0" borderId="0" xfId="26" applyNumberFormat="1" applyFont="1" applyBorder="1" applyAlignment="1" applyProtection="1">
      <alignment horizontal="left" vertical="center"/>
      <protection locked="0"/>
    </xf>
    <xf numFmtId="0" fontId="33" fillId="0" borderId="0" xfId="27" applyNumberFormat="1" applyFont="1" applyBorder="1" applyAlignment="1" applyProtection="1">
      <alignment horizontal="right" vertical="center"/>
      <protection locked="0"/>
    </xf>
    <xf numFmtId="4" fontId="33" fillId="0" borderId="0" xfId="27" applyNumberFormat="1" applyFont="1" applyBorder="1" applyAlignment="1" applyProtection="1">
      <alignment horizontal="right" vertical="center"/>
      <protection locked="0"/>
    </xf>
    <xf numFmtId="0" fontId="34" fillId="0" borderId="0" xfId="26" applyFont="1" applyProtection="1">
      <alignment/>
      <protection locked="0"/>
    </xf>
    <xf numFmtId="0" fontId="33" fillId="0" borderId="0" xfId="26" applyFont="1" applyProtection="1">
      <alignment/>
      <protection locked="0"/>
    </xf>
    <xf numFmtId="0" fontId="34" fillId="0" borderId="0" xfId="26" applyFont="1" applyProtection="1">
      <alignment/>
      <protection/>
    </xf>
    <xf numFmtId="0" fontId="7" fillId="0" borderId="1" xfId="26" applyFont="1" applyFill="1" applyBorder="1" applyAlignment="1" applyProtection="1">
      <alignment vertical="center"/>
      <protection/>
    </xf>
    <xf numFmtId="0" fontId="7" fillId="0" borderId="2" xfId="26" applyFont="1" applyFill="1" applyBorder="1" applyAlignment="1" applyProtection="1">
      <alignment vertical="center"/>
      <protection/>
    </xf>
    <xf numFmtId="0" fontId="7" fillId="0" borderId="2" xfId="26" applyFont="1" applyFill="1" applyBorder="1" applyAlignment="1" applyProtection="1">
      <alignment vertical="center" wrapText="1"/>
      <protection/>
    </xf>
    <xf numFmtId="0" fontId="7" fillId="0" borderId="3" xfId="26" applyFont="1" applyFill="1" applyBorder="1" applyAlignment="1" applyProtection="1">
      <alignment vertical="center"/>
      <protection/>
    </xf>
    <xf numFmtId="4" fontId="38" fillId="0" borderId="19" xfId="26" applyNumberFormat="1" applyFont="1" applyFill="1" applyBorder="1" applyAlignment="1">
      <alignment horizontal="right" vertical="center"/>
      <protection/>
    </xf>
    <xf numFmtId="0" fontId="39" fillId="0" borderId="0" xfId="26" applyFont="1" applyAlignment="1" applyProtection="1">
      <alignment horizontal="left" vertical="center"/>
      <protection/>
    </xf>
    <xf numFmtId="49" fontId="36" fillId="0" borderId="12" xfId="26" applyNumberFormat="1" applyFont="1" applyBorder="1" applyAlignment="1" applyProtection="1">
      <alignment horizontal="center" vertical="center"/>
      <protection/>
    </xf>
    <xf numFmtId="49" fontId="36" fillId="0" borderId="12" xfId="26" applyNumberFormat="1" applyFont="1" applyBorder="1" applyAlignment="1" applyProtection="1">
      <alignment horizontal="center" vertical="center" wrapText="1"/>
      <protection/>
    </xf>
    <xf numFmtId="0" fontId="36" fillId="0" borderId="12" xfId="26" applyFont="1" applyBorder="1" applyAlignment="1" applyProtection="1">
      <alignment horizontal="center" vertical="center"/>
      <protection/>
    </xf>
    <xf numFmtId="0" fontId="36" fillId="0" borderId="12" xfId="26" applyNumberFormat="1" applyFont="1" applyBorder="1" applyAlignment="1" applyProtection="1">
      <alignment horizontal="center" vertical="center"/>
      <protection/>
    </xf>
    <xf numFmtId="4" fontId="5" fillId="0" borderId="12" xfId="26" applyNumberFormat="1" applyFont="1" applyBorder="1" applyAlignment="1" applyProtection="1">
      <alignment horizontal="center" vertical="center"/>
      <protection/>
    </xf>
    <xf numFmtId="4" fontId="36" fillId="0" borderId="12" xfId="26" applyNumberFormat="1" applyFont="1" applyBorder="1" applyAlignment="1" applyProtection="1">
      <alignment horizontal="center" vertical="center"/>
      <protection/>
    </xf>
    <xf numFmtId="0" fontId="7" fillId="11" borderId="1" xfId="26" applyFont="1" applyFill="1" applyBorder="1" applyAlignment="1" applyProtection="1">
      <alignment vertical="center"/>
      <protection/>
    </xf>
    <xf numFmtId="0" fontId="7" fillId="11" borderId="2" xfId="26" applyFont="1" applyFill="1" applyBorder="1" applyAlignment="1" applyProtection="1">
      <alignment vertical="center"/>
      <protection/>
    </xf>
    <xf numFmtId="0" fontId="7" fillId="11" borderId="2" xfId="26" applyFont="1" applyFill="1" applyBorder="1" applyAlignment="1" applyProtection="1">
      <alignment vertical="center" wrapText="1"/>
      <protection/>
    </xf>
    <xf numFmtId="0" fontId="7" fillId="11" borderId="3" xfId="26" applyFont="1" applyFill="1" applyBorder="1" applyAlignment="1" applyProtection="1">
      <alignment vertical="center"/>
      <protection/>
    </xf>
    <xf numFmtId="0" fontId="33" fillId="0" borderId="0" xfId="26" applyFont="1" applyFill="1" applyAlignment="1" applyProtection="1">
      <alignment horizontal="left" vertical="center"/>
      <protection/>
    </xf>
    <xf numFmtId="49" fontId="28" fillId="12" borderId="1" xfId="26" applyNumberFormat="1" applyFont="1" applyFill="1" applyBorder="1" applyAlignment="1" applyProtection="1">
      <alignment horizontal="center" vertical="center"/>
      <protection locked="0"/>
    </xf>
    <xf numFmtId="0" fontId="28" fillId="12" borderId="1" xfId="26" applyFont="1" applyFill="1" applyBorder="1" applyAlignment="1" applyProtection="1">
      <alignment vertical="center"/>
      <protection locked="0"/>
    </xf>
    <xf numFmtId="0" fontId="28" fillId="12" borderId="2" xfId="26" applyFont="1" applyFill="1" applyBorder="1" applyAlignment="1" applyProtection="1">
      <alignment vertical="center"/>
      <protection locked="0"/>
    </xf>
    <xf numFmtId="0" fontId="28" fillId="12" borderId="2" xfId="26" applyFont="1" applyFill="1" applyBorder="1" applyAlignment="1" applyProtection="1">
      <alignment vertical="center" wrapText="1"/>
      <protection locked="0"/>
    </xf>
    <xf numFmtId="0" fontId="28" fillId="12" borderId="3" xfId="26" applyFont="1" applyFill="1" applyBorder="1" applyAlignment="1" applyProtection="1">
      <alignment vertical="center"/>
      <protection locked="0"/>
    </xf>
    <xf numFmtId="4" fontId="28" fillId="12" borderId="12" xfId="26" applyNumberFormat="1" applyFont="1" applyFill="1" applyBorder="1" applyAlignment="1" applyProtection="1">
      <alignment horizontal="right" vertical="center"/>
      <protection locked="0"/>
    </xf>
    <xf numFmtId="49" fontId="9" fillId="0" borderId="12" xfId="26" applyNumberFormat="1" applyFont="1" applyFill="1" applyBorder="1" applyAlignment="1" applyProtection="1">
      <alignment horizontal="center" vertical="center"/>
      <protection locked="0"/>
    </xf>
    <xf numFmtId="49" fontId="9" fillId="0" borderId="12" xfId="26" applyNumberFormat="1" applyFont="1" applyFill="1" applyBorder="1" applyAlignment="1" applyProtection="1">
      <alignment horizontal="left" vertical="center" wrapText="1"/>
      <protection locked="0"/>
    </xf>
    <xf numFmtId="0" fontId="9" fillId="0" borderId="12" xfId="26" applyFont="1" applyFill="1" applyBorder="1" applyAlignment="1" applyProtection="1">
      <alignment horizontal="center" vertical="center" wrapText="1"/>
      <protection hidden="1"/>
    </xf>
    <xf numFmtId="0" fontId="9" fillId="0" borderId="12" xfId="26" applyFont="1" applyFill="1" applyBorder="1" applyAlignment="1" applyProtection="1">
      <alignment horizontal="center" vertical="center"/>
      <protection locked="0"/>
    </xf>
    <xf numFmtId="0" fontId="9" fillId="0" borderId="12" xfId="26" applyNumberFormat="1" applyFont="1" applyFill="1" applyBorder="1" applyAlignment="1" applyProtection="1">
      <alignment horizontal="center" vertical="center"/>
      <protection locked="0"/>
    </xf>
    <xf numFmtId="4" fontId="9" fillId="0" borderId="12" xfId="26" applyNumberFormat="1" applyFont="1" applyFill="1" applyBorder="1" applyAlignment="1" applyProtection="1">
      <alignment horizontal="right" vertical="center" wrapText="1"/>
      <protection locked="0"/>
    </xf>
    <xf numFmtId="0" fontId="9" fillId="0" borderId="12" xfId="26" applyNumberFormat="1" applyFont="1" applyFill="1" applyBorder="1" applyAlignment="1" applyProtection="1">
      <alignment horizontal="left" vertical="center" wrapText="1"/>
      <protection locked="0"/>
    </xf>
    <xf numFmtId="0" fontId="9" fillId="0" borderId="12" xfId="26" applyFont="1" applyFill="1" applyBorder="1" applyAlignment="1" applyProtection="1">
      <alignment horizontal="left" vertical="center" wrapText="1"/>
      <protection hidden="1"/>
    </xf>
    <xf numFmtId="49" fontId="9" fillId="0" borderId="12" xfId="26" applyNumberFormat="1" applyFont="1" applyFill="1" applyBorder="1" applyAlignment="1" applyProtection="1">
      <alignment horizontal="center" vertical="center" wrapText="1"/>
      <protection hidden="1"/>
    </xf>
    <xf numFmtId="0" fontId="40" fillId="0" borderId="0" xfId="26" applyFont="1" applyAlignment="1" applyProtection="1">
      <alignment horizontal="left" vertical="center"/>
      <protection/>
    </xf>
    <xf numFmtId="0" fontId="9" fillId="0" borderId="12" xfId="26" applyFont="1" applyFill="1" applyBorder="1" applyAlignment="1" applyProtection="1">
      <alignment horizontal="center" vertical="center" wrapText="1"/>
      <protection locked="0"/>
    </xf>
    <xf numFmtId="0" fontId="9" fillId="0" borderId="0" xfId="26" applyFont="1" applyAlignment="1" applyProtection="1">
      <alignment horizontal="left" vertical="center"/>
      <protection/>
    </xf>
    <xf numFmtId="49" fontId="41" fillId="0" borderId="12" xfId="26" applyNumberFormat="1" applyFont="1" applyFill="1" applyBorder="1" applyAlignment="1" applyProtection="1">
      <alignment horizontal="center" vertical="center" wrapText="1"/>
      <protection hidden="1"/>
    </xf>
    <xf numFmtId="49" fontId="9" fillId="0" borderId="12" xfId="26" applyNumberFormat="1" applyFont="1" applyFill="1" applyBorder="1" applyAlignment="1" applyProtection="1">
      <alignment horizontal="left" vertical="center" wrapText="1"/>
      <protection hidden="1"/>
    </xf>
    <xf numFmtId="49" fontId="41" fillId="0" borderId="12" xfId="26" applyNumberFormat="1" applyFont="1" applyFill="1" applyBorder="1" applyAlignment="1" applyProtection="1">
      <alignment horizontal="center" vertical="center"/>
      <protection locked="0"/>
    </xf>
    <xf numFmtId="0" fontId="41" fillId="0" borderId="12" xfId="26" applyNumberFormat="1" applyFont="1" applyFill="1" applyBorder="1" applyAlignment="1" applyProtection="1">
      <alignment horizontal="left" vertical="center" wrapText="1"/>
      <protection locked="0"/>
    </xf>
    <xf numFmtId="49" fontId="41" fillId="0" borderId="12" xfId="26" applyNumberFormat="1" applyFont="1" applyFill="1" applyBorder="1" applyAlignment="1" applyProtection="1">
      <alignment horizontal="center" vertical="center" wrapText="1"/>
      <protection locked="0"/>
    </xf>
    <xf numFmtId="0" fontId="41" fillId="0" borderId="12" xfId="26" applyFont="1" applyBorder="1" applyAlignment="1" applyProtection="1">
      <alignment horizontal="center" vertical="center"/>
      <protection locked="0"/>
    </xf>
    <xf numFmtId="0" fontId="41" fillId="0" borderId="12" xfId="26" applyNumberFormat="1" applyFont="1" applyFill="1" applyBorder="1" applyAlignment="1" applyProtection="1">
      <alignment horizontal="center" vertical="center"/>
      <protection locked="0"/>
    </xf>
    <xf numFmtId="4" fontId="41" fillId="0" borderId="12" xfId="26" applyNumberFormat="1" applyFont="1" applyFill="1" applyBorder="1" applyAlignment="1" applyProtection="1">
      <alignment vertical="center"/>
      <protection hidden="1"/>
    </xf>
    <xf numFmtId="4" fontId="41" fillId="0" borderId="12" xfId="26" applyNumberFormat="1" applyFont="1" applyBorder="1" applyAlignment="1" applyProtection="1">
      <alignment horizontal="right" vertical="center" wrapText="1"/>
      <protection locked="0"/>
    </xf>
    <xf numFmtId="49" fontId="28" fillId="12" borderId="12" xfId="26" applyNumberFormat="1" applyFont="1" applyFill="1" applyBorder="1" applyAlignment="1" applyProtection="1">
      <alignment horizontal="center" vertical="center"/>
      <protection locked="0"/>
    </xf>
    <xf numFmtId="4" fontId="28" fillId="12" borderId="12" xfId="26" applyNumberFormat="1" applyFont="1" applyFill="1" applyBorder="1" applyAlignment="1" applyProtection="1">
      <alignment horizontal="right" vertical="center" wrapText="1"/>
      <protection locked="0"/>
    </xf>
    <xf numFmtId="0" fontId="41" fillId="0" borderId="0" xfId="26" applyFont="1" applyAlignment="1" applyProtection="1">
      <alignment horizontal="left" vertical="center"/>
      <protection/>
    </xf>
    <xf numFmtId="49" fontId="41" fillId="0" borderId="12" xfId="26" applyNumberFormat="1" applyFont="1" applyBorder="1" applyAlignment="1" applyProtection="1">
      <alignment horizontal="center" vertical="center"/>
      <protection locked="0"/>
    </xf>
    <xf numFmtId="0" fontId="41" fillId="3" borderId="12" xfId="26" applyFont="1" applyFill="1" applyBorder="1" applyAlignment="1" applyProtection="1">
      <alignment horizontal="left" vertical="center" wrapText="1"/>
      <protection hidden="1"/>
    </xf>
    <xf numFmtId="0" fontId="41" fillId="0" borderId="12" xfId="26" applyFont="1" applyBorder="1" applyAlignment="1" applyProtection="1">
      <alignment horizontal="center" vertical="center" wrapText="1"/>
      <protection hidden="1"/>
    </xf>
    <xf numFmtId="0" fontId="41" fillId="0" borderId="12" xfId="26" applyFont="1" applyFill="1" applyBorder="1" applyAlignment="1" applyProtection="1">
      <alignment horizontal="center" vertical="center" wrapText="1"/>
      <protection hidden="1"/>
    </xf>
    <xf numFmtId="0" fontId="41" fillId="3" borderId="12" xfId="26" applyFont="1" applyFill="1" applyBorder="1" applyAlignment="1" applyProtection="1">
      <alignment horizontal="center" vertical="center" wrapText="1"/>
      <protection hidden="1"/>
    </xf>
    <xf numFmtId="0" fontId="41" fillId="0" borderId="12" xfId="26" applyNumberFormat="1" applyFont="1" applyBorder="1" applyAlignment="1" applyProtection="1">
      <alignment horizontal="center" vertical="center"/>
      <protection locked="0"/>
    </xf>
    <xf numFmtId="0" fontId="9" fillId="0" borderId="12" xfId="26" applyNumberFormat="1" applyFont="1" applyFill="1" applyBorder="1" applyAlignment="1">
      <alignment horizontal="center" vertical="center"/>
      <protection/>
    </xf>
    <xf numFmtId="4" fontId="9" fillId="0" borderId="12" xfId="26" applyNumberFormat="1" applyFont="1" applyBorder="1" applyAlignment="1" applyProtection="1">
      <alignment horizontal="right" vertical="center" wrapText="1"/>
      <protection locked="0"/>
    </xf>
    <xf numFmtId="49" fontId="9" fillId="0" borderId="12" xfId="26" applyNumberFormat="1" applyFont="1" applyFill="1" applyBorder="1" applyAlignment="1" applyProtection="1">
      <alignment horizontal="left" vertical="center"/>
      <protection locked="0"/>
    </xf>
    <xf numFmtId="49" fontId="9" fillId="0" borderId="19" xfId="26" applyNumberFormat="1" applyFont="1" applyFill="1" applyBorder="1" applyAlignment="1" applyProtection="1">
      <alignment horizontal="center" vertical="center"/>
      <protection locked="0"/>
    </xf>
    <xf numFmtId="0" fontId="9" fillId="0" borderId="12" xfId="26" applyFont="1" applyFill="1" applyBorder="1" applyAlignment="1" applyProtection="1">
      <alignment horizontal="center" vertical="center"/>
      <protection hidden="1"/>
    </xf>
    <xf numFmtId="0" fontId="9" fillId="0" borderId="12" xfId="26" applyNumberFormat="1" applyFont="1" applyBorder="1" applyAlignment="1">
      <alignment horizontal="center" vertical="center"/>
      <protection/>
    </xf>
    <xf numFmtId="49" fontId="9" fillId="0" borderId="12" xfId="26" applyNumberFormat="1" applyFont="1" applyFill="1" applyBorder="1" applyAlignment="1" applyProtection="1">
      <alignment horizontal="left" vertical="center" wrapText="1"/>
      <protection hidden="1"/>
    </xf>
    <xf numFmtId="0" fontId="9" fillId="0" borderId="12" xfId="26" applyFont="1" applyFill="1" applyBorder="1" applyAlignment="1">
      <alignment horizontal="left" vertical="center"/>
      <protection/>
    </xf>
    <xf numFmtId="0" fontId="9" fillId="0" borderId="12" xfId="26" applyFont="1" applyBorder="1" applyAlignment="1" applyProtection="1">
      <alignment horizontal="center" vertical="center" wrapText="1"/>
      <protection hidden="1"/>
    </xf>
    <xf numFmtId="0" fontId="43" fillId="0" borderId="12" xfId="26" applyFont="1" applyFill="1" applyBorder="1" applyAlignment="1" applyProtection="1">
      <alignment horizontal="center" vertical="center" wrapText="1"/>
      <protection hidden="1"/>
    </xf>
    <xf numFmtId="0" fontId="33" fillId="0" borderId="12" xfId="26" applyFont="1" applyFill="1" applyBorder="1" applyAlignment="1" applyProtection="1">
      <alignment horizontal="center" vertical="center" wrapText="1"/>
      <protection hidden="1"/>
    </xf>
    <xf numFmtId="0" fontId="33" fillId="0" borderId="12" xfId="26" applyFont="1" applyFill="1" applyBorder="1" applyAlignment="1">
      <alignment horizontal="left" vertical="center"/>
      <protection/>
    </xf>
    <xf numFmtId="49" fontId="33" fillId="0" borderId="12" xfId="26" applyNumberFormat="1" applyFont="1" applyBorder="1" applyAlignment="1" applyProtection="1">
      <alignment horizontal="center" vertical="center" wrapText="1"/>
      <protection locked="0"/>
    </xf>
    <xf numFmtId="0" fontId="33" fillId="0" borderId="12" xfId="26" applyFont="1" applyBorder="1" applyAlignment="1" applyProtection="1">
      <alignment horizontal="center" vertical="center"/>
      <protection locked="0"/>
    </xf>
    <xf numFmtId="0" fontId="33" fillId="0" borderId="12" xfId="26" applyFont="1" applyBorder="1" applyAlignment="1">
      <alignment horizontal="left" vertical="center"/>
      <protection/>
    </xf>
    <xf numFmtId="49" fontId="9" fillId="0" borderId="12" xfId="26" applyNumberFormat="1" applyFont="1" applyFill="1" applyBorder="1" applyAlignment="1" applyProtection="1">
      <alignment horizontal="left" vertical="center" wrapText="1"/>
      <protection locked="0"/>
    </xf>
    <xf numFmtId="0" fontId="42" fillId="0" borderId="12" xfId="21" applyFont="1" applyFill="1" applyBorder="1" applyProtection="1">
      <alignment/>
      <protection/>
    </xf>
    <xf numFmtId="49" fontId="9" fillId="0" borderId="19" xfId="26" applyNumberFormat="1" applyFont="1" applyFill="1" applyBorder="1" applyAlignment="1" applyProtection="1">
      <alignment horizontal="center" vertical="center" wrapText="1"/>
      <protection hidden="1"/>
    </xf>
    <xf numFmtId="0" fontId="9" fillId="0" borderId="12" xfId="26" applyNumberFormat="1" applyFont="1" applyFill="1" applyBorder="1" applyAlignment="1" applyProtection="1">
      <alignment horizontal="left" vertical="center" wrapText="1"/>
      <protection hidden="1"/>
    </xf>
    <xf numFmtId="0" fontId="9" fillId="0" borderId="19" xfId="26" applyFont="1" applyFill="1" applyBorder="1" applyAlignment="1" applyProtection="1">
      <alignment horizontal="center" vertical="center" wrapText="1"/>
      <protection hidden="1"/>
    </xf>
    <xf numFmtId="0" fontId="9" fillId="0" borderId="12" xfId="26" applyNumberFormat="1" applyFont="1" applyFill="1" applyBorder="1" applyAlignment="1" applyProtection="1">
      <alignment horizontal="center" vertical="center" wrapText="1"/>
      <protection locked="0"/>
    </xf>
    <xf numFmtId="0" fontId="9" fillId="0" borderId="12" xfId="26" applyNumberFormat="1" applyFont="1" applyFill="1" applyBorder="1" applyAlignment="1" applyProtection="1">
      <alignment horizontal="center" vertical="center"/>
      <protection hidden="1"/>
    </xf>
    <xf numFmtId="4" fontId="9" fillId="0" borderId="12" xfId="26" applyNumberFormat="1" applyFont="1" applyFill="1" applyBorder="1" applyAlignment="1" applyProtection="1">
      <alignment vertical="center"/>
      <protection locked="0"/>
    </xf>
    <xf numFmtId="49" fontId="9" fillId="0" borderId="12" xfId="26" applyNumberFormat="1" applyFont="1" applyFill="1" applyBorder="1" applyAlignment="1" applyProtection="1">
      <alignment horizontal="center" vertical="center" wrapText="1"/>
      <protection locked="0"/>
    </xf>
    <xf numFmtId="49" fontId="9" fillId="0" borderId="19" xfId="26" applyNumberFormat="1" applyFont="1" applyFill="1" applyBorder="1" applyAlignment="1" applyProtection="1">
      <alignment horizontal="center" vertical="center" wrapText="1"/>
      <protection locked="0"/>
    </xf>
    <xf numFmtId="0" fontId="9" fillId="0" borderId="12" xfId="26" applyNumberFormat="1" applyFont="1" applyFill="1" applyBorder="1" applyAlignment="1" applyProtection="1">
      <alignment horizontal="left" vertical="top" wrapText="1"/>
      <protection hidden="1"/>
    </xf>
    <xf numFmtId="49" fontId="9" fillId="0" borderId="12" xfId="26" applyNumberFormat="1" applyFont="1" applyFill="1" applyBorder="1" applyAlignment="1" applyProtection="1">
      <alignment horizontal="center" vertical="center"/>
      <protection hidden="1"/>
    </xf>
    <xf numFmtId="0" fontId="9" fillId="10" borderId="12" xfId="26" applyFont="1" applyFill="1" applyBorder="1" applyAlignment="1" applyProtection="1">
      <alignment horizontal="left" vertical="center" wrapText="1"/>
      <protection hidden="1"/>
    </xf>
    <xf numFmtId="49" fontId="9" fillId="3" borderId="12" xfId="26" applyNumberFormat="1" applyFont="1" applyFill="1" applyBorder="1" applyAlignment="1" applyProtection="1">
      <alignment horizontal="center" vertical="center"/>
      <protection locked="0"/>
    </xf>
    <xf numFmtId="49" fontId="9" fillId="3" borderId="12" xfId="26" applyNumberFormat="1" applyFont="1" applyFill="1" applyBorder="1" applyAlignment="1" applyProtection="1">
      <alignment horizontal="center" vertical="center" wrapText="1"/>
      <protection locked="0"/>
    </xf>
    <xf numFmtId="0" fontId="9" fillId="0" borderId="12" xfId="26" applyFont="1" applyBorder="1" applyAlignment="1" applyProtection="1">
      <alignment horizontal="center" vertical="center" wrapText="1"/>
      <protection locked="0"/>
    </xf>
    <xf numFmtId="0" fontId="9" fillId="0" borderId="12" xfId="26" applyFont="1" applyFill="1" applyBorder="1" applyAlignment="1">
      <alignment horizontal="center" vertical="center"/>
      <protection/>
    </xf>
    <xf numFmtId="0" fontId="9" fillId="0" borderId="12" xfId="26" applyFont="1" applyFill="1" applyBorder="1" applyAlignment="1">
      <alignment horizontal="center" vertical="center" wrapText="1"/>
      <protection/>
    </xf>
    <xf numFmtId="0" fontId="44" fillId="0" borderId="12" xfId="26" applyFont="1" applyFill="1" applyBorder="1" applyAlignment="1">
      <alignment horizontal="center" vertical="center" wrapText="1"/>
      <protection/>
    </xf>
    <xf numFmtId="0" fontId="9" fillId="0" borderId="12" xfId="26" applyFont="1" applyFill="1" applyBorder="1" applyAlignment="1" applyProtection="1">
      <alignment horizontal="center" vertical="center" wrapText="1"/>
      <protection/>
    </xf>
    <xf numFmtId="0" fontId="9" fillId="3" borderId="12" xfId="26" applyNumberFormat="1" applyFont="1" applyFill="1" applyBorder="1" applyAlignment="1" applyProtection="1">
      <alignment horizontal="left" vertical="center" wrapText="1"/>
      <protection hidden="1"/>
    </xf>
    <xf numFmtId="0" fontId="9" fillId="0" borderId="19" xfId="26" applyFont="1" applyBorder="1" applyAlignment="1" applyProtection="1">
      <alignment horizontal="center" vertical="center" wrapText="1"/>
      <protection hidden="1"/>
    </xf>
    <xf numFmtId="49" fontId="9" fillId="0" borderId="12" xfId="26" applyNumberFormat="1" applyFont="1" applyFill="1" applyBorder="1" applyAlignment="1" applyProtection="1">
      <alignment vertical="center" wrapText="1"/>
      <protection hidden="1"/>
    </xf>
    <xf numFmtId="0" fontId="9" fillId="10" borderId="12" xfId="26" applyFont="1" applyFill="1" applyBorder="1" applyAlignment="1" applyProtection="1">
      <alignment horizontal="center" vertical="center"/>
      <protection locked="0"/>
    </xf>
    <xf numFmtId="0" fontId="41" fillId="10" borderId="12" xfId="26" applyFont="1" applyFill="1" applyBorder="1" applyAlignment="1" applyProtection="1">
      <alignment horizontal="left" vertical="center" wrapText="1"/>
      <protection hidden="1"/>
    </xf>
    <xf numFmtId="0" fontId="41" fillId="10" borderId="12" xfId="26" applyFont="1" applyFill="1" applyBorder="1" applyAlignment="1" applyProtection="1">
      <alignment horizontal="center" vertical="center"/>
      <protection locked="0"/>
    </xf>
    <xf numFmtId="0" fontId="41" fillId="0" borderId="12" xfId="26" applyNumberFormat="1" applyFont="1" applyBorder="1" applyAlignment="1" applyProtection="1">
      <alignment horizontal="center" vertical="center"/>
      <protection/>
    </xf>
    <xf numFmtId="4" fontId="41" fillId="0" borderId="12" xfId="26" applyNumberFormat="1" applyFont="1" applyBorder="1" applyAlignment="1" applyProtection="1">
      <alignment horizontal="center" vertical="center"/>
      <protection/>
    </xf>
    <xf numFmtId="4" fontId="41" fillId="0" borderId="12" xfId="26" applyNumberFormat="1" applyFont="1" applyBorder="1" applyAlignment="1" applyProtection="1">
      <alignment horizontal="right" vertical="center"/>
      <protection/>
    </xf>
    <xf numFmtId="0" fontId="7" fillId="11" borderId="1" xfId="26" applyFont="1" applyFill="1" applyBorder="1" applyAlignment="1">
      <alignment vertical="center"/>
      <protection/>
    </xf>
    <xf numFmtId="49" fontId="28" fillId="11" borderId="1" xfId="26" applyNumberFormat="1" applyFont="1" applyFill="1" applyBorder="1" applyAlignment="1" applyProtection="1">
      <alignment horizontal="center" vertical="center"/>
      <protection locked="0"/>
    </xf>
    <xf numFmtId="0" fontId="28" fillId="11" borderId="1" xfId="26" applyFont="1" applyFill="1" applyBorder="1" applyAlignment="1">
      <alignment vertical="center"/>
      <protection/>
    </xf>
    <xf numFmtId="0" fontId="28" fillId="11" borderId="2" xfId="26" applyFont="1" applyFill="1" applyBorder="1" applyAlignment="1">
      <alignment vertical="center"/>
      <protection/>
    </xf>
    <xf numFmtId="0" fontId="28" fillId="11" borderId="3" xfId="26" applyFont="1" applyFill="1" applyBorder="1" applyAlignment="1">
      <alignment vertical="center"/>
      <protection/>
    </xf>
    <xf numFmtId="4" fontId="28" fillId="11" borderId="12" xfId="26" applyNumberFormat="1" applyFont="1" applyFill="1" applyBorder="1" applyAlignment="1">
      <alignment horizontal="right" vertical="center"/>
      <protection/>
    </xf>
    <xf numFmtId="49" fontId="9" fillId="0" borderId="12" xfId="26" applyNumberFormat="1" applyFont="1" applyBorder="1" applyAlignment="1" applyProtection="1">
      <alignment horizontal="center" vertical="center"/>
      <protection locked="0"/>
    </xf>
    <xf numFmtId="49" fontId="9" fillId="0" borderId="12" xfId="26" applyNumberFormat="1" applyFont="1" applyFill="1" applyBorder="1" applyAlignment="1">
      <alignment horizontal="left" vertical="center" wrapText="1"/>
      <protection/>
    </xf>
    <xf numFmtId="49" fontId="9" fillId="0" borderId="12" xfId="26" applyNumberFormat="1" applyFont="1" applyFill="1" applyBorder="1" applyAlignment="1">
      <alignment horizontal="center" vertical="center"/>
      <protection/>
    </xf>
    <xf numFmtId="0" fontId="9" fillId="0" borderId="12" xfId="26" applyNumberFormat="1" applyFont="1" applyFill="1" applyBorder="1" applyAlignment="1">
      <alignment horizontal="center" vertical="center" wrapText="1"/>
      <protection/>
    </xf>
    <xf numFmtId="4" fontId="9" fillId="0" borderId="12" xfId="26" applyNumberFormat="1" applyFont="1" applyFill="1" applyBorder="1" applyAlignment="1">
      <alignment horizontal="right" vertical="center" wrapText="1"/>
      <protection/>
    </xf>
    <xf numFmtId="49" fontId="9" fillId="0" borderId="12" xfId="26" applyNumberFormat="1" applyFont="1" applyFill="1" applyBorder="1" applyAlignment="1">
      <alignment horizontal="left" vertical="center" wrapText="1"/>
      <protection/>
    </xf>
    <xf numFmtId="0" fontId="9" fillId="0" borderId="12" xfId="26" applyFont="1" applyBorder="1" applyAlignment="1">
      <alignment horizontal="center" vertical="center" wrapText="1"/>
      <protection/>
    </xf>
    <xf numFmtId="0" fontId="9" fillId="0" borderId="12" xfId="26" applyNumberFormat="1" applyFont="1" applyBorder="1" applyAlignment="1">
      <alignment horizontal="center" vertical="center" wrapText="1"/>
      <protection/>
    </xf>
    <xf numFmtId="4" fontId="42" fillId="0" borderId="12" xfId="26" applyNumberFormat="1" applyFont="1" applyFill="1" applyBorder="1" applyAlignment="1" applyProtection="1">
      <alignment vertical="center" wrapText="1"/>
      <protection hidden="1"/>
    </xf>
    <xf numFmtId="4" fontId="9" fillId="0" borderId="12" xfId="26" applyNumberFormat="1" applyFont="1" applyBorder="1" applyAlignment="1">
      <alignment horizontal="right" vertical="center" wrapText="1"/>
      <protection/>
    </xf>
    <xf numFmtId="49" fontId="28" fillId="12" borderId="12" xfId="26" applyNumberFormat="1" applyFont="1" applyFill="1" applyBorder="1" applyAlignment="1">
      <alignment horizontal="center" vertical="center"/>
      <protection/>
    </xf>
    <xf numFmtId="4" fontId="28" fillId="11" borderId="12" xfId="26" applyNumberFormat="1" applyFont="1" applyFill="1" applyBorder="1" applyAlignment="1">
      <alignment horizontal="right" vertical="center" wrapText="1"/>
      <protection/>
    </xf>
    <xf numFmtId="49" fontId="9" fillId="0" borderId="12" xfId="26" applyNumberFormat="1" applyFont="1" applyBorder="1" applyAlignment="1">
      <alignment horizontal="center" vertical="center"/>
      <protection/>
    </xf>
    <xf numFmtId="0" fontId="9" fillId="3" borderId="12" xfId="26" applyFont="1" applyFill="1" applyBorder="1" applyAlignment="1">
      <alignment horizontal="left" vertical="center"/>
      <protection/>
    </xf>
    <xf numFmtId="0" fontId="9" fillId="3" borderId="12" xfId="26" applyFont="1" applyFill="1" applyBorder="1" applyAlignment="1">
      <alignment horizontal="center" vertical="center"/>
      <protection/>
    </xf>
    <xf numFmtId="0" fontId="9" fillId="0" borderId="12" xfId="26" applyFont="1" applyBorder="1" applyAlignment="1">
      <alignment horizontal="left" vertical="center"/>
      <protection/>
    </xf>
    <xf numFmtId="49" fontId="9" fillId="0" borderId="12" xfId="26" applyNumberFormat="1" applyFont="1" applyBorder="1" applyAlignment="1">
      <alignment horizontal="left" vertical="center" wrapText="1"/>
      <protection/>
    </xf>
    <xf numFmtId="0" fontId="41" fillId="0" borderId="12" xfId="26" applyFont="1" applyFill="1" applyBorder="1" applyAlignment="1">
      <alignment horizontal="left" vertical="center"/>
      <protection/>
    </xf>
    <xf numFmtId="0" fontId="41" fillId="0" borderId="12" xfId="26" applyNumberFormat="1" applyFont="1" applyFill="1" applyBorder="1" applyAlignment="1">
      <alignment horizontal="center" vertical="center"/>
      <protection/>
    </xf>
    <xf numFmtId="4" fontId="45" fillId="0" borderId="12" xfId="26" applyNumberFormat="1" applyFont="1" applyFill="1" applyBorder="1" applyAlignment="1" applyProtection="1">
      <alignment horizontal="right" vertical="center"/>
      <protection hidden="1"/>
    </xf>
    <xf numFmtId="4" fontId="41" fillId="0" borderId="12" xfId="26" applyNumberFormat="1" applyFont="1" applyFill="1" applyBorder="1" applyAlignment="1">
      <alignment vertical="center"/>
      <protection/>
    </xf>
    <xf numFmtId="0" fontId="41" fillId="0" borderId="12" xfId="26" applyFont="1" applyBorder="1" applyAlignment="1">
      <alignment horizontal="left" vertical="center"/>
      <protection/>
    </xf>
    <xf numFmtId="49" fontId="33" fillId="0" borderId="0" xfId="26" applyNumberFormat="1" applyFont="1" applyAlignment="1" applyProtection="1">
      <alignment horizontal="center" vertical="center"/>
      <protection locked="0"/>
    </xf>
    <xf numFmtId="49" fontId="33" fillId="0" borderId="0" xfId="26" applyNumberFormat="1" applyFont="1" applyAlignment="1" applyProtection="1">
      <alignment horizontal="left" vertical="center"/>
      <protection locked="0"/>
    </xf>
    <xf numFmtId="49" fontId="33" fillId="0" borderId="0" xfId="26" applyNumberFormat="1" applyFont="1" applyAlignment="1" applyProtection="1">
      <alignment horizontal="center" vertical="center" wrapText="1"/>
      <protection locked="0"/>
    </xf>
    <xf numFmtId="0" fontId="33" fillId="0" borderId="0" xfId="26" applyFont="1" applyAlignment="1" applyProtection="1">
      <alignment horizontal="center" vertical="center"/>
      <protection locked="0"/>
    </xf>
    <xf numFmtId="0" fontId="33" fillId="0" borderId="0" xfId="26" applyNumberFormat="1" applyFont="1" applyAlignment="1" applyProtection="1">
      <alignment horizontal="center" vertical="center"/>
      <protection locked="0"/>
    </xf>
    <xf numFmtId="4" fontId="9" fillId="0" borderId="0" xfId="26" applyNumberFormat="1" applyFont="1" applyAlignment="1" applyProtection="1">
      <alignment horizontal="center" vertical="center"/>
      <protection locked="0"/>
    </xf>
    <xf numFmtId="4" fontId="33" fillId="0" borderId="0" xfId="26" applyNumberFormat="1" applyFont="1" applyAlignment="1" applyProtection="1">
      <alignment horizontal="right" vertical="center"/>
      <protection locked="0"/>
    </xf>
    <xf numFmtId="0" fontId="33" fillId="0" borderId="0" xfId="26" applyNumberFormat="1" applyFont="1" applyAlignment="1" applyProtection="1">
      <alignment horizontal="center" vertical="center"/>
      <protection/>
    </xf>
    <xf numFmtId="4" fontId="9" fillId="0" borderId="0" xfId="26" applyNumberFormat="1" applyFont="1" applyAlignment="1" applyProtection="1">
      <alignment horizontal="center" vertical="center"/>
      <protection/>
    </xf>
    <xf numFmtId="4" fontId="33" fillId="0" borderId="0" xfId="26" applyNumberFormat="1" applyFont="1" applyAlignment="1" applyProtection="1">
      <alignment horizontal="right" vertical="center"/>
      <protection/>
    </xf>
    <xf numFmtId="49" fontId="33" fillId="0" borderId="0" xfId="26" applyNumberFormat="1" applyFont="1" applyAlignment="1" applyProtection="1">
      <alignment horizontal="center" vertical="center"/>
      <protection/>
    </xf>
    <xf numFmtId="49" fontId="33" fillId="0" borderId="0" xfId="26" applyNumberFormat="1" applyFont="1" applyAlignment="1" applyProtection="1">
      <alignment horizontal="left" vertical="center"/>
      <protection/>
    </xf>
    <xf numFmtId="49" fontId="33" fillId="0" borderId="0" xfId="26" applyNumberFormat="1" applyFont="1" applyAlignment="1" applyProtection="1">
      <alignment horizontal="center" vertical="center" wrapText="1"/>
      <protection/>
    </xf>
    <xf numFmtId="0" fontId="0" fillId="0" borderId="0" xfId="28">
      <alignment/>
      <protection/>
    </xf>
    <xf numFmtId="0" fontId="46" fillId="0" borderId="0" xfId="28" applyFont="1">
      <alignment/>
      <protection/>
    </xf>
    <xf numFmtId="0" fontId="47" fillId="0" borderId="0" xfId="28" applyFont="1">
      <alignment/>
      <protection/>
    </xf>
    <xf numFmtId="0" fontId="23" fillId="0" borderId="0" xfId="28" applyFont="1">
      <alignment/>
      <protection/>
    </xf>
    <xf numFmtId="0" fontId="48" fillId="0" borderId="0" xfId="28" applyFont="1">
      <alignment/>
      <protection/>
    </xf>
    <xf numFmtId="0" fontId="49" fillId="0" borderId="0" xfId="28" applyFont="1">
      <alignment/>
      <protection/>
    </xf>
    <xf numFmtId="0" fontId="0" fillId="11" borderId="12" xfId="28" applyFill="1" applyBorder="1">
      <alignment/>
      <protection/>
    </xf>
    <xf numFmtId="0" fontId="0" fillId="11" borderId="12" xfId="28" applyFill="1" applyBorder="1" applyAlignment="1">
      <alignment wrapText="1"/>
      <protection/>
    </xf>
    <xf numFmtId="0" fontId="0" fillId="0" borderId="12" xfId="28" applyBorder="1">
      <alignment/>
      <protection/>
    </xf>
    <xf numFmtId="171" fontId="0" fillId="0" borderId="12" xfId="28" applyNumberFormat="1" applyBorder="1">
      <alignment/>
      <protection/>
    </xf>
    <xf numFmtId="0" fontId="0" fillId="11" borderId="1" xfId="28" applyFill="1" applyBorder="1">
      <alignment/>
      <protection/>
    </xf>
    <xf numFmtId="0" fontId="46" fillId="11" borderId="2" xfId="28" applyFont="1" applyFill="1" applyBorder="1">
      <alignment/>
      <protection/>
    </xf>
    <xf numFmtId="0" fontId="0" fillId="11" borderId="3" xfId="28" applyFill="1" applyBorder="1">
      <alignment/>
      <protection/>
    </xf>
    <xf numFmtId="171" fontId="46" fillId="11" borderId="12" xfId="28" applyNumberFormat="1" applyFont="1" applyFill="1" applyBorder="1">
      <alignment/>
      <protection/>
    </xf>
    <xf numFmtId="17" fontId="0" fillId="0" borderId="0" xfId="28" applyNumberFormat="1">
      <alignment/>
      <protection/>
    </xf>
    <xf numFmtId="49" fontId="0" fillId="0" borderId="0" xfId="28" applyNumberFormat="1">
      <alignment/>
      <protection/>
    </xf>
    <xf numFmtId="49" fontId="8" fillId="0" borderId="45" xfId="29" applyNumberFormat="1" applyFont="1" applyBorder="1">
      <alignment/>
      <protection/>
    </xf>
    <xf numFmtId="0" fontId="4" fillId="0" borderId="46" xfId="29" applyFont="1" applyBorder="1" applyAlignment="1">
      <alignment horizontal="left"/>
      <protection/>
    </xf>
    <xf numFmtId="49" fontId="1" fillId="0" borderId="45" xfId="29" applyNumberFormat="1" applyFont="1" applyBorder="1" applyAlignment="1">
      <alignment horizontal="left"/>
      <protection/>
    </xf>
    <xf numFmtId="0" fontId="1" fillId="0" borderId="47" xfId="29" applyFont="1" applyBorder="1">
      <alignment/>
      <protection/>
    </xf>
    <xf numFmtId="49" fontId="8" fillId="0" borderId="48" xfId="29" applyNumberFormat="1" applyFont="1" applyBorder="1">
      <alignment/>
      <protection/>
    </xf>
    <xf numFmtId="0" fontId="1" fillId="0" borderId="69" xfId="29" applyFont="1" applyBorder="1" applyAlignment="1">
      <alignment/>
      <protection/>
    </xf>
    <xf numFmtId="0" fontId="1" fillId="0" borderId="48" xfId="29" applyFont="1" applyBorder="1" applyAlignment="1">
      <alignment shrinkToFit="1"/>
      <protection/>
    </xf>
    <xf numFmtId="0" fontId="1" fillId="0" borderId="70" xfId="29" applyFont="1" applyBorder="1" applyAlignment="1">
      <alignment shrinkToFit="1"/>
      <protection/>
    </xf>
    <xf numFmtId="0" fontId="47" fillId="0" borderId="0" xfId="28" applyFont="1">
      <alignment/>
      <protection/>
    </xf>
    <xf numFmtId="0" fontId="46" fillId="0" borderId="0" xfId="28" applyFont="1" applyAlignment="1">
      <alignment horizontal="centerContinuous"/>
      <protection/>
    </xf>
    <xf numFmtId="0" fontId="0" fillId="0" borderId="12" xfId="28" applyFont="1" applyBorder="1" applyAlignment="1">
      <alignment horizontal="centerContinuous"/>
      <protection/>
    </xf>
    <xf numFmtId="0" fontId="0" fillId="0" borderId="12" xfId="28" applyBorder="1" applyAlignment="1">
      <alignment wrapText="1"/>
      <protection/>
    </xf>
    <xf numFmtId="0" fontId="0" fillId="0" borderId="12" xfId="28" applyFill="1" applyBorder="1">
      <alignment/>
      <protection/>
    </xf>
    <xf numFmtId="0" fontId="46" fillId="11" borderId="12" xfId="28" applyFont="1" applyFill="1" applyBorder="1" applyAlignment="1">
      <alignment horizontal="centerContinuous"/>
      <protection/>
    </xf>
    <xf numFmtId="0" fontId="46" fillId="11" borderId="12" xfId="28" applyFont="1" applyFill="1" applyBorder="1">
      <alignment/>
      <protection/>
    </xf>
    <xf numFmtId="171" fontId="0" fillId="0" borderId="12" xfId="28" applyNumberFormat="1" applyBorder="1" applyAlignment="1">
      <alignment horizontal="center"/>
      <protection/>
    </xf>
    <xf numFmtId="171" fontId="46" fillId="11" borderId="12" xfId="28" applyNumberFormat="1" applyFont="1" applyFill="1" applyBorder="1" applyAlignment="1">
      <alignment horizontal="center"/>
      <protection/>
    </xf>
    <xf numFmtId="171" fontId="0" fillId="11" borderId="12" xfId="28" applyNumberFormat="1" applyFill="1" applyBorder="1">
      <alignment/>
      <protection/>
    </xf>
    <xf numFmtId="171" fontId="46" fillId="11" borderId="12" xfId="28" applyNumberFormat="1" applyFont="1" applyFill="1" applyBorder="1">
      <alignment/>
      <protection/>
    </xf>
    <xf numFmtId="0" fontId="0" fillId="0" borderId="12" xfId="28" applyBorder="1" applyAlignment="1">
      <alignment horizontal="centerContinuous"/>
      <protection/>
    </xf>
    <xf numFmtId="0" fontId="0" fillId="0" borderId="12" xfId="28" applyNumberFormat="1" applyBorder="1">
      <alignment/>
      <protection/>
    </xf>
    <xf numFmtId="3" fontId="0" fillId="0" borderId="12" xfId="28" applyNumberFormat="1" applyBorder="1" applyAlignment="1">
      <alignment horizontal="centerContinuous"/>
      <protection/>
    </xf>
    <xf numFmtId="0" fontId="42" fillId="0" borderId="0" xfId="30" applyProtection="1">
      <alignment/>
      <protection/>
    </xf>
    <xf numFmtId="0" fontId="42" fillId="0" borderId="0" xfId="30">
      <alignment/>
      <protection/>
    </xf>
    <xf numFmtId="0" fontId="42" fillId="0" borderId="0" xfId="30" applyFont="1" applyAlignment="1">
      <alignment horizontal="left" vertical="center"/>
      <protection/>
    </xf>
    <xf numFmtId="0" fontId="42" fillId="0" borderId="71" xfId="30" applyBorder="1">
      <alignment/>
      <protection/>
    </xf>
    <xf numFmtId="0" fontId="42" fillId="0" borderId="72" xfId="30" applyBorder="1">
      <alignment/>
      <protection/>
    </xf>
    <xf numFmtId="0" fontId="42" fillId="0" borderId="73" xfId="30" applyBorder="1">
      <alignment/>
      <protection/>
    </xf>
    <xf numFmtId="0" fontId="51" fillId="0" borderId="0" xfId="30" applyFont="1" applyAlignment="1">
      <alignment horizontal="left" vertical="center"/>
      <protection/>
    </xf>
    <xf numFmtId="0" fontId="50" fillId="0" borderId="0" xfId="30" applyFont="1" applyAlignment="1">
      <alignment horizontal="left" vertical="center"/>
      <protection/>
    </xf>
    <xf numFmtId="0" fontId="52" fillId="0" borderId="0" xfId="30" applyFont="1" applyAlignment="1">
      <alignment horizontal="left" vertical="center"/>
      <protection/>
    </xf>
    <xf numFmtId="0" fontId="42" fillId="0" borderId="0" xfId="30" applyFont="1" applyAlignment="1">
      <alignment vertical="center"/>
      <protection/>
    </xf>
    <xf numFmtId="0" fontId="42" fillId="0" borderId="73" xfId="30" applyFont="1" applyBorder="1" applyAlignment="1">
      <alignment vertical="center"/>
      <protection/>
    </xf>
    <xf numFmtId="172" fontId="42" fillId="0" borderId="0" xfId="30" applyNumberFormat="1" applyFont="1" applyAlignment="1">
      <alignment horizontal="left" vertical="center"/>
      <protection/>
    </xf>
    <xf numFmtId="0" fontId="42" fillId="0" borderId="73" xfId="30" applyFont="1" applyBorder="1" applyAlignment="1">
      <alignment vertical="center" wrapText="1"/>
      <protection/>
    </xf>
    <xf numFmtId="0" fontId="42" fillId="0" borderId="0" xfId="30" applyFont="1" applyAlignment="1">
      <alignment vertical="center" wrapText="1"/>
      <protection/>
    </xf>
    <xf numFmtId="0" fontId="42" fillId="0" borderId="74" xfId="30" applyFont="1" applyBorder="1" applyAlignment="1">
      <alignment vertical="center"/>
      <protection/>
    </xf>
    <xf numFmtId="0" fontId="46" fillId="0" borderId="0" xfId="30" applyFont="1" applyAlignment="1">
      <alignment horizontal="left" vertical="center"/>
      <protection/>
    </xf>
    <xf numFmtId="4" fontId="54" fillId="0" borderId="0" xfId="30" applyNumberFormat="1" applyFont="1" applyAlignment="1">
      <alignment vertical="center"/>
      <protection/>
    </xf>
    <xf numFmtId="0" fontId="52" fillId="0" borderId="0" xfId="30" applyFont="1" applyAlignment="1">
      <alignment horizontal="right" vertical="center"/>
      <protection/>
    </xf>
    <xf numFmtId="4" fontId="52" fillId="0" borderId="0" xfId="30" applyNumberFormat="1" applyFont="1" applyAlignment="1">
      <alignment vertical="center"/>
      <protection/>
    </xf>
    <xf numFmtId="173" fontId="52" fillId="0" borderId="0" xfId="30" applyNumberFormat="1" applyFont="1" applyAlignment="1">
      <alignment horizontal="right" vertical="center"/>
      <protection/>
    </xf>
    <xf numFmtId="0" fontId="42" fillId="13" borderId="0" xfId="30" applyFont="1" applyFill="1" applyAlignment="1">
      <alignment vertical="center"/>
      <protection/>
    </xf>
    <xf numFmtId="0" fontId="47" fillId="13" borderId="75" xfId="30" applyFont="1" applyFill="1" applyBorder="1" applyAlignment="1">
      <alignment horizontal="left" vertical="center"/>
      <protection/>
    </xf>
    <xf numFmtId="0" fontId="42" fillId="13" borderId="76" xfId="30" applyFont="1" applyFill="1" applyBorder="1" applyAlignment="1">
      <alignment vertical="center"/>
      <protection/>
    </xf>
    <xf numFmtId="0" fontId="47" fillId="13" borderId="76" xfId="30" applyFont="1" applyFill="1" applyBorder="1" applyAlignment="1">
      <alignment horizontal="right" vertical="center"/>
      <protection/>
    </xf>
    <xf numFmtId="0" fontId="47" fillId="13" borderId="76" xfId="30" applyFont="1" applyFill="1" applyBorder="1" applyAlignment="1">
      <alignment horizontal="center" vertical="center"/>
      <protection/>
    </xf>
    <xf numFmtId="4" fontId="47" fillId="13" borderId="76" xfId="30" applyNumberFormat="1" applyFont="1" applyFill="1" applyBorder="1" applyAlignment="1">
      <alignment vertical="center"/>
      <protection/>
    </xf>
    <xf numFmtId="0" fontId="42" fillId="13" borderId="77" xfId="30" applyFont="1" applyFill="1" applyBorder="1" applyAlignment="1">
      <alignment vertical="center"/>
      <protection/>
    </xf>
    <xf numFmtId="0" fontId="42" fillId="0" borderId="78" xfId="30" applyFont="1" applyBorder="1" applyAlignment="1">
      <alignment vertical="center"/>
      <protection/>
    </xf>
    <xf numFmtId="0" fontId="42" fillId="0" borderId="79" xfId="30" applyFont="1" applyBorder="1" applyAlignment="1">
      <alignment vertical="center"/>
      <protection/>
    </xf>
    <xf numFmtId="0" fontId="42" fillId="0" borderId="71" xfId="30" applyFont="1" applyBorder="1" applyAlignment="1">
      <alignment vertical="center"/>
      <protection/>
    </xf>
    <xf numFmtId="0" fontId="42" fillId="0" borderId="72" xfId="30" applyFont="1" applyBorder="1" applyAlignment="1">
      <alignment vertical="center"/>
      <protection/>
    </xf>
    <xf numFmtId="0" fontId="42" fillId="0" borderId="0" xfId="30" applyFont="1" applyAlignment="1">
      <alignment horizontal="left" vertical="center" wrapText="1"/>
      <protection/>
    </xf>
    <xf numFmtId="0" fontId="55" fillId="13" borderId="0" xfId="30" applyFont="1" applyFill="1" applyAlignment="1">
      <alignment horizontal="left" vertical="center"/>
      <protection/>
    </xf>
    <xf numFmtId="0" fontId="55" fillId="13" borderId="0" xfId="30" applyFont="1" applyFill="1" applyAlignment="1">
      <alignment horizontal="right" vertical="center"/>
      <protection/>
    </xf>
    <xf numFmtId="0" fontId="56" fillId="0" borderId="0" xfId="30" applyFont="1" applyAlignment="1">
      <alignment horizontal="left" vertical="center"/>
      <protection/>
    </xf>
    <xf numFmtId="0" fontId="57" fillId="0" borderId="73" xfId="30" applyFont="1" applyBorder="1" applyAlignment="1">
      <alignment vertical="center"/>
      <protection/>
    </xf>
    <xf numFmtId="0" fontId="57" fillId="0" borderId="0" xfId="30" applyFont="1" applyAlignment="1">
      <alignment vertical="center"/>
      <protection/>
    </xf>
    <xf numFmtId="0" fontId="57" fillId="0" borderId="80" xfId="30" applyFont="1" applyBorder="1" applyAlignment="1">
      <alignment horizontal="left" vertical="center"/>
      <protection/>
    </xf>
    <xf numFmtId="0" fontId="57" fillId="0" borderId="80" xfId="30" applyFont="1" applyBorder="1" applyAlignment="1">
      <alignment vertical="center"/>
      <protection/>
    </xf>
    <xf numFmtId="4" fontId="57" fillId="0" borderId="80" xfId="30" applyNumberFormat="1" applyFont="1" applyBorder="1" applyAlignment="1">
      <alignment vertical="center"/>
      <protection/>
    </xf>
    <xf numFmtId="0" fontId="58" fillId="0" borderId="73" xfId="30" applyFont="1" applyBorder="1" applyAlignment="1">
      <alignment vertical="center"/>
      <protection/>
    </xf>
    <xf numFmtId="0" fontId="58" fillId="0" borderId="0" xfId="30" applyFont="1" applyAlignment="1">
      <alignment vertical="center"/>
      <protection/>
    </xf>
    <xf numFmtId="0" fontId="58" fillId="0" borderId="80" xfId="30" applyFont="1" applyBorder="1" applyAlignment="1">
      <alignment horizontal="left" vertical="center"/>
      <protection/>
    </xf>
    <xf numFmtId="0" fontId="58" fillId="0" borderId="80" xfId="30" applyFont="1" applyBorder="1" applyAlignment="1">
      <alignment vertical="center"/>
      <protection/>
    </xf>
    <xf numFmtId="4" fontId="58" fillId="0" borderId="80" xfId="30" applyNumberFormat="1" applyFont="1" applyBorder="1" applyAlignment="1">
      <alignment vertical="center"/>
      <protection/>
    </xf>
    <xf numFmtId="0" fontId="42" fillId="0" borderId="73" xfId="30" applyFont="1" applyBorder="1" applyAlignment="1">
      <alignment horizontal="center" vertical="center" wrapText="1"/>
      <protection/>
    </xf>
    <xf numFmtId="0" fontId="55" fillId="13" borderId="81" xfId="30" applyFont="1" applyFill="1" applyBorder="1" applyAlignment="1">
      <alignment horizontal="center" vertical="center" wrapText="1"/>
      <protection/>
    </xf>
    <xf numFmtId="0" fontId="55" fillId="13" borderId="82" xfId="30" applyFont="1" applyFill="1" applyBorder="1" applyAlignment="1">
      <alignment horizontal="center" vertical="center" wrapText="1"/>
      <protection/>
    </xf>
    <xf numFmtId="0" fontId="55" fillId="13" borderId="83" xfId="30" applyFont="1" applyFill="1" applyBorder="1" applyAlignment="1">
      <alignment horizontal="center" vertical="center" wrapText="1"/>
      <protection/>
    </xf>
    <xf numFmtId="0" fontId="55" fillId="13" borderId="0" xfId="30" applyFont="1" applyFill="1" applyAlignment="1">
      <alignment horizontal="center" vertical="center" wrapText="1"/>
      <protection/>
    </xf>
    <xf numFmtId="0" fontId="59" fillId="0" borderId="81" xfId="30" applyFont="1" applyBorder="1" applyAlignment="1">
      <alignment horizontal="center" vertical="center" wrapText="1"/>
      <protection/>
    </xf>
    <xf numFmtId="0" fontId="59" fillId="0" borderId="82" xfId="30" applyFont="1" applyBorder="1" applyAlignment="1">
      <alignment horizontal="center" vertical="center" wrapText="1"/>
      <protection/>
    </xf>
    <xf numFmtId="0" fontId="59" fillId="0" borderId="83" xfId="30" applyFont="1" applyBorder="1" applyAlignment="1">
      <alignment horizontal="center" vertical="center" wrapText="1"/>
      <protection/>
    </xf>
    <xf numFmtId="0" fontId="42" fillId="0" borderId="0" xfId="30" applyFont="1" applyAlignment="1">
      <alignment horizontal="center" vertical="center" wrapText="1"/>
      <protection/>
    </xf>
    <xf numFmtId="0" fontId="54" fillId="0" borderId="0" xfId="30" applyFont="1" applyAlignment="1">
      <alignment horizontal="left" vertical="center"/>
      <protection/>
    </xf>
    <xf numFmtId="4" fontId="54" fillId="0" borderId="0" xfId="30" applyNumberFormat="1" applyFont="1" applyAlignment="1">
      <alignment/>
      <protection/>
    </xf>
    <xf numFmtId="0" fontId="42" fillId="0" borderId="84" xfId="30" applyFont="1" applyBorder="1" applyAlignment="1">
      <alignment vertical="center"/>
      <protection/>
    </xf>
    <xf numFmtId="174" fontId="60" fillId="0" borderId="74" xfId="30" applyNumberFormat="1" applyFont="1" applyBorder="1" applyAlignment="1">
      <alignment/>
      <protection/>
    </xf>
    <xf numFmtId="174" fontId="60" fillId="0" borderId="85" xfId="30" applyNumberFormat="1" applyFont="1" applyBorder="1" applyAlignment="1">
      <alignment/>
      <protection/>
    </xf>
    <xf numFmtId="4" fontId="61" fillId="0" borderId="0" xfId="30" applyNumberFormat="1" applyFont="1" applyAlignment="1">
      <alignment vertical="center"/>
      <protection/>
    </xf>
    <xf numFmtId="0" fontId="62" fillId="0" borderId="73" xfId="30" applyFont="1" applyBorder="1" applyAlignment="1">
      <alignment/>
      <protection/>
    </xf>
    <xf numFmtId="0" fontId="62" fillId="0" borderId="0" xfId="30" applyFont="1" applyAlignment="1">
      <alignment/>
      <protection/>
    </xf>
    <xf numFmtId="0" fontId="62" fillId="0" borderId="0" xfId="30" applyFont="1" applyAlignment="1">
      <alignment horizontal="left"/>
      <protection/>
    </xf>
    <xf numFmtId="0" fontId="57" fillId="0" borderId="0" xfId="30" applyFont="1" applyAlignment="1">
      <alignment horizontal="left"/>
      <protection/>
    </xf>
    <xf numFmtId="4" fontId="57" fillId="0" borderId="0" xfId="30" applyNumberFormat="1" applyFont="1" applyAlignment="1">
      <alignment/>
      <protection/>
    </xf>
    <xf numFmtId="0" fontId="62" fillId="0" borderId="86" xfId="30" applyFont="1" applyBorder="1" applyAlignment="1">
      <alignment/>
      <protection/>
    </xf>
    <xf numFmtId="0" fontId="62" fillId="0" borderId="0" xfId="30" applyFont="1" applyBorder="1" applyAlignment="1">
      <alignment/>
      <protection/>
    </xf>
    <xf numFmtId="174" fontId="62" fillId="0" borderId="0" xfId="30" applyNumberFormat="1" applyFont="1" applyBorder="1" applyAlignment="1">
      <alignment/>
      <protection/>
    </xf>
    <xf numFmtId="174" fontId="62" fillId="0" borderId="87" xfId="30" applyNumberFormat="1" applyFont="1" applyBorder="1" applyAlignment="1">
      <alignment/>
      <protection/>
    </xf>
    <xf numFmtId="0" fontId="62" fillId="0" borderId="0" xfId="30" applyFont="1" applyAlignment="1">
      <alignment horizontal="center"/>
      <protection/>
    </xf>
    <xf numFmtId="4" fontId="62" fillId="0" borderId="0" xfId="30" applyNumberFormat="1" applyFont="1" applyAlignment="1">
      <alignment vertical="center"/>
      <protection/>
    </xf>
    <xf numFmtId="0" fontId="58" fillId="0" borderId="0" xfId="30" applyFont="1" applyAlignment="1">
      <alignment horizontal="left"/>
      <protection/>
    </xf>
    <xf numFmtId="4" fontId="58" fillId="0" borderId="0" xfId="30" applyNumberFormat="1" applyFont="1" applyAlignment="1">
      <alignment/>
      <protection/>
    </xf>
    <xf numFmtId="0" fontId="42" fillId="0" borderId="73" xfId="30" applyFont="1" applyBorder="1" applyAlignment="1" applyProtection="1">
      <alignment vertical="center"/>
      <protection locked="0"/>
    </xf>
    <xf numFmtId="0" fontId="63" fillId="0" borderId="88" xfId="30" applyFont="1" applyBorder="1" applyAlignment="1" applyProtection="1">
      <alignment horizontal="center" vertical="center"/>
      <protection locked="0"/>
    </xf>
    <xf numFmtId="49" fontId="63" fillId="0" borderId="88" xfId="30" applyNumberFormat="1" applyFont="1" applyBorder="1" applyAlignment="1" applyProtection="1">
      <alignment horizontal="left" vertical="center" wrapText="1"/>
      <protection locked="0"/>
    </xf>
    <xf numFmtId="0" fontId="63" fillId="0" borderId="88" xfId="30" applyFont="1" applyBorder="1" applyAlignment="1" applyProtection="1">
      <alignment horizontal="left" vertical="center" wrapText="1"/>
      <protection locked="0"/>
    </xf>
    <xf numFmtId="0" fontId="63" fillId="0" borderId="88" xfId="30" applyFont="1" applyBorder="1" applyAlignment="1" applyProtection="1">
      <alignment horizontal="center" vertical="center" wrapText="1"/>
      <protection locked="0"/>
    </xf>
    <xf numFmtId="175" fontId="63" fillId="0" borderId="88" xfId="30" applyNumberFormat="1" applyFont="1" applyBorder="1" applyAlignment="1" applyProtection="1">
      <alignment vertical="center"/>
      <protection locked="0"/>
    </xf>
    <xf numFmtId="4" fontId="63" fillId="0" borderId="88" xfId="30" applyNumberFormat="1" applyFont="1" applyBorder="1" applyAlignment="1" applyProtection="1">
      <alignment vertical="center"/>
      <protection locked="0"/>
    </xf>
    <xf numFmtId="0" fontId="63" fillId="0" borderId="73" xfId="30" applyFont="1" applyBorder="1" applyAlignment="1">
      <alignment vertical="center"/>
      <protection/>
    </xf>
    <xf numFmtId="0" fontId="63" fillId="0" borderId="86" xfId="30" applyFont="1" applyBorder="1" applyAlignment="1">
      <alignment horizontal="left" vertical="center"/>
      <protection/>
    </xf>
    <xf numFmtId="0" fontId="63" fillId="0" borderId="0" xfId="30" applyFont="1" applyBorder="1" applyAlignment="1">
      <alignment horizontal="center" vertical="center"/>
      <protection/>
    </xf>
    <xf numFmtId="174" fontId="52" fillId="0" borderId="0" xfId="30" applyNumberFormat="1" applyFont="1" applyBorder="1" applyAlignment="1">
      <alignment vertical="center"/>
      <protection/>
    </xf>
    <xf numFmtId="174" fontId="52" fillId="0" borderId="87" xfId="30" applyNumberFormat="1" applyFont="1" applyBorder="1" applyAlignment="1">
      <alignment vertical="center"/>
      <protection/>
    </xf>
    <xf numFmtId="4" fontId="42" fillId="0" borderId="0" xfId="30" applyNumberFormat="1" applyFont="1" applyAlignment="1">
      <alignment vertical="center"/>
      <protection/>
    </xf>
    <xf numFmtId="0" fontId="64" fillId="0" borderId="73" xfId="30" applyFont="1" applyBorder="1" applyAlignment="1">
      <alignment vertical="center"/>
      <protection/>
    </xf>
    <xf numFmtId="0" fontId="64" fillId="0" borderId="0" xfId="30" applyFont="1" applyAlignment="1">
      <alignment vertical="center"/>
      <protection/>
    </xf>
    <xf numFmtId="0" fontId="65" fillId="0" borderId="0" xfId="30" applyFont="1" applyAlignment="1">
      <alignment horizontal="left" vertical="center"/>
      <protection/>
    </xf>
    <xf numFmtId="0" fontId="64" fillId="0" borderId="0" xfId="30" applyFont="1" applyAlignment="1">
      <alignment horizontal="left" vertical="center"/>
      <protection/>
    </xf>
    <xf numFmtId="0" fontId="64" fillId="0" borderId="0" xfId="30" applyFont="1" applyAlignment="1">
      <alignment horizontal="left" vertical="center" wrapText="1"/>
      <protection/>
    </xf>
    <xf numFmtId="175" fontId="64" fillId="0" borderId="0" xfId="30" applyNumberFormat="1" applyFont="1" applyAlignment="1">
      <alignment vertical="center"/>
      <protection/>
    </xf>
    <xf numFmtId="0" fontId="64" fillId="0" borderId="86" xfId="30" applyFont="1" applyBorder="1" applyAlignment="1">
      <alignment vertical="center"/>
      <protection/>
    </xf>
    <xf numFmtId="0" fontId="64" fillId="0" borderId="0" xfId="30" applyFont="1" applyBorder="1" applyAlignment="1">
      <alignment vertical="center"/>
      <protection/>
    </xf>
    <xf numFmtId="0" fontId="64" fillId="0" borderId="87" xfId="30" applyFont="1" applyBorder="1" applyAlignment="1">
      <alignment vertical="center"/>
      <protection/>
    </xf>
    <xf numFmtId="0" fontId="45" fillId="0" borderId="73" xfId="30" applyFont="1" applyBorder="1" applyAlignment="1">
      <alignment vertical="center"/>
      <protection/>
    </xf>
    <xf numFmtId="0" fontId="45" fillId="0" borderId="0" xfId="30" applyFont="1" applyAlignment="1">
      <alignment vertical="center"/>
      <protection/>
    </xf>
    <xf numFmtId="0" fontId="45" fillId="0" borderId="0" xfId="30" applyFont="1" applyAlignment="1">
      <alignment horizontal="left" vertical="center"/>
      <protection/>
    </xf>
    <xf numFmtId="0" fontId="45" fillId="0" borderId="0" xfId="30" applyFont="1" applyAlignment="1">
      <alignment horizontal="left" vertical="center" wrapText="1"/>
      <protection/>
    </xf>
    <xf numFmtId="175" fontId="45" fillId="0" borderId="0" xfId="30" applyNumberFormat="1" applyFont="1" applyAlignment="1">
      <alignment vertical="center"/>
      <protection/>
    </xf>
    <xf numFmtId="0" fontId="45" fillId="0" borderId="86" xfId="30" applyFont="1" applyBorder="1" applyAlignment="1">
      <alignment vertical="center"/>
      <protection/>
    </xf>
    <xf numFmtId="0" fontId="45" fillId="0" borderId="0" xfId="30" applyFont="1" applyBorder="1" applyAlignment="1">
      <alignment vertical="center"/>
      <protection/>
    </xf>
    <xf numFmtId="0" fontId="45" fillId="0" borderId="87" xfId="30" applyFont="1" applyBorder="1" applyAlignment="1">
      <alignment vertical="center"/>
      <protection/>
    </xf>
    <xf numFmtId="0" fontId="42" fillId="0" borderId="88" xfId="30" applyFont="1" applyBorder="1" applyAlignment="1" applyProtection="1">
      <alignment horizontal="center" vertical="center"/>
      <protection locked="0"/>
    </xf>
    <xf numFmtId="49" fontId="42" fillId="0" borderId="88" xfId="30" applyNumberFormat="1" applyFont="1" applyBorder="1" applyAlignment="1" applyProtection="1">
      <alignment horizontal="left" vertical="center" wrapText="1"/>
      <protection locked="0"/>
    </xf>
    <xf numFmtId="0" fontId="42" fillId="0" borderId="88" xfId="30" applyFont="1" applyBorder="1" applyAlignment="1" applyProtection="1">
      <alignment horizontal="left" vertical="center" wrapText="1"/>
      <protection locked="0"/>
    </xf>
    <xf numFmtId="0" fontId="42" fillId="0" borderId="88" xfId="30" applyFont="1" applyBorder="1" applyAlignment="1" applyProtection="1">
      <alignment horizontal="center" vertical="center" wrapText="1"/>
      <protection locked="0"/>
    </xf>
    <xf numFmtId="175" fontId="42" fillId="0" borderId="88" xfId="30" applyNumberFormat="1" applyFont="1" applyBorder="1" applyAlignment="1" applyProtection="1">
      <alignment vertical="center"/>
      <protection locked="0"/>
    </xf>
    <xf numFmtId="4" fontId="42" fillId="0" borderId="88" xfId="30" applyNumberFormat="1" applyFont="1" applyBorder="1" applyAlignment="1" applyProtection="1">
      <alignment vertical="center"/>
      <protection locked="0"/>
    </xf>
    <xf numFmtId="0" fontId="52" fillId="0" borderId="86" xfId="30" applyFont="1" applyBorder="1" applyAlignment="1">
      <alignment horizontal="left" vertical="center"/>
      <protection/>
    </xf>
    <xf numFmtId="0" fontId="52" fillId="0" borderId="0" xfId="30" applyFont="1" applyBorder="1" applyAlignment="1">
      <alignment horizontal="center" vertical="center"/>
      <protection/>
    </xf>
    <xf numFmtId="0" fontId="66" fillId="0" borderId="73" xfId="30" applyFont="1" applyBorder="1" applyAlignment="1">
      <alignment vertical="center"/>
      <protection/>
    </xf>
    <xf numFmtId="0" fontId="66" fillId="0" borderId="0" xfId="30" applyFont="1" applyAlignment="1">
      <alignment vertical="center"/>
      <protection/>
    </xf>
    <xf numFmtId="0" fontId="66" fillId="0" borderId="0" xfId="30" applyFont="1" applyAlignment="1">
      <alignment horizontal="left" vertical="center"/>
      <protection/>
    </xf>
    <xf numFmtId="0" fontId="66" fillId="0" borderId="0" xfId="30" applyFont="1" applyAlignment="1">
      <alignment horizontal="left" vertical="center" wrapText="1"/>
      <protection/>
    </xf>
    <xf numFmtId="0" fontId="66" fillId="0" borderId="86" xfId="30" applyFont="1" applyBorder="1" applyAlignment="1">
      <alignment vertical="center"/>
      <protection/>
    </xf>
    <xf numFmtId="0" fontId="66" fillId="0" borderId="0" xfId="30" applyFont="1" applyBorder="1" applyAlignment="1">
      <alignment vertical="center"/>
      <protection/>
    </xf>
    <xf numFmtId="0" fontId="66" fillId="0" borderId="87" xfId="30" applyFont="1" applyBorder="1" applyAlignment="1">
      <alignment vertical="center"/>
      <protection/>
    </xf>
    <xf numFmtId="0" fontId="64" fillId="0" borderId="89" xfId="30" applyFont="1" applyBorder="1" applyAlignment="1">
      <alignment vertical="center"/>
      <protection/>
    </xf>
    <xf numFmtId="0" fontId="64" fillId="0" borderId="80" xfId="30" applyFont="1" applyBorder="1" applyAlignment="1">
      <alignment vertical="center"/>
      <protection/>
    </xf>
    <xf numFmtId="0" fontId="64" fillId="0" borderId="90" xfId="30" applyFont="1" applyBorder="1" applyAlignment="1">
      <alignment vertical="center"/>
      <protection/>
    </xf>
    <xf numFmtId="0" fontId="52" fillId="0" borderId="89" xfId="30" applyFont="1" applyBorder="1" applyAlignment="1">
      <alignment horizontal="left" vertical="center"/>
      <protection/>
    </xf>
    <xf numFmtId="0" fontId="52" fillId="0" borderId="80" xfId="30" applyFont="1" applyBorder="1" applyAlignment="1">
      <alignment horizontal="center" vertical="center"/>
      <protection/>
    </xf>
    <xf numFmtId="174" fontId="52" fillId="0" borderId="80" xfId="30" applyNumberFormat="1" applyFont="1" applyBorder="1" applyAlignment="1">
      <alignment vertical="center"/>
      <protection/>
    </xf>
    <xf numFmtId="174" fontId="52" fillId="0" borderId="90" xfId="30" applyNumberFormat="1" applyFont="1" applyBorder="1" applyAlignment="1">
      <alignment vertical="center"/>
      <protection/>
    </xf>
    <xf numFmtId="3" fontId="4" fillId="0" borderId="15" xfId="0" applyNumberFormat="1" applyFont="1" applyFill="1" applyBorder="1" applyAlignment="1">
      <alignment horizontal="right"/>
    </xf>
    <xf numFmtId="3" fontId="4" fillId="0" borderId="14" xfId="0" applyNumberFormat="1" applyFont="1" applyFill="1" applyBorder="1" applyAlignment="1">
      <alignment horizontal="right"/>
    </xf>
    <xf numFmtId="49" fontId="1" fillId="0" borderId="91" xfId="21" applyNumberFormat="1" applyBorder="1" applyProtection="1">
      <alignment/>
      <protection locked="0"/>
    </xf>
    <xf numFmtId="3" fontId="9" fillId="9" borderId="91" xfId="21" applyNumberFormat="1" applyFont="1" applyFill="1" applyBorder="1" applyAlignment="1">
      <alignment horizontal="center" vertical="center" wrapText="1"/>
      <protection/>
    </xf>
    <xf numFmtId="0" fontId="1" fillId="0" borderId="0" xfId="21" applyBorder="1" applyProtection="1">
      <alignment/>
      <protection locked="0"/>
    </xf>
    <xf numFmtId="0" fontId="28" fillId="0" borderId="0" xfId="21" applyFont="1" applyFill="1" applyBorder="1" applyProtection="1">
      <alignment/>
      <protection locked="0"/>
    </xf>
    <xf numFmtId="0" fontId="9" fillId="0" borderId="0" xfId="21" applyFont="1" applyBorder="1" applyAlignment="1" applyProtection="1">
      <alignment wrapText="1"/>
      <protection locked="0"/>
    </xf>
    <xf numFmtId="3" fontId="9" fillId="9" borderId="0" xfId="21" applyNumberFormat="1" applyFont="1" applyFill="1" applyBorder="1" applyAlignment="1" applyProtection="1">
      <alignment horizontal="center" vertical="center" wrapText="1"/>
      <protection locked="0"/>
    </xf>
    <xf numFmtId="0" fontId="1" fillId="0" borderId="0" xfId="21" applyFill="1" applyBorder="1" applyProtection="1">
      <alignment/>
      <protection locked="0"/>
    </xf>
    <xf numFmtId="49" fontId="4" fillId="0" borderId="4" xfId="0" applyNumberFormat="1"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xf numFmtId="164" fontId="4" fillId="0" borderId="5" xfId="0" applyNumberFormat="1" applyFont="1" applyFill="1" applyBorder="1"/>
    <xf numFmtId="3" fontId="5" fillId="0" borderId="15" xfId="0" applyNumberFormat="1" applyFont="1" applyFill="1" applyBorder="1" applyAlignment="1">
      <alignment horizontal="right"/>
    </xf>
    <xf numFmtId="3" fontId="4" fillId="0" borderId="5" xfId="0" applyNumberFormat="1" applyFont="1" applyFill="1" applyBorder="1" applyAlignment="1">
      <alignment horizontal="right"/>
    </xf>
    <xf numFmtId="49" fontId="17" fillId="0" borderId="0" xfId="21" applyNumberFormat="1" applyFont="1" applyBorder="1" applyAlignment="1" applyProtection="1">
      <alignment horizontal="center" vertical="top" wrapText="1"/>
      <protection locked="0"/>
    </xf>
    <xf numFmtId="49" fontId="17" fillId="9" borderId="0" xfId="21" applyNumberFormat="1" applyFont="1" applyFill="1" applyBorder="1" applyAlignment="1" applyProtection="1">
      <alignment horizontal="center" vertical="center" wrapText="1"/>
      <protection locked="0"/>
    </xf>
    <xf numFmtId="0" fontId="28" fillId="0" borderId="0" xfId="21" applyFont="1" applyBorder="1" applyAlignment="1">
      <alignment horizontal="left" vertical="center" wrapText="1"/>
      <protection/>
    </xf>
    <xf numFmtId="49" fontId="9" fillId="9" borderId="0" xfId="21" applyNumberFormat="1" applyFont="1" applyFill="1" applyBorder="1" applyAlignment="1" applyProtection="1">
      <alignment horizontal="center" vertical="center" wrapText="1"/>
      <protection locked="0"/>
    </xf>
    <xf numFmtId="1" fontId="9" fillId="9" borderId="0" xfId="21" applyNumberFormat="1" applyFont="1" applyFill="1" applyBorder="1" applyAlignment="1" applyProtection="1">
      <alignment horizontal="center" vertical="center" wrapText="1"/>
      <protection locked="0"/>
    </xf>
    <xf numFmtId="0" fontId="8" fillId="0" borderId="0" xfId="21" applyNumberFormat="1" applyFont="1" applyFill="1" applyBorder="1" applyAlignment="1" applyProtection="1">
      <alignment horizontal="left" vertical="center"/>
      <protection locked="0"/>
    </xf>
    <xf numFmtId="0" fontId="9" fillId="0" borderId="0" xfId="21" applyFont="1" applyBorder="1" applyAlignment="1">
      <alignment horizontal="left" vertical="top" wrapText="1"/>
      <protection/>
    </xf>
    <xf numFmtId="0" fontId="28" fillId="9" borderId="0" xfId="21" applyNumberFormat="1" applyFont="1" applyFill="1" applyBorder="1" applyAlignment="1" applyProtection="1">
      <alignment horizontal="left" vertical="center" wrapText="1"/>
      <protection locked="0"/>
    </xf>
    <xf numFmtId="0" fontId="9" fillId="0" borderId="0" xfId="21" applyFont="1" applyBorder="1" applyAlignment="1">
      <alignment horizontal="left" vertical="center" wrapText="1"/>
      <protection/>
    </xf>
    <xf numFmtId="0" fontId="28" fillId="0" borderId="0" xfId="21" applyFont="1" applyBorder="1" applyAlignment="1" applyProtection="1">
      <alignment horizontal="left" vertical="center" wrapText="1"/>
      <protection locked="0"/>
    </xf>
    <xf numFmtId="0" fontId="33" fillId="0" borderId="0" xfId="21" applyFont="1" applyBorder="1" applyAlignment="1" applyProtection="1">
      <alignment horizontal="left" vertical="center"/>
      <protection locked="0"/>
    </xf>
    <xf numFmtId="0" fontId="34" fillId="0" borderId="0" xfId="21" applyFont="1" applyBorder="1" applyAlignment="1" applyProtection="1">
      <alignment horizontal="left" vertical="center" wrapText="1"/>
      <protection locked="0"/>
    </xf>
    <xf numFmtId="0" fontId="33" fillId="0" borderId="0" xfId="21" applyFont="1" applyBorder="1" applyAlignment="1" applyProtection="1">
      <alignment horizontal="left" vertical="center" wrapText="1"/>
      <protection locked="0"/>
    </xf>
    <xf numFmtId="0" fontId="33" fillId="0" borderId="0" xfId="21" applyFont="1" applyBorder="1" applyAlignment="1" applyProtection="1">
      <alignment horizontal="center" vertical="center" wrapText="1"/>
      <protection locked="0"/>
    </xf>
    <xf numFmtId="0" fontId="9" fillId="9" borderId="0" xfId="21" applyNumberFormat="1" applyFont="1" applyFill="1" applyBorder="1" applyAlignment="1" applyProtection="1">
      <alignment horizontal="left" vertical="center" wrapText="1"/>
      <protection locked="0"/>
    </xf>
    <xf numFmtId="0" fontId="9" fillId="0" borderId="0" xfId="21" applyFont="1" applyFill="1" applyBorder="1" applyAlignment="1">
      <alignment horizontal="left" vertical="center" wrapText="1"/>
      <protection/>
    </xf>
    <xf numFmtId="0" fontId="28" fillId="9" borderId="0" xfId="21" applyNumberFormat="1" applyFont="1" applyFill="1" applyBorder="1" applyAlignment="1" applyProtection="1">
      <alignment vertical="center" wrapText="1"/>
      <protection locked="0"/>
    </xf>
    <xf numFmtId="0" fontId="33" fillId="0" borderId="0" xfId="21" applyFont="1" applyBorder="1" applyAlignment="1" applyProtection="1">
      <alignment horizontal="justify" vertical="center" wrapText="1"/>
      <protection locked="0"/>
    </xf>
    <xf numFmtId="0" fontId="8" fillId="0" borderId="0" xfId="21" applyNumberFormat="1" applyFont="1" applyFill="1" applyBorder="1" applyAlignment="1" applyProtection="1">
      <alignment horizontal="left" vertical="center" wrapText="1"/>
      <protection locked="0"/>
    </xf>
    <xf numFmtId="49" fontId="9" fillId="9" borderId="0" xfId="21" applyNumberFormat="1" applyFont="1" applyFill="1" applyBorder="1" applyAlignment="1">
      <alignment horizontal="center" vertical="center" wrapText="1"/>
      <protection/>
    </xf>
    <xf numFmtId="0" fontId="33" fillId="0" borderId="0" xfId="21" applyFont="1" applyBorder="1" applyAlignment="1">
      <alignment horizontal="left" vertical="center" wrapText="1"/>
      <protection/>
    </xf>
    <xf numFmtId="49" fontId="1" fillId="0" borderId="0" xfId="21" applyNumberFormat="1" applyFont="1" applyFill="1" applyBorder="1" applyAlignment="1" applyProtection="1">
      <alignment horizontal="center" vertical="center"/>
      <protection locked="0"/>
    </xf>
    <xf numFmtId="0" fontId="1" fillId="0" borderId="0" xfId="21" applyNumberFormat="1" applyFont="1" applyFill="1" applyBorder="1" applyAlignment="1" applyProtection="1">
      <alignment vertical="center"/>
      <protection locked="0"/>
    </xf>
    <xf numFmtId="49" fontId="1" fillId="0" borderId="0" xfId="21" applyNumberFormat="1" applyFont="1" applyFill="1" applyBorder="1" applyAlignment="1" applyProtection="1">
      <alignment vertical="center"/>
      <protection locked="0"/>
    </xf>
    <xf numFmtId="1" fontId="1" fillId="0" borderId="0" xfId="21" applyNumberFormat="1" applyFont="1" applyFill="1" applyBorder="1" applyAlignment="1" applyProtection="1">
      <alignment vertical="center"/>
      <protection locked="0"/>
    </xf>
    <xf numFmtId="3" fontId="1" fillId="0" borderId="0" xfId="21" applyNumberFormat="1" applyFont="1" applyFill="1" applyBorder="1" applyAlignment="1" applyProtection="1">
      <alignment vertical="center"/>
      <protection locked="0"/>
    </xf>
    <xf numFmtId="4" fontId="1" fillId="0" borderId="7" xfId="0" applyNumberFormat="1" applyFont="1" applyBorder="1" applyAlignment="1">
      <alignment horizontal="right" vertical="center"/>
    </xf>
    <xf numFmtId="4" fontId="1" fillId="0" borderId="13" xfId="0" applyNumberFormat="1" applyFont="1" applyBorder="1" applyAlignment="1">
      <alignment horizontal="right" vertical="center"/>
    </xf>
    <xf numFmtId="4" fontId="1" fillId="0" borderId="0" xfId="0" applyNumberFormat="1" applyFont="1" applyBorder="1" applyAlignment="1">
      <alignment horizontal="right" vertical="center"/>
    </xf>
    <xf numFmtId="4" fontId="1" fillId="0" borderId="5" xfId="0" applyNumberFormat="1" applyFont="1" applyBorder="1" applyAlignment="1">
      <alignment horizontal="right" vertical="center"/>
    </xf>
    <xf numFmtId="4" fontId="1" fillId="0" borderId="9" xfId="0" applyNumberFormat="1" applyFont="1" applyBorder="1" applyAlignment="1">
      <alignment horizontal="right" vertical="center"/>
    </xf>
    <xf numFmtId="4" fontId="1" fillId="0" borderId="92" xfId="0" applyNumberFormat="1" applyFont="1" applyBorder="1" applyAlignment="1">
      <alignment horizontal="right" vertical="center"/>
    </xf>
    <xf numFmtId="3" fontId="7" fillId="14" borderId="11" xfId="0" applyNumberFormat="1" applyFont="1" applyFill="1" applyBorder="1" applyAlignment="1">
      <alignment horizontal="right" vertical="center"/>
    </xf>
    <xf numFmtId="3" fontId="7" fillId="14" borderId="49" xfId="0" applyNumberFormat="1" applyFont="1" applyFill="1" applyBorder="1" applyAlignment="1">
      <alignment horizontal="right" vertical="center"/>
    </xf>
    <xf numFmtId="0" fontId="4" fillId="0" borderId="12" xfId="0" applyFont="1" applyBorder="1" applyAlignment="1">
      <alignment horizontal="left"/>
    </xf>
    <xf numFmtId="0" fontId="4" fillId="0" borderId="1" xfId="0" applyFont="1" applyBorder="1" applyAlignment="1">
      <alignment horizontal="left"/>
    </xf>
    <xf numFmtId="0" fontId="4" fillId="0" borderId="12" xfId="0" applyFont="1" applyBorder="1" applyAlignment="1">
      <alignment horizontal="center"/>
    </xf>
    <xf numFmtId="0" fontId="1" fillId="0" borderId="36" xfId="0" applyFont="1" applyBorder="1" applyAlignment="1">
      <alignment horizontal="center" shrinkToFit="1"/>
    </xf>
    <xf numFmtId="0" fontId="1" fillId="0" borderId="38" xfId="0" applyFont="1" applyBorder="1" applyAlignment="1">
      <alignment horizontal="center" shrinkToFit="1"/>
    </xf>
    <xf numFmtId="167" fontId="1" fillId="0" borderId="1" xfId="0" applyNumberFormat="1" applyFont="1" applyBorder="1" applyAlignment="1">
      <alignment horizontal="right" indent="2"/>
    </xf>
    <xf numFmtId="167" fontId="1" fillId="0" borderId="25" xfId="0" applyNumberFormat="1" applyFont="1" applyBorder="1" applyAlignment="1">
      <alignment horizontal="right" indent="2"/>
    </xf>
    <xf numFmtId="0" fontId="1" fillId="0" borderId="0" xfId="0" applyFont="1" applyAlignment="1">
      <alignment horizontal="left" wrapText="1"/>
    </xf>
    <xf numFmtId="167" fontId="7" fillId="2" borderId="93" xfId="0" applyNumberFormat="1" applyFont="1" applyFill="1" applyBorder="1" applyAlignment="1">
      <alignment horizontal="right" indent="2"/>
    </xf>
    <xf numFmtId="167" fontId="7" fillId="2" borderId="53" xfId="0" applyNumberFormat="1" applyFont="1" applyFill="1" applyBorder="1" applyAlignment="1">
      <alignment horizontal="right" indent="2"/>
    </xf>
    <xf numFmtId="0" fontId="9" fillId="0" borderId="0" xfId="0" applyFont="1" applyAlignment="1">
      <alignment horizontal="left" vertical="top" wrapText="1"/>
    </xf>
    <xf numFmtId="0" fontId="1" fillId="0" borderId="94" xfId="20" applyFont="1" applyBorder="1" applyAlignment="1">
      <alignment horizontal="center"/>
      <protection/>
    </xf>
    <xf numFmtId="0" fontId="1" fillId="0" borderId="95" xfId="20" applyFont="1" applyBorder="1" applyAlignment="1">
      <alignment horizontal="center"/>
      <protection/>
    </xf>
    <xf numFmtId="0" fontId="1" fillId="0" borderId="96" xfId="20" applyFont="1" applyBorder="1" applyAlignment="1">
      <alignment horizontal="center"/>
      <protection/>
    </xf>
    <xf numFmtId="0" fontId="1" fillId="0" borderId="97" xfId="20" applyFont="1" applyBorder="1" applyAlignment="1">
      <alignment horizontal="center"/>
      <protection/>
    </xf>
    <xf numFmtId="0" fontId="1" fillId="0" borderId="69" xfId="20" applyFont="1" applyBorder="1" applyAlignment="1">
      <alignment horizontal="left"/>
      <protection/>
    </xf>
    <xf numFmtId="0" fontId="1" fillId="0" borderId="48" xfId="20" applyFont="1" applyBorder="1" applyAlignment="1">
      <alignment horizontal="left"/>
      <protection/>
    </xf>
    <xf numFmtId="0" fontId="1" fillId="0" borderId="70" xfId="20" applyFont="1" applyBorder="1" applyAlignment="1">
      <alignment horizontal="left"/>
      <protection/>
    </xf>
    <xf numFmtId="3" fontId="8" fillId="2" borderId="37" xfId="0" applyNumberFormat="1" applyFont="1" applyFill="1" applyBorder="1" applyAlignment="1">
      <alignment horizontal="right"/>
    </xf>
    <xf numFmtId="3" fontId="8" fillId="2" borderId="53" xfId="0" applyNumberFormat="1" applyFont="1" applyFill="1" applyBorder="1" applyAlignment="1">
      <alignment horizontal="right"/>
    </xf>
    <xf numFmtId="0" fontId="14" fillId="5" borderId="4" xfId="20" applyNumberFormat="1" applyFont="1" applyFill="1" applyBorder="1" applyAlignment="1">
      <alignment horizontal="left" wrapText="1" indent="1"/>
      <protection/>
    </xf>
    <xf numFmtId="0" fontId="15" fillId="0" borderId="0" xfId="0" applyNumberFormat="1" applyFont="1"/>
    <xf numFmtId="0" fontId="15" fillId="0" borderId="5" xfId="0" applyNumberFormat="1" applyFont="1" applyBorder="1"/>
    <xf numFmtId="0" fontId="10" fillId="0" borderId="0" xfId="20" applyFont="1" applyAlignment="1">
      <alignment horizontal="center"/>
      <protection/>
    </xf>
    <xf numFmtId="49" fontId="1" fillId="0" borderId="96" xfId="20" applyNumberFormat="1" applyFont="1" applyBorder="1" applyAlignment="1">
      <alignment horizontal="center"/>
      <protection/>
    </xf>
    <xf numFmtId="0" fontId="1" fillId="0" borderId="69" xfId="20" applyFont="1" applyBorder="1" applyAlignment="1">
      <alignment horizontal="center" shrinkToFit="1"/>
      <protection/>
    </xf>
    <xf numFmtId="0" fontId="1" fillId="0" borderId="48" xfId="20" applyFont="1" applyBorder="1" applyAlignment="1">
      <alignment horizontal="center" shrinkToFit="1"/>
      <protection/>
    </xf>
    <xf numFmtId="0" fontId="1" fillId="0" borderId="70" xfId="20" applyFont="1" applyBorder="1" applyAlignment="1">
      <alignment horizontal="center" shrinkToFit="1"/>
      <protection/>
    </xf>
    <xf numFmtId="0" fontId="9" fillId="0" borderId="12" xfId="26" applyNumberFormat="1" applyFont="1" applyBorder="1" applyAlignment="1" applyProtection="1">
      <alignment horizontal="left" vertical="center"/>
      <protection locked="0"/>
    </xf>
    <xf numFmtId="49" fontId="33" fillId="11" borderId="6" xfId="26" applyNumberFormat="1" applyFont="1" applyFill="1" applyBorder="1" applyAlignment="1" applyProtection="1">
      <alignment horizontal="left"/>
      <protection/>
    </xf>
    <xf numFmtId="49" fontId="33" fillId="11" borderId="7" xfId="26" applyNumberFormat="1" applyFont="1" applyFill="1" applyBorder="1" applyAlignment="1" applyProtection="1">
      <alignment horizontal="left"/>
      <protection/>
    </xf>
    <xf numFmtId="49" fontId="33" fillId="11" borderId="13" xfId="26" applyNumberFormat="1" applyFont="1" applyFill="1" applyBorder="1" applyAlignment="1" applyProtection="1">
      <alignment horizontal="left"/>
      <protection/>
    </xf>
    <xf numFmtId="49" fontId="33" fillId="11" borderId="4" xfId="26" applyNumberFormat="1" applyFont="1" applyFill="1" applyBorder="1" applyAlignment="1" applyProtection="1">
      <alignment horizontal="center"/>
      <protection/>
    </xf>
    <xf numFmtId="49" fontId="33" fillId="11" borderId="0" xfId="26" applyNumberFormat="1" applyFont="1" applyFill="1" applyBorder="1" applyAlignment="1" applyProtection="1">
      <alignment horizontal="center"/>
      <protection/>
    </xf>
    <xf numFmtId="49" fontId="33" fillId="11" borderId="5" xfId="26" applyNumberFormat="1" applyFont="1" applyFill="1" applyBorder="1" applyAlignment="1" applyProtection="1">
      <alignment horizontal="center"/>
      <protection/>
    </xf>
    <xf numFmtId="49" fontId="7" fillId="11" borderId="43" xfId="26" applyNumberFormat="1" applyFont="1" applyFill="1" applyBorder="1" applyAlignment="1" applyProtection="1">
      <alignment horizontal="center" vertical="center" wrapText="1"/>
      <protection locked="0"/>
    </xf>
    <xf numFmtId="49" fontId="7" fillId="11" borderId="32" xfId="26" applyNumberFormat="1" applyFont="1" applyFill="1" applyBorder="1" applyAlignment="1" applyProtection="1">
      <alignment horizontal="center" vertical="center"/>
      <protection locked="0"/>
    </xf>
    <xf numFmtId="49" fontId="7" fillId="11" borderId="42" xfId="26" applyNumberFormat="1" applyFont="1" applyFill="1" applyBorder="1" applyAlignment="1" applyProtection="1">
      <alignment horizontal="center" vertical="center"/>
      <protection locked="0"/>
    </xf>
    <xf numFmtId="49" fontId="33" fillId="0" borderId="6" xfId="26" applyNumberFormat="1" applyFont="1" applyBorder="1" applyAlignment="1" applyProtection="1">
      <alignment horizontal="center"/>
      <protection/>
    </xf>
    <xf numFmtId="49" fontId="33" fillId="0" borderId="7" xfId="26" applyNumberFormat="1" applyFont="1" applyBorder="1" applyAlignment="1" applyProtection="1">
      <alignment horizontal="center"/>
      <protection/>
    </xf>
    <xf numFmtId="49" fontId="33" fillId="0" borderId="13" xfId="26" applyNumberFormat="1" applyFont="1" applyBorder="1" applyAlignment="1" applyProtection="1">
      <alignment horizontal="center"/>
      <protection/>
    </xf>
    <xf numFmtId="49" fontId="33" fillId="0" borderId="43" xfId="26" applyNumberFormat="1" applyFont="1" applyBorder="1" applyAlignment="1" applyProtection="1">
      <alignment horizontal="center"/>
      <protection/>
    </xf>
    <xf numFmtId="49" fontId="33" fillId="0" borderId="32" xfId="26" applyNumberFormat="1" applyFont="1" applyBorder="1" applyAlignment="1" applyProtection="1">
      <alignment horizontal="center"/>
      <protection/>
    </xf>
    <xf numFmtId="49" fontId="33" fillId="0" borderId="42" xfId="26" applyNumberFormat="1" applyFont="1" applyBorder="1" applyAlignment="1" applyProtection="1">
      <alignment horizontal="center"/>
      <protection/>
    </xf>
    <xf numFmtId="49" fontId="33" fillId="0" borderId="12" xfId="26" applyNumberFormat="1" applyFont="1" applyBorder="1" applyAlignment="1" applyProtection="1">
      <alignment horizontal="center"/>
      <protection/>
    </xf>
    <xf numFmtId="49" fontId="7" fillId="11" borderId="1" xfId="26" applyNumberFormat="1" applyFont="1" applyFill="1" applyBorder="1" applyAlignment="1" applyProtection="1">
      <alignment horizontal="center" vertical="center"/>
      <protection/>
    </xf>
    <xf numFmtId="49" fontId="7" fillId="11" borderId="2" xfId="26" applyNumberFormat="1" applyFont="1" applyFill="1" applyBorder="1" applyAlignment="1" applyProtection="1">
      <alignment horizontal="center" vertical="center"/>
      <protection/>
    </xf>
    <xf numFmtId="49" fontId="7" fillId="11" borderId="3" xfId="26" applyNumberFormat="1" applyFont="1" applyFill="1" applyBorder="1" applyAlignment="1" applyProtection="1">
      <alignment horizontal="center" vertical="center"/>
      <protection/>
    </xf>
    <xf numFmtId="49" fontId="36" fillId="0" borderId="12" xfId="26" applyNumberFormat="1" applyFont="1" applyBorder="1" applyAlignment="1" applyProtection="1">
      <alignment horizontal="center" vertical="center"/>
      <protection/>
    </xf>
    <xf numFmtId="0" fontId="34" fillId="11" borderId="1" xfId="26" applyNumberFormat="1" applyFont="1" applyFill="1" applyBorder="1" applyAlignment="1" applyProtection="1">
      <alignment horizontal="center" vertical="center"/>
      <protection locked="0"/>
    </xf>
    <xf numFmtId="0" fontId="34" fillId="11" borderId="2" xfId="26" applyNumberFormat="1" applyFont="1" applyFill="1" applyBorder="1" applyAlignment="1" applyProtection="1">
      <alignment horizontal="center" vertical="center"/>
      <protection locked="0"/>
    </xf>
    <xf numFmtId="0" fontId="34" fillId="11" borderId="3" xfId="26" applyNumberFormat="1" applyFont="1" applyFill="1" applyBorder="1" applyAlignment="1" applyProtection="1">
      <alignment horizontal="center" vertical="center"/>
      <protection locked="0"/>
    </xf>
    <xf numFmtId="0" fontId="34" fillId="11" borderId="12" xfId="26" applyNumberFormat="1" applyFont="1" applyFill="1" applyBorder="1" applyAlignment="1" applyProtection="1">
      <alignment horizontal="center" vertical="center"/>
      <protection locked="0"/>
    </xf>
    <xf numFmtId="0" fontId="53" fillId="0" borderId="0" xfId="30" applyFont="1" applyAlignment="1">
      <alignment horizontal="left" vertical="center" wrapText="1"/>
      <protection/>
    </xf>
    <xf numFmtId="0" fontId="42" fillId="0" borderId="0" xfId="30" applyFont="1" applyAlignment="1">
      <alignment vertical="center"/>
      <protection/>
    </xf>
    <xf numFmtId="0" fontId="52" fillId="0" borderId="0" xfId="30" applyFont="1" applyAlignment="1">
      <alignment horizontal="left" vertical="center" wrapText="1"/>
      <protection/>
    </xf>
    <xf numFmtId="0" fontId="52" fillId="0" borderId="0" xfId="30" applyFont="1" applyAlignment="1">
      <alignment horizontal="left" vertical="center"/>
      <protection/>
    </xf>
    <xf numFmtId="0" fontId="50" fillId="15" borderId="0" xfId="30" applyFont="1" applyFill="1" applyAlignment="1">
      <alignment horizontal="center" vertical="center"/>
      <protection/>
    </xf>
    <xf numFmtId="0" fontId="42" fillId="0" borderId="0" xfId="30">
      <alignment/>
      <protection/>
    </xf>
    <xf numFmtId="0" fontId="42" fillId="0" borderId="0" xfId="30" applyFont="1" applyAlignment="1">
      <alignment horizontal="left" vertical="center"/>
      <protection/>
    </xf>
    <xf numFmtId="0" fontId="42" fillId="0" borderId="0" xfId="30" applyFont="1" applyAlignment="1">
      <alignment horizontal="left" vertical="center" wrapText="1"/>
      <protection/>
    </xf>
    <xf numFmtId="49" fontId="17" fillId="5" borderId="98" xfId="20" applyNumberFormat="1" applyFont="1" applyFill="1" applyBorder="1" applyAlignment="1">
      <alignment horizontal="left" wrapText="1"/>
      <protection/>
    </xf>
    <xf numFmtId="49" fontId="18" fillId="0" borderId="99" xfId="0" applyNumberFormat="1" applyFont="1" applyBorder="1" applyAlignment="1">
      <alignment horizontal="left" wrapText="1"/>
    </xf>
    <xf numFmtId="0" fontId="1" fillId="0" borderId="94" xfId="29" applyFont="1" applyBorder="1" applyAlignment="1">
      <alignment horizontal="center"/>
      <protection/>
    </xf>
    <xf numFmtId="0" fontId="1" fillId="0" borderId="95" xfId="29" applyFont="1" applyBorder="1" applyAlignment="1">
      <alignment horizontal="center"/>
      <protection/>
    </xf>
    <xf numFmtId="49" fontId="1" fillId="0" borderId="96" xfId="29" applyNumberFormat="1" applyFont="1" applyBorder="1" applyAlignment="1">
      <alignment horizontal="center"/>
      <protection/>
    </xf>
    <xf numFmtId="0" fontId="1" fillId="0" borderId="97" xfId="29" applyFont="1" applyBorder="1" applyAlignment="1">
      <alignment horizontal="center"/>
      <protection/>
    </xf>
    <xf numFmtId="0" fontId="0" fillId="7" borderId="12" xfId="28" applyFill="1" applyBorder="1">
      <alignment/>
      <protection/>
    </xf>
    <xf numFmtId="3" fontId="9" fillId="7" borderId="62" xfId="21" applyNumberFormat="1" applyFont="1" applyFill="1" applyBorder="1" applyAlignment="1">
      <alignment horizontal="center" vertical="center" wrapText="1"/>
      <protection/>
    </xf>
    <xf numFmtId="3" fontId="9" fillId="7" borderId="63" xfId="21" applyNumberFormat="1" applyFont="1" applyFill="1" applyBorder="1" applyAlignment="1">
      <alignment horizontal="center" vertical="center" wrapText="1"/>
      <protection/>
    </xf>
    <xf numFmtId="4" fontId="9" fillId="7" borderId="62" xfId="21" applyNumberFormat="1" applyFont="1" applyFill="1" applyBorder="1" applyAlignment="1">
      <alignment horizontal="center" vertical="center" wrapText="1"/>
      <protection/>
    </xf>
    <xf numFmtId="49" fontId="17" fillId="0" borderId="100" xfId="21" applyNumberFormat="1" applyFont="1" applyBorder="1" applyAlignment="1" applyProtection="1">
      <alignment horizontal="center" vertical="top" wrapText="1"/>
      <protection locked="0"/>
    </xf>
    <xf numFmtId="3" fontId="33" fillId="0" borderId="0" xfId="21" applyNumberFormat="1" applyFont="1" applyBorder="1" applyAlignment="1" applyProtection="1">
      <alignment horizontal="left" vertical="center" wrapText="1"/>
      <protection locked="0"/>
    </xf>
    <xf numFmtId="4" fontId="9" fillId="7" borderId="12" xfId="26" applyNumberFormat="1" applyFont="1" applyFill="1" applyBorder="1" applyAlignment="1" applyProtection="1">
      <alignment vertical="center"/>
      <protection hidden="1"/>
    </xf>
    <xf numFmtId="4" fontId="9" fillId="7" borderId="12" xfId="26" applyNumberFormat="1" applyFont="1" applyFill="1" applyBorder="1" applyAlignment="1" applyProtection="1">
      <alignment horizontal="right" vertical="center"/>
      <protection locked="0"/>
    </xf>
    <xf numFmtId="4" fontId="42" fillId="7" borderId="12" xfId="26" applyNumberFormat="1" applyFont="1" applyFill="1" applyBorder="1" applyAlignment="1" applyProtection="1">
      <alignment horizontal="right" vertical="center"/>
      <protection locked="0"/>
    </xf>
    <xf numFmtId="4" fontId="9" fillId="7" borderId="12" xfId="26" applyNumberFormat="1" applyFont="1" applyFill="1" applyBorder="1" applyAlignment="1" applyProtection="1">
      <alignment vertical="center" wrapText="1"/>
      <protection locked="0"/>
    </xf>
    <xf numFmtId="4" fontId="9" fillId="7" borderId="12" xfId="26" applyNumberFormat="1" applyFont="1" applyFill="1" applyBorder="1" applyAlignment="1" applyProtection="1">
      <alignment vertical="center"/>
      <protection locked="0"/>
    </xf>
    <xf numFmtId="4" fontId="9" fillId="7" borderId="12" xfId="26" applyNumberFormat="1" applyFont="1" applyFill="1" applyBorder="1" applyAlignment="1" applyProtection="1">
      <alignment horizontal="right" vertical="center" wrapText="1"/>
      <protection locked="0"/>
    </xf>
    <xf numFmtId="4" fontId="9" fillId="7" borderId="12" xfId="26" applyNumberFormat="1" applyFont="1" applyFill="1" applyBorder="1" applyAlignment="1">
      <alignment vertical="center"/>
      <protection/>
    </xf>
    <xf numFmtId="4" fontId="9" fillId="7" borderId="14" xfId="20" applyNumberFormat="1" applyFont="1" applyFill="1" applyBorder="1" applyAlignment="1">
      <alignment horizontal="right"/>
      <protection/>
    </xf>
    <xf numFmtId="4" fontId="63" fillId="7" borderId="88" xfId="30" applyNumberFormat="1" applyFont="1" applyFill="1" applyBorder="1" applyAlignment="1" applyProtection="1">
      <alignment vertical="center"/>
      <protection locked="0"/>
    </xf>
    <xf numFmtId="4" fontId="42" fillId="7" borderId="88" xfId="30" applyNumberFormat="1" applyFont="1" applyFill="1" applyBorder="1" applyAlignment="1" applyProtection="1">
      <alignment vertical="center"/>
      <protection locked="0"/>
    </xf>
    <xf numFmtId="0" fontId="1" fillId="0" borderId="0" xfId="20" applyFont="1" applyFill="1">
      <alignment/>
      <protection/>
    </xf>
  </cellXfs>
  <cellStyles count="17">
    <cellStyle name="Normal" xfId="0"/>
    <cellStyle name="Percent" xfId="15"/>
    <cellStyle name="Currency" xfId="16"/>
    <cellStyle name="Currency [0]" xfId="17"/>
    <cellStyle name="Comma" xfId="18"/>
    <cellStyle name="Comma [0]" xfId="19"/>
    <cellStyle name="normální_POL.XLS" xfId="20"/>
    <cellStyle name="Normální 2" xfId="21"/>
    <cellStyle name="normální 11" xfId="22"/>
    <cellStyle name="normální 10" xfId="23"/>
    <cellStyle name="normální 2 27" xfId="24"/>
    <cellStyle name="normální 2 2" xfId="25"/>
    <cellStyle name="Normální 3" xfId="26"/>
    <cellStyle name="Měna 2" xfId="27"/>
    <cellStyle name="Normální 4" xfId="28"/>
    <cellStyle name="normální_POL.XLS 2" xfId="29"/>
    <cellStyle name="Normální 5"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ziv\1565-51-Susice-Hajkova\%23OPRAVA%20-%20KADLEC\in\city-plan\2017_0176%20-%20Su&#353;ice_H&#225;jkova%20ulice-odem&#269;en&#25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tavby"/>
      <sheetName val="SO 01.1"/>
      <sheetName val="SO 01.2"/>
      <sheetName val="SO 01.3"/>
    </sheetNames>
    <sheetDataSet>
      <sheetData sheetId="0">
        <row r="6">
          <cell r="K6" t="str">
            <v>Sušice_Hájkova ulice</v>
          </cell>
        </row>
        <row r="8">
          <cell r="AN8" t="str">
            <v>6.5.2019</v>
          </cell>
        </row>
        <row r="13">
          <cell r="AN13" t="str">
            <v/>
          </cell>
        </row>
        <row r="14">
          <cell r="E14" t="str">
            <v> </v>
          </cell>
          <cell r="AN14" t="str">
            <v/>
          </cell>
        </row>
        <row r="19">
          <cell r="AN19" t="str">
            <v/>
          </cell>
        </row>
        <row r="20">
          <cell r="E20" t="str">
            <v> </v>
          </cell>
          <cell r="AN20" t="str">
            <v/>
          </cell>
        </row>
      </sheetData>
      <sheetData sheetId="1"/>
      <sheetData sheetId="2"/>
      <sheetData sheetId="3"/>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71"/>
  <sheetViews>
    <sheetView showGridLines="0" tabSelected="1" view="pageBreakPreview" zoomScale="75" zoomScaleSheetLayoutView="75" workbookViewId="0" topLeftCell="A1">
      <selection activeCell="C2" sqref="C2"/>
    </sheetView>
  </sheetViews>
  <sheetFormatPr defaultColWidth="9.00390625" defaultRowHeight="12.75"/>
  <cols>
    <col min="1" max="1" width="5.00390625" style="1" customWidth="1"/>
    <col min="2" max="2" width="7.125" style="1" customWidth="1"/>
    <col min="3" max="3" width="9.125" style="1" customWidth="1"/>
    <col min="4" max="4" width="19.75390625" style="1" customWidth="1"/>
    <col min="5" max="5" width="6.875" style="1" customWidth="1"/>
    <col min="6" max="6" width="13.125" style="1" customWidth="1"/>
    <col min="7" max="7" width="12.375" style="2" customWidth="1"/>
    <col min="8" max="8" width="13.625" style="1" customWidth="1"/>
    <col min="9" max="9" width="11.375" style="2" customWidth="1"/>
    <col min="10" max="10" width="7.00390625" style="2" customWidth="1"/>
    <col min="11" max="15" width="10.75390625" style="1" customWidth="1"/>
    <col min="16" max="16384" width="9.125" style="1" customWidth="1"/>
  </cols>
  <sheetData>
    <row r="1" ht="12" customHeight="1"/>
    <row r="2" spans="2:11" ht="17.25" customHeight="1">
      <c r="B2" s="3"/>
      <c r="C2" s="4" t="s">
        <v>0</v>
      </c>
      <c r="E2" s="5"/>
      <c r="F2" s="4"/>
      <c r="G2" s="6"/>
      <c r="H2" s="7" t="s">
        <v>1</v>
      </c>
      <c r="I2" s="8">
        <v>43615</v>
      </c>
      <c r="K2" s="3"/>
    </row>
    <row r="3" spans="3:4" ht="6" customHeight="1">
      <c r="C3" s="9"/>
      <c r="D3" s="10" t="s">
        <v>2</v>
      </c>
    </row>
    <row r="4" ht="4.5" customHeight="1"/>
    <row r="5" spans="3:15" ht="13.5" customHeight="1">
      <c r="C5" s="11" t="s">
        <v>3</v>
      </c>
      <c r="D5" s="12" t="s">
        <v>97</v>
      </c>
      <c r="E5" s="13" t="s">
        <v>98</v>
      </c>
      <c r="F5" s="14"/>
      <c r="G5" s="15"/>
      <c r="H5" s="14"/>
      <c r="I5" s="15"/>
      <c r="O5" s="8"/>
    </row>
    <row r="7" spans="3:11" ht="12.75">
      <c r="C7" s="16" t="s">
        <v>4</v>
      </c>
      <c r="D7" s="17"/>
      <c r="H7" s="18" t="s">
        <v>5</v>
      </c>
      <c r="J7" s="17"/>
      <c r="K7" s="17"/>
    </row>
    <row r="8" spans="4:11" ht="12.75">
      <c r="D8" s="17"/>
      <c r="H8" s="18" t="s">
        <v>6</v>
      </c>
      <c r="J8" s="17"/>
      <c r="K8" s="17"/>
    </row>
    <row r="9" spans="3:10" ht="12.75">
      <c r="C9" s="18"/>
      <c r="D9" s="17"/>
      <c r="H9" s="18"/>
      <c r="J9" s="17"/>
    </row>
    <row r="10" spans="8:10" ht="12.75">
      <c r="H10" s="18"/>
      <c r="J10" s="17"/>
    </row>
    <row r="11" spans="3:11" ht="12.75">
      <c r="C11" s="16" t="s">
        <v>7</v>
      </c>
      <c r="D11" s="17"/>
      <c r="H11" s="18" t="s">
        <v>5</v>
      </c>
      <c r="J11" s="17"/>
      <c r="K11" s="17"/>
    </row>
    <row r="12" spans="4:11" ht="12.75">
      <c r="D12" s="17"/>
      <c r="H12" s="18" t="s">
        <v>6</v>
      </c>
      <c r="J12" s="17"/>
      <c r="K12" s="17"/>
    </row>
    <row r="13" spans="3:10" ht="12" customHeight="1">
      <c r="C13" s="18" t="s">
        <v>2712</v>
      </c>
      <c r="D13" s="17"/>
      <c r="J13" s="18"/>
    </row>
    <row r="14" spans="3:10" ht="24.75" customHeight="1">
      <c r="C14" s="19" t="s">
        <v>8</v>
      </c>
      <c r="H14" s="19" t="s">
        <v>9</v>
      </c>
      <c r="J14" s="18"/>
    </row>
    <row r="15" ht="12.75" customHeight="1">
      <c r="J15" s="18"/>
    </row>
    <row r="16" spans="3:8" ht="28.5" customHeight="1">
      <c r="C16" s="19" t="s">
        <v>10</v>
      </c>
      <c r="H16" s="19" t="s">
        <v>10</v>
      </c>
    </row>
    <row r="17" ht="25.5" customHeight="1"/>
    <row r="18" spans="2:11" ht="13.5" customHeight="1">
      <c r="B18" s="20"/>
      <c r="C18" s="21"/>
      <c r="D18" s="21"/>
      <c r="E18" s="22"/>
      <c r="F18" s="23"/>
      <c r="G18" s="24"/>
      <c r="H18" s="25"/>
      <c r="I18" s="24"/>
      <c r="J18" s="26" t="s">
        <v>11</v>
      </c>
      <c r="K18" s="27"/>
    </row>
    <row r="19" spans="2:11" ht="15" customHeight="1">
      <c r="B19" s="28" t="s">
        <v>12</v>
      </c>
      <c r="C19" s="29"/>
      <c r="D19" s="30">
        <v>15</v>
      </c>
      <c r="E19" s="31" t="s">
        <v>13</v>
      </c>
      <c r="F19" s="32"/>
      <c r="G19" s="33"/>
      <c r="H19" s="33"/>
      <c r="I19" s="740">
        <f>ROUND(G46,0)</f>
        <v>0</v>
      </c>
      <c r="J19" s="741"/>
      <c r="K19" s="34"/>
    </row>
    <row r="20" spans="2:11" ht="12.75">
      <c r="B20" s="28" t="s">
        <v>14</v>
      </c>
      <c r="C20" s="29"/>
      <c r="D20" s="30">
        <f>SazbaDPH1</f>
        <v>15</v>
      </c>
      <c r="E20" s="31" t="s">
        <v>13</v>
      </c>
      <c r="F20" s="35"/>
      <c r="G20" s="36"/>
      <c r="H20" s="36"/>
      <c r="I20" s="742">
        <f>ROUND(I19*D20/100,0)</f>
        <v>0</v>
      </c>
      <c r="J20" s="743"/>
      <c r="K20" s="34"/>
    </row>
    <row r="21" spans="2:11" ht="12.75">
      <c r="B21" s="28" t="s">
        <v>12</v>
      </c>
      <c r="C21" s="29"/>
      <c r="D21" s="30">
        <v>21</v>
      </c>
      <c r="E21" s="31" t="s">
        <v>13</v>
      </c>
      <c r="F21" s="35"/>
      <c r="G21" s="36"/>
      <c r="H21" s="36"/>
      <c r="I21" s="742">
        <f>ROUND(H46,0)</f>
        <v>0</v>
      </c>
      <c r="J21" s="743"/>
      <c r="K21" s="34"/>
    </row>
    <row r="22" spans="2:11" ht="13.5" thickBot="1">
      <c r="B22" s="28" t="s">
        <v>14</v>
      </c>
      <c r="C22" s="29"/>
      <c r="D22" s="30">
        <f>SazbaDPH2</f>
        <v>21</v>
      </c>
      <c r="E22" s="31" t="s">
        <v>13</v>
      </c>
      <c r="F22" s="37"/>
      <c r="G22" s="38"/>
      <c r="H22" s="38"/>
      <c r="I22" s="744">
        <f>ROUND(I21*D21/100,0)</f>
        <v>0</v>
      </c>
      <c r="J22" s="745"/>
      <c r="K22" s="34"/>
    </row>
    <row r="23" spans="2:11" ht="16.5" thickBot="1">
      <c r="B23" s="39" t="s">
        <v>15</v>
      </c>
      <c r="C23" s="40"/>
      <c r="D23" s="40"/>
      <c r="E23" s="41"/>
      <c r="F23" s="42"/>
      <c r="G23" s="43"/>
      <c r="H23" s="43"/>
      <c r="I23" s="746">
        <f>SUM(I19:I22)</f>
        <v>0</v>
      </c>
      <c r="J23" s="747"/>
      <c r="K23" s="44"/>
    </row>
    <row r="26" ht="1.5" customHeight="1"/>
    <row r="27" spans="2:12" ht="15.75" customHeight="1">
      <c r="B27" s="13" t="s">
        <v>16</v>
      </c>
      <c r="C27" s="45"/>
      <c r="D27" s="45"/>
      <c r="E27" s="45"/>
      <c r="F27" s="45"/>
      <c r="G27" s="45"/>
      <c r="H27" s="45"/>
      <c r="I27" s="45"/>
      <c r="J27" s="45"/>
      <c r="K27" s="45"/>
      <c r="L27" s="46"/>
    </row>
    <row r="28" ht="5.25" customHeight="1">
      <c r="L28" s="46"/>
    </row>
    <row r="29" spans="2:10" ht="24" customHeight="1">
      <c r="B29" s="47" t="s">
        <v>17</v>
      </c>
      <c r="C29" s="48"/>
      <c r="D29" s="48"/>
      <c r="E29" s="49"/>
      <c r="F29" s="50" t="s">
        <v>18</v>
      </c>
      <c r="G29" s="51" t="str">
        <f>CONCATENATE("Základ DPH ",SazbaDPH1," %")</f>
        <v>Základ DPH 15 %</v>
      </c>
      <c r="H29" s="50" t="str">
        <f>CONCATENATE("Základ DPH ",SazbaDPH2," %")</f>
        <v>Základ DPH 21 %</v>
      </c>
      <c r="I29" s="50" t="s">
        <v>19</v>
      </c>
      <c r="J29" s="50" t="s">
        <v>13</v>
      </c>
    </row>
    <row r="30" spans="2:10" ht="12.75">
      <c r="B30" s="52" t="s">
        <v>100</v>
      </c>
      <c r="C30" s="53" t="s">
        <v>101</v>
      </c>
      <c r="D30" s="54"/>
      <c r="E30" s="55"/>
      <c r="F30" s="56">
        <f>G30+H30+I30</f>
        <v>0</v>
      </c>
      <c r="G30" s="57">
        <v>0</v>
      </c>
      <c r="H30" s="700">
        <f>'00.1 KL'!F30</f>
        <v>0</v>
      </c>
      <c r="I30" s="58">
        <f aca="true" t="shared" si="0" ref="I30:I45">(G30*SazbaDPH1)/100+(H30*SazbaDPH2)/100</f>
        <v>0</v>
      </c>
      <c r="J30" s="59" t="str">
        <f aca="true" t="shared" si="1" ref="J30:J45">IF(CelkemObjekty=0,"",F30/CelkemObjekty*100)</f>
        <v/>
      </c>
    </row>
    <row r="31" spans="2:10" ht="12.75">
      <c r="B31" s="60" t="s">
        <v>129</v>
      </c>
      <c r="C31" s="61" t="s">
        <v>130</v>
      </c>
      <c r="D31" s="62"/>
      <c r="E31" s="63"/>
      <c r="F31" s="64">
        <f aca="true" t="shared" si="2" ref="F31:F45">G31+H31+I31</f>
        <v>0</v>
      </c>
      <c r="G31" s="65">
        <v>0</v>
      </c>
      <c r="H31" s="699">
        <f>'00.2 KL'!F30</f>
        <v>0</v>
      </c>
      <c r="I31" s="66">
        <f t="shared" si="0"/>
        <v>0</v>
      </c>
      <c r="J31" s="59" t="str">
        <f t="shared" si="1"/>
        <v/>
      </c>
    </row>
    <row r="32" spans="2:10" ht="12.75">
      <c r="B32" s="708" t="s">
        <v>162</v>
      </c>
      <c r="C32" s="709" t="s">
        <v>163</v>
      </c>
      <c r="D32" s="710"/>
      <c r="E32" s="711"/>
      <c r="F32" s="712">
        <f t="shared" si="2"/>
        <v>0</v>
      </c>
      <c r="G32" s="713">
        <v>0</v>
      </c>
      <c r="H32" s="699">
        <f>'PS-01'!I217</f>
        <v>0</v>
      </c>
      <c r="I32" s="66">
        <f t="shared" si="0"/>
        <v>0</v>
      </c>
      <c r="J32" s="59" t="str">
        <f t="shared" si="1"/>
        <v/>
      </c>
    </row>
    <row r="33" spans="2:10" ht="12.75">
      <c r="B33" s="708" t="s">
        <v>2721</v>
      </c>
      <c r="C33" s="709" t="s">
        <v>2722</v>
      </c>
      <c r="D33" s="710"/>
      <c r="E33" s="711"/>
      <c r="F33" s="712">
        <f t="shared" si="2"/>
        <v>0</v>
      </c>
      <c r="G33" s="713">
        <v>0</v>
      </c>
      <c r="H33" s="699">
        <f>'PS 2, PS 3 Rek'!H18</f>
        <v>0</v>
      </c>
      <c r="I33" s="66">
        <f t="shared" si="0"/>
        <v>0</v>
      </c>
      <c r="J33" s="59" t="str">
        <f t="shared" si="1"/>
        <v/>
      </c>
    </row>
    <row r="34" spans="2:10" ht="12.75">
      <c r="B34" s="708" t="s">
        <v>167</v>
      </c>
      <c r="C34" s="709" t="s">
        <v>2717</v>
      </c>
      <c r="D34" s="710"/>
      <c r="E34" s="711"/>
      <c r="F34" s="712">
        <f t="shared" si="2"/>
        <v>0</v>
      </c>
      <c r="G34" s="713">
        <v>0</v>
      </c>
      <c r="H34" s="699">
        <f>'SO 01.1'!J30</f>
        <v>0</v>
      </c>
      <c r="I34" s="66">
        <f t="shared" si="0"/>
        <v>0</v>
      </c>
      <c r="J34" s="59" t="str">
        <f t="shared" si="1"/>
        <v/>
      </c>
    </row>
    <row r="35" spans="2:10" ht="12.75">
      <c r="B35" s="708" t="s">
        <v>171</v>
      </c>
      <c r="C35" s="709" t="s">
        <v>2723</v>
      </c>
      <c r="D35" s="710"/>
      <c r="E35" s="711"/>
      <c r="F35" s="712">
        <f t="shared" si="2"/>
        <v>0</v>
      </c>
      <c r="G35" s="713">
        <v>0</v>
      </c>
      <c r="H35" s="699">
        <f>'SO 01.2'!J30</f>
        <v>0</v>
      </c>
      <c r="I35" s="66">
        <f t="shared" si="0"/>
        <v>0</v>
      </c>
      <c r="J35" s="59" t="str">
        <f t="shared" si="1"/>
        <v/>
      </c>
    </row>
    <row r="36" spans="2:10" ht="12.75">
      <c r="B36" s="708" t="s">
        <v>172</v>
      </c>
      <c r="C36" s="709" t="s">
        <v>2718</v>
      </c>
      <c r="D36" s="710"/>
      <c r="E36" s="711"/>
      <c r="F36" s="712">
        <f t="shared" si="2"/>
        <v>0</v>
      </c>
      <c r="G36" s="713">
        <v>0</v>
      </c>
      <c r="H36" s="699">
        <f>'SO 01.3'!J30</f>
        <v>0</v>
      </c>
      <c r="I36" s="66">
        <f t="shared" si="0"/>
        <v>0</v>
      </c>
      <c r="J36" s="59" t="str">
        <f t="shared" si="1"/>
        <v/>
      </c>
    </row>
    <row r="37" spans="2:10" ht="12.75">
      <c r="B37" s="708" t="s">
        <v>176</v>
      </c>
      <c r="C37" s="709" t="s">
        <v>177</v>
      </c>
      <c r="D37" s="710"/>
      <c r="E37" s="711"/>
      <c r="F37" s="712">
        <f t="shared" si="2"/>
        <v>0</v>
      </c>
      <c r="G37" s="713">
        <v>0</v>
      </c>
      <c r="H37" s="699">
        <f>'SO 02 KL'!F30</f>
        <v>0</v>
      </c>
      <c r="I37" s="66">
        <f t="shared" si="0"/>
        <v>0</v>
      </c>
      <c r="J37" s="59" t="str">
        <f t="shared" si="1"/>
        <v/>
      </c>
    </row>
    <row r="38" spans="2:10" ht="12.75">
      <c r="B38" s="708" t="s">
        <v>1199</v>
      </c>
      <c r="C38" s="709" t="s">
        <v>1200</v>
      </c>
      <c r="D38" s="710"/>
      <c r="E38" s="711"/>
      <c r="F38" s="712">
        <f t="shared" si="2"/>
        <v>0</v>
      </c>
      <c r="G38" s="713">
        <v>0</v>
      </c>
      <c r="H38" s="699">
        <f>'SO 03.1 KL'!F30</f>
        <v>0</v>
      </c>
      <c r="I38" s="66">
        <f t="shared" si="0"/>
        <v>0</v>
      </c>
      <c r="J38" s="59" t="str">
        <f t="shared" si="1"/>
        <v/>
      </c>
    </row>
    <row r="39" spans="2:10" ht="12.75">
      <c r="B39" s="708" t="s">
        <v>1388</v>
      </c>
      <c r="C39" s="709" t="s">
        <v>1389</v>
      </c>
      <c r="D39" s="710"/>
      <c r="E39" s="711"/>
      <c r="F39" s="712">
        <f t="shared" si="2"/>
        <v>0</v>
      </c>
      <c r="G39" s="713">
        <v>0</v>
      </c>
      <c r="H39" s="699">
        <f>'SO 03.2 KL'!F30</f>
        <v>0</v>
      </c>
      <c r="I39" s="66">
        <f t="shared" si="0"/>
        <v>0</v>
      </c>
      <c r="J39" s="59" t="str">
        <f t="shared" si="1"/>
        <v/>
      </c>
    </row>
    <row r="40" spans="2:10" ht="12.75">
      <c r="B40" s="708" t="s">
        <v>1861</v>
      </c>
      <c r="C40" s="709" t="s">
        <v>1862</v>
      </c>
      <c r="D40" s="710"/>
      <c r="E40" s="711"/>
      <c r="F40" s="712">
        <f t="shared" si="2"/>
        <v>0</v>
      </c>
      <c r="G40" s="713">
        <v>0</v>
      </c>
      <c r="H40" s="699">
        <f>'SO 04 KL'!F30</f>
        <v>0</v>
      </c>
      <c r="I40" s="66">
        <f t="shared" si="0"/>
        <v>0</v>
      </c>
      <c r="J40" s="59" t="str">
        <f t="shared" si="1"/>
        <v/>
      </c>
    </row>
    <row r="41" spans="2:10" ht="12.75">
      <c r="B41" s="708" t="s">
        <v>2281</v>
      </c>
      <c r="C41" s="709" t="s">
        <v>2282</v>
      </c>
      <c r="D41" s="710"/>
      <c r="E41" s="711"/>
      <c r="F41" s="712">
        <f t="shared" si="2"/>
        <v>0</v>
      </c>
      <c r="G41" s="713">
        <v>0</v>
      </c>
      <c r="H41" s="699">
        <f>'SO 05 KL'!F30</f>
        <v>0</v>
      </c>
      <c r="I41" s="66">
        <f t="shared" si="0"/>
        <v>0</v>
      </c>
      <c r="J41" s="59" t="str">
        <f t="shared" si="1"/>
        <v/>
      </c>
    </row>
    <row r="42" spans="2:10" ht="12.75">
      <c r="B42" s="708" t="s">
        <v>2490</v>
      </c>
      <c r="C42" s="709" t="s">
        <v>2241</v>
      </c>
      <c r="D42" s="710"/>
      <c r="E42" s="711"/>
      <c r="F42" s="712">
        <f t="shared" si="2"/>
        <v>0</v>
      </c>
      <c r="G42" s="713">
        <v>0</v>
      </c>
      <c r="H42" s="699">
        <f>'SO 06 KL'!F30</f>
        <v>0</v>
      </c>
      <c r="I42" s="66">
        <f t="shared" si="0"/>
        <v>0</v>
      </c>
      <c r="J42" s="59" t="str">
        <f t="shared" si="1"/>
        <v/>
      </c>
    </row>
    <row r="43" spans="2:10" ht="12.75">
      <c r="B43" s="708" t="s">
        <v>2561</v>
      </c>
      <c r="C43" s="709" t="s">
        <v>2562</v>
      </c>
      <c r="D43" s="710"/>
      <c r="E43" s="711"/>
      <c r="F43" s="712">
        <f t="shared" si="2"/>
        <v>0</v>
      </c>
      <c r="G43" s="713">
        <v>0</v>
      </c>
      <c r="H43" s="699">
        <f>'SO07-KL'!E18</f>
        <v>0</v>
      </c>
      <c r="I43" s="66">
        <f t="shared" si="0"/>
        <v>0</v>
      </c>
      <c r="J43" s="59" t="str">
        <f t="shared" si="1"/>
        <v/>
      </c>
    </row>
    <row r="44" spans="2:10" ht="12.75">
      <c r="B44" s="60" t="s">
        <v>2564</v>
      </c>
      <c r="C44" s="61" t="s">
        <v>2565</v>
      </c>
      <c r="D44" s="62"/>
      <c r="E44" s="63"/>
      <c r="F44" s="64">
        <f t="shared" si="2"/>
        <v>0</v>
      </c>
      <c r="G44" s="65">
        <v>0</v>
      </c>
      <c r="H44" s="699">
        <f>'SO 08 KL'!F30</f>
        <v>0</v>
      </c>
      <c r="I44" s="66">
        <f t="shared" si="0"/>
        <v>0</v>
      </c>
      <c r="J44" s="59" t="str">
        <f t="shared" si="1"/>
        <v/>
      </c>
    </row>
    <row r="45" spans="2:10" ht="12.75">
      <c r="B45" s="60" t="s">
        <v>2666</v>
      </c>
      <c r="C45" s="61" t="s">
        <v>2667</v>
      </c>
      <c r="D45" s="62"/>
      <c r="E45" s="63"/>
      <c r="F45" s="64">
        <f t="shared" si="2"/>
        <v>0</v>
      </c>
      <c r="G45" s="65">
        <v>0</v>
      </c>
      <c r="H45" s="699">
        <f>'SO 09 KL'!F30</f>
        <v>0</v>
      </c>
      <c r="I45" s="66">
        <f t="shared" si="0"/>
        <v>0</v>
      </c>
      <c r="J45" s="59" t="str">
        <f t="shared" si="1"/>
        <v/>
      </c>
    </row>
    <row r="46" spans="2:10" ht="17.25" customHeight="1">
      <c r="B46" s="67" t="s">
        <v>20</v>
      </c>
      <c r="C46" s="68"/>
      <c r="D46" s="69"/>
      <c r="E46" s="70"/>
      <c r="F46" s="71">
        <f>SUM(F30:F45)</f>
        <v>0</v>
      </c>
      <c r="G46" s="71">
        <f>SUM(G30:G45)</f>
        <v>0</v>
      </c>
      <c r="H46" s="71">
        <f>SUM(H30:H45)</f>
        <v>0</v>
      </c>
      <c r="I46" s="71">
        <f>SUM(I30:I45)</f>
        <v>0</v>
      </c>
      <c r="J46" s="72" t="str">
        <f>IF(CelkemObjekty=0,"",F46/CelkemObjekty*100)</f>
        <v/>
      </c>
    </row>
    <row r="47" spans="2:11" ht="12.75">
      <c r="B47" s="73"/>
      <c r="C47" s="73"/>
      <c r="D47" s="73"/>
      <c r="E47" s="73"/>
      <c r="F47" s="73"/>
      <c r="G47" s="73"/>
      <c r="H47" s="73"/>
      <c r="I47" s="73"/>
      <c r="J47" s="73"/>
      <c r="K47" s="73"/>
    </row>
    <row r="48" spans="2:10" ht="18.75">
      <c r="B48" s="282" t="s">
        <v>2716</v>
      </c>
      <c r="C48" s="283"/>
      <c r="D48" s="283"/>
      <c r="E48" s="283"/>
      <c r="F48" s="283"/>
      <c r="G48" s="283"/>
      <c r="H48" s="283"/>
      <c r="I48" s="283"/>
      <c r="J48" s="283"/>
    </row>
    <row r="49" spans="2:10" ht="25.5">
      <c r="B49" s="284" t="s">
        <v>17</v>
      </c>
      <c r="C49" s="285"/>
      <c r="D49" s="285"/>
      <c r="E49" s="286"/>
      <c r="F49" s="287" t="s">
        <v>18</v>
      </c>
      <c r="G49" s="288" t="s">
        <v>2725</v>
      </c>
      <c r="H49" s="287" t="s">
        <v>2726</v>
      </c>
      <c r="I49" s="287" t="s">
        <v>19</v>
      </c>
      <c r="J49" s="287" t="s">
        <v>13</v>
      </c>
    </row>
    <row r="50" spans="2:10" ht="12.75">
      <c r="B50" s="289" t="s">
        <v>100</v>
      </c>
      <c r="C50" s="290" t="s">
        <v>101</v>
      </c>
      <c r="D50" s="291"/>
      <c r="E50" s="292"/>
      <c r="F50" s="64">
        <f aca="true" t="shared" si="3" ref="F50:F53">G50+H50+I50</f>
        <v>0</v>
      </c>
      <c r="G50" s="293">
        <v>0</v>
      </c>
      <c r="H50" s="294">
        <f>H30</f>
        <v>0</v>
      </c>
      <c r="I50" s="66">
        <f aca="true" t="shared" si="4" ref="I50:I53">(G50*SazbaDPH1)/100+(H50*SazbaDPH2)/100</f>
        <v>0</v>
      </c>
      <c r="J50" s="59" t="str">
        <f aca="true" t="shared" si="5" ref="J50:J53">IF(CelkemObjekty=0,"",F50/CelkemObjekty*100)</f>
        <v/>
      </c>
    </row>
    <row r="51" spans="2:10" ht="12.75">
      <c r="B51" s="295" t="s">
        <v>167</v>
      </c>
      <c r="C51" s="296" t="s">
        <v>2717</v>
      </c>
      <c r="D51" s="297"/>
      <c r="E51" s="298"/>
      <c r="F51" s="64">
        <f t="shared" si="3"/>
        <v>0</v>
      </c>
      <c r="G51" s="299">
        <v>0</v>
      </c>
      <c r="H51" s="300">
        <f>H34</f>
        <v>0</v>
      </c>
      <c r="I51" s="66">
        <f t="shared" si="4"/>
        <v>0</v>
      </c>
      <c r="J51" s="59" t="str">
        <f t="shared" si="5"/>
        <v/>
      </c>
    </row>
    <row r="52" spans="2:10" ht="12.75">
      <c r="B52" s="295" t="s">
        <v>172</v>
      </c>
      <c r="C52" s="296" t="s">
        <v>2718</v>
      </c>
      <c r="D52" s="297"/>
      <c r="E52" s="298"/>
      <c r="F52" s="64">
        <f t="shared" si="3"/>
        <v>0</v>
      </c>
      <c r="G52" s="299">
        <v>0</v>
      </c>
      <c r="H52" s="300">
        <f>H36</f>
        <v>0</v>
      </c>
      <c r="I52" s="66">
        <f t="shared" si="4"/>
        <v>0</v>
      </c>
      <c r="J52" s="59" t="str">
        <f t="shared" si="5"/>
        <v/>
      </c>
    </row>
    <row r="53" spans="2:10" ht="12.75">
      <c r="B53" s="295" t="s">
        <v>1199</v>
      </c>
      <c r="C53" s="296" t="s">
        <v>1200</v>
      </c>
      <c r="D53" s="297"/>
      <c r="E53" s="298"/>
      <c r="F53" s="64">
        <f t="shared" si="3"/>
        <v>0</v>
      </c>
      <c r="G53" s="299">
        <v>0</v>
      </c>
      <c r="H53" s="301">
        <f>H38</f>
        <v>0</v>
      </c>
      <c r="I53" s="66">
        <f t="shared" si="4"/>
        <v>0</v>
      </c>
      <c r="J53" s="59" t="str">
        <f t="shared" si="5"/>
        <v/>
      </c>
    </row>
    <row r="54" spans="2:10" ht="12.75">
      <c r="B54" s="302" t="s">
        <v>2719</v>
      </c>
      <c r="C54" s="303"/>
      <c r="D54" s="304"/>
      <c r="E54" s="305"/>
      <c r="F54" s="306">
        <f>SUM(F50:F53)</f>
        <v>0</v>
      </c>
      <c r="G54" s="306">
        <f>SUM(G50:G53)</f>
        <v>0</v>
      </c>
      <c r="H54" s="306">
        <f>SUM(H50:H53)</f>
        <v>0</v>
      </c>
      <c r="I54" s="306">
        <f>SUM(I50:I53)</f>
        <v>0</v>
      </c>
      <c r="J54" s="72" t="str">
        <f>IF(CelkemObjekty=0,"",F54/CelkemObjekty*100)</f>
        <v/>
      </c>
    </row>
    <row r="56" spans="2:10" ht="12.75">
      <c r="B56" s="73"/>
      <c r="C56" s="73"/>
      <c r="D56" s="73"/>
      <c r="E56" s="73"/>
      <c r="F56" s="73"/>
      <c r="G56" s="73"/>
      <c r="H56" s="73"/>
      <c r="I56" s="73"/>
      <c r="J56" s="73"/>
    </row>
    <row r="57" spans="2:10" ht="18.75">
      <c r="B57" s="282" t="s">
        <v>2720</v>
      </c>
      <c r="C57" s="283"/>
      <c r="D57" s="283"/>
      <c r="E57" s="283"/>
      <c r="F57" s="283"/>
      <c r="G57" s="283"/>
      <c r="H57" s="283"/>
      <c r="I57" s="283"/>
      <c r="J57" s="283"/>
    </row>
    <row r="58" spans="2:10" ht="25.5">
      <c r="B58" s="284" t="s">
        <v>17</v>
      </c>
      <c r="C58" s="285"/>
      <c r="D58" s="285"/>
      <c r="E58" s="286"/>
      <c r="F58" s="287" t="s">
        <v>18</v>
      </c>
      <c r="G58" s="288" t="s">
        <v>2725</v>
      </c>
      <c r="H58" s="287" t="s">
        <v>2726</v>
      </c>
      <c r="I58" s="287" t="s">
        <v>19</v>
      </c>
      <c r="J58" s="287" t="s">
        <v>13</v>
      </c>
    </row>
    <row r="59" spans="2:10" ht="12.75">
      <c r="B59" s="295" t="s">
        <v>129</v>
      </c>
      <c r="C59" s="296" t="s">
        <v>130</v>
      </c>
      <c r="D59" s="297"/>
      <c r="E59" s="298"/>
      <c r="F59" s="64">
        <f aca="true" t="shared" si="6" ref="F59:F70">G59+H59+I59</f>
        <v>0</v>
      </c>
      <c r="G59" s="299">
        <v>0</v>
      </c>
      <c r="H59" s="307">
        <f aca="true" t="shared" si="7" ref="H59:H61">H31</f>
        <v>0</v>
      </c>
      <c r="I59" s="66">
        <f aca="true" t="shared" si="8" ref="I59:I70">(G59*SazbaDPH1)/100+(H59*SazbaDPH2)/100</f>
        <v>0</v>
      </c>
      <c r="J59" s="59" t="str">
        <f aca="true" t="shared" si="9" ref="J59:J70">IF(CelkemObjekty=0,"",F59/CelkemObjekty*100)</f>
        <v/>
      </c>
    </row>
    <row r="60" spans="2:10" ht="12.75">
      <c r="B60" s="295" t="s">
        <v>162</v>
      </c>
      <c r="C60" s="296" t="s">
        <v>163</v>
      </c>
      <c r="D60" s="297"/>
      <c r="E60" s="298"/>
      <c r="F60" s="64">
        <f t="shared" si="6"/>
        <v>0</v>
      </c>
      <c r="G60" s="299">
        <v>0</v>
      </c>
      <c r="H60" s="307">
        <f t="shared" si="7"/>
        <v>0</v>
      </c>
      <c r="I60" s="66">
        <f t="shared" si="8"/>
        <v>0</v>
      </c>
      <c r="J60" s="59" t="str">
        <f t="shared" si="9"/>
        <v/>
      </c>
    </row>
    <row r="61" spans="2:10" ht="12.75">
      <c r="B61" s="295" t="s">
        <v>2721</v>
      </c>
      <c r="C61" s="296" t="s">
        <v>2722</v>
      </c>
      <c r="D61" s="297"/>
      <c r="E61" s="298"/>
      <c r="F61" s="64">
        <f t="shared" si="6"/>
        <v>0</v>
      </c>
      <c r="G61" s="299">
        <v>0</v>
      </c>
      <c r="H61" s="307">
        <f t="shared" si="7"/>
        <v>0</v>
      </c>
      <c r="I61" s="66">
        <f t="shared" si="8"/>
        <v>0</v>
      </c>
      <c r="J61" s="59" t="str">
        <f t="shared" si="9"/>
        <v/>
      </c>
    </row>
    <row r="62" spans="2:10" ht="12.75">
      <c r="B62" s="295" t="s">
        <v>171</v>
      </c>
      <c r="C62" s="296" t="s">
        <v>2723</v>
      </c>
      <c r="D62" s="297"/>
      <c r="E62" s="298"/>
      <c r="F62" s="64">
        <f t="shared" si="6"/>
        <v>0</v>
      </c>
      <c r="G62" s="299">
        <v>0</v>
      </c>
      <c r="H62" s="307">
        <f>H35</f>
        <v>0</v>
      </c>
      <c r="I62" s="66">
        <f t="shared" si="8"/>
        <v>0</v>
      </c>
      <c r="J62" s="59" t="str">
        <f t="shared" si="9"/>
        <v/>
      </c>
    </row>
    <row r="63" spans="2:10" ht="12.75">
      <c r="B63" s="295" t="s">
        <v>176</v>
      </c>
      <c r="C63" s="296" t="s">
        <v>177</v>
      </c>
      <c r="D63" s="297"/>
      <c r="E63" s="298"/>
      <c r="F63" s="64">
        <f t="shared" si="6"/>
        <v>0</v>
      </c>
      <c r="G63" s="299">
        <v>0</v>
      </c>
      <c r="H63" s="307">
        <f>H37</f>
        <v>0</v>
      </c>
      <c r="I63" s="66">
        <f t="shared" si="8"/>
        <v>0</v>
      </c>
      <c r="J63" s="59" t="str">
        <f t="shared" si="9"/>
        <v/>
      </c>
    </row>
    <row r="64" spans="2:10" ht="12.75">
      <c r="B64" s="295" t="s">
        <v>1388</v>
      </c>
      <c r="C64" s="296" t="s">
        <v>1389</v>
      </c>
      <c r="D64" s="297"/>
      <c r="E64" s="298"/>
      <c r="F64" s="64">
        <f t="shared" si="6"/>
        <v>0</v>
      </c>
      <c r="G64" s="299">
        <v>0</v>
      </c>
      <c r="H64" s="307">
        <f aca="true" t="shared" si="10" ref="H64:H70">H39</f>
        <v>0</v>
      </c>
      <c r="I64" s="66">
        <f t="shared" si="8"/>
        <v>0</v>
      </c>
      <c r="J64" s="59" t="str">
        <f t="shared" si="9"/>
        <v/>
      </c>
    </row>
    <row r="65" spans="2:10" ht="12.75">
      <c r="B65" s="295" t="s">
        <v>1861</v>
      </c>
      <c r="C65" s="296" t="s">
        <v>1862</v>
      </c>
      <c r="D65" s="297"/>
      <c r="E65" s="298"/>
      <c r="F65" s="64">
        <f t="shared" si="6"/>
        <v>0</v>
      </c>
      <c r="G65" s="299">
        <v>0</v>
      </c>
      <c r="H65" s="307">
        <f t="shared" si="10"/>
        <v>0</v>
      </c>
      <c r="I65" s="66">
        <f t="shared" si="8"/>
        <v>0</v>
      </c>
      <c r="J65" s="59" t="str">
        <f t="shared" si="9"/>
        <v/>
      </c>
    </row>
    <row r="66" spans="2:10" ht="12.75">
      <c r="B66" s="295" t="s">
        <v>2281</v>
      </c>
      <c r="C66" s="296" t="s">
        <v>2282</v>
      </c>
      <c r="D66" s="297"/>
      <c r="E66" s="298"/>
      <c r="F66" s="64">
        <f t="shared" si="6"/>
        <v>0</v>
      </c>
      <c r="G66" s="299">
        <v>0</v>
      </c>
      <c r="H66" s="307">
        <f t="shared" si="10"/>
        <v>0</v>
      </c>
      <c r="I66" s="66">
        <f t="shared" si="8"/>
        <v>0</v>
      </c>
      <c r="J66" s="59" t="str">
        <f t="shared" si="9"/>
        <v/>
      </c>
    </row>
    <row r="67" spans="2:10" ht="12.75">
      <c r="B67" s="295" t="s">
        <v>2490</v>
      </c>
      <c r="C67" s="296" t="s">
        <v>2241</v>
      </c>
      <c r="D67" s="297"/>
      <c r="E67" s="298"/>
      <c r="F67" s="64">
        <f t="shared" si="6"/>
        <v>0</v>
      </c>
      <c r="G67" s="299">
        <v>0</v>
      </c>
      <c r="H67" s="307">
        <f t="shared" si="10"/>
        <v>0</v>
      </c>
      <c r="I67" s="66">
        <f t="shared" si="8"/>
        <v>0</v>
      </c>
      <c r="J67" s="59" t="str">
        <f t="shared" si="9"/>
        <v/>
      </c>
    </row>
    <row r="68" spans="2:10" ht="12.75">
      <c r="B68" s="295" t="s">
        <v>2561</v>
      </c>
      <c r="C68" s="296" t="s">
        <v>2562</v>
      </c>
      <c r="D68" s="297"/>
      <c r="E68" s="298"/>
      <c r="F68" s="64">
        <f t="shared" si="6"/>
        <v>0</v>
      </c>
      <c r="G68" s="299">
        <v>0</v>
      </c>
      <c r="H68" s="307">
        <f t="shared" si="10"/>
        <v>0</v>
      </c>
      <c r="I68" s="66">
        <f t="shared" si="8"/>
        <v>0</v>
      </c>
      <c r="J68" s="59" t="str">
        <f t="shared" si="9"/>
        <v/>
      </c>
    </row>
    <row r="69" spans="2:10" ht="12.75">
      <c r="B69" s="295" t="s">
        <v>2564</v>
      </c>
      <c r="C69" s="296" t="s">
        <v>2565</v>
      </c>
      <c r="D69" s="297"/>
      <c r="E69" s="298"/>
      <c r="F69" s="64">
        <f t="shared" si="6"/>
        <v>0</v>
      </c>
      <c r="G69" s="299">
        <v>0</v>
      </c>
      <c r="H69" s="307">
        <f t="shared" si="10"/>
        <v>0</v>
      </c>
      <c r="I69" s="66">
        <f t="shared" si="8"/>
        <v>0</v>
      </c>
      <c r="J69" s="59" t="str">
        <f t="shared" si="9"/>
        <v/>
      </c>
    </row>
    <row r="70" spans="2:10" ht="12.75">
      <c r="B70" s="295" t="s">
        <v>2666</v>
      </c>
      <c r="C70" s="296" t="s">
        <v>2667</v>
      </c>
      <c r="D70" s="297"/>
      <c r="E70" s="298"/>
      <c r="F70" s="64">
        <f t="shared" si="6"/>
        <v>0</v>
      </c>
      <c r="G70" s="299">
        <v>0</v>
      </c>
      <c r="H70" s="307">
        <f t="shared" si="10"/>
        <v>0</v>
      </c>
      <c r="I70" s="66">
        <f t="shared" si="8"/>
        <v>0</v>
      </c>
      <c r="J70" s="59" t="str">
        <f t="shared" si="9"/>
        <v/>
      </c>
    </row>
    <row r="71" spans="2:10" ht="12.75">
      <c r="B71" s="302" t="s">
        <v>2724</v>
      </c>
      <c r="C71" s="303"/>
      <c r="D71" s="304"/>
      <c r="E71" s="305"/>
      <c r="F71" s="306">
        <f>SUM(F59:F70)</f>
        <v>0</v>
      </c>
      <c r="G71" s="306">
        <f>SUM(G59:G70)</f>
        <v>0</v>
      </c>
      <c r="H71" s="306">
        <f>SUM(H59:H70)</f>
        <v>0</v>
      </c>
      <c r="I71" s="306">
        <f>SUM(I59:I70)</f>
        <v>0</v>
      </c>
      <c r="J71" s="72" t="str">
        <f>IF(CelkemObjekty=0,"",F71/CelkemObjekty*100)</f>
        <v/>
      </c>
    </row>
  </sheetData>
  <mergeCells count="5">
    <mergeCell ref="I19:J19"/>
    <mergeCell ref="I20:J20"/>
    <mergeCell ref="I21:J21"/>
    <mergeCell ref="I22:J22"/>
    <mergeCell ref="I23:J23"/>
  </mergeCells>
  <printOptions/>
  <pageMargins left="0.3937007874015748" right="0.1968503937007874" top="0.3937007874015748" bottom="0.3937007874015748" header="0" footer="0.1968503937007874"/>
  <pageSetup fitToHeight="9999" horizontalDpi="300" verticalDpi="300" orientation="portrait" paperSize="9" scale="97" r:id="rId1"/>
  <headerFooter alignWithMargins="0">
    <oddFooter>&amp;L&amp;9 1565-51; Sušice – stavební úpravy v ulici Hájkova&amp;R&amp;9&amp;P/&amp;N</oddFooter>
  </headerFooter>
  <rowBreaks count="1" manualBreakCount="1">
    <brk id="47" min="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4B53A-182C-41C3-B603-3AA4EE60D461}">
  <sheetPr>
    <tabColor rgb="FF00B050"/>
    <pageSetUpPr fitToPage="1"/>
  </sheetPr>
  <dimension ref="A1:L52"/>
  <sheetViews>
    <sheetView view="pageBreakPreview" zoomScale="85" zoomScaleSheetLayoutView="85" workbookViewId="0" topLeftCell="A1">
      <selection activeCell="L16" sqref="L16"/>
    </sheetView>
  </sheetViews>
  <sheetFormatPr defaultColWidth="9.00390625" defaultRowHeight="12.75" customHeight="1"/>
  <cols>
    <col min="1" max="1" width="9.375" style="397" customWidth="1"/>
    <col min="2" max="7" width="9.375" style="378" customWidth="1"/>
    <col min="8" max="8" width="20.875" style="378" customWidth="1"/>
    <col min="9" max="9" width="9.125" style="378" customWidth="1"/>
    <col min="10" max="10" width="19.25390625" style="378" customWidth="1"/>
    <col min="11" max="11" width="9.125" style="378" customWidth="1"/>
    <col min="12" max="12" width="19.75390625" style="378" customWidth="1"/>
    <col min="13" max="256" width="9.125" style="378" customWidth="1"/>
    <col min="257" max="263" width="9.375" style="378" customWidth="1"/>
    <col min="264" max="264" width="20.875" style="378" customWidth="1"/>
    <col min="265" max="265" width="9.125" style="378" customWidth="1"/>
    <col min="266" max="266" width="19.25390625" style="378" customWidth="1"/>
    <col min="267" max="267" width="9.125" style="378" customWidth="1"/>
    <col min="268" max="268" width="19.75390625" style="378" customWidth="1"/>
    <col min="269" max="512" width="9.125" style="378" customWidth="1"/>
    <col min="513" max="519" width="9.375" style="378" customWidth="1"/>
    <col min="520" max="520" width="20.875" style="378" customWidth="1"/>
    <col min="521" max="521" width="9.125" style="378" customWidth="1"/>
    <col min="522" max="522" width="19.25390625" style="378" customWidth="1"/>
    <col min="523" max="523" width="9.125" style="378" customWidth="1"/>
    <col min="524" max="524" width="19.75390625" style="378" customWidth="1"/>
    <col min="525" max="768" width="9.125" style="378" customWidth="1"/>
    <col min="769" max="775" width="9.375" style="378" customWidth="1"/>
    <col min="776" max="776" width="20.875" style="378" customWidth="1"/>
    <col min="777" max="777" width="9.125" style="378" customWidth="1"/>
    <col min="778" max="778" width="19.25390625" style="378" customWidth="1"/>
    <col min="779" max="779" width="9.125" style="378" customWidth="1"/>
    <col min="780" max="780" width="19.75390625" style="378" customWidth="1"/>
    <col min="781" max="1024" width="9.125" style="378" customWidth="1"/>
    <col min="1025" max="1031" width="9.375" style="378" customWidth="1"/>
    <col min="1032" max="1032" width="20.875" style="378" customWidth="1"/>
    <col min="1033" max="1033" width="9.125" style="378" customWidth="1"/>
    <col min="1034" max="1034" width="19.25390625" style="378" customWidth="1"/>
    <col min="1035" max="1035" width="9.125" style="378" customWidth="1"/>
    <col min="1036" max="1036" width="19.75390625" style="378" customWidth="1"/>
    <col min="1037" max="1280" width="9.125" style="378" customWidth="1"/>
    <col min="1281" max="1287" width="9.375" style="378" customWidth="1"/>
    <col min="1288" max="1288" width="20.875" style="378" customWidth="1"/>
    <col min="1289" max="1289" width="9.125" style="378" customWidth="1"/>
    <col min="1290" max="1290" width="19.25390625" style="378" customWidth="1"/>
    <col min="1291" max="1291" width="9.125" style="378" customWidth="1"/>
    <col min="1292" max="1292" width="19.75390625" style="378" customWidth="1"/>
    <col min="1293" max="1536" width="9.125" style="378" customWidth="1"/>
    <col min="1537" max="1543" width="9.375" style="378" customWidth="1"/>
    <col min="1544" max="1544" width="20.875" style="378" customWidth="1"/>
    <col min="1545" max="1545" width="9.125" style="378" customWidth="1"/>
    <col min="1546" max="1546" width="19.25390625" style="378" customWidth="1"/>
    <col min="1547" max="1547" width="9.125" style="378" customWidth="1"/>
    <col min="1548" max="1548" width="19.75390625" style="378" customWidth="1"/>
    <col min="1549" max="1792" width="9.125" style="378" customWidth="1"/>
    <col min="1793" max="1799" width="9.375" style="378" customWidth="1"/>
    <col min="1800" max="1800" width="20.875" style="378" customWidth="1"/>
    <col min="1801" max="1801" width="9.125" style="378" customWidth="1"/>
    <col min="1802" max="1802" width="19.25390625" style="378" customWidth="1"/>
    <col min="1803" max="1803" width="9.125" style="378" customWidth="1"/>
    <col min="1804" max="1804" width="19.75390625" style="378" customWidth="1"/>
    <col min="1805" max="2048" width="9.125" style="378" customWidth="1"/>
    <col min="2049" max="2055" width="9.375" style="378" customWidth="1"/>
    <col min="2056" max="2056" width="20.875" style="378" customWidth="1"/>
    <col min="2057" max="2057" width="9.125" style="378" customWidth="1"/>
    <col min="2058" max="2058" width="19.25390625" style="378" customWidth="1"/>
    <col min="2059" max="2059" width="9.125" style="378" customWidth="1"/>
    <col min="2060" max="2060" width="19.75390625" style="378" customWidth="1"/>
    <col min="2061" max="2304" width="9.125" style="378" customWidth="1"/>
    <col min="2305" max="2311" width="9.375" style="378" customWidth="1"/>
    <col min="2312" max="2312" width="20.875" style="378" customWidth="1"/>
    <col min="2313" max="2313" width="9.125" style="378" customWidth="1"/>
    <col min="2314" max="2314" width="19.25390625" style="378" customWidth="1"/>
    <col min="2315" max="2315" width="9.125" style="378" customWidth="1"/>
    <col min="2316" max="2316" width="19.75390625" style="378" customWidth="1"/>
    <col min="2317" max="2560" width="9.125" style="378" customWidth="1"/>
    <col min="2561" max="2567" width="9.375" style="378" customWidth="1"/>
    <col min="2568" max="2568" width="20.875" style="378" customWidth="1"/>
    <col min="2569" max="2569" width="9.125" style="378" customWidth="1"/>
    <col min="2570" max="2570" width="19.25390625" style="378" customWidth="1"/>
    <col min="2571" max="2571" width="9.125" style="378" customWidth="1"/>
    <col min="2572" max="2572" width="19.75390625" style="378" customWidth="1"/>
    <col min="2573" max="2816" width="9.125" style="378" customWidth="1"/>
    <col min="2817" max="2823" width="9.375" style="378" customWidth="1"/>
    <col min="2824" max="2824" width="20.875" style="378" customWidth="1"/>
    <col min="2825" max="2825" width="9.125" style="378" customWidth="1"/>
    <col min="2826" max="2826" width="19.25390625" style="378" customWidth="1"/>
    <col min="2827" max="2827" width="9.125" style="378" customWidth="1"/>
    <col min="2828" max="2828" width="19.75390625" style="378" customWidth="1"/>
    <col min="2829" max="3072" width="9.125" style="378" customWidth="1"/>
    <col min="3073" max="3079" width="9.375" style="378" customWidth="1"/>
    <col min="3080" max="3080" width="20.875" style="378" customWidth="1"/>
    <col min="3081" max="3081" width="9.125" style="378" customWidth="1"/>
    <col min="3082" max="3082" width="19.25390625" style="378" customWidth="1"/>
    <col min="3083" max="3083" width="9.125" style="378" customWidth="1"/>
    <col min="3084" max="3084" width="19.75390625" style="378" customWidth="1"/>
    <col min="3085" max="3328" width="9.125" style="378" customWidth="1"/>
    <col min="3329" max="3335" width="9.375" style="378" customWidth="1"/>
    <col min="3336" max="3336" width="20.875" style="378" customWidth="1"/>
    <col min="3337" max="3337" width="9.125" style="378" customWidth="1"/>
    <col min="3338" max="3338" width="19.25390625" style="378" customWidth="1"/>
    <col min="3339" max="3339" width="9.125" style="378" customWidth="1"/>
    <col min="3340" max="3340" width="19.75390625" style="378" customWidth="1"/>
    <col min="3341" max="3584" width="9.125" style="378" customWidth="1"/>
    <col min="3585" max="3591" width="9.375" style="378" customWidth="1"/>
    <col min="3592" max="3592" width="20.875" style="378" customWidth="1"/>
    <col min="3593" max="3593" width="9.125" style="378" customWidth="1"/>
    <col min="3594" max="3594" width="19.25390625" style="378" customWidth="1"/>
    <col min="3595" max="3595" width="9.125" style="378" customWidth="1"/>
    <col min="3596" max="3596" width="19.75390625" style="378" customWidth="1"/>
    <col min="3597" max="3840" width="9.125" style="378" customWidth="1"/>
    <col min="3841" max="3847" width="9.375" style="378" customWidth="1"/>
    <col min="3848" max="3848" width="20.875" style="378" customWidth="1"/>
    <col min="3849" max="3849" width="9.125" style="378" customWidth="1"/>
    <col min="3850" max="3850" width="19.25390625" style="378" customWidth="1"/>
    <col min="3851" max="3851" width="9.125" style="378" customWidth="1"/>
    <col min="3852" max="3852" width="19.75390625" style="378" customWidth="1"/>
    <col min="3853" max="4096" width="9.125" style="378" customWidth="1"/>
    <col min="4097" max="4103" width="9.375" style="378" customWidth="1"/>
    <col min="4104" max="4104" width="20.875" style="378" customWidth="1"/>
    <col min="4105" max="4105" width="9.125" style="378" customWidth="1"/>
    <col min="4106" max="4106" width="19.25390625" style="378" customWidth="1"/>
    <col min="4107" max="4107" width="9.125" style="378" customWidth="1"/>
    <col min="4108" max="4108" width="19.75390625" style="378" customWidth="1"/>
    <col min="4109" max="4352" width="9.125" style="378" customWidth="1"/>
    <col min="4353" max="4359" width="9.375" style="378" customWidth="1"/>
    <col min="4360" max="4360" width="20.875" style="378" customWidth="1"/>
    <col min="4361" max="4361" width="9.125" style="378" customWidth="1"/>
    <col min="4362" max="4362" width="19.25390625" style="378" customWidth="1"/>
    <col min="4363" max="4363" width="9.125" style="378" customWidth="1"/>
    <col min="4364" max="4364" width="19.75390625" style="378" customWidth="1"/>
    <col min="4365" max="4608" width="9.125" style="378" customWidth="1"/>
    <col min="4609" max="4615" width="9.375" style="378" customWidth="1"/>
    <col min="4616" max="4616" width="20.875" style="378" customWidth="1"/>
    <col min="4617" max="4617" width="9.125" style="378" customWidth="1"/>
    <col min="4618" max="4618" width="19.25390625" style="378" customWidth="1"/>
    <col min="4619" max="4619" width="9.125" style="378" customWidth="1"/>
    <col min="4620" max="4620" width="19.75390625" style="378" customWidth="1"/>
    <col min="4621" max="4864" width="9.125" style="378" customWidth="1"/>
    <col min="4865" max="4871" width="9.375" style="378" customWidth="1"/>
    <col min="4872" max="4872" width="20.875" style="378" customWidth="1"/>
    <col min="4873" max="4873" width="9.125" style="378" customWidth="1"/>
    <col min="4874" max="4874" width="19.25390625" style="378" customWidth="1"/>
    <col min="4875" max="4875" width="9.125" style="378" customWidth="1"/>
    <col min="4876" max="4876" width="19.75390625" style="378" customWidth="1"/>
    <col min="4877" max="5120" width="9.125" style="378" customWidth="1"/>
    <col min="5121" max="5127" width="9.375" style="378" customWidth="1"/>
    <col min="5128" max="5128" width="20.875" style="378" customWidth="1"/>
    <col min="5129" max="5129" width="9.125" style="378" customWidth="1"/>
    <col min="5130" max="5130" width="19.25390625" style="378" customWidth="1"/>
    <col min="5131" max="5131" width="9.125" style="378" customWidth="1"/>
    <col min="5132" max="5132" width="19.75390625" style="378" customWidth="1"/>
    <col min="5133" max="5376" width="9.125" style="378" customWidth="1"/>
    <col min="5377" max="5383" width="9.375" style="378" customWidth="1"/>
    <col min="5384" max="5384" width="20.875" style="378" customWidth="1"/>
    <col min="5385" max="5385" width="9.125" style="378" customWidth="1"/>
    <col min="5386" max="5386" width="19.25390625" style="378" customWidth="1"/>
    <col min="5387" max="5387" width="9.125" style="378" customWidth="1"/>
    <col min="5388" max="5388" width="19.75390625" style="378" customWidth="1"/>
    <col min="5389" max="5632" width="9.125" style="378" customWidth="1"/>
    <col min="5633" max="5639" width="9.375" style="378" customWidth="1"/>
    <col min="5640" max="5640" width="20.875" style="378" customWidth="1"/>
    <col min="5641" max="5641" width="9.125" style="378" customWidth="1"/>
    <col min="5642" max="5642" width="19.25390625" style="378" customWidth="1"/>
    <col min="5643" max="5643" width="9.125" style="378" customWidth="1"/>
    <col min="5644" max="5644" width="19.75390625" style="378" customWidth="1"/>
    <col min="5645" max="5888" width="9.125" style="378" customWidth="1"/>
    <col min="5889" max="5895" width="9.375" style="378" customWidth="1"/>
    <col min="5896" max="5896" width="20.875" style="378" customWidth="1"/>
    <col min="5897" max="5897" width="9.125" style="378" customWidth="1"/>
    <col min="5898" max="5898" width="19.25390625" style="378" customWidth="1"/>
    <col min="5899" max="5899" width="9.125" style="378" customWidth="1"/>
    <col min="5900" max="5900" width="19.75390625" style="378" customWidth="1"/>
    <col min="5901" max="6144" width="9.125" style="378" customWidth="1"/>
    <col min="6145" max="6151" width="9.375" style="378" customWidth="1"/>
    <col min="6152" max="6152" width="20.875" style="378" customWidth="1"/>
    <col min="6153" max="6153" width="9.125" style="378" customWidth="1"/>
    <col min="6154" max="6154" width="19.25390625" style="378" customWidth="1"/>
    <col min="6155" max="6155" width="9.125" style="378" customWidth="1"/>
    <col min="6156" max="6156" width="19.75390625" style="378" customWidth="1"/>
    <col min="6157" max="6400" width="9.125" style="378" customWidth="1"/>
    <col min="6401" max="6407" width="9.375" style="378" customWidth="1"/>
    <col min="6408" max="6408" width="20.875" style="378" customWidth="1"/>
    <col min="6409" max="6409" width="9.125" style="378" customWidth="1"/>
    <col min="6410" max="6410" width="19.25390625" style="378" customWidth="1"/>
    <col min="6411" max="6411" width="9.125" style="378" customWidth="1"/>
    <col min="6412" max="6412" width="19.75390625" style="378" customWidth="1"/>
    <col min="6413" max="6656" width="9.125" style="378" customWidth="1"/>
    <col min="6657" max="6663" width="9.375" style="378" customWidth="1"/>
    <col min="6664" max="6664" width="20.875" style="378" customWidth="1"/>
    <col min="6665" max="6665" width="9.125" style="378" customWidth="1"/>
    <col min="6666" max="6666" width="19.25390625" style="378" customWidth="1"/>
    <col min="6667" max="6667" width="9.125" style="378" customWidth="1"/>
    <col min="6668" max="6668" width="19.75390625" style="378" customWidth="1"/>
    <col min="6669" max="6912" width="9.125" style="378" customWidth="1"/>
    <col min="6913" max="6919" width="9.375" style="378" customWidth="1"/>
    <col min="6920" max="6920" width="20.875" style="378" customWidth="1"/>
    <col min="6921" max="6921" width="9.125" style="378" customWidth="1"/>
    <col min="6922" max="6922" width="19.25390625" style="378" customWidth="1"/>
    <col min="6923" max="6923" width="9.125" style="378" customWidth="1"/>
    <col min="6924" max="6924" width="19.75390625" style="378" customWidth="1"/>
    <col min="6925" max="7168" width="9.125" style="378" customWidth="1"/>
    <col min="7169" max="7175" width="9.375" style="378" customWidth="1"/>
    <col min="7176" max="7176" width="20.875" style="378" customWidth="1"/>
    <col min="7177" max="7177" width="9.125" style="378" customWidth="1"/>
    <col min="7178" max="7178" width="19.25390625" style="378" customWidth="1"/>
    <col min="7179" max="7179" width="9.125" style="378" customWidth="1"/>
    <col min="7180" max="7180" width="19.75390625" style="378" customWidth="1"/>
    <col min="7181" max="7424" width="9.125" style="378" customWidth="1"/>
    <col min="7425" max="7431" width="9.375" style="378" customWidth="1"/>
    <col min="7432" max="7432" width="20.875" style="378" customWidth="1"/>
    <col min="7433" max="7433" width="9.125" style="378" customWidth="1"/>
    <col min="7434" max="7434" width="19.25390625" style="378" customWidth="1"/>
    <col min="7435" max="7435" width="9.125" style="378" customWidth="1"/>
    <col min="7436" max="7436" width="19.75390625" style="378" customWidth="1"/>
    <col min="7437" max="7680" width="9.125" style="378" customWidth="1"/>
    <col min="7681" max="7687" width="9.375" style="378" customWidth="1"/>
    <col min="7688" max="7688" width="20.875" style="378" customWidth="1"/>
    <col min="7689" max="7689" width="9.125" style="378" customWidth="1"/>
    <col min="7690" max="7690" width="19.25390625" style="378" customWidth="1"/>
    <col min="7691" max="7691" width="9.125" style="378" customWidth="1"/>
    <col min="7692" max="7692" width="19.75390625" style="378" customWidth="1"/>
    <col min="7693" max="7936" width="9.125" style="378" customWidth="1"/>
    <col min="7937" max="7943" width="9.375" style="378" customWidth="1"/>
    <col min="7944" max="7944" width="20.875" style="378" customWidth="1"/>
    <col min="7945" max="7945" width="9.125" style="378" customWidth="1"/>
    <col min="7946" max="7946" width="19.25390625" style="378" customWidth="1"/>
    <col min="7947" max="7947" width="9.125" style="378" customWidth="1"/>
    <col min="7948" max="7948" width="19.75390625" style="378" customWidth="1"/>
    <col min="7949" max="8192" width="9.125" style="378" customWidth="1"/>
    <col min="8193" max="8199" width="9.375" style="378" customWidth="1"/>
    <col min="8200" max="8200" width="20.875" style="378" customWidth="1"/>
    <col min="8201" max="8201" width="9.125" style="378" customWidth="1"/>
    <col min="8202" max="8202" width="19.25390625" style="378" customWidth="1"/>
    <col min="8203" max="8203" width="9.125" style="378" customWidth="1"/>
    <col min="8204" max="8204" width="19.75390625" style="378" customWidth="1"/>
    <col min="8205" max="8448" width="9.125" style="378" customWidth="1"/>
    <col min="8449" max="8455" width="9.375" style="378" customWidth="1"/>
    <col min="8456" max="8456" width="20.875" style="378" customWidth="1"/>
    <col min="8457" max="8457" width="9.125" style="378" customWidth="1"/>
    <col min="8458" max="8458" width="19.25390625" style="378" customWidth="1"/>
    <col min="8459" max="8459" width="9.125" style="378" customWidth="1"/>
    <col min="8460" max="8460" width="19.75390625" style="378" customWidth="1"/>
    <col min="8461" max="8704" width="9.125" style="378" customWidth="1"/>
    <col min="8705" max="8711" width="9.375" style="378" customWidth="1"/>
    <col min="8712" max="8712" width="20.875" style="378" customWidth="1"/>
    <col min="8713" max="8713" width="9.125" style="378" customWidth="1"/>
    <col min="8714" max="8714" width="19.25390625" style="378" customWidth="1"/>
    <col min="8715" max="8715" width="9.125" style="378" customWidth="1"/>
    <col min="8716" max="8716" width="19.75390625" style="378" customWidth="1"/>
    <col min="8717" max="8960" width="9.125" style="378" customWidth="1"/>
    <col min="8961" max="8967" width="9.375" style="378" customWidth="1"/>
    <col min="8968" max="8968" width="20.875" style="378" customWidth="1"/>
    <col min="8969" max="8969" width="9.125" style="378" customWidth="1"/>
    <col min="8970" max="8970" width="19.25390625" style="378" customWidth="1"/>
    <col min="8971" max="8971" width="9.125" style="378" customWidth="1"/>
    <col min="8972" max="8972" width="19.75390625" style="378" customWidth="1"/>
    <col min="8973" max="9216" width="9.125" style="378" customWidth="1"/>
    <col min="9217" max="9223" width="9.375" style="378" customWidth="1"/>
    <col min="9224" max="9224" width="20.875" style="378" customWidth="1"/>
    <col min="9225" max="9225" width="9.125" style="378" customWidth="1"/>
    <col min="9226" max="9226" width="19.25390625" style="378" customWidth="1"/>
    <col min="9227" max="9227" width="9.125" style="378" customWidth="1"/>
    <col min="9228" max="9228" width="19.75390625" style="378" customWidth="1"/>
    <col min="9229" max="9472" width="9.125" style="378" customWidth="1"/>
    <col min="9473" max="9479" width="9.375" style="378" customWidth="1"/>
    <col min="9480" max="9480" width="20.875" style="378" customWidth="1"/>
    <col min="9481" max="9481" width="9.125" style="378" customWidth="1"/>
    <col min="9482" max="9482" width="19.25390625" style="378" customWidth="1"/>
    <col min="9483" max="9483" width="9.125" style="378" customWidth="1"/>
    <col min="9484" max="9484" width="19.75390625" style="378" customWidth="1"/>
    <col min="9485" max="9728" width="9.125" style="378" customWidth="1"/>
    <col min="9729" max="9735" width="9.375" style="378" customWidth="1"/>
    <col min="9736" max="9736" width="20.875" style="378" customWidth="1"/>
    <col min="9737" max="9737" width="9.125" style="378" customWidth="1"/>
    <col min="9738" max="9738" width="19.25390625" style="378" customWidth="1"/>
    <col min="9739" max="9739" width="9.125" style="378" customWidth="1"/>
    <col min="9740" max="9740" width="19.75390625" style="378" customWidth="1"/>
    <col min="9741" max="9984" width="9.125" style="378" customWidth="1"/>
    <col min="9985" max="9991" width="9.375" style="378" customWidth="1"/>
    <col min="9992" max="9992" width="20.875" style="378" customWidth="1"/>
    <col min="9993" max="9993" width="9.125" style="378" customWidth="1"/>
    <col min="9994" max="9994" width="19.25390625" style="378" customWidth="1"/>
    <col min="9995" max="9995" width="9.125" style="378" customWidth="1"/>
    <col min="9996" max="9996" width="19.75390625" style="378" customWidth="1"/>
    <col min="9997" max="10240" width="9.125" style="378" customWidth="1"/>
    <col min="10241" max="10247" width="9.375" style="378" customWidth="1"/>
    <col min="10248" max="10248" width="20.875" style="378" customWidth="1"/>
    <col min="10249" max="10249" width="9.125" style="378" customWidth="1"/>
    <col min="10250" max="10250" width="19.25390625" style="378" customWidth="1"/>
    <col min="10251" max="10251" width="9.125" style="378" customWidth="1"/>
    <col min="10252" max="10252" width="19.75390625" style="378" customWidth="1"/>
    <col min="10253" max="10496" width="9.125" style="378" customWidth="1"/>
    <col min="10497" max="10503" width="9.375" style="378" customWidth="1"/>
    <col min="10504" max="10504" width="20.875" style="378" customWidth="1"/>
    <col min="10505" max="10505" width="9.125" style="378" customWidth="1"/>
    <col min="10506" max="10506" width="19.25390625" style="378" customWidth="1"/>
    <col min="10507" max="10507" width="9.125" style="378" customWidth="1"/>
    <col min="10508" max="10508" width="19.75390625" style="378" customWidth="1"/>
    <col min="10509" max="10752" width="9.125" style="378" customWidth="1"/>
    <col min="10753" max="10759" width="9.375" style="378" customWidth="1"/>
    <col min="10760" max="10760" width="20.875" style="378" customWidth="1"/>
    <col min="10761" max="10761" width="9.125" style="378" customWidth="1"/>
    <col min="10762" max="10762" width="19.25390625" style="378" customWidth="1"/>
    <col min="10763" max="10763" width="9.125" style="378" customWidth="1"/>
    <col min="10764" max="10764" width="19.75390625" style="378" customWidth="1"/>
    <col min="10765" max="11008" width="9.125" style="378" customWidth="1"/>
    <col min="11009" max="11015" width="9.375" style="378" customWidth="1"/>
    <col min="11016" max="11016" width="20.875" style="378" customWidth="1"/>
    <col min="11017" max="11017" width="9.125" style="378" customWidth="1"/>
    <col min="11018" max="11018" width="19.25390625" style="378" customWidth="1"/>
    <col min="11019" max="11019" width="9.125" style="378" customWidth="1"/>
    <col min="11020" max="11020" width="19.75390625" style="378" customWidth="1"/>
    <col min="11021" max="11264" width="9.125" style="378" customWidth="1"/>
    <col min="11265" max="11271" width="9.375" style="378" customWidth="1"/>
    <col min="11272" max="11272" width="20.875" style="378" customWidth="1"/>
    <col min="11273" max="11273" width="9.125" style="378" customWidth="1"/>
    <col min="11274" max="11274" width="19.25390625" style="378" customWidth="1"/>
    <col min="11275" max="11275" width="9.125" style="378" customWidth="1"/>
    <col min="11276" max="11276" width="19.75390625" style="378" customWidth="1"/>
    <col min="11277" max="11520" width="9.125" style="378" customWidth="1"/>
    <col min="11521" max="11527" width="9.375" style="378" customWidth="1"/>
    <col min="11528" max="11528" width="20.875" style="378" customWidth="1"/>
    <col min="11529" max="11529" width="9.125" style="378" customWidth="1"/>
    <col min="11530" max="11530" width="19.25390625" style="378" customWidth="1"/>
    <col min="11531" max="11531" width="9.125" style="378" customWidth="1"/>
    <col min="11532" max="11532" width="19.75390625" style="378" customWidth="1"/>
    <col min="11533" max="11776" width="9.125" style="378" customWidth="1"/>
    <col min="11777" max="11783" width="9.375" style="378" customWidth="1"/>
    <col min="11784" max="11784" width="20.875" style="378" customWidth="1"/>
    <col min="11785" max="11785" width="9.125" style="378" customWidth="1"/>
    <col min="11786" max="11786" width="19.25390625" style="378" customWidth="1"/>
    <col min="11787" max="11787" width="9.125" style="378" customWidth="1"/>
    <col min="11788" max="11788" width="19.75390625" style="378" customWidth="1"/>
    <col min="11789" max="12032" width="9.125" style="378" customWidth="1"/>
    <col min="12033" max="12039" width="9.375" style="378" customWidth="1"/>
    <col min="12040" max="12040" width="20.875" style="378" customWidth="1"/>
    <col min="12041" max="12041" width="9.125" style="378" customWidth="1"/>
    <col min="12042" max="12042" width="19.25390625" style="378" customWidth="1"/>
    <col min="12043" max="12043" width="9.125" style="378" customWidth="1"/>
    <col min="12044" max="12044" width="19.75390625" style="378" customWidth="1"/>
    <col min="12045" max="12288" width="9.125" style="378" customWidth="1"/>
    <col min="12289" max="12295" width="9.375" style="378" customWidth="1"/>
    <col min="12296" max="12296" width="20.875" style="378" customWidth="1"/>
    <col min="12297" max="12297" width="9.125" style="378" customWidth="1"/>
    <col min="12298" max="12298" width="19.25390625" style="378" customWidth="1"/>
    <col min="12299" max="12299" width="9.125" style="378" customWidth="1"/>
    <col min="12300" max="12300" width="19.75390625" style="378" customWidth="1"/>
    <col min="12301" max="12544" width="9.125" style="378" customWidth="1"/>
    <col min="12545" max="12551" width="9.375" style="378" customWidth="1"/>
    <col min="12552" max="12552" width="20.875" style="378" customWidth="1"/>
    <col min="12553" max="12553" width="9.125" style="378" customWidth="1"/>
    <col min="12554" max="12554" width="19.25390625" style="378" customWidth="1"/>
    <col min="12555" max="12555" width="9.125" style="378" customWidth="1"/>
    <col min="12556" max="12556" width="19.75390625" style="378" customWidth="1"/>
    <col min="12557" max="12800" width="9.125" style="378" customWidth="1"/>
    <col min="12801" max="12807" width="9.375" style="378" customWidth="1"/>
    <col min="12808" max="12808" width="20.875" style="378" customWidth="1"/>
    <col min="12809" max="12809" width="9.125" style="378" customWidth="1"/>
    <col min="12810" max="12810" width="19.25390625" style="378" customWidth="1"/>
    <col min="12811" max="12811" width="9.125" style="378" customWidth="1"/>
    <col min="12812" max="12812" width="19.75390625" style="378" customWidth="1"/>
    <col min="12813" max="13056" width="9.125" style="378" customWidth="1"/>
    <col min="13057" max="13063" width="9.375" style="378" customWidth="1"/>
    <col min="13064" max="13064" width="20.875" style="378" customWidth="1"/>
    <col min="13065" max="13065" width="9.125" style="378" customWidth="1"/>
    <col min="13066" max="13066" width="19.25390625" style="378" customWidth="1"/>
    <col min="13067" max="13067" width="9.125" style="378" customWidth="1"/>
    <col min="13068" max="13068" width="19.75390625" style="378" customWidth="1"/>
    <col min="13069" max="13312" width="9.125" style="378" customWidth="1"/>
    <col min="13313" max="13319" width="9.375" style="378" customWidth="1"/>
    <col min="13320" max="13320" width="20.875" style="378" customWidth="1"/>
    <col min="13321" max="13321" width="9.125" style="378" customWidth="1"/>
    <col min="13322" max="13322" width="19.25390625" style="378" customWidth="1"/>
    <col min="13323" max="13323" width="9.125" style="378" customWidth="1"/>
    <col min="13324" max="13324" width="19.75390625" style="378" customWidth="1"/>
    <col min="13325" max="13568" width="9.125" style="378" customWidth="1"/>
    <col min="13569" max="13575" width="9.375" style="378" customWidth="1"/>
    <col min="13576" max="13576" width="20.875" style="378" customWidth="1"/>
    <col min="13577" max="13577" width="9.125" style="378" customWidth="1"/>
    <col min="13578" max="13578" width="19.25390625" style="378" customWidth="1"/>
    <col min="13579" max="13579" width="9.125" style="378" customWidth="1"/>
    <col min="13580" max="13580" width="19.75390625" style="378" customWidth="1"/>
    <col min="13581" max="13824" width="9.125" style="378" customWidth="1"/>
    <col min="13825" max="13831" width="9.375" style="378" customWidth="1"/>
    <col min="13832" max="13832" width="20.875" style="378" customWidth="1"/>
    <col min="13833" max="13833" width="9.125" style="378" customWidth="1"/>
    <col min="13834" max="13834" width="19.25390625" style="378" customWidth="1"/>
    <col min="13835" max="13835" width="9.125" style="378" customWidth="1"/>
    <col min="13836" max="13836" width="19.75390625" style="378" customWidth="1"/>
    <col min="13837" max="14080" width="9.125" style="378" customWidth="1"/>
    <col min="14081" max="14087" width="9.375" style="378" customWidth="1"/>
    <col min="14088" max="14088" width="20.875" style="378" customWidth="1"/>
    <col min="14089" max="14089" width="9.125" style="378" customWidth="1"/>
    <col min="14090" max="14090" width="19.25390625" style="378" customWidth="1"/>
    <col min="14091" max="14091" width="9.125" style="378" customWidth="1"/>
    <col min="14092" max="14092" width="19.75390625" style="378" customWidth="1"/>
    <col min="14093" max="14336" width="9.125" style="378" customWidth="1"/>
    <col min="14337" max="14343" width="9.375" style="378" customWidth="1"/>
    <col min="14344" max="14344" width="20.875" style="378" customWidth="1"/>
    <col min="14345" max="14345" width="9.125" style="378" customWidth="1"/>
    <col min="14346" max="14346" width="19.25390625" style="378" customWidth="1"/>
    <col min="14347" max="14347" width="9.125" style="378" customWidth="1"/>
    <col min="14348" max="14348" width="19.75390625" style="378" customWidth="1"/>
    <col min="14349" max="14592" width="9.125" style="378" customWidth="1"/>
    <col min="14593" max="14599" width="9.375" style="378" customWidth="1"/>
    <col min="14600" max="14600" width="20.875" style="378" customWidth="1"/>
    <col min="14601" max="14601" width="9.125" style="378" customWidth="1"/>
    <col min="14602" max="14602" width="19.25390625" style="378" customWidth="1"/>
    <col min="14603" max="14603" width="9.125" style="378" customWidth="1"/>
    <col min="14604" max="14604" width="19.75390625" style="378" customWidth="1"/>
    <col min="14605" max="14848" width="9.125" style="378" customWidth="1"/>
    <col min="14849" max="14855" width="9.375" style="378" customWidth="1"/>
    <col min="14856" max="14856" width="20.875" style="378" customWidth="1"/>
    <col min="14857" max="14857" width="9.125" style="378" customWidth="1"/>
    <col min="14858" max="14858" width="19.25390625" style="378" customWidth="1"/>
    <col min="14859" max="14859" width="9.125" style="378" customWidth="1"/>
    <col min="14860" max="14860" width="19.75390625" style="378" customWidth="1"/>
    <col min="14861" max="15104" width="9.125" style="378" customWidth="1"/>
    <col min="15105" max="15111" width="9.375" style="378" customWidth="1"/>
    <col min="15112" max="15112" width="20.875" style="378" customWidth="1"/>
    <col min="15113" max="15113" width="9.125" style="378" customWidth="1"/>
    <col min="15114" max="15114" width="19.25390625" style="378" customWidth="1"/>
    <col min="15115" max="15115" width="9.125" style="378" customWidth="1"/>
    <col min="15116" max="15116" width="19.75390625" style="378" customWidth="1"/>
    <col min="15117" max="15360" width="9.125" style="378" customWidth="1"/>
    <col min="15361" max="15367" width="9.375" style="378" customWidth="1"/>
    <col min="15368" max="15368" width="20.875" style="378" customWidth="1"/>
    <col min="15369" max="15369" width="9.125" style="378" customWidth="1"/>
    <col min="15370" max="15370" width="19.25390625" style="378" customWidth="1"/>
    <col min="15371" max="15371" width="9.125" style="378" customWidth="1"/>
    <col min="15372" max="15372" width="19.75390625" style="378" customWidth="1"/>
    <col min="15373" max="15616" width="9.125" style="378" customWidth="1"/>
    <col min="15617" max="15623" width="9.375" style="378" customWidth="1"/>
    <col min="15624" max="15624" width="20.875" style="378" customWidth="1"/>
    <col min="15625" max="15625" width="9.125" style="378" customWidth="1"/>
    <col min="15626" max="15626" width="19.25390625" style="378" customWidth="1"/>
    <col min="15627" max="15627" width="9.125" style="378" customWidth="1"/>
    <col min="15628" max="15628" width="19.75390625" style="378" customWidth="1"/>
    <col min="15629" max="15872" width="9.125" style="378" customWidth="1"/>
    <col min="15873" max="15879" width="9.375" style="378" customWidth="1"/>
    <col min="15880" max="15880" width="20.875" style="378" customWidth="1"/>
    <col min="15881" max="15881" width="9.125" style="378" customWidth="1"/>
    <col min="15882" max="15882" width="19.25390625" style="378" customWidth="1"/>
    <col min="15883" max="15883" width="9.125" style="378" customWidth="1"/>
    <col min="15884" max="15884" width="19.75390625" style="378" customWidth="1"/>
    <col min="15885" max="16128" width="9.125" style="378" customWidth="1"/>
    <col min="16129" max="16135" width="9.375" style="378" customWidth="1"/>
    <col min="16136" max="16136" width="20.875" style="378" customWidth="1"/>
    <col min="16137" max="16137" width="9.125" style="378" customWidth="1"/>
    <col min="16138" max="16138" width="19.25390625" style="378" customWidth="1"/>
    <col min="16139" max="16139" width="9.125" style="378" customWidth="1"/>
    <col min="16140" max="16140" width="19.75390625" style="378" customWidth="1"/>
    <col min="16141" max="16384" width="9.125" style="378" customWidth="1"/>
  </cols>
  <sheetData>
    <row r="1" spans="1:8" ht="12.75" customHeight="1">
      <c r="A1" s="777" t="s">
        <v>3093</v>
      </c>
      <c r="B1" s="778"/>
      <c r="C1" s="778"/>
      <c r="D1" s="778"/>
      <c r="E1" s="778"/>
      <c r="F1" s="778"/>
      <c r="G1" s="778"/>
      <c r="H1" s="779"/>
    </row>
    <row r="2" spans="1:8" ht="6.75" customHeight="1">
      <c r="A2" s="780"/>
      <c r="B2" s="781"/>
      <c r="C2" s="781"/>
      <c r="D2" s="781"/>
      <c r="E2" s="781"/>
      <c r="F2" s="781"/>
      <c r="G2" s="781"/>
      <c r="H2" s="782"/>
    </row>
    <row r="3" spans="1:8" s="379" customFormat="1" ht="39.75" customHeight="1">
      <c r="A3" s="783" t="s">
        <v>3094</v>
      </c>
      <c r="B3" s="784"/>
      <c r="C3" s="784"/>
      <c r="D3" s="784"/>
      <c r="E3" s="784"/>
      <c r="F3" s="784"/>
      <c r="G3" s="784"/>
      <c r="H3" s="785"/>
    </row>
    <row r="4" spans="1:8" ht="11.25">
      <c r="A4" s="786"/>
      <c r="B4" s="787"/>
      <c r="C4" s="787"/>
      <c r="D4" s="787"/>
      <c r="E4" s="787"/>
      <c r="F4" s="787"/>
      <c r="G4" s="787"/>
      <c r="H4" s="788"/>
    </row>
    <row r="5" spans="1:8" ht="11.25">
      <c r="A5" s="789"/>
      <c r="B5" s="790"/>
      <c r="C5" s="790"/>
      <c r="D5" s="790"/>
      <c r="E5" s="790"/>
      <c r="F5" s="790"/>
      <c r="G5" s="790"/>
      <c r="H5" s="791"/>
    </row>
    <row r="6" spans="1:8" ht="13.5" customHeight="1">
      <c r="A6" s="792"/>
      <c r="B6" s="792"/>
      <c r="C6" s="792"/>
      <c r="D6" s="792"/>
      <c r="E6" s="792"/>
      <c r="F6" s="792"/>
      <c r="G6" s="792"/>
      <c r="H6" s="792"/>
    </row>
    <row r="7" spans="1:12" s="380" customFormat="1" ht="21.95" customHeight="1">
      <c r="A7" s="793" t="s">
        <v>3095</v>
      </c>
      <c r="B7" s="794"/>
      <c r="C7" s="794"/>
      <c r="D7" s="794"/>
      <c r="E7" s="794"/>
      <c r="F7" s="794"/>
      <c r="G7" s="794"/>
      <c r="H7" s="795"/>
      <c r="J7" s="381"/>
      <c r="L7" s="382"/>
    </row>
    <row r="8" spans="1:12" ht="16.35" customHeight="1">
      <c r="A8" s="796" t="s">
        <v>3096</v>
      </c>
      <c r="B8" s="796"/>
      <c r="C8" s="796"/>
      <c r="D8" s="796"/>
      <c r="E8" s="796"/>
      <c r="F8" s="796"/>
      <c r="G8" s="796"/>
      <c r="H8" s="383" t="s">
        <v>3097</v>
      </c>
      <c r="K8" s="384"/>
      <c r="L8" s="385"/>
    </row>
    <row r="9" spans="1:11" ht="11.25" customHeight="1">
      <c r="A9" s="386" t="s">
        <v>2727</v>
      </c>
      <c r="B9" s="797" t="s">
        <v>3098</v>
      </c>
      <c r="C9" s="798"/>
      <c r="D9" s="798"/>
      <c r="E9" s="798"/>
      <c r="F9" s="798"/>
      <c r="G9" s="799"/>
      <c r="H9" s="387">
        <f>SUM(H10:H14)</f>
        <v>0</v>
      </c>
      <c r="K9" s="384"/>
    </row>
    <row r="10" spans="1:12" ht="11.25" customHeight="1">
      <c r="A10" s="388" t="s">
        <v>94</v>
      </c>
      <c r="B10" s="776" t="s">
        <v>3099</v>
      </c>
      <c r="C10" s="776"/>
      <c r="D10" s="776"/>
      <c r="E10" s="776"/>
      <c r="F10" s="776"/>
      <c r="G10" s="776"/>
      <c r="H10" s="389">
        <f>'PS 2, PS 3'!H4</f>
        <v>0</v>
      </c>
      <c r="K10" s="384"/>
      <c r="L10" s="385"/>
    </row>
    <row r="11" spans="1:12" ht="11.25" customHeight="1">
      <c r="A11" s="388" t="s">
        <v>266</v>
      </c>
      <c r="B11" s="776" t="s">
        <v>3100</v>
      </c>
      <c r="C11" s="776"/>
      <c r="D11" s="776"/>
      <c r="E11" s="776"/>
      <c r="F11" s="776"/>
      <c r="G11" s="776"/>
      <c r="H11" s="389">
        <f>'PS 2, PS 3'!H22</f>
        <v>0</v>
      </c>
      <c r="K11" s="384"/>
      <c r="L11" s="385"/>
    </row>
    <row r="12" spans="1:12" ht="11.25" customHeight="1">
      <c r="A12" s="388" t="s">
        <v>311</v>
      </c>
      <c r="B12" s="776" t="s">
        <v>3101</v>
      </c>
      <c r="C12" s="776"/>
      <c r="D12" s="776"/>
      <c r="E12" s="776"/>
      <c r="F12" s="776"/>
      <c r="G12" s="776"/>
      <c r="H12" s="389">
        <f>'PS 2, PS 3'!H26</f>
        <v>0</v>
      </c>
      <c r="K12" s="384"/>
      <c r="L12" s="385"/>
    </row>
    <row r="13" spans="1:12" ht="11.25" customHeight="1">
      <c r="A13" s="388" t="s">
        <v>527</v>
      </c>
      <c r="B13" s="776" t="s">
        <v>3102</v>
      </c>
      <c r="C13" s="776"/>
      <c r="D13" s="776"/>
      <c r="E13" s="776"/>
      <c r="F13" s="776"/>
      <c r="G13" s="776"/>
      <c r="H13" s="389">
        <f>'PS 2, PS 3'!H38</f>
        <v>0</v>
      </c>
      <c r="K13" s="384"/>
      <c r="L13" s="385"/>
    </row>
    <row r="14" spans="1:8" ht="11.25" customHeight="1">
      <c r="A14" s="388" t="s">
        <v>169</v>
      </c>
      <c r="B14" s="776" t="s">
        <v>3103</v>
      </c>
      <c r="C14" s="776"/>
      <c r="D14" s="776"/>
      <c r="E14" s="776"/>
      <c r="F14" s="776"/>
      <c r="G14" s="776"/>
      <c r="H14" s="389">
        <f>'PS 2, PS 3'!H48</f>
        <v>0</v>
      </c>
    </row>
    <row r="15" spans="1:8" ht="11.25" customHeight="1">
      <c r="A15" s="386" t="s">
        <v>2727</v>
      </c>
      <c r="B15" s="800" t="s">
        <v>3098</v>
      </c>
      <c r="C15" s="800"/>
      <c r="D15" s="800"/>
      <c r="E15" s="800"/>
      <c r="F15" s="800"/>
      <c r="G15" s="800"/>
      <c r="H15" s="387">
        <f>SUM(H16:H17)</f>
        <v>0</v>
      </c>
    </row>
    <row r="16" spans="1:8" ht="11.25" customHeight="1">
      <c r="A16" s="390">
        <v>6</v>
      </c>
      <c r="B16" s="776" t="s">
        <v>2638</v>
      </c>
      <c r="C16" s="776"/>
      <c r="D16" s="776"/>
      <c r="E16" s="776"/>
      <c r="F16" s="776"/>
      <c r="G16" s="776"/>
      <c r="H16" s="389">
        <f>'PS 2, PS 3'!H80</f>
        <v>0</v>
      </c>
    </row>
    <row r="17" spans="1:8" ht="11.25" customHeight="1">
      <c r="A17" s="390">
        <v>7</v>
      </c>
      <c r="B17" s="776" t="s">
        <v>3104</v>
      </c>
      <c r="C17" s="776"/>
      <c r="D17" s="776"/>
      <c r="E17" s="776"/>
      <c r="F17" s="776"/>
      <c r="G17" s="776"/>
      <c r="H17" s="389">
        <f>'PS 2, PS 3'!H84</f>
        <v>0</v>
      </c>
    </row>
    <row r="18" spans="1:8" ht="11.25" customHeight="1">
      <c r="A18" s="386"/>
      <c r="B18" s="800" t="s">
        <v>3105</v>
      </c>
      <c r="C18" s="800"/>
      <c r="D18" s="800"/>
      <c r="E18" s="800"/>
      <c r="F18" s="800"/>
      <c r="G18" s="800"/>
      <c r="H18" s="387">
        <f>'PS 2, PS 3'!H1</f>
        <v>0</v>
      </c>
    </row>
    <row r="19" spans="1:8" ht="11.25" customHeight="1">
      <c r="A19" s="391"/>
      <c r="B19" s="392"/>
      <c r="C19" s="392"/>
      <c r="D19" s="392"/>
      <c r="E19" s="392"/>
      <c r="F19" s="392"/>
      <c r="G19" s="392"/>
      <c r="H19" s="393"/>
    </row>
    <row r="20" spans="1:8" ht="11.25" customHeight="1">
      <c r="A20" s="391"/>
      <c r="B20" s="392"/>
      <c r="C20" s="392"/>
      <c r="D20" s="392"/>
      <c r="E20" s="392"/>
      <c r="F20" s="392"/>
      <c r="G20" s="392"/>
      <c r="H20" s="393"/>
    </row>
    <row r="21" spans="1:8" ht="11.25" customHeight="1">
      <c r="A21" s="391"/>
      <c r="B21" s="392"/>
      <c r="C21" s="392"/>
      <c r="D21" s="392"/>
      <c r="E21" s="392"/>
      <c r="F21" s="392"/>
      <c r="G21" s="392"/>
      <c r="H21" s="393"/>
    </row>
    <row r="22" spans="1:8" ht="11.25" customHeight="1">
      <c r="A22" s="391"/>
      <c r="B22" s="392"/>
      <c r="C22" s="392"/>
      <c r="D22" s="392"/>
      <c r="E22" s="392"/>
      <c r="F22" s="392"/>
      <c r="G22" s="392"/>
      <c r="H22" s="394"/>
    </row>
    <row r="23" spans="1:8" ht="12.75" customHeight="1">
      <c r="A23" s="395"/>
      <c r="B23" s="396"/>
      <c r="C23" s="396"/>
      <c r="D23" s="396"/>
      <c r="E23" s="396"/>
      <c r="F23" s="396"/>
      <c r="G23" s="396"/>
      <c r="H23" s="396"/>
    </row>
    <row r="24" spans="1:4" ht="12.75" customHeight="1">
      <c r="A24" s="395"/>
      <c r="B24" s="396"/>
      <c r="C24" s="396"/>
      <c r="D24" s="396"/>
    </row>
    <row r="25" spans="1:4" ht="12.75" customHeight="1">
      <c r="A25" s="395"/>
      <c r="B25" s="396"/>
      <c r="C25" s="396"/>
      <c r="D25" s="396"/>
    </row>
    <row r="26" spans="1:4" ht="12.75" customHeight="1">
      <c r="A26" s="395"/>
      <c r="B26" s="396"/>
      <c r="C26" s="396"/>
      <c r="D26" s="396"/>
    </row>
    <row r="27" spans="1:4" ht="12.75" customHeight="1">
      <c r="A27" s="395"/>
      <c r="B27" s="396"/>
      <c r="C27" s="396"/>
      <c r="D27" s="396"/>
    </row>
    <row r="28" spans="1:8" ht="12.75" customHeight="1">
      <c r="A28" s="395"/>
      <c r="B28" s="396"/>
      <c r="C28" s="396"/>
      <c r="D28" s="396"/>
      <c r="E28" s="396"/>
      <c r="F28" s="396"/>
      <c r="G28" s="396"/>
      <c r="H28" s="396"/>
    </row>
    <row r="29" spans="1:8" ht="12.75" customHeight="1">
      <c r="A29" s="395"/>
      <c r="B29" s="396"/>
      <c r="C29" s="396"/>
      <c r="D29" s="396"/>
      <c r="E29" s="396"/>
      <c r="F29" s="396"/>
      <c r="G29" s="396"/>
      <c r="H29" s="396"/>
    </row>
    <row r="30" spans="1:8" ht="12.75" customHeight="1">
      <c r="A30" s="395"/>
      <c r="B30" s="396"/>
      <c r="C30" s="396"/>
      <c r="D30" s="396"/>
      <c r="E30" s="396"/>
      <c r="F30" s="396"/>
      <c r="G30" s="396"/>
      <c r="H30" s="396"/>
    </row>
    <row r="31" spans="1:8" ht="12.75" customHeight="1">
      <c r="A31" s="395"/>
      <c r="B31" s="396"/>
      <c r="C31" s="396"/>
      <c r="D31" s="396"/>
      <c r="E31" s="396"/>
      <c r="F31" s="396"/>
      <c r="G31" s="396"/>
      <c r="H31" s="396"/>
    </row>
    <row r="32" spans="1:8" ht="12.75" customHeight="1">
      <c r="A32" s="395"/>
      <c r="B32" s="396"/>
      <c r="C32" s="396"/>
      <c r="D32" s="396"/>
      <c r="E32" s="396"/>
      <c r="F32" s="396"/>
      <c r="G32" s="396"/>
      <c r="H32" s="396"/>
    </row>
    <row r="33" spans="1:8" ht="12.75" customHeight="1">
      <c r="A33" s="395"/>
      <c r="B33" s="396"/>
      <c r="C33" s="396"/>
      <c r="D33" s="396"/>
      <c r="E33" s="396"/>
      <c r="F33" s="396"/>
      <c r="G33" s="396"/>
      <c r="H33" s="396"/>
    </row>
    <row r="34" spans="1:8" ht="12.75" customHeight="1">
      <c r="A34" s="395"/>
      <c r="B34" s="396"/>
      <c r="C34" s="396"/>
      <c r="D34" s="396"/>
      <c r="E34" s="396"/>
      <c r="F34" s="396"/>
      <c r="G34" s="396"/>
      <c r="H34" s="396"/>
    </row>
    <row r="35" spans="1:8" ht="12.75" customHeight="1">
      <c r="A35" s="395"/>
      <c r="B35" s="396"/>
      <c r="C35" s="396"/>
      <c r="D35" s="396"/>
      <c r="E35" s="396"/>
      <c r="F35" s="396"/>
      <c r="G35" s="396"/>
      <c r="H35" s="396"/>
    </row>
    <row r="36" spans="1:8" ht="12.75" customHeight="1">
      <c r="A36" s="395"/>
      <c r="B36" s="396"/>
      <c r="C36" s="396"/>
      <c r="D36" s="396"/>
      <c r="E36" s="396"/>
      <c r="F36" s="396"/>
      <c r="G36" s="396"/>
      <c r="H36" s="396"/>
    </row>
    <row r="37" spans="1:8" ht="12.75" customHeight="1">
      <c r="A37" s="395"/>
      <c r="B37" s="396"/>
      <c r="C37" s="396"/>
      <c r="D37" s="396"/>
      <c r="E37" s="396"/>
      <c r="F37" s="396"/>
      <c r="G37" s="396"/>
      <c r="H37" s="396"/>
    </row>
    <row r="38" spans="1:8" ht="12.75" customHeight="1">
      <c r="A38" s="395"/>
      <c r="B38" s="396"/>
      <c r="C38" s="396"/>
      <c r="D38" s="396"/>
      <c r="E38" s="396"/>
      <c r="F38" s="396"/>
      <c r="G38" s="396"/>
      <c r="H38" s="396"/>
    </row>
    <row r="39" spans="1:8" ht="12.75" customHeight="1">
      <c r="A39" s="395"/>
      <c r="B39" s="396"/>
      <c r="C39" s="396"/>
      <c r="D39" s="396"/>
      <c r="E39" s="396"/>
      <c r="F39" s="396"/>
      <c r="G39" s="396"/>
      <c r="H39" s="396"/>
    </row>
    <row r="40" spans="1:8" ht="12.75" customHeight="1">
      <c r="A40" s="395"/>
      <c r="B40" s="396"/>
      <c r="C40" s="396"/>
      <c r="D40" s="396"/>
      <c r="E40" s="396"/>
      <c r="F40" s="396"/>
      <c r="G40" s="396"/>
      <c r="H40" s="396"/>
    </row>
    <row r="41" spans="1:8" ht="12.75" customHeight="1">
      <c r="A41" s="395"/>
      <c r="B41" s="396"/>
      <c r="C41" s="396"/>
      <c r="D41" s="396"/>
      <c r="E41" s="396"/>
      <c r="F41" s="396"/>
      <c r="G41" s="396"/>
      <c r="H41" s="396"/>
    </row>
    <row r="42" spans="1:8" ht="12.75" customHeight="1">
      <c r="A42" s="395"/>
      <c r="B42" s="396"/>
      <c r="C42" s="396"/>
      <c r="D42" s="396"/>
      <c r="E42" s="396"/>
      <c r="F42" s="396"/>
      <c r="G42" s="396"/>
      <c r="H42" s="396"/>
    </row>
    <row r="43" spans="1:8" ht="12.75" customHeight="1">
      <c r="A43" s="395"/>
      <c r="B43" s="396"/>
      <c r="C43" s="396"/>
      <c r="D43" s="396"/>
      <c r="E43" s="396"/>
      <c r="F43" s="396"/>
      <c r="G43" s="396"/>
      <c r="H43" s="396"/>
    </row>
    <row r="44" spans="1:8" ht="12.75" customHeight="1">
      <c r="A44" s="395"/>
      <c r="B44" s="396"/>
      <c r="C44" s="396"/>
      <c r="D44" s="396"/>
      <c r="E44" s="396"/>
      <c r="F44" s="396"/>
      <c r="G44" s="396"/>
      <c r="H44" s="396"/>
    </row>
    <row r="45" spans="1:8" ht="12.75" customHeight="1">
      <c r="A45" s="395"/>
      <c r="B45" s="396"/>
      <c r="C45" s="396"/>
      <c r="D45" s="396"/>
      <c r="E45" s="396"/>
      <c r="F45" s="396"/>
      <c r="G45" s="396"/>
      <c r="H45" s="396"/>
    </row>
    <row r="46" spans="1:8" ht="12.75" customHeight="1">
      <c r="A46" s="395"/>
      <c r="B46" s="396"/>
      <c r="C46" s="396"/>
      <c r="D46" s="396"/>
      <c r="E46" s="396"/>
      <c r="F46" s="396"/>
      <c r="G46" s="396"/>
      <c r="H46" s="396"/>
    </row>
    <row r="47" spans="1:8" ht="12.75" customHeight="1">
      <c r="A47" s="395"/>
      <c r="B47" s="396"/>
      <c r="C47" s="396"/>
      <c r="D47" s="396"/>
      <c r="E47" s="396"/>
      <c r="F47" s="396"/>
      <c r="G47" s="396"/>
      <c r="H47" s="396"/>
    </row>
    <row r="48" spans="1:8" ht="12.75" customHeight="1">
      <c r="A48" s="395"/>
      <c r="B48" s="396"/>
      <c r="C48" s="396"/>
      <c r="D48" s="396"/>
      <c r="E48" s="396"/>
      <c r="F48" s="396"/>
      <c r="G48" s="396"/>
      <c r="H48" s="396"/>
    </row>
    <row r="49" spans="1:8" ht="12.75" customHeight="1">
      <c r="A49" s="395"/>
      <c r="B49" s="396"/>
      <c r="C49" s="396"/>
      <c r="D49" s="396"/>
      <c r="E49" s="396"/>
      <c r="F49" s="396"/>
      <c r="G49" s="396"/>
      <c r="H49" s="396"/>
    </row>
    <row r="50" spans="1:8" ht="12.75" customHeight="1">
      <c r="A50" s="395"/>
      <c r="B50" s="396"/>
      <c r="C50" s="396"/>
      <c r="D50" s="396"/>
      <c r="E50" s="396"/>
      <c r="F50" s="396"/>
      <c r="G50" s="396"/>
      <c r="H50" s="396"/>
    </row>
    <row r="51" spans="1:8" ht="12.75" customHeight="1">
      <c r="A51" s="395"/>
      <c r="B51" s="396"/>
      <c r="C51" s="396"/>
      <c r="D51" s="396"/>
      <c r="E51" s="396"/>
      <c r="F51" s="396"/>
      <c r="G51" s="396"/>
      <c r="H51" s="396"/>
    </row>
    <row r="52" spans="1:8" ht="12.75" customHeight="1">
      <c r="A52" s="395"/>
      <c r="B52" s="396"/>
      <c r="C52" s="396"/>
      <c r="D52" s="396"/>
      <c r="E52" s="396"/>
      <c r="F52" s="396"/>
      <c r="G52" s="396"/>
      <c r="H52" s="396"/>
    </row>
  </sheetData>
  <sheetProtection insertRows="0" selectLockedCells="1"/>
  <mergeCells count="19">
    <mergeCell ref="B18:G18"/>
    <mergeCell ref="B12:G12"/>
    <mergeCell ref="B13:G13"/>
    <mergeCell ref="B14:G14"/>
    <mergeCell ref="B15:G15"/>
    <mergeCell ref="B16:G16"/>
    <mergeCell ref="B17:G17"/>
    <mergeCell ref="B11:G11"/>
    <mergeCell ref="A1:B1"/>
    <mergeCell ref="C1:H1"/>
    <mergeCell ref="A2:H2"/>
    <mergeCell ref="A3:H3"/>
    <mergeCell ref="A4:H4"/>
    <mergeCell ref="A5:H5"/>
    <mergeCell ref="A6:H6"/>
    <mergeCell ref="A7:H7"/>
    <mergeCell ref="A8:G8"/>
    <mergeCell ref="B9:G9"/>
    <mergeCell ref="B10:G10"/>
  </mergeCells>
  <printOptions/>
  <pageMargins left="0.3937007874015748" right="0.1968503937007874" top="0.3937007874015748" bottom="0.3937007874015748" header="0" footer="0.1968503937007874"/>
  <pageSetup fitToHeight="9999" fitToWidth="1" horizontalDpi="600" verticalDpi="600" orientation="portrait" paperSize="9" r:id="rId1"/>
  <headerFooter alignWithMargins="0">
    <oddFooter>&amp;L&amp;9 1565-51; Sušice – stavební úpravy v ulici Hájkova&amp;R&amp;9&amp;P/&amp;N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34185-F745-4E2B-B5AD-7941D57E8787}">
  <sheetPr>
    <tabColor rgb="FF00B050"/>
  </sheetPr>
  <dimension ref="A1:H775"/>
  <sheetViews>
    <sheetView view="pageBreakPreview" zoomScaleSheetLayoutView="100" zoomScalePageLayoutView="115" workbookViewId="0" topLeftCell="A1">
      <pane ySplit="2025" topLeftCell="A1" activePane="bottomLeft" state="split"/>
      <selection pane="topLeft" activeCell="G5" sqref="G5:G96"/>
      <selection pane="bottomLeft" activeCell="H81" sqref="H81"/>
    </sheetView>
  </sheetViews>
  <sheetFormatPr defaultColWidth="9.00390625" defaultRowHeight="12.75"/>
  <cols>
    <col min="1" max="1" width="6.75390625" style="533" customWidth="1"/>
    <col min="2" max="2" width="52.75390625" style="534" customWidth="1"/>
    <col min="3" max="3" width="13.875" style="533" customWidth="1"/>
    <col min="4" max="4" width="19.375" style="535" customWidth="1"/>
    <col min="5" max="5" width="4.875" style="382" customWidth="1"/>
    <col min="6" max="6" width="8.25390625" style="530" customWidth="1"/>
    <col min="7" max="7" width="12.375" style="531" customWidth="1"/>
    <col min="8" max="8" width="14.00390625" style="532" customWidth="1"/>
    <col min="9" max="256" width="9.125" style="380" customWidth="1"/>
    <col min="257" max="257" width="6.75390625" style="380" customWidth="1"/>
    <col min="258" max="258" width="52.75390625" style="380" customWidth="1"/>
    <col min="259" max="259" width="13.875" style="380" customWidth="1"/>
    <col min="260" max="260" width="19.375" style="380" customWidth="1"/>
    <col min="261" max="261" width="4.875" style="380" customWidth="1"/>
    <col min="262" max="262" width="8.25390625" style="380" customWidth="1"/>
    <col min="263" max="263" width="12.375" style="380" customWidth="1"/>
    <col min="264" max="264" width="14.00390625" style="380" customWidth="1"/>
    <col min="265" max="512" width="9.125" style="380" customWidth="1"/>
    <col min="513" max="513" width="6.75390625" style="380" customWidth="1"/>
    <col min="514" max="514" width="52.75390625" style="380" customWidth="1"/>
    <col min="515" max="515" width="13.875" style="380" customWidth="1"/>
    <col min="516" max="516" width="19.375" style="380" customWidth="1"/>
    <col min="517" max="517" width="4.875" style="380" customWidth="1"/>
    <col min="518" max="518" width="8.25390625" style="380" customWidth="1"/>
    <col min="519" max="519" width="12.375" style="380" customWidth="1"/>
    <col min="520" max="520" width="14.00390625" style="380" customWidth="1"/>
    <col min="521" max="768" width="9.125" style="380" customWidth="1"/>
    <col min="769" max="769" width="6.75390625" style="380" customWidth="1"/>
    <col min="770" max="770" width="52.75390625" style="380" customWidth="1"/>
    <col min="771" max="771" width="13.875" style="380" customWidth="1"/>
    <col min="772" max="772" width="19.375" style="380" customWidth="1"/>
    <col min="773" max="773" width="4.875" style="380" customWidth="1"/>
    <col min="774" max="774" width="8.25390625" style="380" customWidth="1"/>
    <col min="775" max="775" width="12.375" style="380" customWidth="1"/>
    <col min="776" max="776" width="14.00390625" style="380" customWidth="1"/>
    <col min="777" max="1024" width="9.125" style="380" customWidth="1"/>
    <col min="1025" max="1025" width="6.75390625" style="380" customWidth="1"/>
    <col min="1026" max="1026" width="52.75390625" style="380" customWidth="1"/>
    <col min="1027" max="1027" width="13.875" style="380" customWidth="1"/>
    <col min="1028" max="1028" width="19.375" style="380" customWidth="1"/>
    <col min="1029" max="1029" width="4.875" style="380" customWidth="1"/>
    <col min="1030" max="1030" width="8.25390625" style="380" customWidth="1"/>
    <col min="1031" max="1031" width="12.375" style="380" customWidth="1"/>
    <col min="1032" max="1032" width="14.00390625" style="380" customWidth="1"/>
    <col min="1033" max="1280" width="9.125" style="380" customWidth="1"/>
    <col min="1281" max="1281" width="6.75390625" style="380" customWidth="1"/>
    <col min="1282" max="1282" width="52.75390625" style="380" customWidth="1"/>
    <col min="1283" max="1283" width="13.875" style="380" customWidth="1"/>
    <col min="1284" max="1284" width="19.375" style="380" customWidth="1"/>
    <col min="1285" max="1285" width="4.875" style="380" customWidth="1"/>
    <col min="1286" max="1286" width="8.25390625" style="380" customWidth="1"/>
    <col min="1287" max="1287" width="12.375" style="380" customWidth="1"/>
    <col min="1288" max="1288" width="14.00390625" style="380" customWidth="1"/>
    <col min="1289" max="1536" width="9.125" style="380" customWidth="1"/>
    <col min="1537" max="1537" width="6.75390625" style="380" customWidth="1"/>
    <col min="1538" max="1538" width="52.75390625" style="380" customWidth="1"/>
    <col min="1539" max="1539" width="13.875" style="380" customWidth="1"/>
    <col min="1540" max="1540" width="19.375" style="380" customWidth="1"/>
    <col min="1541" max="1541" width="4.875" style="380" customWidth="1"/>
    <col min="1542" max="1542" width="8.25390625" style="380" customWidth="1"/>
    <col min="1543" max="1543" width="12.375" style="380" customWidth="1"/>
    <col min="1544" max="1544" width="14.00390625" style="380" customWidth="1"/>
    <col min="1545" max="1792" width="9.125" style="380" customWidth="1"/>
    <col min="1793" max="1793" width="6.75390625" style="380" customWidth="1"/>
    <col min="1794" max="1794" width="52.75390625" style="380" customWidth="1"/>
    <col min="1795" max="1795" width="13.875" style="380" customWidth="1"/>
    <col min="1796" max="1796" width="19.375" style="380" customWidth="1"/>
    <col min="1797" max="1797" width="4.875" style="380" customWidth="1"/>
    <col min="1798" max="1798" width="8.25390625" style="380" customWidth="1"/>
    <col min="1799" max="1799" width="12.375" style="380" customWidth="1"/>
    <col min="1800" max="1800" width="14.00390625" style="380" customWidth="1"/>
    <col min="1801" max="2048" width="9.125" style="380" customWidth="1"/>
    <col min="2049" max="2049" width="6.75390625" style="380" customWidth="1"/>
    <col min="2050" max="2050" width="52.75390625" style="380" customWidth="1"/>
    <col min="2051" max="2051" width="13.875" style="380" customWidth="1"/>
    <col min="2052" max="2052" width="19.375" style="380" customWidth="1"/>
    <col min="2053" max="2053" width="4.875" style="380" customWidth="1"/>
    <col min="2054" max="2054" width="8.25390625" style="380" customWidth="1"/>
    <col min="2055" max="2055" width="12.375" style="380" customWidth="1"/>
    <col min="2056" max="2056" width="14.00390625" style="380" customWidth="1"/>
    <col min="2057" max="2304" width="9.125" style="380" customWidth="1"/>
    <col min="2305" max="2305" width="6.75390625" style="380" customWidth="1"/>
    <col min="2306" max="2306" width="52.75390625" style="380" customWidth="1"/>
    <col min="2307" max="2307" width="13.875" style="380" customWidth="1"/>
    <col min="2308" max="2308" width="19.375" style="380" customWidth="1"/>
    <col min="2309" max="2309" width="4.875" style="380" customWidth="1"/>
    <col min="2310" max="2310" width="8.25390625" style="380" customWidth="1"/>
    <col min="2311" max="2311" width="12.375" style="380" customWidth="1"/>
    <col min="2312" max="2312" width="14.00390625" style="380" customWidth="1"/>
    <col min="2313" max="2560" width="9.125" style="380" customWidth="1"/>
    <col min="2561" max="2561" width="6.75390625" style="380" customWidth="1"/>
    <col min="2562" max="2562" width="52.75390625" style="380" customWidth="1"/>
    <col min="2563" max="2563" width="13.875" style="380" customWidth="1"/>
    <col min="2564" max="2564" width="19.375" style="380" customWidth="1"/>
    <col min="2565" max="2565" width="4.875" style="380" customWidth="1"/>
    <col min="2566" max="2566" width="8.25390625" style="380" customWidth="1"/>
    <col min="2567" max="2567" width="12.375" style="380" customWidth="1"/>
    <col min="2568" max="2568" width="14.00390625" style="380" customWidth="1"/>
    <col min="2569" max="2816" width="9.125" style="380" customWidth="1"/>
    <col min="2817" max="2817" width="6.75390625" style="380" customWidth="1"/>
    <col min="2818" max="2818" width="52.75390625" style="380" customWidth="1"/>
    <col min="2819" max="2819" width="13.875" style="380" customWidth="1"/>
    <col min="2820" max="2820" width="19.375" style="380" customWidth="1"/>
    <col min="2821" max="2821" width="4.875" style="380" customWidth="1"/>
    <col min="2822" max="2822" width="8.25390625" style="380" customWidth="1"/>
    <col min="2823" max="2823" width="12.375" style="380" customWidth="1"/>
    <col min="2824" max="2824" width="14.00390625" style="380" customWidth="1"/>
    <col min="2825" max="3072" width="9.125" style="380" customWidth="1"/>
    <col min="3073" max="3073" width="6.75390625" style="380" customWidth="1"/>
    <col min="3074" max="3074" width="52.75390625" style="380" customWidth="1"/>
    <col min="3075" max="3075" width="13.875" style="380" customWidth="1"/>
    <col min="3076" max="3076" width="19.375" style="380" customWidth="1"/>
    <col min="3077" max="3077" width="4.875" style="380" customWidth="1"/>
    <col min="3078" max="3078" width="8.25390625" style="380" customWidth="1"/>
    <col min="3079" max="3079" width="12.375" style="380" customWidth="1"/>
    <col min="3080" max="3080" width="14.00390625" style="380" customWidth="1"/>
    <col min="3081" max="3328" width="9.125" style="380" customWidth="1"/>
    <col min="3329" max="3329" width="6.75390625" style="380" customWidth="1"/>
    <col min="3330" max="3330" width="52.75390625" style="380" customWidth="1"/>
    <col min="3331" max="3331" width="13.875" style="380" customWidth="1"/>
    <col min="3332" max="3332" width="19.375" style="380" customWidth="1"/>
    <col min="3333" max="3333" width="4.875" style="380" customWidth="1"/>
    <col min="3334" max="3334" width="8.25390625" style="380" customWidth="1"/>
    <col min="3335" max="3335" width="12.375" style="380" customWidth="1"/>
    <col min="3336" max="3336" width="14.00390625" style="380" customWidth="1"/>
    <col min="3337" max="3584" width="9.125" style="380" customWidth="1"/>
    <col min="3585" max="3585" width="6.75390625" style="380" customWidth="1"/>
    <col min="3586" max="3586" width="52.75390625" style="380" customWidth="1"/>
    <col min="3587" max="3587" width="13.875" style="380" customWidth="1"/>
    <col min="3588" max="3588" width="19.375" style="380" customWidth="1"/>
    <col min="3589" max="3589" width="4.875" style="380" customWidth="1"/>
    <col min="3590" max="3590" width="8.25390625" style="380" customWidth="1"/>
    <col min="3591" max="3591" width="12.375" style="380" customWidth="1"/>
    <col min="3592" max="3592" width="14.00390625" style="380" customWidth="1"/>
    <col min="3593" max="3840" width="9.125" style="380" customWidth="1"/>
    <col min="3841" max="3841" width="6.75390625" style="380" customWidth="1"/>
    <col min="3842" max="3842" width="52.75390625" style="380" customWidth="1"/>
    <col min="3843" max="3843" width="13.875" style="380" customWidth="1"/>
    <col min="3844" max="3844" width="19.375" style="380" customWidth="1"/>
    <col min="3845" max="3845" width="4.875" style="380" customWidth="1"/>
    <col min="3846" max="3846" width="8.25390625" style="380" customWidth="1"/>
    <col min="3847" max="3847" width="12.375" style="380" customWidth="1"/>
    <col min="3848" max="3848" width="14.00390625" style="380" customWidth="1"/>
    <col min="3849" max="4096" width="9.125" style="380" customWidth="1"/>
    <col min="4097" max="4097" width="6.75390625" style="380" customWidth="1"/>
    <col min="4098" max="4098" width="52.75390625" style="380" customWidth="1"/>
    <col min="4099" max="4099" width="13.875" style="380" customWidth="1"/>
    <col min="4100" max="4100" width="19.375" style="380" customWidth="1"/>
    <col min="4101" max="4101" width="4.875" style="380" customWidth="1"/>
    <col min="4102" max="4102" width="8.25390625" style="380" customWidth="1"/>
    <col min="4103" max="4103" width="12.375" style="380" customWidth="1"/>
    <col min="4104" max="4104" width="14.00390625" style="380" customWidth="1"/>
    <col min="4105" max="4352" width="9.125" style="380" customWidth="1"/>
    <col min="4353" max="4353" width="6.75390625" style="380" customWidth="1"/>
    <col min="4354" max="4354" width="52.75390625" style="380" customWidth="1"/>
    <col min="4355" max="4355" width="13.875" style="380" customWidth="1"/>
    <col min="4356" max="4356" width="19.375" style="380" customWidth="1"/>
    <col min="4357" max="4357" width="4.875" style="380" customWidth="1"/>
    <col min="4358" max="4358" width="8.25390625" style="380" customWidth="1"/>
    <col min="4359" max="4359" width="12.375" style="380" customWidth="1"/>
    <col min="4360" max="4360" width="14.00390625" style="380" customWidth="1"/>
    <col min="4361" max="4608" width="9.125" style="380" customWidth="1"/>
    <col min="4609" max="4609" width="6.75390625" style="380" customWidth="1"/>
    <col min="4610" max="4610" width="52.75390625" style="380" customWidth="1"/>
    <col min="4611" max="4611" width="13.875" style="380" customWidth="1"/>
    <col min="4612" max="4612" width="19.375" style="380" customWidth="1"/>
    <col min="4613" max="4613" width="4.875" style="380" customWidth="1"/>
    <col min="4614" max="4614" width="8.25390625" style="380" customWidth="1"/>
    <col min="4615" max="4615" width="12.375" style="380" customWidth="1"/>
    <col min="4616" max="4616" width="14.00390625" style="380" customWidth="1"/>
    <col min="4617" max="4864" width="9.125" style="380" customWidth="1"/>
    <col min="4865" max="4865" width="6.75390625" style="380" customWidth="1"/>
    <col min="4866" max="4866" width="52.75390625" style="380" customWidth="1"/>
    <col min="4867" max="4867" width="13.875" style="380" customWidth="1"/>
    <col min="4868" max="4868" width="19.375" style="380" customWidth="1"/>
    <col min="4869" max="4869" width="4.875" style="380" customWidth="1"/>
    <col min="4870" max="4870" width="8.25390625" style="380" customWidth="1"/>
    <col min="4871" max="4871" width="12.375" style="380" customWidth="1"/>
    <col min="4872" max="4872" width="14.00390625" style="380" customWidth="1"/>
    <col min="4873" max="5120" width="9.125" style="380" customWidth="1"/>
    <col min="5121" max="5121" width="6.75390625" style="380" customWidth="1"/>
    <col min="5122" max="5122" width="52.75390625" style="380" customWidth="1"/>
    <col min="5123" max="5123" width="13.875" style="380" customWidth="1"/>
    <col min="5124" max="5124" width="19.375" style="380" customWidth="1"/>
    <col min="5125" max="5125" width="4.875" style="380" customWidth="1"/>
    <col min="5126" max="5126" width="8.25390625" style="380" customWidth="1"/>
    <col min="5127" max="5127" width="12.375" style="380" customWidth="1"/>
    <col min="5128" max="5128" width="14.00390625" style="380" customWidth="1"/>
    <col min="5129" max="5376" width="9.125" style="380" customWidth="1"/>
    <col min="5377" max="5377" width="6.75390625" style="380" customWidth="1"/>
    <col min="5378" max="5378" width="52.75390625" style="380" customWidth="1"/>
    <col min="5379" max="5379" width="13.875" style="380" customWidth="1"/>
    <col min="5380" max="5380" width="19.375" style="380" customWidth="1"/>
    <col min="5381" max="5381" width="4.875" style="380" customWidth="1"/>
    <col min="5382" max="5382" width="8.25390625" style="380" customWidth="1"/>
    <col min="5383" max="5383" width="12.375" style="380" customWidth="1"/>
    <col min="5384" max="5384" width="14.00390625" style="380" customWidth="1"/>
    <col min="5385" max="5632" width="9.125" style="380" customWidth="1"/>
    <col min="5633" max="5633" width="6.75390625" style="380" customWidth="1"/>
    <col min="5634" max="5634" width="52.75390625" style="380" customWidth="1"/>
    <col min="5635" max="5635" width="13.875" style="380" customWidth="1"/>
    <col min="5636" max="5636" width="19.375" style="380" customWidth="1"/>
    <col min="5637" max="5637" width="4.875" style="380" customWidth="1"/>
    <col min="5638" max="5638" width="8.25390625" style="380" customWidth="1"/>
    <col min="5639" max="5639" width="12.375" style="380" customWidth="1"/>
    <col min="5640" max="5640" width="14.00390625" style="380" customWidth="1"/>
    <col min="5641" max="5888" width="9.125" style="380" customWidth="1"/>
    <col min="5889" max="5889" width="6.75390625" style="380" customWidth="1"/>
    <col min="5890" max="5890" width="52.75390625" style="380" customWidth="1"/>
    <col min="5891" max="5891" width="13.875" style="380" customWidth="1"/>
    <col min="5892" max="5892" width="19.375" style="380" customWidth="1"/>
    <col min="5893" max="5893" width="4.875" style="380" customWidth="1"/>
    <col min="5894" max="5894" width="8.25390625" style="380" customWidth="1"/>
    <col min="5895" max="5895" width="12.375" style="380" customWidth="1"/>
    <col min="5896" max="5896" width="14.00390625" style="380" customWidth="1"/>
    <col min="5897" max="6144" width="9.125" style="380" customWidth="1"/>
    <col min="6145" max="6145" width="6.75390625" style="380" customWidth="1"/>
    <col min="6146" max="6146" width="52.75390625" style="380" customWidth="1"/>
    <col min="6147" max="6147" width="13.875" style="380" customWidth="1"/>
    <col min="6148" max="6148" width="19.375" style="380" customWidth="1"/>
    <col min="6149" max="6149" width="4.875" style="380" customWidth="1"/>
    <col min="6150" max="6150" width="8.25390625" style="380" customWidth="1"/>
    <col min="6151" max="6151" width="12.375" style="380" customWidth="1"/>
    <col min="6152" max="6152" width="14.00390625" style="380" customWidth="1"/>
    <col min="6153" max="6400" width="9.125" style="380" customWidth="1"/>
    <col min="6401" max="6401" width="6.75390625" style="380" customWidth="1"/>
    <col min="6402" max="6402" width="52.75390625" style="380" customWidth="1"/>
    <col min="6403" max="6403" width="13.875" style="380" customWidth="1"/>
    <col min="6404" max="6404" width="19.375" style="380" customWidth="1"/>
    <col min="6405" max="6405" width="4.875" style="380" customWidth="1"/>
    <col min="6406" max="6406" width="8.25390625" style="380" customWidth="1"/>
    <col min="6407" max="6407" width="12.375" style="380" customWidth="1"/>
    <col min="6408" max="6408" width="14.00390625" style="380" customWidth="1"/>
    <col min="6409" max="6656" width="9.125" style="380" customWidth="1"/>
    <col min="6657" max="6657" width="6.75390625" style="380" customWidth="1"/>
    <col min="6658" max="6658" width="52.75390625" style="380" customWidth="1"/>
    <col min="6659" max="6659" width="13.875" style="380" customWidth="1"/>
    <col min="6660" max="6660" width="19.375" style="380" customWidth="1"/>
    <col min="6661" max="6661" width="4.875" style="380" customWidth="1"/>
    <col min="6662" max="6662" width="8.25390625" style="380" customWidth="1"/>
    <col min="6663" max="6663" width="12.375" style="380" customWidth="1"/>
    <col min="6664" max="6664" width="14.00390625" style="380" customWidth="1"/>
    <col min="6665" max="6912" width="9.125" style="380" customWidth="1"/>
    <col min="6913" max="6913" width="6.75390625" style="380" customWidth="1"/>
    <col min="6914" max="6914" width="52.75390625" style="380" customWidth="1"/>
    <col min="6915" max="6915" width="13.875" style="380" customWidth="1"/>
    <col min="6916" max="6916" width="19.375" style="380" customWidth="1"/>
    <col min="6917" max="6917" width="4.875" style="380" customWidth="1"/>
    <col min="6918" max="6918" width="8.25390625" style="380" customWidth="1"/>
    <col min="6919" max="6919" width="12.375" style="380" customWidth="1"/>
    <col min="6920" max="6920" width="14.00390625" style="380" customWidth="1"/>
    <col min="6921" max="7168" width="9.125" style="380" customWidth="1"/>
    <col min="7169" max="7169" width="6.75390625" style="380" customWidth="1"/>
    <col min="7170" max="7170" width="52.75390625" style="380" customWidth="1"/>
    <col min="7171" max="7171" width="13.875" style="380" customWidth="1"/>
    <col min="7172" max="7172" width="19.375" style="380" customWidth="1"/>
    <col min="7173" max="7173" width="4.875" style="380" customWidth="1"/>
    <col min="7174" max="7174" width="8.25390625" style="380" customWidth="1"/>
    <col min="7175" max="7175" width="12.375" style="380" customWidth="1"/>
    <col min="7176" max="7176" width="14.00390625" style="380" customWidth="1"/>
    <col min="7177" max="7424" width="9.125" style="380" customWidth="1"/>
    <col min="7425" max="7425" width="6.75390625" style="380" customWidth="1"/>
    <col min="7426" max="7426" width="52.75390625" style="380" customWidth="1"/>
    <col min="7427" max="7427" width="13.875" style="380" customWidth="1"/>
    <col min="7428" max="7428" width="19.375" style="380" customWidth="1"/>
    <col min="7429" max="7429" width="4.875" style="380" customWidth="1"/>
    <col min="7430" max="7430" width="8.25390625" style="380" customWidth="1"/>
    <col min="7431" max="7431" width="12.375" style="380" customWidth="1"/>
    <col min="7432" max="7432" width="14.00390625" style="380" customWidth="1"/>
    <col min="7433" max="7680" width="9.125" style="380" customWidth="1"/>
    <col min="7681" max="7681" width="6.75390625" style="380" customWidth="1"/>
    <col min="7682" max="7682" width="52.75390625" style="380" customWidth="1"/>
    <col min="7683" max="7683" width="13.875" style="380" customWidth="1"/>
    <col min="7684" max="7684" width="19.375" style="380" customWidth="1"/>
    <col min="7685" max="7685" width="4.875" style="380" customWidth="1"/>
    <col min="7686" max="7686" width="8.25390625" style="380" customWidth="1"/>
    <col min="7687" max="7687" width="12.375" style="380" customWidth="1"/>
    <col min="7688" max="7688" width="14.00390625" style="380" customWidth="1"/>
    <col min="7689" max="7936" width="9.125" style="380" customWidth="1"/>
    <col min="7937" max="7937" width="6.75390625" style="380" customWidth="1"/>
    <col min="7938" max="7938" width="52.75390625" style="380" customWidth="1"/>
    <col min="7939" max="7939" width="13.875" style="380" customWidth="1"/>
    <col min="7940" max="7940" width="19.375" style="380" customWidth="1"/>
    <col min="7941" max="7941" width="4.875" style="380" customWidth="1"/>
    <col min="7942" max="7942" width="8.25390625" style="380" customWidth="1"/>
    <col min="7943" max="7943" width="12.375" style="380" customWidth="1"/>
    <col min="7944" max="7944" width="14.00390625" style="380" customWidth="1"/>
    <col min="7945" max="8192" width="9.125" style="380" customWidth="1"/>
    <col min="8193" max="8193" width="6.75390625" style="380" customWidth="1"/>
    <col min="8194" max="8194" width="52.75390625" style="380" customWidth="1"/>
    <col min="8195" max="8195" width="13.875" style="380" customWidth="1"/>
    <col min="8196" max="8196" width="19.375" style="380" customWidth="1"/>
    <col min="8197" max="8197" width="4.875" style="380" customWidth="1"/>
    <col min="8198" max="8198" width="8.25390625" style="380" customWidth="1"/>
    <col min="8199" max="8199" width="12.375" style="380" customWidth="1"/>
    <col min="8200" max="8200" width="14.00390625" style="380" customWidth="1"/>
    <col min="8201" max="8448" width="9.125" style="380" customWidth="1"/>
    <col min="8449" max="8449" width="6.75390625" style="380" customWidth="1"/>
    <col min="8450" max="8450" width="52.75390625" style="380" customWidth="1"/>
    <col min="8451" max="8451" width="13.875" style="380" customWidth="1"/>
    <col min="8452" max="8452" width="19.375" style="380" customWidth="1"/>
    <col min="8453" max="8453" width="4.875" style="380" customWidth="1"/>
    <col min="8454" max="8454" width="8.25390625" style="380" customWidth="1"/>
    <col min="8455" max="8455" width="12.375" style="380" customWidth="1"/>
    <col min="8456" max="8456" width="14.00390625" style="380" customWidth="1"/>
    <col min="8457" max="8704" width="9.125" style="380" customWidth="1"/>
    <col min="8705" max="8705" width="6.75390625" style="380" customWidth="1"/>
    <col min="8706" max="8706" width="52.75390625" style="380" customWidth="1"/>
    <col min="8707" max="8707" width="13.875" style="380" customWidth="1"/>
    <col min="8708" max="8708" width="19.375" style="380" customWidth="1"/>
    <col min="8709" max="8709" width="4.875" style="380" customWidth="1"/>
    <col min="8710" max="8710" width="8.25390625" style="380" customWidth="1"/>
    <col min="8711" max="8711" width="12.375" style="380" customWidth="1"/>
    <col min="8712" max="8712" width="14.00390625" style="380" customWidth="1"/>
    <col min="8713" max="8960" width="9.125" style="380" customWidth="1"/>
    <col min="8961" max="8961" width="6.75390625" style="380" customWidth="1"/>
    <col min="8962" max="8962" width="52.75390625" style="380" customWidth="1"/>
    <col min="8963" max="8963" width="13.875" style="380" customWidth="1"/>
    <col min="8964" max="8964" width="19.375" style="380" customWidth="1"/>
    <col min="8965" max="8965" width="4.875" style="380" customWidth="1"/>
    <col min="8966" max="8966" width="8.25390625" style="380" customWidth="1"/>
    <col min="8967" max="8967" width="12.375" style="380" customWidth="1"/>
    <col min="8968" max="8968" width="14.00390625" style="380" customWidth="1"/>
    <col min="8969" max="9216" width="9.125" style="380" customWidth="1"/>
    <col min="9217" max="9217" width="6.75390625" style="380" customWidth="1"/>
    <col min="9218" max="9218" width="52.75390625" style="380" customWidth="1"/>
    <col min="9219" max="9219" width="13.875" style="380" customWidth="1"/>
    <col min="9220" max="9220" width="19.375" style="380" customWidth="1"/>
    <col min="9221" max="9221" width="4.875" style="380" customWidth="1"/>
    <col min="9222" max="9222" width="8.25390625" style="380" customWidth="1"/>
    <col min="9223" max="9223" width="12.375" style="380" customWidth="1"/>
    <col min="9224" max="9224" width="14.00390625" style="380" customWidth="1"/>
    <col min="9225" max="9472" width="9.125" style="380" customWidth="1"/>
    <col min="9473" max="9473" width="6.75390625" style="380" customWidth="1"/>
    <col min="9474" max="9474" width="52.75390625" style="380" customWidth="1"/>
    <col min="9475" max="9475" width="13.875" style="380" customWidth="1"/>
    <col min="9476" max="9476" width="19.375" style="380" customWidth="1"/>
    <col min="9477" max="9477" width="4.875" style="380" customWidth="1"/>
    <col min="9478" max="9478" width="8.25390625" style="380" customWidth="1"/>
    <col min="9479" max="9479" width="12.375" style="380" customWidth="1"/>
    <col min="9480" max="9480" width="14.00390625" style="380" customWidth="1"/>
    <col min="9481" max="9728" width="9.125" style="380" customWidth="1"/>
    <col min="9729" max="9729" width="6.75390625" style="380" customWidth="1"/>
    <col min="9730" max="9730" width="52.75390625" style="380" customWidth="1"/>
    <col min="9731" max="9731" width="13.875" style="380" customWidth="1"/>
    <col min="9732" max="9732" width="19.375" style="380" customWidth="1"/>
    <col min="9733" max="9733" width="4.875" style="380" customWidth="1"/>
    <col min="9734" max="9734" width="8.25390625" style="380" customWidth="1"/>
    <col min="9735" max="9735" width="12.375" style="380" customWidth="1"/>
    <col min="9736" max="9736" width="14.00390625" style="380" customWidth="1"/>
    <col min="9737" max="9984" width="9.125" style="380" customWidth="1"/>
    <col min="9985" max="9985" width="6.75390625" style="380" customWidth="1"/>
    <col min="9986" max="9986" width="52.75390625" style="380" customWidth="1"/>
    <col min="9987" max="9987" width="13.875" style="380" customWidth="1"/>
    <col min="9988" max="9988" width="19.375" style="380" customWidth="1"/>
    <col min="9989" max="9989" width="4.875" style="380" customWidth="1"/>
    <col min="9990" max="9990" width="8.25390625" style="380" customWidth="1"/>
    <col min="9991" max="9991" width="12.375" style="380" customWidth="1"/>
    <col min="9992" max="9992" width="14.00390625" style="380" customWidth="1"/>
    <col min="9993" max="10240" width="9.125" style="380" customWidth="1"/>
    <col min="10241" max="10241" width="6.75390625" style="380" customWidth="1"/>
    <col min="10242" max="10242" width="52.75390625" style="380" customWidth="1"/>
    <col min="10243" max="10243" width="13.875" style="380" customWidth="1"/>
    <col min="10244" max="10244" width="19.375" style="380" customWidth="1"/>
    <col min="10245" max="10245" width="4.875" style="380" customWidth="1"/>
    <col min="10246" max="10246" width="8.25390625" style="380" customWidth="1"/>
    <col min="10247" max="10247" width="12.375" style="380" customWidth="1"/>
    <col min="10248" max="10248" width="14.00390625" style="380" customWidth="1"/>
    <col min="10249" max="10496" width="9.125" style="380" customWidth="1"/>
    <col min="10497" max="10497" width="6.75390625" style="380" customWidth="1"/>
    <col min="10498" max="10498" width="52.75390625" style="380" customWidth="1"/>
    <col min="10499" max="10499" width="13.875" style="380" customWidth="1"/>
    <col min="10500" max="10500" width="19.375" style="380" customWidth="1"/>
    <col min="10501" max="10501" width="4.875" style="380" customWidth="1"/>
    <col min="10502" max="10502" width="8.25390625" style="380" customWidth="1"/>
    <col min="10503" max="10503" width="12.375" style="380" customWidth="1"/>
    <col min="10504" max="10504" width="14.00390625" style="380" customWidth="1"/>
    <col min="10505" max="10752" width="9.125" style="380" customWidth="1"/>
    <col min="10753" max="10753" width="6.75390625" style="380" customWidth="1"/>
    <col min="10754" max="10754" width="52.75390625" style="380" customWidth="1"/>
    <col min="10755" max="10755" width="13.875" style="380" customWidth="1"/>
    <col min="10756" max="10756" width="19.375" style="380" customWidth="1"/>
    <col min="10757" max="10757" width="4.875" style="380" customWidth="1"/>
    <col min="10758" max="10758" width="8.25390625" style="380" customWidth="1"/>
    <col min="10759" max="10759" width="12.375" style="380" customWidth="1"/>
    <col min="10760" max="10760" width="14.00390625" style="380" customWidth="1"/>
    <col min="10761" max="11008" width="9.125" style="380" customWidth="1"/>
    <col min="11009" max="11009" width="6.75390625" style="380" customWidth="1"/>
    <col min="11010" max="11010" width="52.75390625" style="380" customWidth="1"/>
    <col min="11011" max="11011" width="13.875" style="380" customWidth="1"/>
    <col min="11012" max="11012" width="19.375" style="380" customWidth="1"/>
    <col min="11013" max="11013" width="4.875" style="380" customWidth="1"/>
    <col min="11014" max="11014" width="8.25390625" style="380" customWidth="1"/>
    <col min="11015" max="11015" width="12.375" style="380" customWidth="1"/>
    <col min="11016" max="11016" width="14.00390625" style="380" customWidth="1"/>
    <col min="11017" max="11264" width="9.125" style="380" customWidth="1"/>
    <col min="11265" max="11265" width="6.75390625" style="380" customWidth="1"/>
    <col min="11266" max="11266" width="52.75390625" style="380" customWidth="1"/>
    <col min="11267" max="11267" width="13.875" style="380" customWidth="1"/>
    <col min="11268" max="11268" width="19.375" style="380" customWidth="1"/>
    <col min="11269" max="11269" width="4.875" style="380" customWidth="1"/>
    <col min="11270" max="11270" width="8.25390625" style="380" customWidth="1"/>
    <col min="11271" max="11271" width="12.375" style="380" customWidth="1"/>
    <col min="11272" max="11272" width="14.00390625" style="380" customWidth="1"/>
    <col min="11273" max="11520" width="9.125" style="380" customWidth="1"/>
    <col min="11521" max="11521" width="6.75390625" style="380" customWidth="1"/>
    <col min="11522" max="11522" width="52.75390625" style="380" customWidth="1"/>
    <col min="11523" max="11523" width="13.875" style="380" customWidth="1"/>
    <col min="11524" max="11524" width="19.375" style="380" customWidth="1"/>
    <col min="11525" max="11525" width="4.875" style="380" customWidth="1"/>
    <col min="11526" max="11526" width="8.25390625" style="380" customWidth="1"/>
    <col min="11527" max="11527" width="12.375" style="380" customWidth="1"/>
    <col min="11528" max="11528" width="14.00390625" style="380" customWidth="1"/>
    <col min="11529" max="11776" width="9.125" style="380" customWidth="1"/>
    <col min="11777" max="11777" width="6.75390625" style="380" customWidth="1"/>
    <col min="11778" max="11778" width="52.75390625" style="380" customWidth="1"/>
    <col min="11779" max="11779" width="13.875" style="380" customWidth="1"/>
    <col min="11780" max="11780" width="19.375" style="380" customWidth="1"/>
    <col min="11781" max="11781" width="4.875" style="380" customWidth="1"/>
    <col min="11782" max="11782" width="8.25390625" style="380" customWidth="1"/>
    <col min="11783" max="11783" width="12.375" style="380" customWidth="1"/>
    <col min="11784" max="11784" width="14.00390625" style="380" customWidth="1"/>
    <col min="11785" max="12032" width="9.125" style="380" customWidth="1"/>
    <col min="12033" max="12033" width="6.75390625" style="380" customWidth="1"/>
    <col min="12034" max="12034" width="52.75390625" style="380" customWidth="1"/>
    <col min="12035" max="12035" width="13.875" style="380" customWidth="1"/>
    <col min="12036" max="12036" width="19.375" style="380" customWidth="1"/>
    <col min="12037" max="12037" width="4.875" style="380" customWidth="1"/>
    <col min="12038" max="12038" width="8.25390625" style="380" customWidth="1"/>
    <col min="12039" max="12039" width="12.375" style="380" customWidth="1"/>
    <col min="12040" max="12040" width="14.00390625" style="380" customWidth="1"/>
    <col min="12041" max="12288" width="9.125" style="380" customWidth="1"/>
    <col min="12289" max="12289" width="6.75390625" style="380" customWidth="1"/>
    <col min="12290" max="12290" width="52.75390625" style="380" customWidth="1"/>
    <col min="12291" max="12291" width="13.875" style="380" customWidth="1"/>
    <col min="12292" max="12292" width="19.375" style="380" customWidth="1"/>
    <col min="12293" max="12293" width="4.875" style="380" customWidth="1"/>
    <col min="12294" max="12294" width="8.25390625" style="380" customWidth="1"/>
    <col min="12295" max="12295" width="12.375" style="380" customWidth="1"/>
    <col min="12296" max="12296" width="14.00390625" style="380" customWidth="1"/>
    <col min="12297" max="12544" width="9.125" style="380" customWidth="1"/>
    <col min="12545" max="12545" width="6.75390625" style="380" customWidth="1"/>
    <col min="12546" max="12546" width="52.75390625" style="380" customWidth="1"/>
    <col min="12547" max="12547" width="13.875" style="380" customWidth="1"/>
    <col min="12548" max="12548" width="19.375" style="380" customWidth="1"/>
    <col min="12549" max="12549" width="4.875" style="380" customWidth="1"/>
    <col min="12550" max="12550" width="8.25390625" style="380" customWidth="1"/>
    <col min="12551" max="12551" width="12.375" style="380" customWidth="1"/>
    <col min="12552" max="12552" width="14.00390625" style="380" customWidth="1"/>
    <col min="12553" max="12800" width="9.125" style="380" customWidth="1"/>
    <col min="12801" max="12801" width="6.75390625" style="380" customWidth="1"/>
    <col min="12802" max="12802" width="52.75390625" style="380" customWidth="1"/>
    <col min="12803" max="12803" width="13.875" style="380" customWidth="1"/>
    <col min="12804" max="12804" width="19.375" style="380" customWidth="1"/>
    <col min="12805" max="12805" width="4.875" style="380" customWidth="1"/>
    <col min="12806" max="12806" width="8.25390625" style="380" customWidth="1"/>
    <col min="12807" max="12807" width="12.375" style="380" customWidth="1"/>
    <col min="12808" max="12808" width="14.00390625" style="380" customWidth="1"/>
    <col min="12809" max="13056" width="9.125" style="380" customWidth="1"/>
    <col min="13057" max="13057" width="6.75390625" style="380" customWidth="1"/>
    <col min="13058" max="13058" width="52.75390625" style="380" customWidth="1"/>
    <col min="13059" max="13059" width="13.875" style="380" customWidth="1"/>
    <col min="13060" max="13060" width="19.375" style="380" customWidth="1"/>
    <col min="13061" max="13061" width="4.875" style="380" customWidth="1"/>
    <col min="13062" max="13062" width="8.25390625" style="380" customWidth="1"/>
    <col min="13063" max="13063" width="12.375" style="380" customWidth="1"/>
    <col min="13064" max="13064" width="14.00390625" style="380" customWidth="1"/>
    <col min="13065" max="13312" width="9.125" style="380" customWidth="1"/>
    <col min="13313" max="13313" width="6.75390625" style="380" customWidth="1"/>
    <col min="13314" max="13314" width="52.75390625" style="380" customWidth="1"/>
    <col min="13315" max="13315" width="13.875" style="380" customWidth="1"/>
    <col min="13316" max="13316" width="19.375" style="380" customWidth="1"/>
    <col min="13317" max="13317" width="4.875" style="380" customWidth="1"/>
    <col min="13318" max="13318" width="8.25390625" style="380" customWidth="1"/>
    <col min="13319" max="13319" width="12.375" style="380" customWidth="1"/>
    <col min="13320" max="13320" width="14.00390625" style="380" customWidth="1"/>
    <col min="13321" max="13568" width="9.125" style="380" customWidth="1"/>
    <col min="13569" max="13569" width="6.75390625" style="380" customWidth="1"/>
    <col min="13570" max="13570" width="52.75390625" style="380" customWidth="1"/>
    <col min="13571" max="13571" width="13.875" style="380" customWidth="1"/>
    <col min="13572" max="13572" width="19.375" style="380" customWidth="1"/>
    <col min="13573" max="13573" width="4.875" style="380" customWidth="1"/>
    <col min="13574" max="13574" width="8.25390625" style="380" customWidth="1"/>
    <col min="13575" max="13575" width="12.375" style="380" customWidth="1"/>
    <col min="13576" max="13576" width="14.00390625" style="380" customWidth="1"/>
    <col min="13577" max="13824" width="9.125" style="380" customWidth="1"/>
    <col min="13825" max="13825" width="6.75390625" style="380" customWidth="1"/>
    <col min="13826" max="13826" width="52.75390625" style="380" customWidth="1"/>
    <col min="13827" max="13827" width="13.875" style="380" customWidth="1"/>
    <col min="13828" max="13828" width="19.375" style="380" customWidth="1"/>
    <col min="13829" max="13829" width="4.875" style="380" customWidth="1"/>
    <col min="13830" max="13830" width="8.25390625" style="380" customWidth="1"/>
    <col min="13831" max="13831" width="12.375" style="380" customWidth="1"/>
    <col min="13832" max="13832" width="14.00390625" style="380" customWidth="1"/>
    <col min="13833" max="14080" width="9.125" style="380" customWidth="1"/>
    <col min="14081" max="14081" width="6.75390625" style="380" customWidth="1"/>
    <col min="14082" max="14082" width="52.75390625" style="380" customWidth="1"/>
    <col min="14083" max="14083" width="13.875" style="380" customWidth="1"/>
    <col min="14084" max="14084" width="19.375" style="380" customWidth="1"/>
    <col min="14085" max="14085" width="4.875" style="380" customWidth="1"/>
    <col min="14086" max="14086" width="8.25390625" style="380" customWidth="1"/>
    <col min="14087" max="14087" width="12.375" style="380" customWidth="1"/>
    <col min="14088" max="14088" width="14.00390625" style="380" customWidth="1"/>
    <col min="14089" max="14336" width="9.125" style="380" customWidth="1"/>
    <col min="14337" max="14337" width="6.75390625" style="380" customWidth="1"/>
    <col min="14338" max="14338" width="52.75390625" style="380" customWidth="1"/>
    <col min="14339" max="14339" width="13.875" style="380" customWidth="1"/>
    <col min="14340" max="14340" width="19.375" style="380" customWidth="1"/>
    <col min="14341" max="14341" width="4.875" style="380" customWidth="1"/>
    <col min="14342" max="14342" width="8.25390625" style="380" customWidth="1"/>
    <col min="14343" max="14343" width="12.375" style="380" customWidth="1"/>
    <col min="14344" max="14344" width="14.00390625" style="380" customWidth="1"/>
    <col min="14345" max="14592" width="9.125" style="380" customWidth="1"/>
    <col min="14593" max="14593" width="6.75390625" style="380" customWidth="1"/>
    <col min="14594" max="14594" width="52.75390625" style="380" customWidth="1"/>
    <col min="14595" max="14595" width="13.875" style="380" customWidth="1"/>
    <col min="14596" max="14596" width="19.375" style="380" customWidth="1"/>
    <col min="14597" max="14597" width="4.875" style="380" customWidth="1"/>
    <col min="14598" max="14598" width="8.25390625" style="380" customWidth="1"/>
    <col min="14599" max="14599" width="12.375" style="380" customWidth="1"/>
    <col min="14600" max="14600" width="14.00390625" style="380" customWidth="1"/>
    <col min="14601" max="14848" width="9.125" style="380" customWidth="1"/>
    <col min="14849" max="14849" width="6.75390625" style="380" customWidth="1"/>
    <col min="14850" max="14850" width="52.75390625" style="380" customWidth="1"/>
    <col min="14851" max="14851" width="13.875" style="380" customWidth="1"/>
    <col min="14852" max="14852" width="19.375" style="380" customWidth="1"/>
    <col min="14853" max="14853" width="4.875" style="380" customWidth="1"/>
    <col min="14854" max="14854" width="8.25390625" style="380" customWidth="1"/>
    <col min="14855" max="14855" width="12.375" style="380" customWidth="1"/>
    <col min="14856" max="14856" width="14.00390625" style="380" customWidth="1"/>
    <col min="14857" max="15104" width="9.125" style="380" customWidth="1"/>
    <col min="15105" max="15105" width="6.75390625" style="380" customWidth="1"/>
    <col min="15106" max="15106" width="52.75390625" style="380" customWidth="1"/>
    <col min="15107" max="15107" width="13.875" style="380" customWidth="1"/>
    <col min="15108" max="15108" width="19.375" style="380" customWidth="1"/>
    <col min="15109" max="15109" width="4.875" style="380" customWidth="1"/>
    <col min="15110" max="15110" width="8.25390625" style="380" customWidth="1"/>
    <col min="15111" max="15111" width="12.375" style="380" customWidth="1"/>
    <col min="15112" max="15112" width="14.00390625" style="380" customWidth="1"/>
    <col min="15113" max="15360" width="9.125" style="380" customWidth="1"/>
    <col min="15361" max="15361" width="6.75390625" style="380" customWidth="1"/>
    <col min="15362" max="15362" width="52.75390625" style="380" customWidth="1"/>
    <col min="15363" max="15363" width="13.875" style="380" customWidth="1"/>
    <col min="15364" max="15364" width="19.375" style="380" customWidth="1"/>
    <col min="15365" max="15365" width="4.875" style="380" customWidth="1"/>
    <col min="15366" max="15366" width="8.25390625" style="380" customWidth="1"/>
    <col min="15367" max="15367" width="12.375" style="380" customWidth="1"/>
    <col min="15368" max="15368" width="14.00390625" style="380" customWidth="1"/>
    <col min="15369" max="15616" width="9.125" style="380" customWidth="1"/>
    <col min="15617" max="15617" width="6.75390625" style="380" customWidth="1"/>
    <col min="15618" max="15618" width="52.75390625" style="380" customWidth="1"/>
    <col min="15619" max="15619" width="13.875" style="380" customWidth="1"/>
    <col min="15620" max="15620" width="19.375" style="380" customWidth="1"/>
    <col min="15621" max="15621" width="4.875" style="380" customWidth="1"/>
    <col min="15622" max="15622" width="8.25390625" style="380" customWidth="1"/>
    <col min="15623" max="15623" width="12.375" style="380" customWidth="1"/>
    <col min="15624" max="15624" width="14.00390625" style="380" customWidth="1"/>
    <col min="15625" max="15872" width="9.125" style="380" customWidth="1"/>
    <col min="15873" max="15873" width="6.75390625" style="380" customWidth="1"/>
    <col min="15874" max="15874" width="52.75390625" style="380" customWidth="1"/>
    <col min="15875" max="15875" width="13.875" style="380" customWidth="1"/>
    <col min="15876" max="15876" width="19.375" style="380" customWidth="1"/>
    <col min="15877" max="15877" width="4.875" style="380" customWidth="1"/>
    <col min="15878" max="15878" width="8.25390625" style="380" customWidth="1"/>
    <col min="15879" max="15879" width="12.375" style="380" customWidth="1"/>
    <col min="15880" max="15880" width="14.00390625" style="380" customWidth="1"/>
    <col min="15881" max="16128" width="9.125" style="380" customWidth="1"/>
    <col min="16129" max="16129" width="6.75390625" style="380" customWidth="1"/>
    <col min="16130" max="16130" width="52.75390625" style="380" customWidth="1"/>
    <col min="16131" max="16131" width="13.875" style="380" customWidth="1"/>
    <col min="16132" max="16132" width="19.375" style="380" customWidth="1"/>
    <col min="16133" max="16133" width="4.875" style="380" customWidth="1"/>
    <col min="16134" max="16134" width="8.25390625" style="380" customWidth="1"/>
    <col min="16135" max="16135" width="12.375" style="380" customWidth="1"/>
    <col min="16136" max="16136" width="14.00390625" style="380" customWidth="1"/>
    <col min="16137" max="16384" width="9.125" style="380" customWidth="1"/>
  </cols>
  <sheetData>
    <row r="1" spans="1:8" s="403" customFormat="1" ht="15.75">
      <c r="A1" s="398" t="s">
        <v>3106</v>
      </c>
      <c r="B1" s="399"/>
      <c r="C1" s="399"/>
      <c r="D1" s="400"/>
      <c r="E1" s="399"/>
      <c r="F1" s="399"/>
      <c r="G1" s="401"/>
      <c r="H1" s="402">
        <f>H4+H22+H26+H38+H48+H80+H84</f>
        <v>0</v>
      </c>
    </row>
    <row r="2" spans="1:8" ht="12">
      <c r="A2" s="404" t="s">
        <v>2727</v>
      </c>
      <c r="B2" s="404" t="s">
        <v>3096</v>
      </c>
      <c r="C2" s="404" t="s">
        <v>2731</v>
      </c>
      <c r="D2" s="405" t="s">
        <v>2730</v>
      </c>
      <c r="E2" s="406" t="s">
        <v>3107</v>
      </c>
      <c r="F2" s="407" t="s">
        <v>3108</v>
      </c>
      <c r="G2" s="408" t="s">
        <v>3109</v>
      </c>
      <c r="H2" s="409" t="s">
        <v>3097</v>
      </c>
    </row>
    <row r="3" spans="1:8" s="414" customFormat="1" ht="15.75">
      <c r="A3" s="410" t="s">
        <v>3110</v>
      </c>
      <c r="B3" s="411"/>
      <c r="C3" s="411"/>
      <c r="D3" s="412"/>
      <c r="E3" s="411"/>
      <c r="F3" s="411"/>
      <c r="G3" s="411"/>
      <c r="H3" s="413"/>
    </row>
    <row r="4" spans="1:8" ht="12.75">
      <c r="A4" s="415" t="s">
        <v>94</v>
      </c>
      <c r="B4" s="416" t="s">
        <v>3099</v>
      </c>
      <c r="C4" s="417"/>
      <c r="D4" s="418"/>
      <c r="E4" s="417"/>
      <c r="F4" s="417"/>
      <c r="G4" s="419"/>
      <c r="H4" s="420">
        <f>SUM(H5:H21)</f>
        <v>0</v>
      </c>
    </row>
    <row r="5" spans="1:8" ht="33.75">
      <c r="A5" s="421" t="s">
        <v>3111</v>
      </c>
      <c r="B5" s="422" t="s">
        <v>3112</v>
      </c>
      <c r="C5" s="423"/>
      <c r="D5" s="423"/>
      <c r="E5" s="424" t="s">
        <v>108</v>
      </c>
      <c r="F5" s="425">
        <v>1</v>
      </c>
      <c r="G5" s="821"/>
      <c r="H5" s="426">
        <f aca="true" t="shared" si="0" ref="H5:H20">F5*G5</f>
        <v>0</v>
      </c>
    </row>
    <row r="6" spans="1:8" ht="90">
      <c r="A6" s="421" t="s">
        <v>3113</v>
      </c>
      <c r="B6" s="427" t="s">
        <v>3114</v>
      </c>
      <c r="C6" s="423"/>
      <c r="D6" s="423"/>
      <c r="E6" s="424" t="s">
        <v>108</v>
      </c>
      <c r="F6" s="425">
        <v>1</v>
      </c>
      <c r="G6" s="821"/>
      <c r="H6" s="426">
        <f t="shared" si="0"/>
        <v>0</v>
      </c>
    </row>
    <row r="7" spans="1:8" s="430" customFormat="1" ht="22.5">
      <c r="A7" s="421" t="s">
        <v>3115</v>
      </c>
      <c r="B7" s="428" t="s">
        <v>3116</v>
      </c>
      <c r="C7" s="429"/>
      <c r="D7" s="429"/>
      <c r="E7" s="424" t="s">
        <v>108</v>
      </c>
      <c r="F7" s="425">
        <v>1</v>
      </c>
      <c r="G7" s="821"/>
      <c r="H7" s="426">
        <f t="shared" si="0"/>
        <v>0</v>
      </c>
    </row>
    <row r="8" spans="1:8" s="432" customFormat="1" ht="22.5">
      <c r="A8" s="421" t="s">
        <v>3117</v>
      </c>
      <c r="B8" s="428" t="s">
        <v>3118</v>
      </c>
      <c r="C8" s="429"/>
      <c r="D8" s="429"/>
      <c r="E8" s="431" t="s">
        <v>108</v>
      </c>
      <c r="F8" s="425">
        <v>2</v>
      </c>
      <c r="G8" s="821"/>
      <c r="H8" s="426">
        <f t="shared" si="0"/>
        <v>0</v>
      </c>
    </row>
    <row r="9" spans="1:8" s="432" customFormat="1" ht="67.5">
      <c r="A9" s="421" t="s">
        <v>3119</v>
      </c>
      <c r="B9" s="427" t="s">
        <v>3120</v>
      </c>
      <c r="C9" s="423"/>
      <c r="D9" s="423"/>
      <c r="E9" s="424" t="s">
        <v>108</v>
      </c>
      <c r="F9" s="425">
        <v>1</v>
      </c>
      <c r="G9" s="821"/>
      <c r="H9" s="426">
        <f t="shared" si="0"/>
        <v>0</v>
      </c>
    </row>
    <row r="10" spans="1:8" s="432" customFormat="1" ht="22.5">
      <c r="A10" s="421" t="s">
        <v>3121</v>
      </c>
      <c r="B10" s="428" t="s">
        <v>3122</v>
      </c>
      <c r="C10" s="423"/>
      <c r="D10" s="423"/>
      <c r="E10" s="431" t="s">
        <v>108</v>
      </c>
      <c r="F10" s="425">
        <v>1</v>
      </c>
      <c r="G10" s="821"/>
      <c r="H10" s="426">
        <f t="shared" si="0"/>
        <v>0</v>
      </c>
    </row>
    <row r="11" spans="1:8" s="432" customFormat="1" ht="33.75">
      <c r="A11" s="421" t="s">
        <v>3123</v>
      </c>
      <c r="B11" s="428" t="s">
        <v>3124</v>
      </c>
      <c r="C11" s="433"/>
      <c r="D11" s="433"/>
      <c r="E11" s="431" t="s">
        <v>108</v>
      </c>
      <c r="F11" s="425">
        <v>1</v>
      </c>
      <c r="G11" s="821"/>
      <c r="H11" s="426">
        <f t="shared" si="0"/>
        <v>0</v>
      </c>
    </row>
    <row r="12" spans="1:8" s="432" customFormat="1" ht="22.5">
      <c r="A12" s="421" t="s">
        <v>3125</v>
      </c>
      <c r="B12" s="428" t="s">
        <v>3126</v>
      </c>
      <c r="C12" s="423"/>
      <c r="D12" s="423"/>
      <c r="E12" s="424" t="s">
        <v>108</v>
      </c>
      <c r="F12" s="425">
        <v>1</v>
      </c>
      <c r="G12" s="821"/>
      <c r="H12" s="426">
        <f t="shared" si="0"/>
        <v>0</v>
      </c>
    </row>
    <row r="13" spans="1:8" s="432" customFormat="1" ht="33.75">
      <c r="A13" s="421" t="s">
        <v>3127</v>
      </c>
      <c r="B13" s="428" t="s">
        <v>3128</v>
      </c>
      <c r="C13" s="429"/>
      <c r="D13" s="429"/>
      <c r="E13" s="431" t="s">
        <v>108</v>
      </c>
      <c r="F13" s="425">
        <v>2</v>
      </c>
      <c r="G13" s="821"/>
      <c r="H13" s="426">
        <f t="shared" si="0"/>
        <v>0</v>
      </c>
    </row>
    <row r="14" spans="1:8" s="432" customFormat="1" ht="12.75">
      <c r="A14" s="421" t="s">
        <v>3129</v>
      </c>
      <c r="B14" s="427" t="s">
        <v>3130</v>
      </c>
      <c r="C14" s="423"/>
      <c r="D14" s="423"/>
      <c r="E14" s="431" t="s">
        <v>108</v>
      </c>
      <c r="F14" s="425">
        <v>3</v>
      </c>
      <c r="G14" s="821"/>
      <c r="H14" s="426">
        <f t="shared" si="0"/>
        <v>0</v>
      </c>
    </row>
    <row r="15" spans="1:8" s="432" customFormat="1" ht="22.5">
      <c r="A15" s="421" t="s">
        <v>3131</v>
      </c>
      <c r="B15" s="428" t="s">
        <v>3132</v>
      </c>
      <c r="C15" s="429"/>
      <c r="D15" s="429"/>
      <c r="E15" s="431" t="s">
        <v>108</v>
      </c>
      <c r="F15" s="425">
        <v>1</v>
      </c>
      <c r="G15" s="821"/>
      <c r="H15" s="426">
        <f t="shared" si="0"/>
        <v>0</v>
      </c>
    </row>
    <row r="16" spans="1:8" s="432" customFormat="1" ht="22.5">
      <c r="A16" s="421" t="s">
        <v>3133</v>
      </c>
      <c r="B16" s="427" t="s">
        <v>3134</v>
      </c>
      <c r="C16" s="423"/>
      <c r="D16" s="423"/>
      <c r="E16" s="431" t="s">
        <v>108</v>
      </c>
      <c r="F16" s="425">
        <v>3</v>
      </c>
      <c r="G16" s="821"/>
      <c r="H16" s="426">
        <f t="shared" si="0"/>
        <v>0</v>
      </c>
    </row>
    <row r="17" spans="1:8" s="432" customFormat="1" ht="33.75">
      <c r="A17" s="421" t="s">
        <v>3135</v>
      </c>
      <c r="B17" s="428" t="s">
        <v>3136</v>
      </c>
      <c r="C17" s="429"/>
      <c r="D17" s="429"/>
      <c r="E17" s="431" t="s">
        <v>108</v>
      </c>
      <c r="F17" s="425">
        <v>2</v>
      </c>
      <c r="G17" s="821"/>
      <c r="H17" s="426">
        <f t="shared" si="0"/>
        <v>0</v>
      </c>
    </row>
    <row r="18" spans="1:8" s="432" customFormat="1" ht="22.5">
      <c r="A18" s="421" t="s">
        <v>3137</v>
      </c>
      <c r="B18" s="428" t="s">
        <v>3138</v>
      </c>
      <c r="C18" s="429"/>
      <c r="D18" s="429"/>
      <c r="E18" s="431" t="s">
        <v>108</v>
      </c>
      <c r="F18" s="425">
        <v>2</v>
      </c>
      <c r="G18" s="821"/>
      <c r="H18" s="426">
        <f t="shared" si="0"/>
        <v>0</v>
      </c>
    </row>
    <row r="19" spans="1:8" s="430" customFormat="1" ht="22.5">
      <c r="A19" s="421" t="s">
        <v>3139</v>
      </c>
      <c r="B19" s="434" t="s">
        <v>3140</v>
      </c>
      <c r="C19" s="423"/>
      <c r="D19" s="423"/>
      <c r="E19" s="424" t="s">
        <v>108</v>
      </c>
      <c r="F19" s="425">
        <v>2</v>
      </c>
      <c r="G19" s="821"/>
      <c r="H19" s="426">
        <f t="shared" si="0"/>
        <v>0</v>
      </c>
    </row>
    <row r="20" spans="1:8" s="430" customFormat="1" ht="22.5">
      <c r="A20" s="421" t="s">
        <v>3141</v>
      </c>
      <c r="B20" s="434" t="s">
        <v>3142</v>
      </c>
      <c r="C20" s="423"/>
      <c r="D20" s="423"/>
      <c r="E20" s="424" t="s">
        <v>108</v>
      </c>
      <c r="F20" s="425">
        <v>2</v>
      </c>
      <c r="G20" s="821"/>
      <c r="H20" s="426">
        <f t="shared" si="0"/>
        <v>0</v>
      </c>
    </row>
    <row r="21" spans="1:8" ht="12.75">
      <c r="A21" s="435"/>
      <c r="B21" s="436"/>
      <c r="C21" s="437"/>
      <c r="D21" s="437"/>
      <c r="E21" s="438"/>
      <c r="F21" s="439"/>
      <c r="G21" s="440"/>
      <c r="H21" s="441"/>
    </row>
    <row r="22" spans="1:8" s="444" customFormat="1" ht="12.75">
      <c r="A22" s="442">
        <v>2</v>
      </c>
      <c r="B22" s="416" t="s">
        <v>3100</v>
      </c>
      <c r="C22" s="417"/>
      <c r="D22" s="417"/>
      <c r="E22" s="417"/>
      <c r="F22" s="417"/>
      <c r="G22" s="419"/>
      <c r="H22" s="443">
        <f>H23+H24</f>
        <v>0</v>
      </c>
    </row>
    <row r="23" spans="1:8" ht="56.25">
      <c r="A23" s="421" t="s">
        <v>3143</v>
      </c>
      <c r="B23" s="428" t="s">
        <v>3144</v>
      </c>
      <c r="C23" s="423"/>
      <c r="D23" s="423"/>
      <c r="E23" s="431" t="s">
        <v>108</v>
      </c>
      <c r="F23" s="425">
        <v>1</v>
      </c>
      <c r="G23" s="821"/>
      <c r="H23" s="426">
        <f>F23*G23</f>
        <v>0</v>
      </c>
    </row>
    <row r="24" spans="1:8" ht="33.75">
      <c r="A24" s="421" t="s">
        <v>3145</v>
      </c>
      <c r="B24" s="434" t="s">
        <v>3146</v>
      </c>
      <c r="C24" s="423"/>
      <c r="D24" s="423"/>
      <c r="E24" s="431" t="s">
        <v>108</v>
      </c>
      <c r="F24" s="425">
        <v>1</v>
      </c>
      <c r="G24" s="821"/>
      <c r="H24" s="426">
        <f>F24*G24</f>
        <v>0</v>
      </c>
    </row>
    <row r="25" spans="1:8" ht="12.75">
      <c r="A25" s="445"/>
      <c r="B25" s="446"/>
      <c r="C25" s="447"/>
      <c r="D25" s="448"/>
      <c r="E25" s="449"/>
      <c r="F25" s="450"/>
      <c r="G25" s="440"/>
      <c r="H25" s="441"/>
    </row>
    <row r="26" spans="1:8" s="444" customFormat="1" ht="12.75">
      <c r="A26" s="442" t="s">
        <v>311</v>
      </c>
      <c r="B26" s="416" t="s">
        <v>3101</v>
      </c>
      <c r="C26" s="417"/>
      <c r="D26" s="417"/>
      <c r="E26" s="417"/>
      <c r="F26" s="417"/>
      <c r="G26" s="419"/>
      <c r="H26" s="420">
        <f>SUM(H27:H37)</f>
        <v>0</v>
      </c>
    </row>
    <row r="27" spans="1:8" ht="12.75">
      <c r="A27" s="421" t="s">
        <v>3147</v>
      </c>
      <c r="B27" s="434" t="s">
        <v>3148</v>
      </c>
      <c r="C27" s="423" t="s">
        <v>3149</v>
      </c>
      <c r="D27" s="423" t="s">
        <v>3150</v>
      </c>
      <c r="E27" s="423" t="s">
        <v>2741</v>
      </c>
      <c r="F27" s="451">
        <v>1</v>
      </c>
      <c r="G27" s="822"/>
      <c r="H27" s="452">
        <f aca="true" t="shared" si="1" ref="H27:H37">F27*G27</f>
        <v>0</v>
      </c>
    </row>
    <row r="28" spans="1:8" ht="12.75">
      <c r="A28" s="421" t="s">
        <v>3151</v>
      </c>
      <c r="B28" s="453" t="s">
        <v>3152</v>
      </c>
      <c r="C28" s="421" t="s">
        <v>3153</v>
      </c>
      <c r="D28" s="454" t="s">
        <v>3154</v>
      </c>
      <c r="E28" s="455" t="s">
        <v>216</v>
      </c>
      <c r="F28" s="456">
        <v>10</v>
      </c>
      <c r="G28" s="823"/>
      <c r="H28" s="452">
        <f t="shared" si="1"/>
        <v>0</v>
      </c>
    </row>
    <row r="29" spans="1:8" ht="12.75">
      <c r="A29" s="421" t="s">
        <v>3155</v>
      </c>
      <c r="B29" s="453" t="s">
        <v>3156</v>
      </c>
      <c r="C29" s="421" t="s">
        <v>3153</v>
      </c>
      <c r="D29" s="421" t="s">
        <v>3157</v>
      </c>
      <c r="E29" s="455" t="s">
        <v>216</v>
      </c>
      <c r="F29" s="451">
        <v>12</v>
      </c>
      <c r="G29" s="821"/>
      <c r="H29" s="452">
        <f t="shared" si="1"/>
        <v>0</v>
      </c>
    </row>
    <row r="30" spans="1:8" ht="22.5">
      <c r="A30" s="421" t="s">
        <v>3158</v>
      </c>
      <c r="B30" s="457" t="s">
        <v>3159</v>
      </c>
      <c r="C30" s="421" t="s">
        <v>3153</v>
      </c>
      <c r="D30" s="429" t="s">
        <v>3160</v>
      </c>
      <c r="E30" s="455" t="s">
        <v>1026</v>
      </c>
      <c r="F30" s="456">
        <v>3</v>
      </c>
      <c r="G30" s="822"/>
      <c r="H30" s="452">
        <f t="shared" si="1"/>
        <v>0</v>
      </c>
    </row>
    <row r="31" spans="1:8" ht="12.75">
      <c r="A31" s="421" t="s">
        <v>3161</v>
      </c>
      <c r="B31" s="458" t="s">
        <v>3162</v>
      </c>
      <c r="C31" s="459" t="s">
        <v>3160</v>
      </c>
      <c r="D31" s="429" t="s">
        <v>3160</v>
      </c>
      <c r="E31" s="431" t="s">
        <v>108</v>
      </c>
      <c r="F31" s="456">
        <v>1</v>
      </c>
      <c r="G31" s="823"/>
      <c r="H31" s="452">
        <f t="shared" si="1"/>
        <v>0</v>
      </c>
    </row>
    <row r="32" spans="1:8" ht="12.75">
      <c r="A32" s="421" t="s">
        <v>3163</v>
      </c>
      <c r="B32" s="458" t="s">
        <v>3164</v>
      </c>
      <c r="C32" s="460" t="s">
        <v>3153</v>
      </c>
      <c r="D32" s="461" t="s">
        <v>3165</v>
      </c>
      <c r="E32" s="455" t="s">
        <v>216</v>
      </c>
      <c r="F32" s="451">
        <v>30</v>
      </c>
      <c r="G32" s="823"/>
      <c r="H32" s="452">
        <f t="shared" si="1"/>
        <v>0</v>
      </c>
    </row>
    <row r="33" spans="1:8" ht="12.75">
      <c r="A33" s="421" t="s">
        <v>3166</v>
      </c>
      <c r="B33" s="462" t="s">
        <v>3167</v>
      </c>
      <c r="C33" s="460" t="s">
        <v>3153</v>
      </c>
      <c r="D33" s="463" t="s">
        <v>3168</v>
      </c>
      <c r="E33" s="464" t="s">
        <v>2741</v>
      </c>
      <c r="F33" s="456">
        <v>2</v>
      </c>
      <c r="G33" s="823"/>
      <c r="H33" s="452">
        <f t="shared" si="1"/>
        <v>0</v>
      </c>
    </row>
    <row r="34" spans="1:8" ht="12.75">
      <c r="A34" s="421" t="s">
        <v>3169</v>
      </c>
      <c r="B34" s="465" t="s">
        <v>3170</v>
      </c>
      <c r="C34" s="460" t="s">
        <v>3153</v>
      </c>
      <c r="D34" s="461" t="s">
        <v>3171</v>
      </c>
      <c r="E34" s="431" t="s">
        <v>2741</v>
      </c>
      <c r="F34" s="456">
        <v>2</v>
      </c>
      <c r="G34" s="823"/>
      <c r="H34" s="452">
        <f t="shared" si="1"/>
        <v>0</v>
      </c>
    </row>
    <row r="35" spans="1:8" ht="12.75">
      <c r="A35" s="421" t="s">
        <v>3172</v>
      </c>
      <c r="B35" s="466" t="s">
        <v>3173</v>
      </c>
      <c r="C35" s="460" t="s">
        <v>3153</v>
      </c>
      <c r="D35" s="429" t="s">
        <v>3160</v>
      </c>
      <c r="E35" s="431" t="s">
        <v>2741</v>
      </c>
      <c r="F35" s="456">
        <v>2</v>
      </c>
      <c r="G35" s="823"/>
      <c r="H35" s="452">
        <f t="shared" si="1"/>
        <v>0</v>
      </c>
    </row>
    <row r="36" spans="1:8" ht="12.75">
      <c r="A36" s="421" t="s">
        <v>3174</v>
      </c>
      <c r="B36" s="467" t="s">
        <v>3175</v>
      </c>
      <c r="C36" s="429" t="s">
        <v>3153</v>
      </c>
      <c r="D36" s="468"/>
      <c r="E36" s="459" t="s">
        <v>2741</v>
      </c>
      <c r="F36" s="456">
        <v>20</v>
      </c>
      <c r="G36" s="823"/>
      <c r="H36" s="452">
        <f t="shared" si="1"/>
        <v>0</v>
      </c>
    </row>
    <row r="37" spans="1:8" s="432" customFormat="1" ht="12.75">
      <c r="A37" s="421" t="s">
        <v>3176</v>
      </c>
      <c r="B37" s="458" t="s">
        <v>3177</v>
      </c>
      <c r="C37" s="459" t="s">
        <v>3160</v>
      </c>
      <c r="D37" s="429" t="s">
        <v>3160</v>
      </c>
      <c r="E37" s="431" t="s">
        <v>108</v>
      </c>
      <c r="F37" s="456">
        <v>1</v>
      </c>
      <c r="G37" s="823"/>
      <c r="H37" s="452">
        <f t="shared" si="1"/>
        <v>0</v>
      </c>
    </row>
    <row r="38" spans="1:8" s="432" customFormat="1" ht="12.75">
      <c r="A38" s="415" t="s">
        <v>527</v>
      </c>
      <c r="B38" s="416" t="s">
        <v>3102</v>
      </c>
      <c r="C38" s="417"/>
      <c r="D38" s="417"/>
      <c r="E38" s="417"/>
      <c r="F38" s="417"/>
      <c r="G38" s="419"/>
      <c r="H38" s="443">
        <f>SUM(H39:H47)</f>
        <v>0</v>
      </c>
    </row>
    <row r="39" spans="1:8" s="432" customFormat="1" ht="22.5">
      <c r="A39" s="421" t="s">
        <v>3178</v>
      </c>
      <c r="B39" s="469" t="s">
        <v>3179</v>
      </c>
      <c r="C39" s="423" t="s">
        <v>3180</v>
      </c>
      <c r="D39" s="470" t="s">
        <v>3181</v>
      </c>
      <c r="E39" s="455" t="s">
        <v>2741</v>
      </c>
      <c r="F39" s="431">
        <v>1</v>
      </c>
      <c r="G39" s="821"/>
      <c r="H39" s="426">
        <f aca="true" t="shared" si="2" ref="H39:H44">F39*G39</f>
        <v>0</v>
      </c>
    </row>
    <row r="40" spans="1:8" s="432" customFormat="1" ht="22.5">
      <c r="A40" s="421" t="s">
        <v>3182</v>
      </c>
      <c r="B40" s="434" t="s">
        <v>3183</v>
      </c>
      <c r="C40" s="429" t="s">
        <v>3184</v>
      </c>
      <c r="D40" s="429" t="s">
        <v>3185</v>
      </c>
      <c r="E40" s="423" t="s">
        <v>2741</v>
      </c>
      <c r="F40" s="471">
        <v>1</v>
      </c>
      <c r="G40" s="824"/>
      <c r="H40" s="452">
        <f>F40*G40</f>
        <v>0</v>
      </c>
    </row>
    <row r="41" spans="1:8" s="432" customFormat="1" ht="22.5">
      <c r="A41" s="421" t="s">
        <v>3186</v>
      </c>
      <c r="B41" s="469" t="s">
        <v>3187</v>
      </c>
      <c r="C41" s="423" t="s">
        <v>3188</v>
      </c>
      <c r="D41" s="470" t="s">
        <v>3189</v>
      </c>
      <c r="E41" s="455" t="s">
        <v>2741</v>
      </c>
      <c r="F41" s="471">
        <v>1</v>
      </c>
      <c r="G41" s="824"/>
      <c r="H41" s="452">
        <f>F41*G41</f>
        <v>0</v>
      </c>
    </row>
    <row r="42" spans="1:8" s="432" customFormat="1" ht="22.5">
      <c r="A42" s="421" t="s">
        <v>3190</v>
      </c>
      <c r="B42" s="434" t="s">
        <v>3191</v>
      </c>
      <c r="C42" s="429" t="s">
        <v>3192</v>
      </c>
      <c r="D42" s="429" t="s">
        <v>3160</v>
      </c>
      <c r="E42" s="423" t="s">
        <v>2741</v>
      </c>
      <c r="F42" s="472">
        <v>2</v>
      </c>
      <c r="G42" s="821"/>
      <c r="H42" s="473">
        <f t="shared" si="2"/>
        <v>0</v>
      </c>
    </row>
    <row r="43" spans="1:8" s="432" customFormat="1" ht="33.75">
      <c r="A43" s="421" t="s">
        <v>3193</v>
      </c>
      <c r="B43" s="469" t="s">
        <v>3194</v>
      </c>
      <c r="C43" s="423" t="s">
        <v>3195</v>
      </c>
      <c r="D43" s="470" t="s">
        <v>3196</v>
      </c>
      <c r="E43" s="455" t="s">
        <v>2741</v>
      </c>
      <c r="F43" s="472">
        <v>2</v>
      </c>
      <c r="G43" s="821"/>
      <c r="H43" s="426">
        <f t="shared" si="2"/>
        <v>0</v>
      </c>
    </row>
    <row r="44" spans="1:8" s="432" customFormat="1" ht="22.5">
      <c r="A44" s="421" t="s">
        <v>3197</v>
      </c>
      <c r="B44" s="469" t="s">
        <v>3198</v>
      </c>
      <c r="C44" s="423" t="s">
        <v>3195</v>
      </c>
      <c r="D44" s="470" t="s">
        <v>3199</v>
      </c>
      <c r="E44" s="455" t="s">
        <v>2741</v>
      </c>
      <c r="F44" s="425">
        <v>2</v>
      </c>
      <c r="G44" s="824"/>
      <c r="H44" s="426">
        <f t="shared" si="2"/>
        <v>0</v>
      </c>
    </row>
    <row r="45" spans="1:8" s="432" customFormat="1" ht="12.75">
      <c r="A45" s="421" t="s">
        <v>3200</v>
      </c>
      <c r="B45" s="428" t="s">
        <v>3201</v>
      </c>
      <c r="C45" s="474" t="s">
        <v>3202</v>
      </c>
      <c r="D45" s="474" t="s">
        <v>3203</v>
      </c>
      <c r="E45" s="455" t="s">
        <v>2741</v>
      </c>
      <c r="F45" s="431">
        <v>1</v>
      </c>
      <c r="G45" s="821"/>
      <c r="H45" s="426">
        <f>F45*G45</f>
        <v>0</v>
      </c>
    </row>
    <row r="46" spans="1:8" s="432" customFormat="1" ht="12.75">
      <c r="A46" s="421" t="s">
        <v>3204</v>
      </c>
      <c r="B46" s="428" t="s">
        <v>3205</v>
      </c>
      <c r="C46" s="474" t="s">
        <v>3202</v>
      </c>
      <c r="D46" s="474" t="s">
        <v>3206</v>
      </c>
      <c r="E46" s="455" t="s">
        <v>2741</v>
      </c>
      <c r="F46" s="431">
        <v>1</v>
      </c>
      <c r="G46" s="821"/>
      <c r="H46" s="426">
        <f>F46*G46</f>
        <v>0</v>
      </c>
    </row>
    <row r="47" spans="1:8" s="432" customFormat="1" ht="22.5">
      <c r="A47" s="421" t="s">
        <v>3207</v>
      </c>
      <c r="B47" s="428" t="s">
        <v>3208</v>
      </c>
      <c r="C47" s="474" t="s">
        <v>3209</v>
      </c>
      <c r="D47" s="474" t="s">
        <v>3210</v>
      </c>
      <c r="E47" s="455" t="s">
        <v>2741</v>
      </c>
      <c r="F47" s="431">
        <v>1</v>
      </c>
      <c r="G47" s="821"/>
      <c r="H47" s="426">
        <f>F47*G47</f>
        <v>0</v>
      </c>
    </row>
    <row r="48" spans="1:8" ht="12.75">
      <c r="A48" s="442" t="s">
        <v>169</v>
      </c>
      <c r="B48" s="416" t="s">
        <v>3103</v>
      </c>
      <c r="C48" s="417"/>
      <c r="D48" s="418"/>
      <c r="E48" s="417"/>
      <c r="F48" s="417"/>
      <c r="G48" s="419"/>
      <c r="H48" s="420">
        <f>SUM(H49:H78)</f>
        <v>0</v>
      </c>
    </row>
    <row r="49" spans="1:8" ht="12.75">
      <c r="A49" s="421" t="s">
        <v>3211</v>
      </c>
      <c r="B49" s="469" t="s">
        <v>3212</v>
      </c>
      <c r="C49" s="423" t="s">
        <v>3213</v>
      </c>
      <c r="D49" s="470" t="s">
        <v>3214</v>
      </c>
      <c r="E49" s="455" t="s">
        <v>2741</v>
      </c>
      <c r="F49" s="455">
        <v>1</v>
      </c>
      <c r="G49" s="822"/>
      <c r="H49" s="426">
        <f>F49*G49</f>
        <v>0</v>
      </c>
    </row>
    <row r="50" spans="1:8" ht="33.75">
      <c r="A50" s="421" t="s">
        <v>3215</v>
      </c>
      <c r="B50" s="469" t="s">
        <v>3216</v>
      </c>
      <c r="C50" s="423" t="s">
        <v>3217</v>
      </c>
      <c r="D50" s="470" t="s">
        <v>3218</v>
      </c>
      <c r="E50" s="455" t="s">
        <v>2741</v>
      </c>
      <c r="F50" s="455">
        <v>1</v>
      </c>
      <c r="G50" s="822"/>
      <c r="H50" s="426">
        <f>F50*G50</f>
        <v>0</v>
      </c>
    </row>
    <row r="51" spans="1:8" ht="146.25">
      <c r="A51" s="421" t="s">
        <v>3219</v>
      </c>
      <c r="B51" s="427" t="s">
        <v>3220</v>
      </c>
      <c r="C51" s="423" t="s">
        <v>3221</v>
      </c>
      <c r="D51" s="475" t="s">
        <v>3222</v>
      </c>
      <c r="E51" s="455" t="s">
        <v>2741</v>
      </c>
      <c r="F51" s="455">
        <v>1</v>
      </c>
      <c r="G51" s="822"/>
      <c r="H51" s="452">
        <f>F51*G51</f>
        <v>0</v>
      </c>
    </row>
    <row r="52" spans="1:8" ht="12.75">
      <c r="A52" s="421" t="s">
        <v>3223</v>
      </c>
      <c r="B52" s="476" t="s">
        <v>3224</v>
      </c>
      <c r="C52" s="477" t="s">
        <v>3225</v>
      </c>
      <c r="D52" s="468" t="s">
        <v>3226</v>
      </c>
      <c r="E52" s="477" t="s">
        <v>216</v>
      </c>
      <c r="F52" s="425">
        <v>20</v>
      </c>
      <c r="G52" s="825"/>
      <c r="H52" s="452">
        <f aca="true" t="shared" si="3" ref="H52:H77">G52*F52</f>
        <v>0</v>
      </c>
    </row>
    <row r="53" spans="1:8" ht="12.75">
      <c r="A53" s="421" t="s">
        <v>3227</v>
      </c>
      <c r="B53" s="476" t="s">
        <v>3228</v>
      </c>
      <c r="C53" s="477" t="s">
        <v>3225</v>
      </c>
      <c r="D53" s="468" t="s">
        <v>3229</v>
      </c>
      <c r="E53" s="477" t="s">
        <v>216</v>
      </c>
      <c r="F53" s="425">
        <v>20</v>
      </c>
      <c r="G53" s="825"/>
      <c r="H53" s="452">
        <f t="shared" si="3"/>
        <v>0</v>
      </c>
    </row>
    <row r="54" spans="1:8" ht="12.75">
      <c r="A54" s="421" t="s">
        <v>3230</v>
      </c>
      <c r="B54" s="476" t="s">
        <v>3231</v>
      </c>
      <c r="C54" s="477" t="s">
        <v>3225</v>
      </c>
      <c r="D54" s="468" t="s">
        <v>3232</v>
      </c>
      <c r="E54" s="477" t="s">
        <v>216</v>
      </c>
      <c r="F54" s="425">
        <v>70</v>
      </c>
      <c r="G54" s="825"/>
      <c r="H54" s="452">
        <f>G54*F54</f>
        <v>0</v>
      </c>
    </row>
    <row r="55" spans="1:8" ht="12.75">
      <c r="A55" s="421" t="s">
        <v>3233</v>
      </c>
      <c r="B55" s="469" t="s">
        <v>3234</v>
      </c>
      <c r="C55" s="423" t="s">
        <v>3225</v>
      </c>
      <c r="D55" s="423" t="s">
        <v>3235</v>
      </c>
      <c r="E55" s="455" t="s">
        <v>216</v>
      </c>
      <c r="F55" s="425">
        <v>180</v>
      </c>
      <c r="G55" s="825"/>
      <c r="H55" s="452">
        <f t="shared" si="3"/>
        <v>0</v>
      </c>
    </row>
    <row r="56" spans="1:8" ht="12.75">
      <c r="A56" s="421" t="s">
        <v>3236</v>
      </c>
      <c r="B56" s="469" t="s">
        <v>3237</v>
      </c>
      <c r="C56" s="423" t="s">
        <v>3225</v>
      </c>
      <c r="D56" s="423" t="s">
        <v>3238</v>
      </c>
      <c r="E56" s="455" t="s">
        <v>216</v>
      </c>
      <c r="F56" s="425">
        <v>60</v>
      </c>
      <c r="G56" s="825"/>
      <c r="H56" s="452">
        <f t="shared" si="3"/>
        <v>0</v>
      </c>
    </row>
    <row r="57" spans="1:8" ht="22.5">
      <c r="A57" s="421" t="s">
        <v>3239</v>
      </c>
      <c r="B57" s="469" t="s">
        <v>3240</v>
      </c>
      <c r="C57" s="423" t="s">
        <v>3241</v>
      </c>
      <c r="D57" s="423" t="s">
        <v>3242</v>
      </c>
      <c r="E57" s="455" t="s">
        <v>216</v>
      </c>
      <c r="F57" s="425">
        <v>60</v>
      </c>
      <c r="G57" s="825"/>
      <c r="H57" s="452">
        <f t="shared" si="3"/>
        <v>0</v>
      </c>
    </row>
    <row r="58" spans="1:8" ht="22.5">
      <c r="A58" s="421" t="s">
        <v>3243</v>
      </c>
      <c r="B58" s="469" t="s">
        <v>3244</v>
      </c>
      <c r="C58" s="423" t="s">
        <v>3241</v>
      </c>
      <c r="D58" s="423" t="s">
        <v>3245</v>
      </c>
      <c r="E58" s="455" t="s">
        <v>216</v>
      </c>
      <c r="F58" s="425">
        <v>30</v>
      </c>
      <c r="G58" s="825"/>
      <c r="H58" s="452">
        <f>G58*F58</f>
        <v>0</v>
      </c>
    </row>
    <row r="59" spans="1:8" ht="22.5">
      <c r="A59" s="421" t="s">
        <v>3246</v>
      </c>
      <c r="B59" s="469" t="s">
        <v>3247</v>
      </c>
      <c r="C59" s="423" t="s">
        <v>3241</v>
      </c>
      <c r="D59" s="423" t="s">
        <v>3248</v>
      </c>
      <c r="E59" s="455" t="s">
        <v>216</v>
      </c>
      <c r="F59" s="425">
        <v>220</v>
      </c>
      <c r="G59" s="825"/>
      <c r="H59" s="452">
        <f t="shared" si="3"/>
        <v>0</v>
      </c>
    </row>
    <row r="60" spans="1:8" ht="22.5">
      <c r="A60" s="421" t="s">
        <v>3249</v>
      </c>
      <c r="B60" s="469" t="s">
        <v>3250</v>
      </c>
      <c r="C60" s="423" t="s">
        <v>3225</v>
      </c>
      <c r="D60" s="423" t="s">
        <v>3251</v>
      </c>
      <c r="E60" s="455" t="s">
        <v>216</v>
      </c>
      <c r="F60" s="425">
        <v>4</v>
      </c>
      <c r="G60" s="825"/>
      <c r="H60" s="452">
        <f t="shared" si="3"/>
        <v>0</v>
      </c>
    </row>
    <row r="61" spans="1:8" ht="22.5">
      <c r="A61" s="421" t="s">
        <v>3252</v>
      </c>
      <c r="B61" s="469" t="s">
        <v>3253</v>
      </c>
      <c r="C61" s="423" t="s">
        <v>3225</v>
      </c>
      <c r="D61" s="423" t="s">
        <v>3254</v>
      </c>
      <c r="E61" s="455" t="s">
        <v>216</v>
      </c>
      <c r="F61" s="425">
        <v>100</v>
      </c>
      <c r="G61" s="825"/>
      <c r="H61" s="452">
        <f t="shared" si="3"/>
        <v>0</v>
      </c>
    </row>
    <row r="62" spans="1:8" ht="67.5">
      <c r="A62" s="421" t="s">
        <v>3255</v>
      </c>
      <c r="B62" s="478" t="s">
        <v>3256</v>
      </c>
      <c r="C62" s="479" t="s">
        <v>3257</v>
      </c>
      <c r="D62" s="480" t="s">
        <v>3258</v>
      </c>
      <c r="E62" s="481" t="s">
        <v>216</v>
      </c>
      <c r="F62" s="425">
        <v>8</v>
      </c>
      <c r="G62" s="825"/>
      <c r="H62" s="452">
        <f t="shared" si="3"/>
        <v>0</v>
      </c>
    </row>
    <row r="63" spans="1:8" ht="12.75">
      <c r="A63" s="421" t="s">
        <v>3259</v>
      </c>
      <c r="B63" s="469" t="s">
        <v>3260</v>
      </c>
      <c r="C63" s="423" t="s">
        <v>3261</v>
      </c>
      <c r="D63" s="470" t="s">
        <v>3262</v>
      </c>
      <c r="E63" s="482" t="s">
        <v>2741</v>
      </c>
      <c r="F63" s="451">
        <v>7</v>
      </c>
      <c r="G63" s="821"/>
      <c r="H63" s="452">
        <f>F63*G63</f>
        <v>0</v>
      </c>
    </row>
    <row r="64" spans="1:8" ht="22.5">
      <c r="A64" s="421" t="s">
        <v>3263</v>
      </c>
      <c r="B64" s="434" t="s">
        <v>3264</v>
      </c>
      <c r="C64" s="483" t="s">
        <v>3265</v>
      </c>
      <c r="D64" s="484" t="s">
        <v>3266</v>
      </c>
      <c r="E64" s="483" t="s">
        <v>2741</v>
      </c>
      <c r="F64" s="483">
        <v>5</v>
      </c>
      <c r="G64" s="826"/>
      <c r="H64" s="452">
        <f>F64*G64</f>
        <v>0</v>
      </c>
    </row>
    <row r="65" spans="1:8" ht="12.75">
      <c r="A65" s="421" t="s">
        <v>3267</v>
      </c>
      <c r="B65" s="428" t="s">
        <v>3268</v>
      </c>
      <c r="C65" s="423" t="s">
        <v>3269</v>
      </c>
      <c r="D65" s="429" t="s">
        <v>3270</v>
      </c>
      <c r="E65" s="485" t="s">
        <v>2741</v>
      </c>
      <c r="F65" s="471">
        <v>5</v>
      </c>
      <c r="G65" s="824"/>
      <c r="H65" s="452">
        <f>F65*G65</f>
        <v>0</v>
      </c>
    </row>
    <row r="66" spans="1:8" ht="12.75">
      <c r="A66" s="421" t="s">
        <v>3271</v>
      </c>
      <c r="B66" s="486" t="s">
        <v>3272</v>
      </c>
      <c r="C66" s="459" t="s">
        <v>3261</v>
      </c>
      <c r="D66" s="487" t="s">
        <v>3273</v>
      </c>
      <c r="E66" s="482" t="s">
        <v>2741</v>
      </c>
      <c r="F66" s="451">
        <v>5</v>
      </c>
      <c r="G66" s="822"/>
      <c r="H66" s="452">
        <f>F66*G66</f>
        <v>0</v>
      </c>
    </row>
    <row r="67" spans="1:8" ht="12.75">
      <c r="A67" s="421" t="s">
        <v>3274</v>
      </c>
      <c r="B67" s="428" t="s">
        <v>3275</v>
      </c>
      <c r="C67" s="423" t="s">
        <v>3276</v>
      </c>
      <c r="D67" s="471" t="s">
        <v>3277</v>
      </c>
      <c r="E67" s="423" t="s">
        <v>2741</v>
      </c>
      <c r="F67" s="425">
        <v>10</v>
      </c>
      <c r="G67" s="825"/>
      <c r="H67" s="426">
        <f t="shared" si="3"/>
        <v>0</v>
      </c>
    </row>
    <row r="68" spans="1:8" ht="12.75">
      <c r="A68" s="421" t="s">
        <v>3278</v>
      </c>
      <c r="B68" s="428" t="s">
        <v>3279</v>
      </c>
      <c r="C68" s="423" t="s">
        <v>3280</v>
      </c>
      <c r="D68" s="470" t="s">
        <v>3281</v>
      </c>
      <c r="E68" s="485" t="s">
        <v>2741</v>
      </c>
      <c r="F68" s="471">
        <v>2</v>
      </c>
      <c r="G68" s="824"/>
      <c r="H68" s="426">
        <f t="shared" si="3"/>
        <v>0</v>
      </c>
    </row>
    <row r="69" spans="1:8" ht="12.75">
      <c r="A69" s="421" t="s">
        <v>3282</v>
      </c>
      <c r="B69" s="428" t="s">
        <v>3283</v>
      </c>
      <c r="C69" s="423" t="s">
        <v>3280</v>
      </c>
      <c r="D69" s="429" t="s">
        <v>3160</v>
      </c>
      <c r="E69" s="485" t="s">
        <v>2741</v>
      </c>
      <c r="F69" s="471">
        <v>2</v>
      </c>
      <c r="G69" s="824"/>
      <c r="H69" s="426">
        <f t="shared" si="3"/>
        <v>0</v>
      </c>
    </row>
    <row r="70" spans="1:8" ht="22.5">
      <c r="A70" s="421" t="s">
        <v>3284</v>
      </c>
      <c r="B70" s="488" t="s">
        <v>3285</v>
      </c>
      <c r="C70" s="423" t="s">
        <v>3286</v>
      </c>
      <c r="D70" s="468" t="s">
        <v>3287</v>
      </c>
      <c r="E70" s="424" t="s">
        <v>216</v>
      </c>
      <c r="F70" s="425">
        <v>3</v>
      </c>
      <c r="G70" s="824"/>
      <c r="H70" s="452">
        <f>F70*G70</f>
        <v>0</v>
      </c>
    </row>
    <row r="71" spans="1:8" ht="22.5">
      <c r="A71" s="421" t="s">
        <v>3288</v>
      </c>
      <c r="B71" s="488" t="s">
        <v>3289</v>
      </c>
      <c r="C71" s="423" t="s">
        <v>3286</v>
      </c>
      <c r="D71" s="429" t="s">
        <v>3290</v>
      </c>
      <c r="E71" s="424" t="s">
        <v>216</v>
      </c>
      <c r="F71" s="425">
        <v>12</v>
      </c>
      <c r="G71" s="824"/>
      <c r="H71" s="452">
        <f>F71*G71</f>
        <v>0</v>
      </c>
    </row>
    <row r="72" spans="1:8" ht="22.5">
      <c r="A72" s="421" t="s">
        <v>3291</v>
      </c>
      <c r="B72" s="488" t="s">
        <v>3292</v>
      </c>
      <c r="C72" s="423" t="s">
        <v>3286</v>
      </c>
      <c r="D72" s="429" t="s">
        <v>3293</v>
      </c>
      <c r="E72" s="424" t="s">
        <v>216</v>
      </c>
      <c r="F72" s="425">
        <v>15</v>
      </c>
      <c r="G72" s="824"/>
      <c r="H72" s="452">
        <f>F72*G72</f>
        <v>0</v>
      </c>
    </row>
    <row r="73" spans="1:8" ht="22.5">
      <c r="A73" s="421" t="s">
        <v>3294</v>
      </c>
      <c r="B73" s="469" t="s">
        <v>3295</v>
      </c>
      <c r="C73" s="423" t="s">
        <v>3296</v>
      </c>
      <c r="D73" s="423" t="s">
        <v>3297</v>
      </c>
      <c r="E73" s="482" t="s">
        <v>216</v>
      </c>
      <c r="F73" s="451">
        <v>30</v>
      </c>
      <c r="G73" s="821"/>
      <c r="H73" s="452">
        <f>F73*G73</f>
        <v>0</v>
      </c>
    </row>
    <row r="74" spans="1:8" ht="22.5">
      <c r="A74" s="421" t="s">
        <v>3298</v>
      </c>
      <c r="B74" s="428" t="s">
        <v>3299</v>
      </c>
      <c r="C74" s="429" t="s">
        <v>3300</v>
      </c>
      <c r="D74" s="423" t="s">
        <v>3301</v>
      </c>
      <c r="E74" s="455" t="s">
        <v>2741</v>
      </c>
      <c r="F74" s="425">
        <v>3</v>
      </c>
      <c r="G74" s="825"/>
      <c r="H74" s="452">
        <f t="shared" si="3"/>
        <v>0</v>
      </c>
    </row>
    <row r="75" spans="1:8" ht="12.75">
      <c r="A75" s="421" t="s">
        <v>3302</v>
      </c>
      <c r="B75" s="428" t="s">
        <v>3303</v>
      </c>
      <c r="C75" s="429"/>
      <c r="D75" s="429"/>
      <c r="E75" s="424" t="s">
        <v>1026</v>
      </c>
      <c r="F75" s="425">
        <v>20</v>
      </c>
      <c r="G75" s="825"/>
      <c r="H75" s="426">
        <f t="shared" si="3"/>
        <v>0</v>
      </c>
    </row>
    <row r="76" spans="1:8" ht="12.75">
      <c r="A76" s="421" t="s">
        <v>3304</v>
      </c>
      <c r="B76" s="428" t="s">
        <v>3305</v>
      </c>
      <c r="C76" s="429"/>
      <c r="D76" s="429"/>
      <c r="E76" s="424" t="s">
        <v>1026</v>
      </c>
      <c r="F76" s="425">
        <v>16</v>
      </c>
      <c r="G76" s="825"/>
      <c r="H76" s="426">
        <f t="shared" si="3"/>
        <v>0</v>
      </c>
    </row>
    <row r="77" spans="1:8" s="432" customFormat="1" ht="22.5">
      <c r="A77" s="421" t="s">
        <v>3306</v>
      </c>
      <c r="B77" s="478" t="s">
        <v>3307</v>
      </c>
      <c r="C77" s="429"/>
      <c r="D77" s="429"/>
      <c r="E77" s="489" t="s">
        <v>108</v>
      </c>
      <c r="F77" s="425">
        <v>1</v>
      </c>
      <c r="G77" s="825"/>
      <c r="H77" s="452">
        <f t="shared" si="3"/>
        <v>0</v>
      </c>
    </row>
    <row r="78" spans="1:8" ht="12.75">
      <c r="A78" s="445"/>
      <c r="B78" s="490"/>
      <c r="C78" s="433"/>
      <c r="D78" s="433"/>
      <c r="E78" s="491"/>
      <c r="F78" s="492"/>
      <c r="G78" s="493"/>
      <c r="H78" s="494"/>
    </row>
    <row r="79" spans="1:8" s="414" customFormat="1" ht="15.75">
      <c r="A79" s="495" t="s">
        <v>3098</v>
      </c>
      <c r="B79" s="411"/>
      <c r="C79" s="411"/>
      <c r="D79" s="412"/>
      <c r="E79" s="411"/>
      <c r="F79" s="411"/>
      <c r="G79" s="411"/>
      <c r="H79" s="413"/>
    </row>
    <row r="80" spans="1:8" ht="12.75">
      <c r="A80" s="496" t="s">
        <v>3308</v>
      </c>
      <c r="B80" s="497" t="s">
        <v>2638</v>
      </c>
      <c r="C80" s="498"/>
      <c r="D80" s="498"/>
      <c r="E80" s="498"/>
      <c r="F80" s="498"/>
      <c r="G80" s="499"/>
      <c r="H80" s="500">
        <f>SUM(H81:H83)</f>
        <v>0</v>
      </c>
    </row>
    <row r="81" spans="1:8" ht="12.75">
      <c r="A81" s="501" t="s">
        <v>3309</v>
      </c>
      <c r="B81" s="502" t="s">
        <v>3310</v>
      </c>
      <c r="C81" s="433"/>
      <c r="D81" s="433"/>
      <c r="E81" s="503" t="s">
        <v>108</v>
      </c>
      <c r="F81" s="504">
        <v>1</v>
      </c>
      <c r="G81" s="821"/>
      <c r="H81" s="505">
        <f>F81*G81</f>
        <v>0</v>
      </c>
    </row>
    <row r="82" spans="1:8" ht="33.75">
      <c r="A82" s="501" t="s">
        <v>3311</v>
      </c>
      <c r="B82" s="502" t="s">
        <v>3312</v>
      </c>
      <c r="C82" s="433"/>
      <c r="D82" s="433"/>
      <c r="E82" s="503" t="s">
        <v>2741</v>
      </c>
      <c r="F82" s="504">
        <v>2</v>
      </c>
      <c r="G82" s="821"/>
      <c r="H82" s="505">
        <f>F82*G82</f>
        <v>0</v>
      </c>
    </row>
    <row r="83" spans="1:8" ht="12.75">
      <c r="A83" s="421"/>
      <c r="B83" s="506"/>
      <c r="C83" s="433"/>
      <c r="D83" s="433"/>
      <c r="E83" s="507"/>
      <c r="F83" s="508"/>
      <c r="G83" s="509"/>
      <c r="H83" s="510"/>
    </row>
    <row r="84" spans="1:8" ht="12.75">
      <c r="A84" s="511" t="s">
        <v>3313</v>
      </c>
      <c r="B84" s="497" t="s">
        <v>3104</v>
      </c>
      <c r="C84" s="498"/>
      <c r="D84" s="498"/>
      <c r="E84" s="498"/>
      <c r="F84" s="498"/>
      <c r="G84" s="499"/>
      <c r="H84" s="512">
        <f>SUM(H85:H96)</f>
        <v>0</v>
      </c>
    </row>
    <row r="85" spans="1:8" ht="12.75">
      <c r="A85" s="513" t="s">
        <v>3314</v>
      </c>
      <c r="B85" s="514" t="s">
        <v>3315</v>
      </c>
      <c r="C85" s="433"/>
      <c r="D85" s="433"/>
      <c r="E85" s="515" t="s">
        <v>108</v>
      </c>
      <c r="F85" s="508">
        <v>1</v>
      </c>
      <c r="G85" s="827"/>
      <c r="H85" s="510">
        <f>F85*G85</f>
        <v>0</v>
      </c>
    </row>
    <row r="86" spans="1:8" ht="12.75">
      <c r="A86" s="513" t="s">
        <v>3316</v>
      </c>
      <c r="B86" s="516" t="s">
        <v>3317</v>
      </c>
      <c r="C86" s="433"/>
      <c r="D86" s="433"/>
      <c r="E86" s="515" t="s">
        <v>108</v>
      </c>
      <c r="F86" s="508">
        <v>1</v>
      </c>
      <c r="G86" s="827"/>
      <c r="H86" s="510">
        <f>F86*G86</f>
        <v>0</v>
      </c>
    </row>
    <row r="87" spans="1:8" ht="12.75">
      <c r="A87" s="513" t="s">
        <v>3318</v>
      </c>
      <c r="B87" s="458" t="s">
        <v>3319</v>
      </c>
      <c r="C87" s="433"/>
      <c r="D87" s="433"/>
      <c r="E87" s="482" t="s">
        <v>108</v>
      </c>
      <c r="F87" s="504">
        <v>1</v>
      </c>
      <c r="G87" s="827"/>
      <c r="H87" s="510">
        <f aca="true" t="shared" si="4" ref="H87:H95">F87*G87</f>
        <v>0</v>
      </c>
    </row>
    <row r="88" spans="1:8" ht="12.75">
      <c r="A88" s="513" t="s">
        <v>3320</v>
      </c>
      <c r="B88" s="514" t="s">
        <v>3321</v>
      </c>
      <c r="C88" s="433"/>
      <c r="D88" s="433"/>
      <c r="E88" s="515" t="s">
        <v>108</v>
      </c>
      <c r="F88" s="508">
        <v>1</v>
      </c>
      <c r="G88" s="827"/>
      <c r="H88" s="510">
        <f t="shared" si="4"/>
        <v>0</v>
      </c>
    </row>
    <row r="89" spans="1:8" ht="12.75">
      <c r="A89" s="513" t="s">
        <v>3322</v>
      </c>
      <c r="B89" s="514" t="s">
        <v>3323</v>
      </c>
      <c r="C89" s="433"/>
      <c r="D89" s="433"/>
      <c r="E89" s="515" t="s">
        <v>108</v>
      </c>
      <c r="F89" s="508">
        <v>1</v>
      </c>
      <c r="G89" s="827"/>
      <c r="H89" s="510">
        <f t="shared" si="4"/>
        <v>0</v>
      </c>
    </row>
    <row r="90" spans="1:8" ht="12.75">
      <c r="A90" s="513" t="s">
        <v>3324</v>
      </c>
      <c r="B90" s="514" t="s">
        <v>3325</v>
      </c>
      <c r="C90" s="433"/>
      <c r="D90" s="433"/>
      <c r="E90" s="515" t="s">
        <v>108</v>
      </c>
      <c r="F90" s="508">
        <v>1</v>
      </c>
      <c r="G90" s="827"/>
      <c r="H90" s="510">
        <f t="shared" si="4"/>
        <v>0</v>
      </c>
    </row>
    <row r="91" spans="1:8" ht="12.75">
      <c r="A91" s="513" t="s">
        <v>3326</v>
      </c>
      <c r="B91" s="514" t="s">
        <v>3327</v>
      </c>
      <c r="C91" s="433"/>
      <c r="D91" s="433"/>
      <c r="E91" s="515" t="s">
        <v>108</v>
      </c>
      <c r="F91" s="508">
        <v>1</v>
      </c>
      <c r="G91" s="827"/>
      <c r="H91" s="510">
        <f t="shared" si="4"/>
        <v>0</v>
      </c>
    </row>
    <row r="92" spans="1:8" ht="12.75">
      <c r="A92" s="513" t="s">
        <v>3328</v>
      </c>
      <c r="B92" s="514" t="s">
        <v>3329</v>
      </c>
      <c r="C92" s="433"/>
      <c r="D92" s="433"/>
      <c r="E92" s="515" t="s">
        <v>108</v>
      </c>
      <c r="F92" s="508">
        <v>1</v>
      </c>
      <c r="G92" s="827"/>
      <c r="H92" s="510">
        <f t="shared" si="4"/>
        <v>0</v>
      </c>
    </row>
    <row r="93" spans="1:8" ht="12.75">
      <c r="A93" s="513" t="s">
        <v>3330</v>
      </c>
      <c r="B93" s="517" t="s">
        <v>3331</v>
      </c>
      <c r="C93" s="433"/>
      <c r="D93" s="433"/>
      <c r="E93" s="515" t="s">
        <v>108</v>
      </c>
      <c r="F93" s="508">
        <v>1</v>
      </c>
      <c r="G93" s="827"/>
      <c r="H93" s="510">
        <f t="shared" si="4"/>
        <v>0</v>
      </c>
    </row>
    <row r="94" spans="1:8" ht="12.75">
      <c r="A94" s="513" t="s">
        <v>3332</v>
      </c>
      <c r="B94" s="514" t="s">
        <v>3333</v>
      </c>
      <c r="C94" s="433"/>
      <c r="D94" s="433"/>
      <c r="E94" s="515" t="s">
        <v>108</v>
      </c>
      <c r="F94" s="508">
        <v>1</v>
      </c>
      <c r="G94" s="827"/>
      <c r="H94" s="510">
        <f t="shared" si="4"/>
        <v>0</v>
      </c>
    </row>
    <row r="95" spans="1:8" ht="12.75">
      <c r="A95" s="513" t="s">
        <v>3334</v>
      </c>
      <c r="B95" s="517" t="s">
        <v>3335</v>
      </c>
      <c r="C95" s="433"/>
      <c r="D95" s="433"/>
      <c r="E95" s="515" t="s">
        <v>108</v>
      </c>
      <c r="F95" s="508">
        <v>1</v>
      </c>
      <c r="G95" s="827"/>
      <c r="H95" s="510">
        <f t="shared" si="4"/>
        <v>0</v>
      </c>
    </row>
    <row r="96" spans="1:8" ht="12.75">
      <c r="A96" s="445"/>
      <c r="B96" s="518"/>
      <c r="C96" s="433"/>
      <c r="D96" s="433"/>
      <c r="E96" s="519"/>
      <c r="F96" s="520"/>
      <c r="G96" s="521"/>
      <c r="H96" s="522"/>
    </row>
    <row r="97" spans="1:8" ht="12.75">
      <c r="A97" s="523"/>
      <c r="B97" s="524"/>
      <c r="C97" s="523"/>
      <c r="D97" s="525"/>
      <c r="E97" s="526"/>
      <c r="F97" s="527"/>
      <c r="G97" s="528"/>
      <c r="H97" s="529"/>
    </row>
    <row r="98" spans="1:8" ht="12.75">
      <c r="A98" s="523"/>
      <c r="B98" s="524"/>
      <c r="C98" s="523"/>
      <c r="D98" s="525"/>
      <c r="E98" s="526"/>
      <c r="F98" s="527"/>
      <c r="G98" s="528"/>
      <c r="H98" s="529"/>
    </row>
    <row r="99" spans="1:8" ht="12.75">
      <c r="A99" s="523"/>
      <c r="B99" s="524"/>
      <c r="C99" s="523"/>
      <c r="D99" s="525"/>
      <c r="E99" s="526"/>
      <c r="F99" s="527"/>
      <c r="G99" s="528"/>
      <c r="H99" s="529"/>
    </row>
    <row r="100" spans="1:8" ht="12.75">
      <c r="A100" s="523"/>
      <c r="B100" s="524"/>
      <c r="C100" s="523"/>
      <c r="D100" s="525"/>
      <c r="E100" s="526"/>
      <c r="F100" s="527"/>
      <c r="G100" s="528"/>
      <c r="H100" s="529"/>
    </row>
    <row r="101" spans="1:8" ht="12.75">
      <c r="A101" s="523"/>
      <c r="B101" s="524"/>
      <c r="C101" s="523"/>
      <c r="D101" s="525"/>
      <c r="E101" s="526"/>
      <c r="F101" s="527"/>
      <c r="G101" s="528"/>
      <c r="H101" s="529"/>
    </row>
    <row r="102" spans="1:8" ht="12.75">
      <c r="A102" s="523"/>
      <c r="B102" s="524"/>
      <c r="C102" s="523"/>
      <c r="D102" s="525"/>
      <c r="E102" s="526"/>
      <c r="F102" s="527"/>
      <c r="G102" s="528"/>
      <c r="H102" s="529"/>
    </row>
    <row r="103" spans="1:8" ht="12.75">
      <c r="A103" s="523"/>
      <c r="B103" s="524"/>
      <c r="C103" s="523"/>
      <c r="D103" s="525"/>
      <c r="E103" s="526"/>
      <c r="F103" s="527"/>
      <c r="G103" s="528"/>
      <c r="H103" s="529"/>
    </row>
    <row r="104" spans="1:8" ht="12.75">
      <c r="A104" s="523"/>
      <c r="B104" s="524"/>
      <c r="C104" s="523"/>
      <c r="D104" s="525"/>
      <c r="E104" s="526"/>
      <c r="F104" s="527"/>
      <c r="G104" s="528"/>
      <c r="H104" s="529"/>
    </row>
    <row r="105" spans="1:8" ht="12.75">
      <c r="A105" s="523"/>
      <c r="B105" s="524"/>
      <c r="C105" s="523"/>
      <c r="D105" s="525"/>
      <c r="E105" s="526"/>
      <c r="F105" s="527"/>
      <c r="G105" s="528"/>
      <c r="H105" s="529"/>
    </row>
    <row r="106" spans="1:8" ht="12.75">
      <c r="A106" s="523"/>
      <c r="B106" s="524"/>
      <c r="C106" s="523"/>
      <c r="D106" s="525"/>
      <c r="E106" s="526"/>
      <c r="F106" s="527"/>
      <c r="G106" s="528"/>
      <c r="H106" s="529"/>
    </row>
    <row r="107" spans="1:8" ht="12.75">
      <c r="A107" s="523"/>
      <c r="B107" s="524"/>
      <c r="C107" s="523"/>
      <c r="D107" s="525"/>
      <c r="E107" s="526"/>
      <c r="F107" s="527"/>
      <c r="G107" s="528"/>
      <c r="H107" s="529"/>
    </row>
    <row r="108" spans="1:8" ht="12.75">
      <c r="A108" s="523"/>
      <c r="B108" s="524"/>
      <c r="C108" s="523"/>
      <c r="D108" s="525"/>
      <c r="E108" s="526"/>
      <c r="F108" s="527"/>
      <c r="G108" s="528"/>
      <c r="H108" s="529"/>
    </row>
    <row r="109" spans="1:8" ht="12.75">
      <c r="A109" s="523"/>
      <c r="B109" s="524"/>
      <c r="C109" s="523"/>
      <c r="D109" s="525"/>
      <c r="E109" s="526"/>
      <c r="F109" s="527"/>
      <c r="G109" s="528"/>
      <c r="H109" s="529"/>
    </row>
    <row r="110" spans="1:8" ht="12.75">
      <c r="A110" s="523"/>
      <c r="B110" s="524"/>
      <c r="C110" s="523"/>
      <c r="D110" s="525"/>
      <c r="E110" s="526"/>
      <c r="F110" s="527"/>
      <c r="G110" s="528"/>
      <c r="H110" s="529"/>
    </row>
    <row r="111" spans="1:8" ht="12.75">
      <c r="A111" s="523"/>
      <c r="B111" s="524"/>
      <c r="C111" s="523"/>
      <c r="D111" s="525"/>
      <c r="E111" s="526"/>
      <c r="F111" s="527"/>
      <c r="G111" s="528"/>
      <c r="H111" s="529"/>
    </row>
    <row r="112" spans="1:8" ht="12.75">
      <c r="A112" s="523"/>
      <c r="B112" s="524"/>
      <c r="C112" s="523"/>
      <c r="D112" s="525"/>
      <c r="E112" s="526"/>
      <c r="F112" s="527"/>
      <c r="G112" s="528"/>
      <c r="H112" s="529"/>
    </row>
    <row r="113" spans="1:8" ht="12.75">
      <c r="A113" s="523"/>
      <c r="B113" s="524"/>
      <c r="C113" s="523"/>
      <c r="D113" s="525"/>
      <c r="E113" s="526"/>
      <c r="F113" s="527"/>
      <c r="G113" s="528"/>
      <c r="H113" s="529"/>
    </row>
    <row r="114" spans="1:8" ht="12.75">
      <c r="A114" s="523"/>
      <c r="B114" s="524"/>
      <c r="C114" s="523"/>
      <c r="D114" s="525"/>
      <c r="E114" s="526"/>
      <c r="F114" s="527"/>
      <c r="G114" s="528"/>
      <c r="H114" s="529"/>
    </row>
    <row r="115" spans="1:8" ht="12.75">
      <c r="A115" s="523"/>
      <c r="B115" s="524"/>
      <c r="C115" s="523"/>
      <c r="D115" s="525"/>
      <c r="E115" s="526"/>
      <c r="F115" s="527"/>
      <c r="G115" s="528"/>
      <c r="H115" s="529"/>
    </row>
    <row r="116" spans="1:8" ht="12.75">
      <c r="A116" s="523"/>
      <c r="B116" s="524"/>
      <c r="C116" s="523"/>
      <c r="D116" s="525"/>
      <c r="E116" s="526"/>
      <c r="F116" s="527"/>
      <c r="G116" s="528"/>
      <c r="H116" s="529"/>
    </row>
    <row r="117" spans="1:8" ht="12.75">
      <c r="A117" s="523"/>
      <c r="B117" s="524"/>
      <c r="C117" s="523"/>
      <c r="D117" s="525"/>
      <c r="E117" s="526"/>
      <c r="F117" s="527"/>
      <c r="G117" s="528"/>
      <c r="H117" s="529"/>
    </row>
    <row r="118" spans="1:8" ht="12.75">
      <c r="A118" s="523"/>
      <c r="B118" s="524"/>
      <c r="C118" s="523"/>
      <c r="D118" s="525"/>
      <c r="E118" s="526"/>
      <c r="F118" s="527"/>
      <c r="G118" s="528"/>
      <c r="H118" s="529"/>
    </row>
    <row r="119" spans="1:8" ht="12.75">
      <c r="A119" s="523"/>
      <c r="B119" s="524"/>
      <c r="C119" s="523"/>
      <c r="D119" s="525"/>
      <c r="E119" s="526"/>
      <c r="F119" s="527"/>
      <c r="G119" s="528"/>
      <c r="H119" s="529"/>
    </row>
    <row r="120" spans="1:8" ht="12.75">
      <c r="A120" s="523"/>
      <c r="B120" s="524"/>
      <c r="C120" s="523"/>
      <c r="D120" s="525"/>
      <c r="E120" s="526"/>
      <c r="F120" s="527"/>
      <c r="G120" s="528"/>
      <c r="H120" s="529"/>
    </row>
    <row r="121" spans="1:8" ht="12.75">
      <c r="A121" s="523"/>
      <c r="B121" s="524"/>
      <c r="C121" s="523"/>
      <c r="D121" s="525"/>
      <c r="E121" s="526"/>
      <c r="F121" s="527"/>
      <c r="G121" s="528"/>
      <c r="H121" s="529"/>
    </row>
    <row r="122" spans="1:8" ht="12.75">
      <c r="A122" s="523"/>
      <c r="B122" s="524"/>
      <c r="C122" s="523"/>
      <c r="D122" s="525"/>
      <c r="E122" s="526"/>
      <c r="F122" s="527"/>
      <c r="G122" s="528"/>
      <c r="H122" s="529"/>
    </row>
    <row r="123" spans="1:8" ht="12.75">
      <c r="A123" s="523"/>
      <c r="B123" s="524"/>
      <c r="C123" s="523"/>
      <c r="D123" s="525"/>
      <c r="E123" s="526"/>
      <c r="F123" s="527"/>
      <c r="G123" s="528"/>
      <c r="H123" s="529"/>
    </row>
    <row r="124" spans="1:8" ht="12.75">
      <c r="A124" s="523"/>
      <c r="B124" s="524"/>
      <c r="C124" s="523"/>
      <c r="D124" s="525"/>
      <c r="E124" s="526"/>
      <c r="F124" s="527"/>
      <c r="G124" s="528"/>
      <c r="H124" s="529"/>
    </row>
    <row r="125" spans="1:8" ht="12.75">
      <c r="A125" s="523"/>
      <c r="B125" s="524"/>
      <c r="C125" s="523"/>
      <c r="D125" s="525"/>
      <c r="E125" s="526"/>
      <c r="F125" s="527"/>
      <c r="G125" s="528"/>
      <c r="H125" s="529"/>
    </row>
    <row r="126" spans="1:8" ht="12.75">
      <c r="A126" s="523"/>
      <c r="B126" s="524"/>
      <c r="C126" s="523"/>
      <c r="D126" s="525"/>
      <c r="E126" s="526"/>
      <c r="F126" s="527"/>
      <c r="G126" s="528"/>
      <c r="H126" s="529"/>
    </row>
    <row r="127" spans="1:8" ht="12.75">
      <c r="A127" s="523"/>
      <c r="B127" s="524"/>
      <c r="C127" s="523"/>
      <c r="D127" s="525"/>
      <c r="E127" s="526"/>
      <c r="F127" s="527"/>
      <c r="G127" s="528"/>
      <c r="H127" s="529"/>
    </row>
    <row r="128" spans="1:8" ht="12.75">
      <c r="A128" s="523"/>
      <c r="B128" s="524"/>
      <c r="C128" s="523"/>
      <c r="D128" s="525"/>
      <c r="E128" s="526"/>
      <c r="F128" s="527"/>
      <c r="G128" s="528"/>
      <c r="H128" s="529"/>
    </row>
    <row r="129" spans="1:8" ht="12.75">
      <c r="A129" s="523"/>
      <c r="B129" s="524"/>
      <c r="C129" s="523"/>
      <c r="D129" s="525"/>
      <c r="E129" s="526"/>
      <c r="F129" s="527"/>
      <c r="G129" s="528"/>
      <c r="H129" s="529"/>
    </row>
    <row r="130" spans="1:8" ht="12.75">
      <c r="A130" s="523"/>
      <c r="B130" s="524"/>
      <c r="C130" s="523"/>
      <c r="D130" s="525"/>
      <c r="E130" s="526"/>
      <c r="F130" s="527"/>
      <c r="G130" s="528"/>
      <c r="H130" s="529"/>
    </row>
    <row r="131" spans="1:8" ht="12.75">
      <c r="A131" s="523"/>
      <c r="B131" s="524"/>
      <c r="C131" s="523"/>
      <c r="D131" s="525"/>
      <c r="E131" s="526"/>
      <c r="F131" s="527"/>
      <c r="G131" s="528"/>
      <c r="H131" s="529"/>
    </row>
    <row r="132" spans="1:8" ht="12.75">
      <c r="A132" s="523"/>
      <c r="B132" s="524"/>
      <c r="C132" s="523"/>
      <c r="D132" s="525"/>
      <c r="E132" s="526"/>
      <c r="F132" s="527"/>
      <c r="G132" s="528"/>
      <c r="H132" s="529"/>
    </row>
    <row r="133" spans="1:8" ht="12.75">
      <c r="A133" s="523"/>
      <c r="B133" s="524"/>
      <c r="C133" s="523"/>
      <c r="D133" s="525"/>
      <c r="E133" s="526"/>
      <c r="F133" s="527"/>
      <c r="G133" s="528"/>
      <c r="H133" s="529"/>
    </row>
    <row r="134" spans="1:8" ht="12.75">
      <c r="A134" s="523"/>
      <c r="B134" s="524"/>
      <c r="C134" s="523"/>
      <c r="D134" s="525"/>
      <c r="E134" s="526"/>
      <c r="F134" s="527"/>
      <c r="G134" s="528"/>
      <c r="H134" s="529"/>
    </row>
    <row r="135" spans="1:8" ht="12.75">
      <c r="A135" s="523"/>
      <c r="B135" s="524"/>
      <c r="C135" s="523"/>
      <c r="D135" s="525"/>
      <c r="E135" s="526"/>
      <c r="F135" s="527"/>
      <c r="G135" s="528"/>
      <c r="H135" s="529"/>
    </row>
    <row r="136" spans="1:8" ht="12.75">
      <c r="A136" s="523"/>
      <c r="B136" s="524"/>
      <c r="C136" s="523"/>
      <c r="D136" s="525"/>
      <c r="E136" s="526"/>
      <c r="F136" s="527"/>
      <c r="G136" s="528"/>
      <c r="H136" s="529"/>
    </row>
    <row r="137" spans="1:8" ht="12.75">
      <c r="A137" s="523"/>
      <c r="B137" s="524"/>
      <c r="C137" s="523"/>
      <c r="D137" s="525"/>
      <c r="E137" s="526"/>
      <c r="F137" s="527"/>
      <c r="G137" s="528"/>
      <c r="H137" s="529"/>
    </row>
    <row r="138" spans="1:8" ht="12.75">
      <c r="A138" s="523"/>
      <c r="B138" s="524"/>
      <c r="C138" s="523"/>
      <c r="D138" s="525"/>
      <c r="E138" s="526"/>
      <c r="F138" s="527"/>
      <c r="G138" s="528"/>
      <c r="H138" s="529"/>
    </row>
    <row r="139" spans="1:8" ht="12.75">
      <c r="A139" s="523"/>
      <c r="B139" s="524"/>
      <c r="C139" s="523"/>
      <c r="D139" s="525"/>
      <c r="E139" s="526"/>
      <c r="F139" s="527"/>
      <c r="G139" s="528"/>
      <c r="H139" s="529"/>
    </row>
    <row r="140" spans="1:8" ht="12.75">
      <c r="A140" s="523"/>
      <c r="B140" s="524"/>
      <c r="C140" s="523"/>
      <c r="D140" s="525"/>
      <c r="E140" s="526"/>
      <c r="F140" s="527"/>
      <c r="G140" s="528"/>
      <c r="H140" s="529"/>
    </row>
    <row r="141" spans="1:8" ht="12.75">
      <c r="A141" s="523"/>
      <c r="B141" s="524"/>
      <c r="C141" s="523"/>
      <c r="D141" s="525"/>
      <c r="E141" s="526"/>
      <c r="F141" s="527"/>
      <c r="G141" s="528"/>
      <c r="H141" s="529"/>
    </row>
    <row r="142" spans="1:8" ht="12.75">
      <c r="A142" s="523"/>
      <c r="B142" s="524"/>
      <c r="C142" s="523"/>
      <c r="D142" s="525"/>
      <c r="E142" s="526"/>
      <c r="F142" s="527"/>
      <c r="G142" s="528"/>
      <c r="H142" s="529"/>
    </row>
    <row r="143" spans="1:8" ht="12.75">
      <c r="A143" s="523"/>
      <c r="B143" s="524"/>
      <c r="C143" s="523"/>
      <c r="D143" s="525"/>
      <c r="E143" s="526"/>
      <c r="F143" s="527"/>
      <c r="G143" s="528"/>
      <c r="H143" s="529"/>
    </row>
    <row r="144" spans="1:8" ht="12.75">
      <c r="A144" s="523"/>
      <c r="B144" s="524"/>
      <c r="C144" s="523"/>
      <c r="D144" s="525"/>
      <c r="E144" s="526"/>
      <c r="F144" s="527"/>
      <c r="G144" s="528"/>
      <c r="H144" s="529"/>
    </row>
    <row r="145" spans="1:8" ht="12.75">
      <c r="A145" s="523"/>
      <c r="B145" s="524"/>
      <c r="C145" s="523"/>
      <c r="D145" s="525"/>
      <c r="E145" s="526"/>
      <c r="F145" s="527"/>
      <c r="G145" s="528"/>
      <c r="H145" s="529"/>
    </row>
    <row r="146" spans="1:8" ht="12.75">
      <c r="A146" s="523"/>
      <c r="B146" s="524"/>
      <c r="C146" s="523"/>
      <c r="D146" s="525"/>
      <c r="E146" s="526"/>
      <c r="F146" s="527"/>
      <c r="G146" s="528"/>
      <c r="H146" s="529"/>
    </row>
    <row r="147" spans="1:8" ht="12.75">
      <c r="A147" s="523"/>
      <c r="B147" s="524"/>
      <c r="C147" s="523"/>
      <c r="D147" s="525"/>
      <c r="E147" s="526"/>
      <c r="F147" s="527"/>
      <c r="G147" s="528"/>
      <c r="H147" s="529"/>
    </row>
    <row r="148" spans="1:8" ht="12.75">
      <c r="A148" s="523"/>
      <c r="B148" s="524"/>
      <c r="C148" s="523"/>
      <c r="D148" s="525"/>
      <c r="E148" s="526"/>
      <c r="F148" s="527"/>
      <c r="G148" s="528"/>
      <c r="H148" s="529"/>
    </row>
    <row r="149" spans="1:8" ht="12.75">
      <c r="A149" s="523"/>
      <c r="B149" s="524"/>
      <c r="C149" s="523"/>
      <c r="D149" s="525"/>
      <c r="E149" s="526"/>
      <c r="F149" s="527"/>
      <c r="G149" s="528"/>
      <c r="H149" s="529"/>
    </row>
    <row r="150" spans="1:8" ht="12.75">
      <c r="A150" s="523"/>
      <c r="B150" s="524"/>
      <c r="C150" s="523"/>
      <c r="D150" s="525"/>
      <c r="E150" s="526"/>
      <c r="F150" s="527"/>
      <c r="G150" s="528"/>
      <c r="H150" s="529"/>
    </row>
    <row r="151" spans="1:8" ht="12.75">
      <c r="A151" s="523"/>
      <c r="B151" s="524"/>
      <c r="C151" s="523"/>
      <c r="D151" s="525"/>
      <c r="E151" s="526"/>
      <c r="F151" s="527"/>
      <c r="G151" s="528"/>
      <c r="H151" s="529"/>
    </row>
    <row r="152" spans="1:8" ht="12.75">
      <c r="A152" s="523"/>
      <c r="B152" s="524"/>
      <c r="C152" s="523"/>
      <c r="D152" s="525"/>
      <c r="E152" s="526"/>
      <c r="F152" s="527"/>
      <c r="G152" s="528"/>
      <c r="H152" s="529"/>
    </row>
    <row r="153" spans="1:8" ht="12.75">
      <c r="A153" s="523"/>
      <c r="B153" s="524"/>
      <c r="C153" s="523"/>
      <c r="D153" s="525"/>
      <c r="E153" s="526"/>
      <c r="F153" s="527"/>
      <c r="G153" s="528"/>
      <c r="H153" s="529"/>
    </row>
    <row r="154" spans="1:8" ht="12.75">
      <c r="A154" s="523"/>
      <c r="B154" s="524"/>
      <c r="C154" s="523"/>
      <c r="D154" s="525"/>
      <c r="E154" s="526"/>
      <c r="F154" s="527"/>
      <c r="G154" s="528"/>
      <c r="H154" s="529"/>
    </row>
    <row r="155" spans="1:8" ht="12.75">
      <c r="A155" s="523"/>
      <c r="B155" s="524"/>
      <c r="C155" s="523"/>
      <c r="D155" s="525"/>
      <c r="E155" s="526"/>
      <c r="F155" s="527"/>
      <c r="G155" s="528"/>
      <c r="H155" s="529"/>
    </row>
    <row r="156" spans="1:8" ht="12.75">
      <c r="A156" s="523"/>
      <c r="B156" s="524"/>
      <c r="C156" s="523"/>
      <c r="D156" s="525"/>
      <c r="E156" s="526"/>
      <c r="F156" s="527"/>
      <c r="G156" s="528"/>
      <c r="H156" s="529"/>
    </row>
    <row r="157" spans="1:8" ht="12.75">
      <c r="A157" s="523"/>
      <c r="B157" s="524"/>
      <c r="C157" s="523"/>
      <c r="D157" s="525"/>
      <c r="E157" s="526"/>
      <c r="F157" s="527"/>
      <c r="G157" s="528"/>
      <c r="H157" s="529"/>
    </row>
    <row r="158" spans="1:8" ht="12.75">
      <c r="A158" s="523"/>
      <c r="B158" s="524"/>
      <c r="C158" s="523"/>
      <c r="D158" s="525"/>
      <c r="E158" s="526"/>
      <c r="F158" s="527"/>
      <c r="G158" s="528"/>
      <c r="H158" s="529"/>
    </row>
    <row r="159" spans="1:8" ht="12.75">
      <c r="A159" s="523"/>
      <c r="B159" s="524"/>
      <c r="C159" s="523"/>
      <c r="D159" s="525"/>
      <c r="E159" s="526"/>
      <c r="F159" s="527"/>
      <c r="G159" s="528"/>
      <c r="H159" s="529"/>
    </row>
    <row r="160" spans="1:8" ht="12.75">
      <c r="A160" s="523"/>
      <c r="B160" s="524"/>
      <c r="C160" s="523"/>
      <c r="D160" s="525"/>
      <c r="E160" s="526"/>
      <c r="F160" s="527"/>
      <c r="G160" s="528"/>
      <c r="H160" s="529"/>
    </row>
    <row r="161" spans="1:8" ht="12.75">
      <c r="A161" s="523"/>
      <c r="B161" s="524"/>
      <c r="C161" s="523"/>
      <c r="D161" s="525"/>
      <c r="E161" s="526"/>
      <c r="F161" s="527"/>
      <c r="G161" s="528"/>
      <c r="H161" s="529"/>
    </row>
    <row r="162" spans="1:8" ht="12.75">
      <c r="A162" s="523"/>
      <c r="B162" s="524"/>
      <c r="C162" s="523"/>
      <c r="D162" s="525"/>
      <c r="E162" s="526"/>
      <c r="F162" s="527"/>
      <c r="G162" s="528"/>
      <c r="H162" s="529"/>
    </row>
    <row r="163" spans="1:8" ht="12.75">
      <c r="A163" s="523"/>
      <c r="B163" s="524"/>
      <c r="C163" s="523"/>
      <c r="D163" s="525"/>
      <c r="E163" s="526"/>
      <c r="F163" s="527"/>
      <c r="G163" s="528"/>
      <c r="H163" s="529"/>
    </row>
    <row r="164" spans="1:8" ht="12.75">
      <c r="A164" s="523"/>
      <c r="B164" s="524"/>
      <c r="C164" s="523"/>
      <c r="D164" s="525"/>
      <c r="E164" s="526"/>
      <c r="F164" s="527"/>
      <c r="G164" s="528"/>
      <c r="H164" s="529"/>
    </row>
    <row r="165" spans="1:8" ht="12.75">
      <c r="A165" s="523"/>
      <c r="B165" s="524"/>
      <c r="C165" s="523"/>
      <c r="D165" s="525"/>
      <c r="E165" s="526"/>
      <c r="F165" s="527"/>
      <c r="G165" s="528"/>
      <c r="H165" s="529"/>
    </row>
    <row r="166" spans="1:8" ht="12.75">
      <c r="A166" s="523"/>
      <c r="B166" s="524"/>
      <c r="C166" s="523"/>
      <c r="D166" s="525"/>
      <c r="E166" s="526"/>
      <c r="F166" s="527"/>
      <c r="G166" s="528"/>
      <c r="H166" s="529"/>
    </row>
    <row r="167" spans="1:8" ht="12.75">
      <c r="A167" s="523"/>
      <c r="B167" s="524"/>
      <c r="C167" s="523"/>
      <c r="D167" s="525"/>
      <c r="E167" s="526"/>
      <c r="F167" s="527"/>
      <c r="G167" s="528"/>
      <c r="H167" s="529"/>
    </row>
    <row r="168" spans="1:8" ht="12.75">
      <c r="A168" s="523"/>
      <c r="B168" s="524"/>
      <c r="C168" s="523"/>
      <c r="D168" s="525"/>
      <c r="E168" s="526"/>
      <c r="F168" s="527"/>
      <c r="G168" s="528"/>
      <c r="H168" s="529"/>
    </row>
    <row r="169" spans="1:8" ht="12.75">
      <c r="A169" s="523"/>
      <c r="B169" s="524"/>
      <c r="C169" s="523"/>
      <c r="D169" s="525"/>
      <c r="E169" s="526"/>
      <c r="F169" s="527"/>
      <c r="G169" s="528"/>
      <c r="H169" s="529"/>
    </row>
    <row r="170" spans="1:8" ht="12.75">
      <c r="A170" s="523"/>
      <c r="B170" s="524"/>
      <c r="C170" s="523"/>
      <c r="D170" s="525"/>
      <c r="E170" s="526"/>
      <c r="F170" s="527"/>
      <c r="G170" s="528"/>
      <c r="H170" s="529"/>
    </row>
    <row r="171" spans="1:8" ht="12.75">
      <c r="A171" s="523"/>
      <c r="B171" s="524"/>
      <c r="C171" s="523"/>
      <c r="D171" s="525"/>
      <c r="E171" s="526"/>
      <c r="F171" s="527"/>
      <c r="G171" s="528"/>
      <c r="H171" s="529"/>
    </row>
    <row r="172" spans="1:8" ht="12.75">
      <c r="A172" s="523"/>
      <c r="B172" s="524"/>
      <c r="C172" s="523"/>
      <c r="D172" s="525"/>
      <c r="E172" s="526"/>
      <c r="F172" s="527"/>
      <c r="G172" s="528"/>
      <c r="H172" s="529"/>
    </row>
    <row r="173" spans="1:8" ht="12.75">
      <c r="A173" s="523"/>
      <c r="B173" s="524"/>
      <c r="C173" s="523"/>
      <c r="D173" s="525"/>
      <c r="E173" s="526"/>
      <c r="F173" s="527"/>
      <c r="G173" s="528"/>
      <c r="H173" s="529"/>
    </row>
    <row r="174" spans="1:8" ht="12.75">
      <c r="A174" s="523"/>
      <c r="B174" s="524"/>
      <c r="C174" s="523"/>
      <c r="D174" s="525"/>
      <c r="E174" s="526"/>
      <c r="F174" s="527"/>
      <c r="G174" s="528"/>
      <c r="H174" s="529"/>
    </row>
    <row r="175" spans="1:8" ht="12.75">
      <c r="A175" s="523"/>
      <c r="B175" s="524"/>
      <c r="C175" s="523"/>
      <c r="D175" s="525"/>
      <c r="E175" s="526"/>
      <c r="F175" s="527"/>
      <c r="G175" s="528"/>
      <c r="H175" s="529"/>
    </row>
    <row r="176" spans="1:8" ht="12.75">
      <c r="A176" s="523"/>
      <c r="B176" s="524"/>
      <c r="C176" s="523"/>
      <c r="D176" s="525"/>
      <c r="E176" s="526"/>
      <c r="F176" s="527"/>
      <c r="G176" s="528"/>
      <c r="H176" s="529"/>
    </row>
    <row r="177" spans="1:8" ht="12.75">
      <c r="A177" s="523"/>
      <c r="B177" s="524"/>
      <c r="C177" s="523"/>
      <c r="D177" s="525"/>
      <c r="E177" s="526"/>
      <c r="F177" s="527"/>
      <c r="G177" s="528"/>
      <c r="H177" s="529"/>
    </row>
    <row r="178" spans="1:8" ht="12.75">
      <c r="A178" s="523"/>
      <c r="B178" s="524"/>
      <c r="C178" s="523"/>
      <c r="D178" s="525"/>
      <c r="E178" s="526"/>
      <c r="F178" s="527"/>
      <c r="G178" s="528"/>
      <c r="H178" s="529"/>
    </row>
    <row r="179" spans="1:8" ht="12.75">
      <c r="A179" s="523"/>
      <c r="B179" s="524"/>
      <c r="C179" s="523"/>
      <c r="D179" s="525"/>
      <c r="E179" s="526"/>
      <c r="F179" s="527"/>
      <c r="G179" s="528"/>
      <c r="H179" s="529"/>
    </row>
    <row r="180" spans="1:8" ht="12.75">
      <c r="A180" s="523"/>
      <c r="B180" s="524"/>
      <c r="C180" s="523"/>
      <c r="D180" s="525"/>
      <c r="E180" s="526"/>
      <c r="F180" s="527"/>
      <c r="G180" s="528"/>
      <c r="H180" s="529"/>
    </row>
    <row r="181" spans="1:8" ht="12.75">
      <c r="A181" s="523"/>
      <c r="B181" s="524"/>
      <c r="C181" s="523"/>
      <c r="D181" s="525"/>
      <c r="E181" s="526"/>
      <c r="F181" s="527"/>
      <c r="G181" s="528"/>
      <c r="H181" s="529"/>
    </row>
    <row r="182" spans="1:8" ht="12.75">
      <c r="A182" s="523"/>
      <c r="B182" s="524"/>
      <c r="C182" s="523"/>
      <c r="D182" s="525"/>
      <c r="E182" s="526"/>
      <c r="F182" s="527"/>
      <c r="G182" s="528"/>
      <c r="H182" s="529"/>
    </row>
    <row r="183" spans="1:8" ht="12.75">
      <c r="A183" s="523"/>
      <c r="B183" s="524"/>
      <c r="C183" s="523"/>
      <c r="D183" s="525"/>
      <c r="E183" s="526"/>
      <c r="F183" s="527"/>
      <c r="G183" s="528"/>
      <c r="H183" s="529"/>
    </row>
    <row r="184" spans="1:8" ht="12.75">
      <c r="A184" s="523"/>
      <c r="B184" s="524"/>
      <c r="C184" s="523"/>
      <c r="D184" s="525"/>
      <c r="E184" s="526"/>
      <c r="F184" s="527"/>
      <c r="G184" s="528"/>
      <c r="H184" s="529"/>
    </row>
    <row r="185" spans="1:8" ht="12.75">
      <c r="A185" s="523"/>
      <c r="B185" s="524"/>
      <c r="C185" s="523"/>
      <c r="D185" s="525"/>
      <c r="E185" s="526"/>
      <c r="F185" s="527"/>
      <c r="G185" s="528"/>
      <c r="H185" s="529"/>
    </row>
    <row r="186" spans="1:8" ht="12.75">
      <c r="A186" s="523"/>
      <c r="B186" s="524"/>
      <c r="C186" s="523"/>
      <c r="D186" s="525"/>
      <c r="E186" s="526"/>
      <c r="F186" s="527"/>
      <c r="G186" s="528"/>
      <c r="H186" s="529"/>
    </row>
    <row r="187" spans="1:8" ht="12.75">
      <c r="A187" s="523"/>
      <c r="B187" s="524"/>
      <c r="C187" s="523"/>
      <c r="D187" s="525"/>
      <c r="E187" s="526"/>
      <c r="F187" s="527"/>
      <c r="G187" s="528"/>
      <c r="H187" s="529"/>
    </row>
    <row r="188" spans="1:8" ht="12.75">
      <c r="A188" s="523"/>
      <c r="B188" s="524"/>
      <c r="C188" s="523"/>
      <c r="D188" s="525"/>
      <c r="E188" s="526"/>
      <c r="F188" s="527"/>
      <c r="G188" s="528"/>
      <c r="H188" s="529"/>
    </row>
    <row r="189" spans="1:8" ht="12.75">
      <c r="A189" s="523"/>
      <c r="B189" s="524"/>
      <c r="C189" s="523"/>
      <c r="D189" s="525"/>
      <c r="E189" s="526"/>
      <c r="F189" s="527"/>
      <c r="G189" s="528"/>
      <c r="H189" s="529"/>
    </row>
    <row r="190" spans="1:8" ht="12.75">
      <c r="A190" s="523"/>
      <c r="B190" s="524"/>
      <c r="C190" s="523"/>
      <c r="D190" s="525"/>
      <c r="E190" s="526"/>
      <c r="F190" s="527"/>
      <c r="G190" s="528"/>
      <c r="H190" s="529"/>
    </row>
    <row r="191" spans="1:8" ht="12.75">
      <c r="A191" s="523"/>
      <c r="B191" s="524"/>
      <c r="C191" s="523"/>
      <c r="D191" s="525"/>
      <c r="E191" s="526"/>
      <c r="F191" s="527"/>
      <c r="G191" s="528"/>
      <c r="H191" s="529"/>
    </row>
    <row r="192" spans="1:8" ht="12.75">
      <c r="A192" s="523"/>
      <c r="B192" s="524"/>
      <c r="C192" s="523"/>
      <c r="D192" s="525"/>
      <c r="E192" s="526"/>
      <c r="F192" s="527"/>
      <c r="G192" s="528"/>
      <c r="H192" s="529"/>
    </row>
    <row r="193" spans="1:8" ht="12.75">
      <c r="A193" s="523"/>
      <c r="B193" s="524"/>
      <c r="C193" s="523"/>
      <c r="D193" s="525"/>
      <c r="E193" s="526"/>
      <c r="F193" s="527"/>
      <c r="G193" s="528"/>
      <c r="H193" s="529"/>
    </row>
    <row r="194" spans="1:8" ht="12.75">
      <c r="A194" s="523"/>
      <c r="B194" s="524"/>
      <c r="C194" s="523"/>
      <c r="D194" s="525"/>
      <c r="E194" s="526"/>
      <c r="F194" s="527"/>
      <c r="G194" s="528"/>
      <c r="H194" s="529"/>
    </row>
    <row r="195" spans="1:8" ht="12.75">
      <c r="A195" s="523"/>
      <c r="B195" s="524"/>
      <c r="C195" s="523"/>
      <c r="D195" s="525"/>
      <c r="E195" s="526"/>
      <c r="F195" s="527"/>
      <c r="G195" s="528"/>
      <c r="H195" s="529"/>
    </row>
    <row r="196" spans="1:8" ht="12.75">
      <c r="A196" s="523"/>
      <c r="B196" s="524"/>
      <c r="C196" s="523"/>
      <c r="D196" s="525"/>
      <c r="E196" s="526"/>
      <c r="F196" s="527"/>
      <c r="G196" s="528"/>
      <c r="H196" s="529"/>
    </row>
    <row r="197" spans="1:8" ht="12.75">
      <c r="A197" s="523"/>
      <c r="B197" s="524"/>
      <c r="C197" s="523"/>
      <c r="D197" s="525"/>
      <c r="E197" s="526"/>
      <c r="F197" s="527"/>
      <c r="G197" s="528"/>
      <c r="H197" s="529"/>
    </row>
    <row r="198" spans="1:8" ht="12.75">
      <c r="A198" s="523"/>
      <c r="B198" s="524"/>
      <c r="C198" s="523"/>
      <c r="D198" s="525"/>
      <c r="E198" s="526"/>
      <c r="F198" s="527"/>
      <c r="G198" s="528"/>
      <c r="H198" s="529"/>
    </row>
    <row r="199" spans="1:8" ht="12.75">
      <c r="A199" s="523"/>
      <c r="B199" s="524"/>
      <c r="C199" s="523"/>
      <c r="D199" s="525"/>
      <c r="E199" s="526"/>
      <c r="F199" s="527"/>
      <c r="G199" s="528"/>
      <c r="H199" s="529"/>
    </row>
    <row r="200" spans="1:8" ht="12.75">
      <c r="A200" s="523"/>
      <c r="B200" s="524"/>
      <c r="C200" s="523"/>
      <c r="D200" s="525"/>
      <c r="E200" s="526"/>
      <c r="F200" s="527"/>
      <c r="G200" s="528"/>
      <c r="H200" s="529"/>
    </row>
    <row r="201" spans="1:8" ht="12.75">
      <c r="A201" s="523"/>
      <c r="B201" s="524"/>
      <c r="C201" s="523"/>
      <c r="D201" s="525"/>
      <c r="E201" s="526"/>
      <c r="F201" s="527"/>
      <c r="G201" s="528"/>
      <c r="H201" s="529"/>
    </row>
    <row r="202" spans="1:8" ht="12.75">
      <c r="A202" s="523"/>
      <c r="B202" s="524"/>
      <c r="C202" s="523"/>
      <c r="D202" s="525"/>
      <c r="E202" s="526"/>
      <c r="F202" s="527"/>
      <c r="G202" s="528"/>
      <c r="H202" s="529"/>
    </row>
    <row r="203" spans="1:8" ht="12.75">
      <c r="A203" s="523"/>
      <c r="B203" s="524"/>
      <c r="C203" s="523"/>
      <c r="D203" s="525"/>
      <c r="E203" s="526"/>
      <c r="F203" s="527"/>
      <c r="G203" s="528"/>
      <c r="H203" s="529"/>
    </row>
    <row r="204" spans="1:8" ht="12.75">
      <c r="A204" s="523"/>
      <c r="B204" s="524"/>
      <c r="C204" s="523"/>
      <c r="D204" s="525"/>
      <c r="E204" s="526"/>
      <c r="F204" s="527"/>
      <c r="G204" s="528"/>
      <c r="H204" s="529"/>
    </row>
    <row r="205" spans="1:8" ht="12.75">
      <c r="A205" s="523"/>
      <c r="B205" s="524"/>
      <c r="C205" s="523"/>
      <c r="D205" s="525"/>
      <c r="E205" s="526"/>
      <c r="F205" s="527"/>
      <c r="G205" s="528"/>
      <c r="H205" s="529"/>
    </row>
    <row r="206" spans="1:8" ht="12.75">
      <c r="A206" s="523"/>
      <c r="B206" s="524"/>
      <c r="C206" s="523"/>
      <c r="D206" s="525"/>
      <c r="E206" s="526"/>
      <c r="F206" s="527"/>
      <c r="G206" s="528"/>
      <c r="H206" s="529"/>
    </row>
    <row r="207" spans="1:8" ht="12.75">
      <c r="A207" s="523"/>
      <c r="B207" s="524"/>
      <c r="C207" s="523"/>
      <c r="D207" s="525"/>
      <c r="E207" s="526"/>
      <c r="F207" s="527"/>
      <c r="G207" s="528"/>
      <c r="H207" s="529"/>
    </row>
    <row r="208" spans="1:8" ht="12.75">
      <c r="A208" s="523"/>
      <c r="B208" s="524"/>
      <c r="C208" s="523"/>
      <c r="D208" s="525"/>
      <c r="E208" s="526"/>
      <c r="F208" s="527"/>
      <c r="G208" s="528"/>
      <c r="H208" s="529"/>
    </row>
    <row r="209" spans="1:8" ht="12.75">
      <c r="A209" s="523"/>
      <c r="B209" s="524"/>
      <c r="C209" s="523"/>
      <c r="D209" s="525"/>
      <c r="E209" s="526"/>
      <c r="F209" s="527"/>
      <c r="G209" s="528"/>
      <c r="H209" s="529"/>
    </row>
    <row r="210" spans="1:8" ht="12.75">
      <c r="A210" s="523"/>
      <c r="B210" s="524"/>
      <c r="C210" s="523"/>
      <c r="D210" s="525"/>
      <c r="E210" s="526"/>
      <c r="F210" s="527"/>
      <c r="G210" s="528"/>
      <c r="H210" s="529"/>
    </row>
    <row r="211" spans="1:8" ht="12.75">
      <c r="A211" s="523"/>
      <c r="B211" s="524"/>
      <c r="C211" s="523"/>
      <c r="D211" s="525"/>
      <c r="E211" s="526"/>
      <c r="F211" s="527"/>
      <c r="G211" s="528"/>
      <c r="H211" s="529"/>
    </row>
    <row r="212" spans="1:8" ht="12.75">
      <c r="A212" s="523"/>
      <c r="B212" s="524"/>
      <c r="C212" s="523"/>
      <c r="D212" s="525"/>
      <c r="E212" s="526"/>
      <c r="F212" s="527"/>
      <c r="G212" s="528"/>
      <c r="H212" s="529"/>
    </row>
    <row r="213" spans="1:8" ht="12.75">
      <c r="A213" s="523"/>
      <c r="B213" s="524"/>
      <c r="C213" s="523"/>
      <c r="D213" s="525"/>
      <c r="E213" s="526"/>
      <c r="F213" s="527"/>
      <c r="G213" s="528"/>
      <c r="H213" s="529"/>
    </row>
    <row r="214" spans="1:8" ht="12.75">
      <c r="A214" s="523"/>
      <c r="B214" s="524"/>
      <c r="C214" s="523"/>
      <c r="D214" s="525"/>
      <c r="E214" s="526"/>
      <c r="F214" s="527"/>
      <c r="G214" s="528"/>
      <c r="H214" s="529"/>
    </row>
    <row r="215" spans="1:8" ht="12.75">
      <c r="A215" s="523"/>
      <c r="B215" s="524"/>
      <c r="C215" s="523"/>
      <c r="D215" s="525"/>
      <c r="E215" s="526"/>
      <c r="F215" s="527"/>
      <c r="G215" s="528"/>
      <c r="H215" s="529"/>
    </row>
    <row r="216" spans="1:8" ht="12.75">
      <c r="A216" s="523"/>
      <c r="B216" s="524"/>
      <c r="C216" s="523"/>
      <c r="D216" s="525"/>
      <c r="E216" s="526"/>
      <c r="F216" s="527"/>
      <c r="G216" s="528"/>
      <c r="H216" s="529"/>
    </row>
    <row r="217" spans="1:8" ht="12.75">
      <c r="A217" s="523"/>
      <c r="B217" s="524"/>
      <c r="C217" s="523"/>
      <c r="D217" s="525"/>
      <c r="E217" s="526"/>
      <c r="F217" s="527"/>
      <c r="G217" s="528"/>
      <c r="H217" s="529"/>
    </row>
    <row r="218" spans="1:8" ht="12.75">
      <c r="A218" s="523"/>
      <c r="B218" s="524"/>
      <c r="C218" s="523"/>
      <c r="D218" s="525"/>
      <c r="E218" s="526"/>
      <c r="F218" s="527"/>
      <c r="G218" s="528"/>
      <c r="H218" s="529"/>
    </row>
    <row r="219" spans="1:8" ht="12.75">
      <c r="A219" s="523"/>
      <c r="B219" s="524"/>
      <c r="C219" s="523"/>
      <c r="D219" s="525"/>
      <c r="E219" s="526"/>
      <c r="F219" s="527"/>
      <c r="G219" s="528"/>
      <c r="H219" s="529"/>
    </row>
    <row r="220" spans="1:8" ht="12.75">
      <c r="A220" s="523"/>
      <c r="B220" s="524"/>
      <c r="C220" s="523"/>
      <c r="D220" s="525"/>
      <c r="E220" s="526"/>
      <c r="F220" s="527"/>
      <c r="G220" s="528"/>
      <c r="H220" s="529"/>
    </row>
    <row r="221" spans="1:8" ht="12.75">
      <c r="A221" s="523"/>
      <c r="B221" s="524"/>
      <c r="C221" s="523"/>
      <c r="D221" s="525"/>
      <c r="E221" s="526"/>
      <c r="F221" s="527"/>
      <c r="G221" s="528"/>
      <c r="H221" s="529"/>
    </row>
    <row r="222" spans="1:8" ht="12.75">
      <c r="A222" s="523"/>
      <c r="B222" s="524"/>
      <c r="C222" s="523"/>
      <c r="D222" s="525"/>
      <c r="E222" s="526"/>
      <c r="F222" s="527"/>
      <c r="G222" s="528"/>
      <c r="H222" s="529"/>
    </row>
    <row r="223" spans="1:8" ht="12.75">
      <c r="A223" s="523"/>
      <c r="B223" s="524"/>
      <c r="C223" s="523"/>
      <c r="D223" s="525"/>
      <c r="E223" s="526"/>
      <c r="F223" s="527"/>
      <c r="G223" s="528"/>
      <c r="H223" s="529"/>
    </row>
    <row r="224" spans="1:8" ht="12.75">
      <c r="A224" s="523"/>
      <c r="B224" s="524"/>
      <c r="C224" s="523"/>
      <c r="D224" s="525"/>
      <c r="E224" s="526"/>
      <c r="F224" s="527"/>
      <c r="G224" s="528"/>
      <c r="H224" s="529"/>
    </row>
    <row r="225" spans="1:8" ht="12.75">
      <c r="A225" s="523"/>
      <c r="B225" s="524"/>
      <c r="C225" s="523"/>
      <c r="D225" s="525"/>
      <c r="E225" s="526"/>
      <c r="F225" s="527"/>
      <c r="G225" s="528"/>
      <c r="H225" s="529"/>
    </row>
    <row r="226" spans="1:8" ht="12.75">
      <c r="A226" s="523"/>
      <c r="B226" s="524"/>
      <c r="C226" s="523"/>
      <c r="D226" s="525"/>
      <c r="E226" s="526"/>
      <c r="F226" s="527"/>
      <c r="G226" s="528"/>
      <c r="H226" s="529"/>
    </row>
    <row r="227" spans="1:8" ht="12.75">
      <c r="A227" s="523"/>
      <c r="B227" s="524"/>
      <c r="C227" s="523"/>
      <c r="D227" s="525"/>
      <c r="E227" s="526"/>
      <c r="F227" s="527"/>
      <c r="G227" s="528"/>
      <c r="H227" s="529"/>
    </row>
    <row r="228" spans="1:8" ht="12.75">
      <c r="A228" s="523"/>
      <c r="B228" s="524"/>
      <c r="C228" s="523"/>
      <c r="D228" s="525"/>
      <c r="E228" s="526"/>
      <c r="F228" s="527"/>
      <c r="G228" s="528"/>
      <c r="H228" s="529"/>
    </row>
    <row r="229" spans="1:8" ht="12.75">
      <c r="A229" s="523"/>
      <c r="B229" s="524"/>
      <c r="C229" s="523"/>
      <c r="D229" s="525"/>
      <c r="E229" s="526"/>
      <c r="F229" s="527"/>
      <c r="G229" s="528"/>
      <c r="H229" s="529"/>
    </row>
    <row r="230" spans="1:8" ht="12.75">
      <c r="A230" s="523"/>
      <c r="B230" s="524"/>
      <c r="C230" s="523"/>
      <c r="D230" s="525"/>
      <c r="E230" s="526"/>
      <c r="F230" s="527"/>
      <c r="G230" s="528"/>
      <c r="H230" s="529"/>
    </row>
    <row r="231" spans="1:8" ht="12.75">
      <c r="A231" s="523"/>
      <c r="B231" s="524"/>
      <c r="C231" s="523"/>
      <c r="D231" s="525"/>
      <c r="E231" s="526"/>
      <c r="F231" s="527"/>
      <c r="G231" s="528"/>
      <c r="H231" s="529"/>
    </row>
    <row r="232" spans="1:8" ht="12.75">
      <c r="A232" s="523"/>
      <c r="B232" s="524"/>
      <c r="C232" s="523"/>
      <c r="D232" s="525"/>
      <c r="E232" s="526"/>
      <c r="F232" s="527"/>
      <c r="G232" s="528"/>
      <c r="H232" s="529"/>
    </row>
    <row r="233" spans="1:8" ht="12.75">
      <c r="A233" s="523"/>
      <c r="B233" s="524"/>
      <c r="C233" s="523"/>
      <c r="D233" s="525"/>
      <c r="E233" s="526"/>
      <c r="F233" s="527"/>
      <c r="G233" s="528"/>
      <c r="H233" s="529"/>
    </row>
    <row r="234" spans="1:8" ht="12.75">
      <c r="A234" s="523"/>
      <c r="B234" s="524"/>
      <c r="C234" s="523"/>
      <c r="D234" s="525"/>
      <c r="E234" s="526"/>
      <c r="F234" s="527"/>
      <c r="G234" s="528"/>
      <c r="H234" s="529"/>
    </row>
    <row r="235" spans="1:8" ht="12.75">
      <c r="A235" s="523"/>
      <c r="B235" s="524"/>
      <c r="C235" s="523"/>
      <c r="D235" s="525"/>
      <c r="E235" s="526"/>
      <c r="F235" s="527"/>
      <c r="G235" s="528"/>
      <c r="H235" s="529"/>
    </row>
    <row r="236" spans="1:8" ht="12.75">
      <c r="A236" s="523"/>
      <c r="B236" s="524"/>
      <c r="C236" s="523"/>
      <c r="D236" s="525"/>
      <c r="E236" s="526"/>
      <c r="F236" s="527"/>
      <c r="G236" s="528"/>
      <c r="H236" s="529"/>
    </row>
    <row r="237" spans="1:8" ht="12.75">
      <c r="A237" s="523"/>
      <c r="B237" s="524"/>
      <c r="C237" s="523"/>
      <c r="D237" s="525"/>
      <c r="E237" s="526"/>
      <c r="F237" s="527"/>
      <c r="G237" s="528"/>
      <c r="H237" s="529"/>
    </row>
    <row r="238" spans="1:8" ht="12.75">
      <c r="A238" s="523"/>
      <c r="B238" s="524"/>
      <c r="C238" s="523"/>
      <c r="D238" s="525"/>
      <c r="E238" s="526"/>
      <c r="F238" s="527"/>
      <c r="G238" s="528"/>
      <c r="H238" s="529"/>
    </row>
    <row r="239" spans="1:8" ht="12.75">
      <c r="A239" s="523"/>
      <c r="B239" s="524"/>
      <c r="C239" s="523"/>
      <c r="D239" s="525"/>
      <c r="E239" s="526"/>
      <c r="F239" s="527"/>
      <c r="G239" s="528"/>
      <c r="H239" s="529"/>
    </row>
    <row r="240" spans="1:8" ht="12.75">
      <c r="A240" s="523"/>
      <c r="B240" s="524"/>
      <c r="C240" s="523"/>
      <c r="D240" s="525"/>
      <c r="E240" s="526"/>
      <c r="F240" s="527"/>
      <c r="G240" s="528"/>
      <c r="H240" s="529"/>
    </row>
    <row r="241" spans="1:8" ht="12.75">
      <c r="A241" s="523"/>
      <c r="B241" s="524"/>
      <c r="C241" s="523"/>
      <c r="D241" s="525"/>
      <c r="E241" s="526"/>
      <c r="F241" s="527"/>
      <c r="G241" s="528"/>
      <c r="H241" s="529"/>
    </row>
    <row r="242" spans="1:8" ht="12.75">
      <c r="A242" s="523"/>
      <c r="B242" s="524"/>
      <c r="C242" s="523"/>
      <c r="D242" s="525"/>
      <c r="E242" s="526"/>
      <c r="F242" s="527"/>
      <c r="G242" s="528"/>
      <c r="H242" s="529"/>
    </row>
    <row r="243" spans="1:8" ht="12.75">
      <c r="A243" s="523"/>
      <c r="B243" s="524"/>
      <c r="C243" s="523"/>
      <c r="D243" s="525"/>
      <c r="E243" s="526"/>
      <c r="F243" s="527"/>
      <c r="G243" s="528"/>
      <c r="H243" s="529"/>
    </row>
    <row r="244" spans="1:8" ht="12.75">
      <c r="A244" s="523"/>
      <c r="B244" s="524"/>
      <c r="C244" s="523"/>
      <c r="D244" s="525"/>
      <c r="E244" s="526"/>
      <c r="F244" s="527"/>
      <c r="G244" s="528"/>
      <c r="H244" s="529"/>
    </row>
    <row r="245" spans="1:8" ht="12.75">
      <c r="A245" s="523"/>
      <c r="B245" s="524"/>
      <c r="C245" s="523"/>
      <c r="D245" s="525"/>
      <c r="E245" s="526"/>
      <c r="F245" s="527"/>
      <c r="G245" s="528"/>
      <c r="H245" s="529"/>
    </row>
    <row r="246" spans="1:8" ht="12.75">
      <c r="A246" s="523"/>
      <c r="B246" s="524"/>
      <c r="C246" s="523"/>
      <c r="D246" s="525"/>
      <c r="E246" s="526"/>
      <c r="F246" s="527"/>
      <c r="G246" s="528"/>
      <c r="H246" s="529"/>
    </row>
    <row r="247" spans="1:8" ht="12.75">
      <c r="A247" s="523"/>
      <c r="B247" s="524"/>
      <c r="C247" s="523"/>
      <c r="D247" s="525"/>
      <c r="E247" s="526"/>
      <c r="F247" s="527"/>
      <c r="G247" s="528"/>
      <c r="H247" s="529"/>
    </row>
    <row r="248" spans="1:8" ht="12.75">
      <c r="A248" s="523"/>
      <c r="B248" s="524"/>
      <c r="C248" s="523"/>
      <c r="D248" s="525"/>
      <c r="E248" s="526"/>
      <c r="F248" s="527"/>
      <c r="G248" s="528"/>
      <c r="H248" s="529"/>
    </row>
    <row r="249" spans="1:8" ht="12.75">
      <c r="A249" s="523"/>
      <c r="B249" s="524"/>
      <c r="C249" s="523"/>
      <c r="D249" s="525"/>
      <c r="E249" s="526"/>
      <c r="F249" s="527"/>
      <c r="G249" s="528"/>
      <c r="H249" s="529"/>
    </row>
    <row r="250" spans="1:8" ht="12.75">
      <c r="A250" s="523"/>
      <c r="B250" s="524"/>
      <c r="C250" s="523"/>
      <c r="D250" s="525"/>
      <c r="E250" s="526"/>
      <c r="F250" s="527"/>
      <c r="G250" s="528"/>
      <c r="H250" s="529"/>
    </row>
    <row r="251" spans="1:8" ht="12.75">
      <c r="A251" s="523"/>
      <c r="B251" s="524"/>
      <c r="C251" s="523"/>
      <c r="D251" s="525"/>
      <c r="E251" s="526"/>
      <c r="F251" s="527"/>
      <c r="G251" s="528"/>
      <c r="H251" s="529"/>
    </row>
    <row r="252" spans="1:8" ht="12.75">
      <c r="A252" s="523"/>
      <c r="B252" s="524"/>
      <c r="C252" s="523"/>
      <c r="D252" s="525"/>
      <c r="E252" s="526"/>
      <c r="F252" s="527"/>
      <c r="G252" s="528"/>
      <c r="H252" s="529"/>
    </row>
    <row r="253" spans="1:8" ht="12.75">
      <c r="A253" s="523"/>
      <c r="B253" s="524"/>
      <c r="C253" s="523"/>
      <c r="D253" s="525"/>
      <c r="E253" s="526"/>
      <c r="F253" s="527"/>
      <c r="G253" s="528"/>
      <c r="H253" s="529"/>
    </row>
    <row r="254" spans="1:8" ht="12.75">
      <c r="A254" s="523"/>
      <c r="B254" s="524"/>
      <c r="C254" s="523"/>
      <c r="D254" s="525"/>
      <c r="E254" s="526"/>
      <c r="F254" s="527"/>
      <c r="G254" s="528"/>
      <c r="H254" s="529"/>
    </row>
    <row r="255" spans="1:8" ht="12.75">
      <c r="A255" s="523"/>
      <c r="B255" s="524"/>
      <c r="C255" s="523"/>
      <c r="D255" s="525"/>
      <c r="E255" s="526"/>
      <c r="F255" s="527"/>
      <c r="G255" s="528"/>
      <c r="H255" s="529"/>
    </row>
    <row r="256" spans="1:8" ht="12.75">
      <c r="A256" s="523"/>
      <c r="B256" s="524"/>
      <c r="C256" s="523"/>
      <c r="D256" s="525"/>
      <c r="E256" s="526"/>
      <c r="F256" s="527"/>
      <c r="G256" s="528"/>
      <c r="H256" s="529"/>
    </row>
    <row r="257" spans="1:8" ht="12.75">
      <c r="A257" s="523"/>
      <c r="B257" s="524"/>
      <c r="C257" s="523"/>
      <c r="D257" s="525"/>
      <c r="E257" s="526"/>
      <c r="F257" s="527"/>
      <c r="G257" s="528"/>
      <c r="H257" s="529"/>
    </row>
    <row r="258" spans="1:8" ht="12.75">
      <c r="A258" s="523"/>
      <c r="B258" s="524"/>
      <c r="C258" s="523"/>
      <c r="D258" s="525"/>
      <c r="E258" s="526"/>
      <c r="F258" s="527"/>
      <c r="G258" s="528"/>
      <c r="H258" s="529"/>
    </row>
    <row r="259" spans="1:8" ht="12.75">
      <c r="A259" s="523"/>
      <c r="B259" s="524"/>
      <c r="C259" s="523"/>
      <c r="D259" s="525"/>
      <c r="E259" s="526"/>
      <c r="F259" s="527"/>
      <c r="G259" s="528"/>
      <c r="H259" s="529"/>
    </row>
    <row r="260" spans="1:8" ht="12.75">
      <c r="A260" s="523"/>
      <c r="B260" s="524"/>
      <c r="C260" s="523"/>
      <c r="D260" s="525"/>
      <c r="E260" s="526"/>
      <c r="F260" s="527"/>
      <c r="G260" s="528"/>
      <c r="H260" s="529"/>
    </row>
    <row r="261" spans="1:8" ht="12.75">
      <c r="A261" s="523"/>
      <c r="B261" s="524"/>
      <c r="C261" s="523"/>
      <c r="D261" s="525"/>
      <c r="E261" s="526"/>
      <c r="F261" s="527"/>
      <c r="G261" s="528"/>
      <c r="H261" s="529"/>
    </row>
    <row r="262" spans="1:8" ht="12.75">
      <c r="A262" s="523"/>
      <c r="B262" s="524"/>
      <c r="C262" s="523"/>
      <c r="D262" s="525"/>
      <c r="E262" s="526"/>
      <c r="F262" s="527"/>
      <c r="G262" s="528"/>
      <c r="H262" s="529"/>
    </row>
    <row r="263" spans="1:8" ht="12.75">
      <c r="A263" s="523"/>
      <c r="B263" s="524"/>
      <c r="C263" s="523"/>
      <c r="D263" s="525"/>
      <c r="E263" s="526"/>
      <c r="F263" s="527"/>
      <c r="G263" s="528"/>
      <c r="H263" s="529"/>
    </row>
    <row r="264" spans="1:8" ht="12.75">
      <c r="A264" s="523"/>
      <c r="B264" s="524"/>
      <c r="C264" s="523"/>
      <c r="D264" s="525"/>
      <c r="E264" s="526"/>
      <c r="F264" s="527"/>
      <c r="G264" s="528"/>
      <c r="H264" s="529"/>
    </row>
    <row r="265" spans="1:8" ht="12.75">
      <c r="A265" s="523"/>
      <c r="B265" s="524"/>
      <c r="C265" s="523"/>
      <c r="D265" s="525"/>
      <c r="E265" s="526"/>
      <c r="F265" s="527"/>
      <c r="G265" s="528"/>
      <c r="H265" s="529"/>
    </row>
    <row r="266" spans="1:8" ht="12.75">
      <c r="A266" s="523"/>
      <c r="B266" s="524"/>
      <c r="C266" s="523"/>
      <c r="D266" s="525"/>
      <c r="E266" s="526"/>
      <c r="F266" s="527"/>
      <c r="G266" s="528"/>
      <c r="H266" s="529"/>
    </row>
    <row r="267" spans="1:8" ht="12.75">
      <c r="A267" s="523"/>
      <c r="B267" s="524"/>
      <c r="C267" s="523"/>
      <c r="D267" s="525"/>
      <c r="E267" s="526"/>
      <c r="F267" s="527"/>
      <c r="G267" s="528"/>
      <c r="H267" s="529"/>
    </row>
    <row r="268" spans="1:8" ht="12.75">
      <c r="A268" s="523"/>
      <c r="B268" s="524"/>
      <c r="C268" s="523"/>
      <c r="D268" s="525"/>
      <c r="E268" s="526"/>
      <c r="F268" s="527"/>
      <c r="G268" s="528"/>
      <c r="H268" s="529"/>
    </row>
    <row r="269" spans="1:8" ht="12.75">
      <c r="A269" s="523"/>
      <c r="B269" s="524"/>
      <c r="C269" s="523"/>
      <c r="D269" s="525"/>
      <c r="E269" s="526"/>
      <c r="F269" s="527"/>
      <c r="G269" s="528"/>
      <c r="H269" s="529"/>
    </row>
    <row r="270" spans="1:8" ht="12.75">
      <c r="A270" s="523"/>
      <c r="B270" s="524"/>
      <c r="C270" s="523"/>
      <c r="D270" s="525"/>
      <c r="E270" s="526"/>
      <c r="F270" s="527"/>
      <c r="G270" s="528"/>
      <c r="H270" s="529"/>
    </row>
    <row r="271" spans="1:8" ht="12.75">
      <c r="A271" s="523"/>
      <c r="B271" s="524"/>
      <c r="C271" s="523"/>
      <c r="D271" s="525"/>
      <c r="E271" s="526"/>
      <c r="F271" s="527"/>
      <c r="G271" s="528"/>
      <c r="H271" s="529"/>
    </row>
    <row r="272" spans="1:8" ht="12.75">
      <c r="A272" s="523"/>
      <c r="B272" s="524"/>
      <c r="C272" s="523"/>
      <c r="D272" s="525"/>
      <c r="E272" s="526"/>
      <c r="F272" s="527"/>
      <c r="G272" s="528"/>
      <c r="H272" s="529"/>
    </row>
    <row r="273" spans="1:8" ht="12.75">
      <c r="A273" s="523"/>
      <c r="B273" s="524"/>
      <c r="C273" s="523"/>
      <c r="D273" s="525"/>
      <c r="E273" s="526"/>
      <c r="F273" s="527"/>
      <c r="G273" s="528"/>
      <c r="H273" s="529"/>
    </row>
    <row r="274" spans="1:8" ht="12.75">
      <c r="A274" s="523"/>
      <c r="B274" s="524"/>
      <c r="C274" s="523"/>
      <c r="D274" s="525"/>
      <c r="E274" s="526"/>
      <c r="F274" s="527"/>
      <c r="G274" s="528"/>
      <c r="H274" s="529"/>
    </row>
    <row r="275" spans="1:8" ht="12.75">
      <c r="A275" s="523"/>
      <c r="B275" s="524"/>
      <c r="C275" s="523"/>
      <c r="D275" s="525"/>
      <c r="E275" s="526"/>
      <c r="F275" s="527"/>
      <c r="G275" s="528"/>
      <c r="H275" s="529"/>
    </row>
    <row r="276" spans="1:8" ht="12.75">
      <c r="A276" s="523"/>
      <c r="B276" s="524"/>
      <c r="C276" s="523"/>
      <c r="D276" s="525"/>
      <c r="E276" s="526"/>
      <c r="F276" s="527"/>
      <c r="G276" s="528"/>
      <c r="H276" s="529"/>
    </row>
    <row r="277" spans="1:8" ht="12.75">
      <c r="A277" s="523"/>
      <c r="B277" s="524"/>
      <c r="C277" s="523"/>
      <c r="D277" s="525"/>
      <c r="E277" s="526"/>
      <c r="F277" s="527"/>
      <c r="G277" s="528"/>
      <c r="H277" s="529"/>
    </row>
    <row r="278" spans="1:8" ht="12.75">
      <c r="A278" s="523"/>
      <c r="B278" s="524"/>
      <c r="C278" s="523"/>
      <c r="D278" s="525"/>
      <c r="E278" s="526"/>
      <c r="F278" s="527"/>
      <c r="G278" s="528"/>
      <c r="H278" s="529"/>
    </row>
    <row r="279" spans="1:8" ht="12.75">
      <c r="A279" s="523"/>
      <c r="B279" s="524"/>
      <c r="C279" s="523"/>
      <c r="D279" s="525"/>
      <c r="E279" s="526"/>
      <c r="F279" s="527"/>
      <c r="G279" s="528"/>
      <c r="H279" s="529"/>
    </row>
    <row r="280" spans="1:8" ht="12.75">
      <c r="A280" s="523"/>
      <c r="B280" s="524"/>
      <c r="C280" s="523"/>
      <c r="D280" s="525"/>
      <c r="E280" s="526"/>
      <c r="F280" s="527"/>
      <c r="G280" s="528"/>
      <c r="H280" s="529"/>
    </row>
    <row r="281" spans="1:8" ht="12.75">
      <c r="A281" s="523"/>
      <c r="B281" s="524"/>
      <c r="C281" s="523"/>
      <c r="D281" s="525"/>
      <c r="E281" s="526"/>
      <c r="F281" s="527"/>
      <c r="G281" s="528"/>
      <c r="H281" s="529"/>
    </row>
    <row r="282" spans="1:8" ht="12.75">
      <c r="A282" s="523"/>
      <c r="B282" s="524"/>
      <c r="C282" s="523"/>
      <c r="D282" s="525"/>
      <c r="E282" s="526"/>
      <c r="F282" s="527"/>
      <c r="G282" s="528"/>
      <c r="H282" s="529"/>
    </row>
    <row r="283" spans="1:8" ht="12.75">
      <c r="A283" s="523"/>
      <c r="B283" s="524"/>
      <c r="C283" s="523"/>
      <c r="D283" s="525"/>
      <c r="E283" s="526"/>
      <c r="F283" s="527"/>
      <c r="G283" s="528"/>
      <c r="H283" s="529"/>
    </row>
    <row r="284" spans="1:8" ht="12.75">
      <c r="A284" s="523"/>
      <c r="B284" s="524"/>
      <c r="C284" s="523"/>
      <c r="D284" s="525"/>
      <c r="E284" s="526"/>
      <c r="F284" s="527"/>
      <c r="G284" s="528"/>
      <c r="H284" s="529"/>
    </row>
    <row r="285" spans="1:8" ht="12.75">
      <c r="A285" s="523"/>
      <c r="B285" s="524"/>
      <c r="C285" s="523"/>
      <c r="D285" s="525"/>
      <c r="E285" s="526"/>
      <c r="F285" s="527"/>
      <c r="G285" s="528"/>
      <c r="H285" s="529"/>
    </row>
    <row r="286" spans="1:8" ht="12.75">
      <c r="A286" s="523"/>
      <c r="B286" s="524"/>
      <c r="C286" s="523"/>
      <c r="D286" s="525"/>
      <c r="E286" s="526"/>
      <c r="F286" s="527"/>
      <c r="G286" s="528"/>
      <c r="H286" s="529"/>
    </row>
    <row r="287" spans="1:8" ht="12.75">
      <c r="A287" s="523"/>
      <c r="B287" s="524"/>
      <c r="C287" s="523"/>
      <c r="D287" s="525"/>
      <c r="E287" s="526"/>
      <c r="F287" s="527"/>
      <c r="G287" s="528"/>
      <c r="H287" s="529"/>
    </row>
    <row r="288" spans="1:8" ht="12.75">
      <c r="A288" s="523"/>
      <c r="B288" s="524"/>
      <c r="C288" s="523"/>
      <c r="D288" s="525"/>
      <c r="E288" s="526"/>
      <c r="F288" s="527"/>
      <c r="G288" s="528"/>
      <c r="H288" s="529"/>
    </row>
    <row r="289" spans="1:8" ht="12.75">
      <c r="A289" s="523"/>
      <c r="B289" s="524"/>
      <c r="C289" s="523"/>
      <c r="D289" s="525"/>
      <c r="E289" s="526"/>
      <c r="F289" s="527"/>
      <c r="G289" s="528"/>
      <c r="H289" s="529"/>
    </row>
    <row r="290" spans="1:8" ht="12.75">
      <c r="A290" s="523"/>
      <c r="B290" s="524"/>
      <c r="C290" s="523"/>
      <c r="D290" s="525"/>
      <c r="E290" s="526"/>
      <c r="F290" s="527"/>
      <c r="G290" s="528"/>
      <c r="H290" s="529"/>
    </row>
    <row r="291" spans="1:8" ht="12.75">
      <c r="A291" s="523"/>
      <c r="B291" s="524"/>
      <c r="C291" s="523"/>
      <c r="D291" s="525"/>
      <c r="E291" s="526"/>
      <c r="F291" s="527"/>
      <c r="G291" s="528"/>
      <c r="H291" s="529"/>
    </row>
    <row r="292" spans="1:8" ht="12.75">
      <c r="A292" s="523"/>
      <c r="B292" s="524"/>
      <c r="C292" s="523"/>
      <c r="D292" s="525"/>
      <c r="E292" s="526"/>
      <c r="F292" s="527"/>
      <c r="G292" s="528"/>
      <c r="H292" s="529"/>
    </row>
    <row r="293" spans="1:8" ht="12.75">
      <c r="A293" s="523"/>
      <c r="B293" s="524"/>
      <c r="C293" s="523"/>
      <c r="D293" s="525"/>
      <c r="E293" s="526"/>
      <c r="F293" s="527"/>
      <c r="G293" s="528"/>
      <c r="H293" s="529"/>
    </row>
    <row r="294" spans="1:8" ht="12.75">
      <c r="A294" s="523"/>
      <c r="B294" s="524"/>
      <c r="C294" s="523"/>
      <c r="D294" s="525"/>
      <c r="E294" s="526"/>
      <c r="F294" s="527"/>
      <c r="G294" s="528"/>
      <c r="H294" s="529"/>
    </row>
    <row r="295" spans="1:8" ht="12.75">
      <c r="A295" s="523"/>
      <c r="B295" s="524"/>
      <c r="C295" s="523"/>
      <c r="D295" s="525"/>
      <c r="E295" s="526"/>
      <c r="F295" s="527"/>
      <c r="G295" s="528"/>
      <c r="H295" s="529"/>
    </row>
    <row r="296" spans="1:8" ht="12.75">
      <c r="A296" s="523"/>
      <c r="B296" s="524"/>
      <c r="C296" s="523"/>
      <c r="D296" s="525"/>
      <c r="E296" s="526"/>
      <c r="F296" s="527"/>
      <c r="G296" s="528"/>
      <c r="H296" s="529"/>
    </row>
    <row r="297" spans="1:8" ht="12.75">
      <c r="A297" s="523"/>
      <c r="B297" s="524"/>
      <c r="C297" s="523"/>
      <c r="D297" s="525"/>
      <c r="E297" s="526"/>
      <c r="F297" s="527"/>
      <c r="G297" s="528"/>
      <c r="H297" s="529"/>
    </row>
    <row r="298" spans="1:8" ht="12.75">
      <c r="A298" s="523"/>
      <c r="B298" s="524"/>
      <c r="C298" s="523"/>
      <c r="D298" s="525"/>
      <c r="E298" s="526"/>
      <c r="F298" s="527"/>
      <c r="G298" s="528"/>
      <c r="H298" s="529"/>
    </row>
    <row r="299" spans="1:8" ht="12.75">
      <c r="A299" s="523"/>
      <c r="B299" s="524"/>
      <c r="C299" s="523"/>
      <c r="D299" s="525"/>
      <c r="E299" s="526"/>
      <c r="F299" s="527"/>
      <c r="G299" s="528"/>
      <c r="H299" s="529"/>
    </row>
    <row r="300" spans="1:8" ht="12.75">
      <c r="A300" s="523"/>
      <c r="B300" s="524"/>
      <c r="C300" s="523"/>
      <c r="D300" s="525"/>
      <c r="E300" s="526"/>
      <c r="F300" s="527"/>
      <c r="G300" s="528"/>
      <c r="H300" s="529"/>
    </row>
    <row r="301" spans="1:8" ht="12.75">
      <c r="A301" s="523"/>
      <c r="B301" s="524"/>
      <c r="C301" s="523"/>
      <c r="D301" s="525"/>
      <c r="E301" s="526"/>
      <c r="F301" s="527"/>
      <c r="G301" s="528"/>
      <c r="H301" s="529"/>
    </row>
    <row r="302" spans="1:8" ht="12.75">
      <c r="A302" s="523"/>
      <c r="B302" s="524"/>
      <c r="C302" s="523"/>
      <c r="D302" s="525"/>
      <c r="E302" s="526"/>
      <c r="F302" s="527"/>
      <c r="G302" s="528"/>
      <c r="H302" s="529"/>
    </row>
    <row r="303" spans="1:8" ht="12.75">
      <c r="A303" s="523"/>
      <c r="B303" s="524"/>
      <c r="C303" s="523"/>
      <c r="D303" s="525"/>
      <c r="E303" s="526"/>
      <c r="F303" s="527"/>
      <c r="G303" s="528"/>
      <c r="H303" s="529"/>
    </row>
    <row r="304" spans="1:8" ht="12.75">
      <c r="A304" s="523"/>
      <c r="B304" s="524"/>
      <c r="C304" s="523"/>
      <c r="D304" s="525"/>
      <c r="E304" s="526"/>
      <c r="F304" s="527"/>
      <c r="G304" s="528"/>
      <c r="H304" s="529"/>
    </row>
    <row r="305" spans="1:8" ht="12.75">
      <c r="A305" s="523"/>
      <c r="B305" s="524"/>
      <c r="C305" s="523"/>
      <c r="D305" s="525"/>
      <c r="E305" s="526"/>
      <c r="F305" s="527"/>
      <c r="G305" s="528"/>
      <c r="H305" s="529"/>
    </row>
    <row r="306" spans="1:8" ht="12.75">
      <c r="A306" s="523"/>
      <c r="B306" s="524"/>
      <c r="C306" s="523"/>
      <c r="D306" s="525"/>
      <c r="E306" s="526"/>
      <c r="F306" s="527"/>
      <c r="G306" s="528"/>
      <c r="H306" s="529"/>
    </row>
    <row r="307" spans="1:8" ht="12.75">
      <c r="A307" s="523"/>
      <c r="B307" s="524"/>
      <c r="C307" s="523"/>
      <c r="D307" s="525"/>
      <c r="E307" s="526"/>
      <c r="F307" s="527"/>
      <c r="G307" s="528"/>
      <c r="H307" s="529"/>
    </row>
    <row r="308" spans="1:8" ht="12.75">
      <c r="A308" s="523"/>
      <c r="B308" s="524"/>
      <c r="C308" s="523"/>
      <c r="D308" s="525"/>
      <c r="E308" s="526"/>
      <c r="F308" s="527"/>
      <c r="G308" s="528"/>
      <c r="H308" s="529"/>
    </row>
    <row r="309" spans="1:8" ht="12.75">
      <c r="A309" s="523"/>
      <c r="B309" s="524"/>
      <c r="C309" s="523"/>
      <c r="D309" s="525"/>
      <c r="E309" s="526"/>
      <c r="F309" s="527"/>
      <c r="G309" s="528"/>
      <c r="H309" s="529"/>
    </row>
    <row r="310" spans="1:8" ht="12.75">
      <c r="A310" s="523"/>
      <c r="B310" s="524"/>
      <c r="C310" s="523"/>
      <c r="D310" s="525"/>
      <c r="E310" s="526"/>
      <c r="F310" s="527"/>
      <c r="G310" s="528"/>
      <c r="H310" s="529"/>
    </row>
    <row r="311" spans="1:8" ht="12.75">
      <c r="A311" s="523"/>
      <c r="B311" s="524"/>
      <c r="C311" s="523"/>
      <c r="D311" s="525"/>
      <c r="E311" s="526"/>
      <c r="F311" s="527"/>
      <c r="G311" s="528"/>
      <c r="H311" s="529"/>
    </row>
    <row r="312" spans="1:8" ht="12.75">
      <c r="A312" s="523"/>
      <c r="B312" s="524"/>
      <c r="C312" s="523"/>
      <c r="D312" s="525"/>
      <c r="E312" s="526"/>
      <c r="F312" s="527"/>
      <c r="G312" s="528"/>
      <c r="H312" s="529"/>
    </row>
    <row r="313" spans="1:8" ht="12.75">
      <c r="A313" s="523"/>
      <c r="B313" s="524"/>
      <c r="C313" s="523"/>
      <c r="D313" s="525"/>
      <c r="E313" s="526"/>
      <c r="F313" s="527"/>
      <c r="G313" s="528"/>
      <c r="H313" s="529"/>
    </row>
    <row r="314" spans="1:8" ht="12.75">
      <c r="A314" s="523"/>
      <c r="B314" s="524"/>
      <c r="C314" s="523"/>
      <c r="D314" s="525"/>
      <c r="E314" s="526"/>
      <c r="F314" s="527"/>
      <c r="G314" s="528"/>
      <c r="H314" s="529"/>
    </row>
    <row r="315" spans="1:8" ht="12.75">
      <c r="A315" s="523"/>
      <c r="B315" s="524"/>
      <c r="C315" s="523"/>
      <c r="D315" s="525"/>
      <c r="E315" s="526"/>
      <c r="F315" s="527"/>
      <c r="G315" s="528"/>
      <c r="H315" s="529"/>
    </row>
    <row r="316" spans="1:8" ht="12.75">
      <c r="A316" s="523"/>
      <c r="B316" s="524"/>
      <c r="C316" s="523"/>
      <c r="D316" s="525"/>
      <c r="E316" s="526"/>
      <c r="F316" s="527"/>
      <c r="G316" s="528"/>
      <c r="H316" s="529"/>
    </row>
    <row r="317" spans="1:8" ht="12.75">
      <c r="A317" s="523"/>
      <c r="B317" s="524"/>
      <c r="C317" s="523"/>
      <c r="D317" s="525"/>
      <c r="E317" s="526"/>
      <c r="F317" s="527"/>
      <c r="G317" s="528"/>
      <c r="H317" s="529"/>
    </row>
    <row r="318" spans="1:8" ht="12.75">
      <c r="A318" s="523"/>
      <c r="B318" s="524"/>
      <c r="C318" s="523"/>
      <c r="D318" s="525"/>
      <c r="E318" s="526"/>
      <c r="F318" s="527"/>
      <c r="G318" s="528"/>
      <c r="H318" s="529"/>
    </row>
    <row r="319" spans="1:8" ht="12.75">
      <c r="A319" s="523"/>
      <c r="B319" s="524"/>
      <c r="C319" s="523"/>
      <c r="D319" s="525"/>
      <c r="E319" s="526"/>
      <c r="F319" s="527"/>
      <c r="G319" s="528"/>
      <c r="H319" s="529"/>
    </row>
    <row r="320" spans="1:8" ht="12.75">
      <c r="A320" s="523"/>
      <c r="B320" s="524"/>
      <c r="C320" s="523"/>
      <c r="D320" s="525"/>
      <c r="E320" s="526"/>
      <c r="F320" s="527"/>
      <c r="G320" s="528"/>
      <c r="H320" s="529"/>
    </row>
    <row r="321" spans="1:8" ht="12.75">
      <c r="A321" s="523"/>
      <c r="B321" s="524"/>
      <c r="C321" s="523"/>
      <c r="D321" s="525"/>
      <c r="E321" s="526"/>
      <c r="F321" s="527"/>
      <c r="G321" s="528"/>
      <c r="H321" s="529"/>
    </row>
    <row r="322" spans="1:8" ht="12.75">
      <c r="A322" s="523"/>
      <c r="B322" s="524"/>
      <c r="C322" s="523"/>
      <c r="D322" s="525"/>
      <c r="E322" s="526"/>
      <c r="F322" s="527"/>
      <c r="G322" s="528"/>
      <c r="H322" s="529"/>
    </row>
    <row r="323" spans="1:8" ht="12.75">
      <c r="A323" s="523"/>
      <c r="B323" s="524"/>
      <c r="C323" s="523"/>
      <c r="D323" s="525"/>
      <c r="E323" s="526"/>
      <c r="F323" s="527"/>
      <c r="G323" s="528"/>
      <c r="H323" s="529"/>
    </row>
    <row r="324" spans="1:8" ht="12.75">
      <c r="A324" s="523"/>
      <c r="B324" s="524"/>
      <c r="C324" s="523"/>
      <c r="D324" s="525"/>
      <c r="E324" s="526"/>
      <c r="F324" s="527"/>
      <c r="G324" s="528"/>
      <c r="H324" s="529"/>
    </row>
    <row r="325" spans="1:8" ht="12.75">
      <c r="A325" s="523"/>
      <c r="B325" s="524"/>
      <c r="C325" s="523"/>
      <c r="D325" s="525"/>
      <c r="E325" s="526"/>
      <c r="F325" s="527"/>
      <c r="G325" s="528"/>
      <c r="H325" s="529"/>
    </row>
    <row r="326" spans="1:8" ht="12.75">
      <c r="A326" s="523"/>
      <c r="B326" s="524"/>
      <c r="C326" s="523"/>
      <c r="D326" s="525"/>
      <c r="E326" s="526"/>
      <c r="F326" s="527"/>
      <c r="G326" s="528"/>
      <c r="H326" s="529"/>
    </row>
    <row r="327" spans="1:8" ht="12.75">
      <c r="A327" s="523"/>
      <c r="B327" s="524"/>
      <c r="C327" s="523"/>
      <c r="D327" s="525"/>
      <c r="E327" s="526"/>
      <c r="F327" s="527"/>
      <c r="G327" s="528"/>
      <c r="H327" s="529"/>
    </row>
    <row r="328" spans="1:8" ht="12.75">
      <c r="A328" s="523"/>
      <c r="B328" s="524"/>
      <c r="C328" s="523"/>
      <c r="D328" s="525"/>
      <c r="E328" s="526"/>
      <c r="F328" s="527"/>
      <c r="G328" s="528"/>
      <c r="H328" s="529"/>
    </row>
    <row r="329" spans="1:8" ht="12.75">
      <c r="A329" s="523"/>
      <c r="B329" s="524"/>
      <c r="C329" s="523"/>
      <c r="D329" s="525"/>
      <c r="E329" s="526"/>
      <c r="F329" s="527"/>
      <c r="G329" s="528"/>
      <c r="H329" s="529"/>
    </row>
    <row r="330" spans="1:8" ht="12.75">
      <c r="A330" s="523"/>
      <c r="B330" s="524"/>
      <c r="C330" s="523"/>
      <c r="D330" s="525"/>
      <c r="E330" s="526"/>
      <c r="F330" s="527"/>
      <c r="G330" s="528"/>
      <c r="H330" s="529"/>
    </row>
    <row r="331" spans="1:8" ht="12.75">
      <c r="A331" s="523"/>
      <c r="B331" s="524"/>
      <c r="C331" s="523"/>
      <c r="D331" s="525"/>
      <c r="E331" s="526"/>
      <c r="F331" s="527"/>
      <c r="G331" s="528"/>
      <c r="H331" s="529"/>
    </row>
    <row r="332" spans="1:8" ht="12.75">
      <c r="A332" s="523"/>
      <c r="B332" s="524"/>
      <c r="C332" s="523"/>
      <c r="D332" s="525"/>
      <c r="E332" s="526"/>
      <c r="F332" s="527"/>
      <c r="G332" s="528"/>
      <c r="H332" s="529"/>
    </row>
    <row r="333" spans="1:8" ht="12.75">
      <c r="A333" s="523"/>
      <c r="B333" s="524"/>
      <c r="C333" s="523"/>
      <c r="D333" s="525"/>
      <c r="E333" s="526"/>
      <c r="F333" s="527"/>
      <c r="G333" s="528"/>
      <c r="H333" s="529"/>
    </row>
    <row r="334" spans="1:8" ht="12.75">
      <c r="A334" s="523"/>
      <c r="B334" s="524"/>
      <c r="C334" s="523"/>
      <c r="D334" s="525"/>
      <c r="E334" s="526"/>
      <c r="F334" s="527"/>
      <c r="G334" s="528"/>
      <c r="H334" s="529"/>
    </row>
    <row r="335" spans="1:8" ht="12.75">
      <c r="A335" s="523"/>
      <c r="B335" s="524"/>
      <c r="C335" s="523"/>
      <c r="D335" s="525"/>
      <c r="E335" s="526"/>
      <c r="F335" s="527"/>
      <c r="G335" s="528"/>
      <c r="H335" s="529"/>
    </row>
    <row r="336" spans="1:8" ht="12.75">
      <c r="A336" s="523"/>
      <c r="B336" s="524"/>
      <c r="C336" s="523"/>
      <c r="D336" s="525"/>
      <c r="E336" s="526"/>
      <c r="F336" s="527"/>
      <c r="G336" s="528"/>
      <c r="H336" s="529"/>
    </row>
    <row r="337" spans="1:8" ht="12.75">
      <c r="A337" s="523"/>
      <c r="B337" s="524"/>
      <c r="C337" s="523"/>
      <c r="D337" s="525"/>
      <c r="E337" s="526"/>
      <c r="F337" s="527"/>
      <c r="G337" s="528"/>
      <c r="H337" s="529"/>
    </row>
    <row r="338" spans="1:8" ht="12.75">
      <c r="A338" s="523"/>
      <c r="B338" s="524"/>
      <c r="C338" s="523"/>
      <c r="D338" s="525"/>
      <c r="E338" s="526"/>
      <c r="F338" s="527"/>
      <c r="G338" s="528"/>
      <c r="H338" s="529"/>
    </row>
    <row r="339" spans="1:8" ht="12.75">
      <c r="A339" s="523"/>
      <c r="B339" s="524"/>
      <c r="C339" s="523"/>
      <c r="D339" s="525"/>
      <c r="E339" s="526"/>
      <c r="F339" s="527"/>
      <c r="G339" s="528"/>
      <c r="H339" s="529"/>
    </row>
    <row r="340" spans="1:8" ht="12.75">
      <c r="A340" s="523"/>
      <c r="B340" s="524"/>
      <c r="C340" s="523"/>
      <c r="D340" s="525"/>
      <c r="E340" s="526"/>
      <c r="F340" s="527"/>
      <c r="G340" s="528"/>
      <c r="H340" s="529"/>
    </row>
    <row r="341" spans="1:8" ht="12.75">
      <c r="A341" s="523"/>
      <c r="B341" s="524"/>
      <c r="C341" s="523"/>
      <c r="D341" s="525"/>
      <c r="E341" s="526"/>
      <c r="F341" s="527"/>
      <c r="G341" s="528"/>
      <c r="H341" s="529"/>
    </row>
    <row r="342" spans="1:8" ht="12.75">
      <c r="A342" s="523"/>
      <c r="B342" s="524"/>
      <c r="C342" s="523"/>
      <c r="D342" s="525"/>
      <c r="E342" s="526"/>
      <c r="F342" s="527"/>
      <c r="G342" s="528"/>
      <c r="H342" s="529"/>
    </row>
    <row r="343" spans="1:8" ht="12.75">
      <c r="A343" s="523"/>
      <c r="B343" s="524"/>
      <c r="C343" s="523"/>
      <c r="D343" s="525"/>
      <c r="E343" s="526"/>
      <c r="F343" s="527"/>
      <c r="G343" s="528"/>
      <c r="H343" s="529"/>
    </row>
    <row r="344" spans="1:8" ht="12.75">
      <c r="A344" s="523"/>
      <c r="B344" s="524"/>
      <c r="C344" s="523"/>
      <c r="D344" s="525"/>
      <c r="E344" s="526"/>
      <c r="F344" s="527"/>
      <c r="G344" s="528"/>
      <c r="H344" s="529"/>
    </row>
    <row r="345" spans="1:8" ht="12.75">
      <c r="A345" s="523"/>
      <c r="B345" s="524"/>
      <c r="C345" s="523"/>
      <c r="D345" s="525"/>
      <c r="E345" s="526"/>
      <c r="F345" s="527"/>
      <c r="G345" s="528"/>
      <c r="H345" s="529"/>
    </row>
    <row r="346" spans="1:8" ht="12.75">
      <c r="A346" s="523"/>
      <c r="B346" s="524"/>
      <c r="C346" s="523"/>
      <c r="D346" s="525"/>
      <c r="E346" s="526"/>
      <c r="F346" s="527"/>
      <c r="G346" s="528"/>
      <c r="H346" s="529"/>
    </row>
    <row r="347" spans="1:8" ht="12.75">
      <c r="A347" s="523"/>
      <c r="B347" s="524"/>
      <c r="C347" s="523"/>
      <c r="D347" s="525"/>
      <c r="E347" s="526"/>
      <c r="F347" s="527"/>
      <c r="G347" s="528"/>
      <c r="H347" s="529"/>
    </row>
    <row r="348" spans="1:8" ht="12.75">
      <c r="A348" s="523"/>
      <c r="B348" s="524"/>
      <c r="C348" s="523"/>
      <c r="D348" s="525"/>
      <c r="E348" s="526"/>
      <c r="F348" s="527"/>
      <c r="G348" s="528"/>
      <c r="H348" s="529"/>
    </row>
    <row r="349" spans="1:8" ht="12.75">
      <c r="A349" s="523"/>
      <c r="B349" s="524"/>
      <c r="C349" s="523"/>
      <c r="D349" s="525"/>
      <c r="E349" s="526"/>
      <c r="F349" s="527"/>
      <c r="G349" s="528"/>
      <c r="H349" s="529"/>
    </row>
    <row r="350" spans="1:8" ht="12.75">
      <c r="A350" s="523"/>
      <c r="B350" s="524"/>
      <c r="C350" s="523"/>
      <c r="D350" s="525"/>
      <c r="E350" s="526"/>
      <c r="F350" s="527"/>
      <c r="G350" s="528"/>
      <c r="H350" s="529"/>
    </row>
    <row r="351" spans="1:8" ht="12.75">
      <c r="A351" s="523"/>
      <c r="B351" s="524"/>
      <c r="C351" s="523"/>
      <c r="D351" s="525"/>
      <c r="E351" s="526"/>
      <c r="F351" s="527"/>
      <c r="G351" s="528"/>
      <c r="H351" s="529"/>
    </row>
    <row r="352" spans="1:8" ht="12.75">
      <c r="A352" s="523"/>
      <c r="B352" s="524"/>
      <c r="C352" s="523"/>
      <c r="D352" s="525"/>
      <c r="E352" s="526"/>
      <c r="F352" s="527"/>
      <c r="G352" s="528"/>
      <c r="H352" s="529"/>
    </row>
    <row r="353" spans="1:8" ht="12.75">
      <c r="A353" s="523"/>
      <c r="B353" s="524"/>
      <c r="C353" s="523"/>
      <c r="D353" s="525"/>
      <c r="E353" s="526"/>
      <c r="F353" s="527"/>
      <c r="G353" s="528"/>
      <c r="H353" s="529"/>
    </row>
    <row r="354" spans="1:8" ht="12.75">
      <c r="A354" s="523"/>
      <c r="B354" s="524"/>
      <c r="C354" s="523"/>
      <c r="D354" s="525"/>
      <c r="E354" s="526"/>
      <c r="F354" s="527"/>
      <c r="G354" s="528"/>
      <c r="H354" s="529"/>
    </row>
    <row r="355" spans="1:8" ht="12.75">
      <c r="A355" s="523"/>
      <c r="B355" s="524"/>
      <c r="C355" s="523"/>
      <c r="D355" s="525"/>
      <c r="E355" s="526"/>
      <c r="F355" s="527"/>
      <c r="G355" s="528"/>
      <c r="H355" s="529"/>
    </row>
    <row r="356" spans="1:8" ht="12.75">
      <c r="A356" s="523"/>
      <c r="B356" s="524"/>
      <c r="C356" s="523"/>
      <c r="D356" s="525"/>
      <c r="E356" s="526"/>
      <c r="F356" s="527"/>
      <c r="G356" s="528"/>
      <c r="H356" s="529"/>
    </row>
    <row r="357" spans="1:8" ht="12.75">
      <c r="A357" s="523"/>
      <c r="B357" s="524"/>
      <c r="C357" s="523"/>
      <c r="D357" s="525"/>
      <c r="E357" s="526"/>
      <c r="F357" s="527"/>
      <c r="G357" s="528"/>
      <c r="H357" s="529"/>
    </row>
    <row r="358" spans="1:8" ht="12.75">
      <c r="A358" s="523"/>
      <c r="B358" s="524"/>
      <c r="C358" s="523"/>
      <c r="D358" s="525"/>
      <c r="E358" s="526"/>
      <c r="F358" s="527"/>
      <c r="G358" s="528"/>
      <c r="H358" s="529"/>
    </row>
    <row r="359" spans="1:8" ht="12.75">
      <c r="A359" s="523"/>
      <c r="B359" s="524"/>
      <c r="C359" s="523"/>
      <c r="D359" s="525"/>
      <c r="E359" s="526"/>
      <c r="F359" s="527"/>
      <c r="G359" s="528"/>
      <c r="H359" s="529"/>
    </row>
    <row r="360" spans="1:8" ht="12.75">
      <c r="A360" s="523"/>
      <c r="B360" s="524"/>
      <c r="C360" s="523"/>
      <c r="D360" s="525"/>
      <c r="E360" s="526"/>
      <c r="F360" s="527"/>
      <c r="G360" s="528"/>
      <c r="H360" s="529"/>
    </row>
    <row r="361" spans="1:8" ht="12.75">
      <c r="A361" s="523"/>
      <c r="B361" s="524"/>
      <c r="C361" s="523"/>
      <c r="D361" s="525"/>
      <c r="E361" s="526"/>
      <c r="F361" s="527"/>
      <c r="G361" s="528"/>
      <c r="H361" s="529"/>
    </row>
    <row r="362" spans="1:8" ht="12.75">
      <c r="A362" s="523"/>
      <c r="B362" s="524"/>
      <c r="C362" s="523"/>
      <c r="D362" s="525"/>
      <c r="E362" s="526"/>
      <c r="F362" s="527"/>
      <c r="G362" s="528"/>
      <c r="H362" s="529"/>
    </row>
    <row r="363" spans="1:8" ht="12.75">
      <c r="A363" s="523"/>
      <c r="B363" s="524"/>
      <c r="C363" s="523"/>
      <c r="D363" s="525"/>
      <c r="E363" s="526"/>
      <c r="F363" s="527"/>
      <c r="G363" s="528"/>
      <c r="H363" s="529"/>
    </row>
    <row r="364" spans="1:8" ht="12.75">
      <c r="A364" s="523"/>
      <c r="B364" s="524"/>
      <c r="C364" s="523"/>
      <c r="D364" s="525"/>
      <c r="E364" s="526"/>
      <c r="F364" s="527"/>
      <c r="G364" s="528"/>
      <c r="H364" s="529"/>
    </row>
    <row r="365" spans="1:8" ht="12.75">
      <c r="A365" s="523"/>
      <c r="B365" s="524"/>
      <c r="C365" s="523"/>
      <c r="D365" s="525"/>
      <c r="E365" s="526"/>
      <c r="F365" s="527"/>
      <c r="G365" s="528"/>
      <c r="H365" s="529"/>
    </row>
    <row r="366" spans="1:8" ht="12.75">
      <c r="A366" s="523"/>
      <c r="B366" s="524"/>
      <c r="C366" s="523"/>
      <c r="D366" s="525"/>
      <c r="E366" s="526"/>
      <c r="F366" s="527"/>
      <c r="G366" s="528"/>
      <c r="H366" s="529"/>
    </row>
    <row r="367" spans="1:8" ht="12.75">
      <c r="A367" s="523"/>
      <c r="B367" s="524"/>
      <c r="C367" s="523"/>
      <c r="D367" s="525"/>
      <c r="E367" s="526"/>
      <c r="F367" s="527"/>
      <c r="G367" s="528"/>
      <c r="H367" s="529"/>
    </row>
    <row r="368" spans="1:8" ht="12.75">
      <c r="A368" s="523"/>
      <c r="B368" s="524"/>
      <c r="C368" s="523"/>
      <c r="D368" s="525"/>
      <c r="E368" s="526"/>
      <c r="F368" s="527"/>
      <c r="G368" s="528"/>
      <c r="H368" s="529"/>
    </row>
    <row r="369" spans="1:8" ht="12.75">
      <c r="A369" s="523"/>
      <c r="B369" s="524"/>
      <c r="C369" s="523"/>
      <c r="D369" s="525"/>
      <c r="E369" s="526"/>
      <c r="F369" s="527"/>
      <c r="G369" s="528"/>
      <c r="H369" s="529"/>
    </row>
    <row r="370" spans="1:8" ht="12.75">
      <c r="A370" s="523"/>
      <c r="B370" s="524"/>
      <c r="C370" s="523"/>
      <c r="D370" s="525"/>
      <c r="E370" s="526"/>
      <c r="F370" s="527"/>
      <c r="G370" s="528"/>
      <c r="H370" s="529"/>
    </row>
    <row r="371" spans="1:8" ht="12.75">
      <c r="A371" s="523"/>
      <c r="B371" s="524"/>
      <c r="C371" s="523"/>
      <c r="D371" s="525"/>
      <c r="E371" s="526"/>
      <c r="F371" s="527"/>
      <c r="G371" s="528"/>
      <c r="H371" s="529"/>
    </row>
    <row r="372" spans="1:8" ht="12.75">
      <c r="A372" s="523"/>
      <c r="B372" s="524"/>
      <c r="C372" s="523"/>
      <c r="D372" s="525"/>
      <c r="E372" s="526"/>
      <c r="F372" s="527"/>
      <c r="G372" s="528"/>
      <c r="H372" s="529"/>
    </row>
    <row r="373" spans="1:8" ht="12.75">
      <c r="A373" s="523"/>
      <c r="B373" s="524"/>
      <c r="C373" s="523"/>
      <c r="D373" s="525"/>
      <c r="E373" s="526"/>
      <c r="F373" s="527"/>
      <c r="G373" s="528"/>
      <c r="H373" s="529"/>
    </row>
    <row r="374" spans="1:8" ht="12.75">
      <c r="A374" s="523"/>
      <c r="B374" s="524"/>
      <c r="C374" s="523"/>
      <c r="D374" s="525"/>
      <c r="E374" s="526"/>
      <c r="F374" s="527"/>
      <c r="G374" s="528"/>
      <c r="H374" s="529"/>
    </row>
    <row r="375" spans="1:8" ht="12.75">
      <c r="A375" s="523"/>
      <c r="B375" s="524"/>
      <c r="C375" s="523"/>
      <c r="D375" s="525"/>
      <c r="E375" s="526"/>
      <c r="F375" s="527"/>
      <c r="G375" s="528"/>
      <c r="H375" s="529"/>
    </row>
    <row r="376" spans="1:8" ht="12.75">
      <c r="A376" s="523"/>
      <c r="B376" s="524"/>
      <c r="C376" s="523"/>
      <c r="D376" s="525"/>
      <c r="E376" s="526"/>
      <c r="F376" s="527"/>
      <c r="G376" s="528"/>
      <c r="H376" s="529"/>
    </row>
    <row r="377" spans="1:8" ht="12.75">
      <c r="A377" s="523"/>
      <c r="B377" s="524"/>
      <c r="C377" s="523"/>
      <c r="D377" s="525"/>
      <c r="E377" s="526"/>
      <c r="F377" s="527"/>
      <c r="G377" s="528"/>
      <c r="H377" s="529"/>
    </row>
    <row r="378" spans="1:8" ht="12.75">
      <c r="A378" s="523"/>
      <c r="B378" s="524"/>
      <c r="C378" s="523"/>
      <c r="D378" s="525"/>
      <c r="E378" s="526"/>
      <c r="F378" s="527"/>
      <c r="G378" s="528"/>
      <c r="H378" s="529"/>
    </row>
    <row r="379" spans="1:8" ht="12.75">
      <c r="A379" s="523"/>
      <c r="B379" s="524"/>
      <c r="C379" s="523"/>
      <c r="D379" s="525"/>
      <c r="E379" s="526"/>
      <c r="F379" s="527"/>
      <c r="G379" s="528"/>
      <c r="H379" s="529"/>
    </row>
    <row r="380" spans="1:8" ht="12.75">
      <c r="A380" s="523"/>
      <c r="B380" s="524"/>
      <c r="C380" s="523"/>
      <c r="D380" s="525"/>
      <c r="E380" s="526"/>
      <c r="F380" s="527"/>
      <c r="G380" s="528"/>
      <c r="H380" s="529"/>
    </row>
    <row r="381" spans="1:8" ht="12.75">
      <c r="A381" s="523"/>
      <c r="B381" s="524"/>
      <c r="C381" s="523"/>
      <c r="D381" s="525"/>
      <c r="E381" s="526"/>
      <c r="F381" s="527"/>
      <c r="G381" s="528"/>
      <c r="H381" s="529"/>
    </row>
    <row r="382" spans="1:8" ht="12.75">
      <c r="A382" s="523"/>
      <c r="B382" s="524"/>
      <c r="C382" s="523"/>
      <c r="D382" s="525"/>
      <c r="E382" s="526"/>
      <c r="F382" s="527"/>
      <c r="G382" s="528"/>
      <c r="H382" s="529"/>
    </row>
    <row r="383" spans="1:8" ht="12.75">
      <c r="A383" s="523"/>
      <c r="B383" s="524"/>
      <c r="C383" s="523"/>
      <c r="D383" s="525"/>
      <c r="E383" s="526"/>
      <c r="F383" s="527"/>
      <c r="G383" s="528"/>
      <c r="H383" s="529"/>
    </row>
    <row r="384" spans="1:8" ht="12.75">
      <c r="A384" s="523"/>
      <c r="B384" s="524"/>
      <c r="C384" s="523"/>
      <c r="D384" s="525"/>
      <c r="E384" s="526"/>
      <c r="F384" s="527"/>
      <c r="G384" s="528"/>
      <c r="H384" s="529"/>
    </row>
    <row r="385" spans="1:8" ht="12.75">
      <c r="A385" s="523"/>
      <c r="B385" s="524"/>
      <c r="C385" s="523"/>
      <c r="D385" s="525"/>
      <c r="E385" s="526"/>
      <c r="F385" s="527"/>
      <c r="G385" s="528"/>
      <c r="H385" s="529"/>
    </row>
    <row r="386" spans="1:8" ht="12.75">
      <c r="A386" s="523"/>
      <c r="B386" s="524"/>
      <c r="C386" s="523"/>
      <c r="D386" s="525"/>
      <c r="E386" s="526"/>
      <c r="F386" s="527"/>
      <c r="G386" s="528"/>
      <c r="H386" s="529"/>
    </row>
    <row r="387" spans="1:8" ht="12.75">
      <c r="A387" s="523"/>
      <c r="B387" s="524"/>
      <c r="C387" s="523"/>
      <c r="D387" s="525"/>
      <c r="E387" s="526"/>
      <c r="F387" s="527"/>
      <c r="G387" s="528"/>
      <c r="H387" s="529"/>
    </row>
    <row r="388" spans="1:8" ht="12.75">
      <c r="A388" s="523"/>
      <c r="B388" s="524"/>
      <c r="C388" s="523"/>
      <c r="D388" s="525"/>
      <c r="E388" s="526"/>
      <c r="F388" s="527"/>
      <c r="G388" s="528"/>
      <c r="H388" s="529"/>
    </row>
    <row r="389" spans="1:8" ht="12.75">
      <c r="A389" s="523"/>
      <c r="B389" s="524"/>
      <c r="C389" s="523"/>
      <c r="D389" s="525"/>
      <c r="E389" s="526"/>
      <c r="F389" s="527"/>
      <c r="G389" s="528"/>
      <c r="H389" s="529"/>
    </row>
    <row r="390" spans="1:8" ht="12.75">
      <c r="A390" s="523"/>
      <c r="B390" s="524"/>
      <c r="C390" s="523"/>
      <c r="D390" s="525"/>
      <c r="E390" s="526"/>
      <c r="F390" s="527"/>
      <c r="G390" s="528"/>
      <c r="H390" s="529"/>
    </row>
    <row r="391" spans="1:8" ht="12.75">
      <c r="A391" s="523"/>
      <c r="B391" s="524"/>
      <c r="C391" s="523"/>
      <c r="D391" s="525"/>
      <c r="E391" s="526"/>
      <c r="F391" s="527"/>
      <c r="G391" s="528"/>
      <c r="H391" s="529"/>
    </row>
    <row r="392" spans="1:8" ht="12.75">
      <c r="A392" s="523"/>
      <c r="B392" s="524"/>
      <c r="C392" s="523"/>
      <c r="D392" s="525"/>
      <c r="E392" s="526"/>
      <c r="F392" s="527"/>
      <c r="G392" s="528"/>
      <c r="H392" s="529"/>
    </row>
    <row r="393" spans="1:8" ht="12.75">
      <c r="A393" s="523"/>
      <c r="B393" s="524"/>
      <c r="C393" s="523"/>
      <c r="D393" s="525"/>
      <c r="E393" s="526"/>
      <c r="F393" s="527"/>
      <c r="G393" s="528"/>
      <c r="H393" s="529"/>
    </row>
    <row r="394" spans="1:8" ht="12.75">
      <c r="A394" s="523"/>
      <c r="B394" s="524"/>
      <c r="C394" s="523"/>
      <c r="D394" s="525"/>
      <c r="E394" s="526"/>
      <c r="F394" s="527"/>
      <c r="G394" s="528"/>
      <c r="H394" s="529"/>
    </row>
    <row r="395" spans="1:8" ht="12.75">
      <c r="A395" s="523"/>
      <c r="B395" s="524"/>
      <c r="C395" s="523"/>
      <c r="D395" s="525"/>
      <c r="E395" s="526"/>
      <c r="F395" s="527"/>
      <c r="G395" s="528"/>
      <c r="H395" s="529"/>
    </row>
    <row r="396" spans="1:8" ht="12.75">
      <c r="A396" s="523"/>
      <c r="B396" s="524"/>
      <c r="C396" s="523"/>
      <c r="D396" s="525"/>
      <c r="E396" s="526"/>
      <c r="F396" s="527"/>
      <c r="G396" s="528"/>
      <c r="H396" s="529"/>
    </row>
    <row r="397" spans="1:8" ht="12.75">
      <c r="A397" s="523"/>
      <c r="B397" s="524"/>
      <c r="C397" s="523"/>
      <c r="D397" s="525"/>
      <c r="E397" s="526"/>
      <c r="F397" s="527"/>
      <c r="G397" s="528"/>
      <c r="H397" s="529"/>
    </row>
    <row r="398" spans="1:8" ht="12.75">
      <c r="A398" s="523"/>
      <c r="B398" s="524"/>
      <c r="C398" s="523"/>
      <c r="D398" s="525"/>
      <c r="E398" s="526"/>
      <c r="F398" s="527"/>
      <c r="G398" s="528"/>
      <c r="H398" s="529"/>
    </row>
    <row r="399" spans="1:8" ht="12.75">
      <c r="A399" s="523"/>
      <c r="B399" s="524"/>
      <c r="C399" s="523"/>
      <c r="D399" s="525"/>
      <c r="E399" s="526"/>
      <c r="F399" s="527"/>
      <c r="G399" s="528"/>
      <c r="H399" s="529"/>
    </row>
    <row r="400" spans="1:8" ht="12.75">
      <c r="A400" s="523"/>
      <c r="B400" s="524"/>
      <c r="C400" s="523"/>
      <c r="D400" s="525"/>
      <c r="E400" s="526"/>
      <c r="F400" s="527"/>
      <c r="G400" s="528"/>
      <c r="H400" s="529"/>
    </row>
    <row r="401" spans="1:8" ht="12.75">
      <c r="A401" s="523"/>
      <c r="B401" s="524"/>
      <c r="C401" s="523"/>
      <c r="D401" s="525"/>
      <c r="E401" s="526"/>
      <c r="F401" s="527"/>
      <c r="G401" s="528"/>
      <c r="H401" s="529"/>
    </row>
    <row r="402" spans="1:8" ht="12.75">
      <c r="A402" s="523"/>
      <c r="B402" s="524"/>
      <c r="C402" s="523"/>
      <c r="D402" s="525"/>
      <c r="E402" s="526"/>
      <c r="F402" s="527"/>
      <c r="G402" s="528"/>
      <c r="H402" s="529"/>
    </row>
    <row r="403" spans="1:8" ht="12.75">
      <c r="A403" s="523"/>
      <c r="B403" s="524"/>
      <c r="C403" s="523"/>
      <c r="D403" s="525"/>
      <c r="E403" s="526"/>
      <c r="F403" s="527"/>
      <c r="G403" s="528"/>
      <c r="H403" s="529"/>
    </row>
    <row r="404" spans="1:8" ht="12.75">
      <c r="A404" s="523"/>
      <c r="B404" s="524"/>
      <c r="C404" s="523"/>
      <c r="D404" s="525"/>
      <c r="E404" s="526"/>
      <c r="F404" s="527"/>
      <c r="G404" s="528"/>
      <c r="H404" s="529"/>
    </row>
    <row r="405" spans="1:8" ht="12.75">
      <c r="A405" s="523"/>
      <c r="B405" s="524"/>
      <c r="C405" s="523"/>
      <c r="D405" s="525"/>
      <c r="E405" s="526"/>
      <c r="F405" s="527"/>
      <c r="G405" s="528"/>
      <c r="H405" s="529"/>
    </row>
    <row r="406" spans="1:8" ht="12.75">
      <c r="A406" s="523"/>
      <c r="B406" s="524"/>
      <c r="C406" s="523"/>
      <c r="D406" s="525"/>
      <c r="E406" s="526"/>
      <c r="F406" s="527"/>
      <c r="G406" s="528"/>
      <c r="H406" s="529"/>
    </row>
    <row r="407" spans="1:8" ht="12.75">
      <c r="A407" s="523"/>
      <c r="B407" s="524"/>
      <c r="C407" s="523"/>
      <c r="D407" s="525"/>
      <c r="E407" s="526"/>
      <c r="F407" s="527"/>
      <c r="G407" s="528"/>
      <c r="H407" s="529"/>
    </row>
    <row r="408" spans="1:8" ht="12.75">
      <c r="A408" s="523"/>
      <c r="B408" s="524"/>
      <c r="C408" s="523"/>
      <c r="D408" s="525"/>
      <c r="E408" s="526"/>
      <c r="F408" s="527"/>
      <c r="G408" s="528"/>
      <c r="H408" s="529"/>
    </row>
    <row r="409" spans="1:8" ht="12.75">
      <c r="A409" s="523"/>
      <c r="B409" s="524"/>
      <c r="C409" s="523"/>
      <c r="D409" s="525"/>
      <c r="E409" s="526"/>
      <c r="F409" s="527"/>
      <c r="G409" s="528"/>
      <c r="H409" s="529"/>
    </row>
    <row r="410" spans="1:8" ht="12.75">
      <c r="A410" s="523"/>
      <c r="B410" s="524"/>
      <c r="C410" s="523"/>
      <c r="D410" s="525"/>
      <c r="E410" s="526"/>
      <c r="F410" s="527"/>
      <c r="G410" s="528"/>
      <c r="H410" s="529"/>
    </row>
    <row r="411" spans="1:8" ht="12.75">
      <c r="A411" s="523"/>
      <c r="B411" s="524"/>
      <c r="C411" s="523"/>
      <c r="D411" s="525"/>
      <c r="E411" s="526"/>
      <c r="F411" s="527"/>
      <c r="G411" s="528"/>
      <c r="H411" s="529"/>
    </row>
    <row r="412" spans="1:8" ht="12.75">
      <c r="A412" s="523"/>
      <c r="B412" s="524"/>
      <c r="C412" s="523"/>
      <c r="D412" s="525"/>
      <c r="E412" s="526"/>
      <c r="F412" s="527"/>
      <c r="G412" s="528"/>
      <c r="H412" s="529"/>
    </row>
    <row r="413" spans="1:8" ht="12.75">
      <c r="A413" s="523"/>
      <c r="B413" s="524"/>
      <c r="C413" s="523"/>
      <c r="D413" s="525"/>
      <c r="E413" s="526"/>
      <c r="F413" s="527"/>
      <c r="G413" s="528"/>
      <c r="H413" s="529"/>
    </row>
    <row r="414" spans="1:8" ht="12.75">
      <c r="A414" s="523"/>
      <c r="B414" s="524"/>
      <c r="C414" s="523"/>
      <c r="D414" s="525"/>
      <c r="E414" s="526"/>
      <c r="F414" s="527"/>
      <c r="G414" s="528"/>
      <c r="H414" s="529"/>
    </row>
    <row r="415" spans="1:8" ht="12.75">
      <c r="A415" s="523"/>
      <c r="B415" s="524"/>
      <c r="C415" s="523"/>
      <c r="D415" s="525"/>
      <c r="E415" s="526"/>
      <c r="F415" s="527"/>
      <c r="G415" s="528"/>
      <c r="H415" s="529"/>
    </row>
    <row r="416" spans="1:8" ht="12.75">
      <c r="A416" s="523"/>
      <c r="B416" s="524"/>
      <c r="C416" s="523"/>
      <c r="D416" s="525"/>
      <c r="E416" s="526"/>
      <c r="F416" s="527"/>
      <c r="G416" s="528"/>
      <c r="H416" s="529"/>
    </row>
    <row r="417" spans="1:8" ht="12.75">
      <c r="A417" s="523"/>
      <c r="B417" s="524"/>
      <c r="C417" s="523"/>
      <c r="D417" s="525"/>
      <c r="E417" s="526"/>
      <c r="F417" s="527"/>
      <c r="G417" s="528"/>
      <c r="H417" s="529"/>
    </row>
    <row r="418" spans="1:8" ht="12.75">
      <c r="A418" s="523"/>
      <c r="B418" s="524"/>
      <c r="C418" s="523"/>
      <c r="D418" s="525"/>
      <c r="E418" s="526"/>
      <c r="F418" s="527"/>
      <c r="G418" s="528"/>
      <c r="H418" s="529"/>
    </row>
    <row r="419" spans="1:8" ht="12.75">
      <c r="A419" s="523"/>
      <c r="B419" s="524"/>
      <c r="C419" s="523"/>
      <c r="D419" s="525"/>
      <c r="E419" s="526"/>
      <c r="F419" s="527"/>
      <c r="G419" s="528"/>
      <c r="H419" s="529"/>
    </row>
    <row r="420" spans="1:8" ht="12.75">
      <c r="A420" s="523"/>
      <c r="B420" s="524"/>
      <c r="C420" s="523"/>
      <c r="D420" s="525"/>
      <c r="E420" s="526"/>
      <c r="F420" s="527"/>
      <c r="G420" s="528"/>
      <c r="H420" s="529"/>
    </row>
    <row r="421" spans="1:8" ht="12.75">
      <c r="A421" s="523"/>
      <c r="B421" s="524"/>
      <c r="C421" s="523"/>
      <c r="D421" s="525"/>
      <c r="E421" s="526"/>
      <c r="F421" s="527"/>
      <c r="G421" s="528"/>
      <c r="H421" s="529"/>
    </row>
    <row r="422" spans="1:8" ht="12.75">
      <c r="A422" s="523"/>
      <c r="B422" s="524"/>
      <c r="C422" s="523"/>
      <c r="D422" s="525"/>
      <c r="E422" s="526"/>
      <c r="F422" s="527"/>
      <c r="G422" s="528"/>
      <c r="H422" s="529"/>
    </row>
    <row r="423" spans="1:8" ht="12.75">
      <c r="A423" s="523"/>
      <c r="B423" s="524"/>
      <c r="C423" s="523"/>
      <c r="D423" s="525"/>
      <c r="E423" s="526"/>
      <c r="F423" s="527"/>
      <c r="G423" s="528"/>
      <c r="H423" s="529"/>
    </row>
    <row r="424" spans="1:8" ht="12.75">
      <c r="A424" s="523"/>
      <c r="B424" s="524"/>
      <c r="C424" s="523"/>
      <c r="D424" s="525"/>
      <c r="E424" s="526"/>
      <c r="F424" s="527"/>
      <c r="G424" s="528"/>
      <c r="H424" s="529"/>
    </row>
    <row r="425" spans="1:8" ht="12.75">
      <c r="A425" s="523"/>
      <c r="B425" s="524"/>
      <c r="C425" s="523"/>
      <c r="D425" s="525"/>
      <c r="E425" s="526"/>
      <c r="F425" s="527"/>
      <c r="G425" s="528"/>
      <c r="H425" s="529"/>
    </row>
    <row r="426" spans="1:8" ht="12.75">
      <c r="A426" s="523"/>
      <c r="B426" s="524"/>
      <c r="C426" s="523"/>
      <c r="D426" s="525"/>
      <c r="E426" s="526"/>
      <c r="F426" s="527"/>
      <c r="G426" s="528"/>
      <c r="H426" s="529"/>
    </row>
    <row r="427" spans="1:8" ht="12.75">
      <c r="A427" s="523"/>
      <c r="B427" s="524"/>
      <c r="C427" s="523"/>
      <c r="D427" s="525"/>
      <c r="E427" s="526"/>
      <c r="F427" s="527"/>
      <c r="G427" s="528"/>
      <c r="H427" s="529"/>
    </row>
    <row r="428" spans="1:8" ht="12.75">
      <c r="A428" s="523"/>
      <c r="B428" s="524"/>
      <c r="C428" s="523"/>
      <c r="D428" s="525"/>
      <c r="E428" s="526"/>
      <c r="F428" s="527"/>
      <c r="G428" s="528"/>
      <c r="H428" s="529"/>
    </row>
    <row r="429" spans="1:8" ht="12.75">
      <c r="A429" s="523"/>
      <c r="B429" s="524"/>
      <c r="C429" s="523"/>
      <c r="D429" s="525"/>
      <c r="E429" s="526"/>
      <c r="F429" s="527"/>
      <c r="G429" s="528"/>
      <c r="H429" s="529"/>
    </row>
    <row r="430" spans="1:8" ht="12.75">
      <c r="A430" s="523"/>
      <c r="B430" s="524"/>
      <c r="C430" s="523"/>
      <c r="D430" s="525"/>
      <c r="E430" s="526"/>
      <c r="F430" s="527"/>
      <c r="G430" s="528"/>
      <c r="H430" s="529"/>
    </row>
    <row r="431" spans="1:8" ht="12.75">
      <c r="A431" s="523"/>
      <c r="B431" s="524"/>
      <c r="C431" s="523"/>
      <c r="D431" s="525"/>
      <c r="E431" s="526"/>
      <c r="F431" s="527"/>
      <c r="G431" s="528"/>
      <c r="H431" s="529"/>
    </row>
    <row r="432" spans="1:8" ht="12.75">
      <c r="A432" s="523"/>
      <c r="B432" s="524"/>
      <c r="C432" s="523"/>
      <c r="D432" s="525"/>
      <c r="E432" s="526"/>
      <c r="F432" s="527"/>
      <c r="G432" s="528"/>
      <c r="H432" s="529"/>
    </row>
    <row r="433" spans="1:8" ht="12.75">
      <c r="A433" s="523"/>
      <c r="B433" s="524"/>
      <c r="C433" s="523"/>
      <c r="D433" s="525"/>
      <c r="E433" s="526"/>
      <c r="F433" s="527"/>
      <c r="G433" s="528"/>
      <c r="H433" s="529"/>
    </row>
    <row r="434" spans="1:8" ht="12.75">
      <c r="A434" s="523"/>
      <c r="B434" s="524"/>
      <c r="C434" s="523"/>
      <c r="D434" s="525"/>
      <c r="E434" s="526"/>
      <c r="F434" s="527"/>
      <c r="G434" s="528"/>
      <c r="H434" s="529"/>
    </row>
    <row r="435" spans="1:8" ht="12.75">
      <c r="A435" s="523"/>
      <c r="B435" s="524"/>
      <c r="C435" s="523"/>
      <c r="D435" s="525"/>
      <c r="E435" s="526"/>
      <c r="F435" s="527"/>
      <c r="G435" s="528"/>
      <c r="H435" s="529"/>
    </row>
    <row r="436" spans="1:8" ht="12.75">
      <c r="A436" s="523"/>
      <c r="B436" s="524"/>
      <c r="C436" s="523"/>
      <c r="D436" s="525"/>
      <c r="E436" s="526"/>
      <c r="F436" s="527"/>
      <c r="G436" s="528"/>
      <c r="H436" s="529"/>
    </row>
    <row r="437" spans="1:8" ht="12.75">
      <c r="A437" s="523"/>
      <c r="B437" s="524"/>
      <c r="C437" s="523"/>
      <c r="D437" s="525"/>
      <c r="E437" s="526"/>
      <c r="F437" s="527"/>
      <c r="G437" s="528"/>
      <c r="H437" s="529"/>
    </row>
    <row r="438" spans="1:8" ht="12.75">
      <c r="A438" s="523"/>
      <c r="B438" s="524"/>
      <c r="C438" s="523"/>
      <c r="D438" s="525"/>
      <c r="E438" s="526"/>
      <c r="F438" s="527"/>
      <c r="G438" s="528"/>
      <c r="H438" s="529"/>
    </row>
    <row r="439" spans="1:8" ht="12.75">
      <c r="A439" s="523"/>
      <c r="B439" s="524"/>
      <c r="C439" s="523"/>
      <c r="D439" s="525"/>
      <c r="E439" s="526"/>
      <c r="F439" s="527"/>
      <c r="G439" s="528"/>
      <c r="H439" s="529"/>
    </row>
    <row r="440" spans="1:8" ht="12.75">
      <c r="A440" s="523"/>
      <c r="B440" s="524"/>
      <c r="C440" s="523"/>
      <c r="D440" s="525"/>
      <c r="E440" s="526"/>
      <c r="F440" s="527"/>
      <c r="G440" s="528"/>
      <c r="H440" s="529"/>
    </row>
    <row r="441" spans="1:8" ht="12.75">
      <c r="A441" s="523"/>
      <c r="B441" s="524"/>
      <c r="C441" s="523"/>
      <c r="D441" s="525"/>
      <c r="E441" s="526"/>
      <c r="F441" s="527"/>
      <c r="G441" s="528"/>
      <c r="H441" s="529"/>
    </row>
    <row r="442" spans="1:8" ht="12.75">
      <c r="A442" s="523"/>
      <c r="B442" s="524"/>
      <c r="C442" s="523"/>
      <c r="D442" s="525"/>
      <c r="E442" s="526"/>
      <c r="F442" s="527"/>
      <c r="G442" s="528"/>
      <c r="H442" s="529"/>
    </row>
    <row r="443" spans="1:8" ht="12.75">
      <c r="A443" s="523"/>
      <c r="B443" s="524"/>
      <c r="C443" s="523"/>
      <c r="D443" s="525"/>
      <c r="E443" s="526"/>
      <c r="F443" s="527"/>
      <c r="G443" s="528"/>
      <c r="H443" s="529"/>
    </row>
    <row r="444" spans="1:8" ht="12.75">
      <c r="A444" s="523"/>
      <c r="B444" s="524"/>
      <c r="C444" s="523"/>
      <c r="D444" s="525"/>
      <c r="E444" s="526"/>
      <c r="F444" s="527"/>
      <c r="G444" s="528"/>
      <c r="H444" s="529"/>
    </row>
    <row r="445" spans="1:8" ht="12.75">
      <c r="A445" s="523"/>
      <c r="B445" s="524"/>
      <c r="C445" s="523"/>
      <c r="D445" s="525"/>
      <c r="E445" s="526"/>
      <c r="F445" s="527"/>
      <c r="G445" s="528"/>
      <c r="H445" s="529"/>
    </row>
    <row r="446" spans="1:8" ht="12.75">
      <c r="A446" s="523"/>
      <c r="B446" s="524"/>
      <c r="C446" s="523"/>
      <c r="D446" s="525"/>
      <c r="E446" s="526"/>
      <c r="F446" s="527"/>
      <c r="G446" s="528"/>
      <c r="H446" s="529"/>
    </row>
    <row r="447" spans="1:8" ht="12.75">
      <c r="A447" s="523"/>
      <c r="B447" s="524"/>
      <c r="C447" s="523"/>
      <c r="D447" s="525"/>
      <c r="E447" s="526"/>
      <c r="F447" s="527"/>
      <c r="G447" s="528"/>
      <c r="H447" s="529"/>
    </row>
    <row r="448" spans="1:8" ht="12.75">
      <c r="A448" s="523"/>
      <c r="B448" s="524"/>
      <c r="C448" s="523"/>
      <c r="D448" s="525"/>
      <c r="E448" s="526"/>
      <c r="F448" s="527"/>
      <c r="G448" s="528"/>
      <c r="H448" s="529"/>
    </row>
    <row r="449" spans="1:8" ht="12.75">
      <c r="A449" s="523"/>
      <c r="B449" s="524"/>
      <c r="C449" s="523"/>
      <c r="D449" s="525"/>
      <c r="E449" s="526"/>
      <c r="F449" s="527"/>
      <c r="G449" s="528"/>
      <c r="H449" s="529"/>
    </row>
    <row r="450" spans="1:8" ht="12.75">
      <c r="A450" s="523"/>
      <c r="B450" s="524"/>
      <c r="C450" s="523"/>
      <c r="D450" s="525"/>
      <c r="E450" s="526"/>
      <c r="F450" s="527"/>
      <c r="G450" s="528"/>
      <c r="H450" s="529"/>
    </row>
    <row r="451" spans="1:8" ht="12.75">
      <c r="A451" s="523"/>
      <c r="B451" s="524"/>
      <c r="C451" s="523"/>
      <c r="D451" s="525"/>
      <c r="E451" s="526"/>
      <c r="F451" s="527"/>
      <c r="G451" s="528"/>
      <c r="H451" s="529"/>
    </row>
    <row r="452" spans="1:8" ht="12.75">
      <c r="A452" s="523"/>
      <c r="B452" s="524"/>
      <c r="C452" s="523"/>
      <c r="D452" s="525"/>
      <c r="E452" s="526"/>
      <c r="F452" s="527"/>
      <c r="G452" s="528"/>
      <c r="H452" s="529"/>
    </row>
    <row r="453" spans="1:8" ht="12.75">
      <c r="A453" s="523"/>
      <c r="B453" s="524"/>
      <c r="C453" s="523"/>
      <c r="D453" s="525"/>
      <c r="E453" s="526"/>
      <c r="F453" s="527"/>
      <c r="G453" s="528"/>
      <c r="H453" s="529"/>
    </row>
    <row r="454" spans="1:8" ht="12.75">
      <c r="A454" s="523"/>
      <c r="B454" s="524"/>
      <c r="C454" s="523"/>
      <c r="D454" s="525"/>
      <c r="E454" s="526"/>
      <c r="F454" s="527"/>
      <c r="G454" s="528"/>
      <c r="H454" s="529"/>
    </row>
    <row r="455" spans="1:8" ht="12.75">
      <c r="A455" s="523"/>
      <c r="B455" s="524"/>
      <c r="C455" s="523"/>
      <c r="D455" s="525"/>
      <c r="E455" s="526"/>
      <c r="F455" s="527"/>
      <c r="G455" s="528"/>
      <c r="H455" s="529"/>
    </row>
    <row r="456" spans="1:8" ht="12.75">
      <c r="A456" s="523"/>
      <c r="B456" s="524"/>
      <c r="C456" s="523"/>
      <c r="D456" s="525"/>
      <c r="E456" s="526"/>
      <c r="F456" s="527"/>
      <c r="G456" s="528"/>
      <c r="H456" s="529"/>
    </row>
    <row r="457" spans="1:8" ht="12.75">
      <c r="A457" s="523"/>
      <c r="B457" s="524"/>
      <c r="C457" s="523"/>
      <c r="D457" s="525"/>
      <c r="E457" s="526"/>
      <c r="F457" s="527"/>
      <c r="G457" s="528"/>
      <c r="H457" s="529"/>
    </row>
    <row r="458" spans="1:8" ht="12.75">
      <c r="A458" s="523"/>
      <c r="B458" s="524"/>
      <c r="C458" s="523"/>
      <c r="D458" s="525"/>
      <c r="E458" s="526"/>
      <c r="F458" s="527"/>
      <c r="G458" s="528"/>
      <c r="H458" s="529"/>
    </row>
    <row r="459" spans="1:8" ht="12.75">
      <c r="A459" s="523"/>
      <c r="B459" s="524"/>
      <c r="C459" s="523"/>
      <c r="D459" s="525"/>
      <c r="E459" s="526"/>
      <c r="F459" s="527"/>
      <c r="G459" s="528"/>
      <c r="H459" s="529"/>
    </row>
    <row r="460" spans="1:8" ht="12.75">
      <c r="A460" s="523"/>
      <c r="B460" s="524"/>
      <c r="C460" s="523"/>
      <c r="D460" s="525"/>
      <c r="E460" s="526"/>
      <c r="F460" s="527"/>
      <c r="G460" s="528"/>
      <c r="H460" s="529"/>
    </row>
    <row r="461" spans="1:8" ht="12.75">
      <c r="A461" s="523"/>
      <c r="B461" s="524"/>
      <c r="C461" s="523"/>
      <c r="D461" s="525"/>
      <c r="E461" s="526"/>
      <c r="F461" s="527"/>
      <c r="G461" s="528"/>
      <c r="H461" s="529"/>
    </row>
    <row r="462" spans="1:8" ht="12.75">
      <c r="A462" s="523"/>
      <c r="B462" s="524"/>
      <c r="C462" s="523"/>
      <c r="D462" s="525"/>
      <c r="E462" s="526"/>
      <c r="F462" s="527"/>
      <c r="G462" s="528"/>
      <c r="H462" s="529"/>
    </row>
    <row r="463" spans="1:8" ht="12.75">
      <c r="A463" s="523"/>
      <c r="B463" s="524"/>
      <c r="C463" s="523"/>
      <c r="D463" s="525"/>
      <c r="E463" s="526"/>
      <c r="F463" s="527"/>
      <c r="G463" s="528"/>
      <c r="H463" s="529"/>
    </row>
    <row r="464" spans="1:8" ht="12.75">
      <c r="A464" s="523"/>
      <c r="B464" s="524"/>
      <c r="C464" s="523"/>
      <c r="D464" s="525"/>
      <c r="E464" s="526"/>
      <c r="F464" s="527"/>
      <c r="G464" s="528"/>
      <c r="H464" s="529"/>
    </row>
    <row r="465" spans="1:8" ht="12.75">
      <c r="A465" s="523"/>
      <c r="B465" s="524"/>
      <c r="C465" s="523"/>
      <c r="D465" s="525"/>
      <c r="E465" s="526"/>
      <c r="F465" s="527"/>
      <c r="G465" s="528"/>
      <c r="H465" s="529"/>
    </row>
    <row r="466" spans="1:8" ht="12.75">
      <c r="A466" s="523"/>
      <c r="B466" s="524"/>
      <c r="C466" s="523"/>
      <c r="D466" s="525"/>
      <c r="E466" s="526"/>
      <c r="F466" s="527"/>
      <c r="G466" s="528"/>
      <c r="H466" s="529"/>
    </row>
    <row r="467" spans="1:8" ht="12.75">
      <c r="A467" s="523"/>
      <c r="B467" s="524"/>
      <c r="C467" s="523"/>
      <c r="D467" s="525"/>
      <c r="E467" s="526"/>
      <c r="F467" s="527"/>
      <c r="G467" s="528"/>
      <c r="H467" s="529"/>
    </row>
    <row r="468" spans="1:8" ht="12.75">
      <c r="A468" s="523"/>
      <c r="B468" s="524"/>
      <c r="C468" s="523"/>
      <c r="D468" s="525"/>
      <c r="E468" s="526"/>
      <c r="F468" s="527"/>
      <c r="G468" s="528"/>
      <c r="H468" s="529"/>
    </row>
    <row r="469" spans="1:8" ht="12.75">
      <c r="A469" s="523"/>
      <c r="B469" s="524"/>
      <c r="C469" s="523"/>
      <c r="D469" s="525"/>
      <c r="E469" s="526"/>
      <c r="F469" s="527"/>
      <c r="G469" s="528"/>
      <c r="H469" s="529"/>
    </row>
    <row r="470" spans="1:8" ht="12.75">
      <c r="A470" s="523"/>
      <c r="B470" s="524"/>
      <c r="C470" s="523"/>
      <c r="D470" s="525"/>
      <c r="E470" s="526"/>
      <c r="F470" s="527"/>
      <c r="G470" s="528"/>
      <c r="H470" s="529"/>
    </row>
    <row r="471" spans="1:8" ht="12.75">
      <c r="A471" s="523"/>
      <c r="B471" s="524"/>
      <c r="C471" s="523"/>
      <c r="D471" s="525"/>
      <c r="E471" s="526"/>
      <c r="F471" s="527"/>
      <c r="G471" s="528"/>
      <c r="H471" s="529"/>
    </row>
    <row r="472" spans="1:8" ht="12.75">
      <c r="A472" s="523"/>
      <c r="B472" s="524"/>
      <c r="C472" s="523"/>
      <c r="D472" s="525"/>
      <c r="E472" s="526"/>
      <c r="F472" s="527"/>
      <c r="G472" s="528"/>
      <c r="H472" s="529"/>
    </row>
    <row r="473" spans="1:8" ht="12.75">
      <c r="A473" s="523"/>
      <c r="B473" s="524"/>
      <c r="C473" s="523"/>
      <c r="D473" s="525"/>
      <c r="E473" s="526"/>
      <c r="F473" s="527"/>
      <c r="G473" s="528"/>
      <c r="H473" s="529"/>
    </row>
    <row r="474" spans="1:8" ht="12.75">
      <c r="A474" s="523"/>
      <c r="B474" s="524"/>
      <c r="C474" s="523"/>
      <c r="D474" s="525"/>
      <c r="E474" s="526"/>
      <c r="F474" s="527"/>
      <c r="G474" s="528"/>
      <c r="H474" s="529"/>
    </row>
    <row r="475" spans="1:8" ht="12.75">
      <c r="A475" s="523"/>
      <c r="B475" s="524"/>
      <c r="C475" s="523"/>
      <c r="D475" s="525"/>
      <c r="E475" s="526"/>
      <c r="F475" s="527"/>
      <c r="G475" s="528"/>
      <c r="H475" s="529"/>
    </row>
    <row r="476" spans="1:8" ht="12.75">
      <c r="A476" s="523"/>
      <c r="B476" s="524"/>
      <c r="C476" s="523"/>
      <c r="D476" s="525"/>
      <c r="E476" s="526"/>
      <c r="F476" s="527"/>
      <c r="G476" s="528"/>
      <c r="H476" s="529"/>
    </row>
    <row r="477" spans="1:8" ht="12.75">
      <c r="A477" s="523"/>
      <c r="B477" s="524"/>
      <c r="C477" s="523"/>
      <c r="D477" s="525"/>
      <c r="E477" s="526"/>
      <c r="F477" s="527"/>
      <c r="G477" s="528"/>
      <c r="H477" s="529"/>
    </row>
    <row r="478" spans="1:8" ht="12.75">
      <c r="A478" s="523"/>
      <c r="B478" s="524"/>
      <c r="C478" s="523"/>
      <c r="D478" s="525"/>
      <c r="E478" s="526"/>
      <c r="F478" s="527"/>
      <c r="G478" s="528"/>
      <c r="H478" s="529"/>
    </row>
    <row r="479" spans="1:8" ht="12.75">
      <c r="A479" s="523"/>
      <c r="B479" s="524"/>
      <c r="C479" s="523"/>
      <c r="D479" s="525"/>
      <c r="E479" s="526"/>
      <c r="F479" s="527"/>
      <c r="G479" s="528"/>
      <c r="H479" s="529"/>
    </row>
    <row r="480" spans="1:8" ht="12.75">
      <c r="A480" s="523"/>
      <c r="B480" s="524"/>
      <c r="C480" s="523"/>
      <c r="D480" s="525"/>
      <c r="E480" s="526"/>
      <c r="F480" s="527"/>
      <c r="G480" s="528"/>
      <c r="H480" s="529"/>
    </row>
    <row r="481" spans="1:8" ht="12.75">
      <c r="A481" s="523"/>
      <c r="B481" s="524"/>
      <c r="C481" s="523"/>
      <c r="D481" s="525"/>
      <c r="E481" s="526"/>
      <c r="F481" s="527"/>
      <c r="G481" s="528"/>
      <c r="H481" s="529"/>
    </row>
    <row r="482" spans="1:8" ht="12.75">
      <c r="A482" s="523"/>
      <c r="B482" s="524"/>
      <c r="C482" s="523"/>
      <c r="D482" s="525"/>
      <c r="E482" s="526"/>
      <c r="F482" s="527"/>
      <c r="G482" s="528"/>
      <c r="H482" s="529"/>
    </row>
    <row r="483" spans="1:8" ht="12.75">
      <c r="A483" s="523"/>
      <c r="B483" s="524"/>
      <c r="C483" s="523"/>
      <c r="D483" s="525"/>
      <c r="E483" s="526"/>
      <c r="F483" s="527"/>
      <c r="G483" s="528"/>
      <c r="H483" s="529"/>
    </row>
    <row r="484" spans="1:8" ht="12.75">
      <c r="A484" s="523"/>
      <c r="B484" s="524"/>
      <c r="C484" s="523"/>
      <c r="D484" s="525"/>
      <c r="E484" s="526"/>
      <c r="F484" s="527"/>
      <c r="G484" s="528"/>
      <c r="H484" s="529"/>
    </row>
    <row r="485" spans="1:8" ht="12.75">
      <c r="A485" s="523"/>
      <c r="B485" s="524"/>
      <c r="C485" s="523"/>
      <c r="D485" s="525"/>
      <c r="E485" s="526"/>
      <c r="F485" s="527"/>
      <c r="G485" s="528"/>
      <c r="H485" s="529"/>
    </row>
    <row r="486" spans="1:8" ht="12.75">
      <c r="A486" s="523"/>
      <c r="B486" s="524"/>
      <c r="C486" s="523"/>
      <c r="D486" s="525"/>
      <c r="E486" s="526"/>
      <c r="F486" s="527"/>
      <c r="G486" s="528"/>
      <c r="H486" s="529"/>
    </row>
    <row r="487" spans="1:8" ht="12.75">
      <c r="A487" s="523"/>
      <c r="B487" s="524"/>
      <c r="C487" s="523"/>
      <c r="D487" s="525"/>
      <c r="E487" s="526"/>
      <c r="F487" s="527"/>
      <c r="G487" s="528"/>
      <c r="H487" s="529"/>
    </row>
    <row r="488" spans="1:8" ht="12.75">
      <c r="A488" s="523"/>
      <c r="B488" s="524"/>
      <c r="C488" s="523"/>
      <c r="D488" s="525"/>
      <c r="E488" s="526"/>
      <c r="F488" s="527"/>
      <c r="G488" s="528"/>
      <c r="H488" s="529"/>
    </row>
    <row r="489" spans="1:8" ht="12.75">
      <c r="A489" s="523"/>
      <c r="B489" s="524"/>
      <c r="C489" s="523"/>
      <c r="D489" s="525"/>
      <c r="E489" s="526"/>
      <c r="F489" s="527"/>
      <c r="G489" s="528"/>
      <c r="H489" s="529"/>
    </row>
    <row r="490" spans="1:8" ht="12.75">
      <c r="A490" s="523"/>
      <c r="B490" s="524"/>
      <c r="C490" s="523"/>
      <c r="D490" s="525"/>
      <c r="E490" s="526"/>
      <c r="F490" s="527"/>
      <c r="G490" s="528"/>
      <c r="H490" s="529"/>
    </row>
    <row r="491" spans="1:8" ht="12.75">
      <c r="A491" s="523"/>
      <c r="B491" s="524"/>
      <c r="C491" s="523"/>
      <c r="D491" s="525"/>
      <c r="E491" s="526"/>
      <c r="F491" s="527"/>
      <c r="G491" s="528"/>
      <c r="H491" s="529"/>
    </row>
    <row r="492" spans="1:8" ht="12.75">
      <c r="A492" s="523"/>
      <c r="B492" s="524"/>
      <c r="C492" s="523"/>
      <c r="D492" s="525"/>
      <c r="E492" s="526"/>
      <c r="F492" s="527"/>
      <c r="G492" s="528"/>
      <c r="H492" s="529"/>
    </row>
    <row r="493" spans="1:8" ht="12.75">
      <c r="A493" s="523"/>
      <c r="B493" s="524"/>
      <c r="C493" s="523"/>
      <c r="D493" s="525"/>
      <c r="E493" s="526"/>
      <c r="F493" s="527"/>
      <c r="G493" s="528"/>
      <c r="H493" s="529"/>
    </row>
    <row r="494" spans="1:8" ht="12.75">
      <c r="A494" s="523"/>
      <c r="B494" s="524"/>
      <c r="C494" s="523"/>
      <c r="D494" s="525"/>
      <c r="E494" s="526"/>
      <c r="F494" s="527"/>
      <c r="G494" s="528"/>
      <c r="H494" s="529"/>
    </row>
    <row r="495" spans="1:8" ht="12.75">
      <c r="A495" s="523"/>
      <c r="B495" s="524"/>
      <c r="C495" s="523"/>
      <c r="D495" s="525"/>
      <c r="E495" s="526"/>
      <c r="F495" s="527"/>
      <c r="G495" s="528"/>
      <c r="H495" s="529"/>
    </row>
    <row r="496" spans="1:8" ht="12.75">
      <c r="A496" s="523"/>
      <c r="B496" s="524"/>
      <c r="C496" s="523"/>
      <c r="D496" s="525"/>
      <c r="E496" s="526"/>
      <c r="F496" s="527"/>
      <c r="G496" s="528"/>
      <c r="H496" s="529"/>
    </row>
    <row r="497" spans="1:8" ht="12.75">
      <c r="A497" s="523"/>
      <c r="B497" s="524"/>
      <c r="C497" s="523"/>
      <c r="D497" s="525"/>
      <c r="E497" s="526"/>
      <c r="F497" s="527"/>
      <c r="G497" s="528"/>
      <c r="H497" s="529"/>
    </row>
    <row r="498" spans="1:8" ht="12.75">
      <c r="A498" s="523"/>
      <c r="B498" s="524"/>
      <c r="C498" s="523"/>
      <c r="D498" s="525"/>
      <c r="E498" s="526"/>
      <c r="F498" s="527"/>
      <c r="G498" s="528"/>
      <c r="H498" s="529"/>
    </row>
    <row r="499" spans="1:8" ht="12.75">
      <c r="A499" s="523"/>
      <c r="B499" s="524"/>
      <c r="C499" s="523"/>
      <c r="D499" s="525"/>
      <c r="E499" s="526"/>
      <c r="F499" s="527"/>
      <c r="G499" s="528"/>
      <c r="H499" s="529"/>
    </row>
    <row r="500" spans="1:8" ht="12.75">
      <c r="A500" s="523"/>
      <c r="B500" s="524"/>
      <c r="C500" s="523"/>
      <c r="D500" s="525"/>
      <c r="E500" s="526"/>
      <c r="F500" s="527"/>
      <c r="G500" s="528"/>
      <c r="H500" s="529"/>
    </row>
    <row r="501" spans="1:8" ht="12.75">
      <c r="A501" s="523"/>
      <c r="B501" s="524"/>
      <c r="C501" s="523"/>
      <c r="D501" s="525"/>
      <c r="E501" s="526"/>
      <c r="F501" s="527"/>
      <c r="G501" s="528"/>
      <c r="H501" s="529"/>
    </row>
    <row r="502" spans="1:8" ht="12.75">
      <c r="A502" s="523"/>
      <c r="B502" s="524"/>
      <c r="C502" s="523"/>
      <c r="D502" s="525"/>
      <c r="E502" s="526"/>
      <c r="F502" s="527"/>
      <c r="G502" s="528"/>
      <c r="H502" s="529"/>
    </row>
    <row r="503" spans="1:8" ht="12.75">
      <c r="A503" s="523"/>
      <c r="B503" s="524"/>
      <c r="C503" s="523"/>
      <c r="D503" s="525"/>
      <c r="E503" s="526"/>
      <c r="F503" s="527"/>
      <c r="G503" s="528"/>
      <c r="H503" s="529"/>
    </row>
    <row r="504" spans="1:8" ht="12.75">
      <c r="A504" s="523"/>
      <c r="B504" s="524"/>
      <c r="C504" s="523"/>
      <c r="D504" s="525"/>
      <c r="E504" s="526"/>
      <c r="F504" s="527"/>
      <c r="G504" s="528"/>
      <c r="H504" s="529"/>
    </row>
    <row r="505" spans="1:8" ht="12.75">
      <c r="A505" s="523"/>
      <c r="B505" s="524"/>
      <c r="C505" s="523"/>
      <c r="D505" s="525"/>
      <c r="E505" s="526"/>
      <c r="F505" s="527"/>
      <c r="G505" s="528"/>
      <c r="H505" s="529"/>
    </row>
    <row r="506" spans="1:8" ht="12.75">
      <c r="A506" s="523"/>
      <c r="B506" s="524"/>
      <c r="C506" s="523"/>
      <c r="D506" s="525"/>
      <c r="E506" s="526"/>
      <c r="F506" s="527"/>
      <c r="G506" s="528"/>
      <c r="H506" s="529"/>
    </row>
    <row r="507" spans="1:8" ht="12.75">
      <c r="A507" s="523"/>
      <c r="B507" s="524"/>
      <c r="C507" s="523"/>
      <c r="D507" s="525"/>
      <c r="E507" s="526"/>
      <c r="F507" s="527"/>
      <c r="G507" s="528"/>
      <c r="H507" s="529"/>
    </row>
    <row r="508" spans="1:8" ht="12.75">
      <c r="A508" s="523"/>
      <c r="B508" s="524"/>
      <c r="C508" s="523"/>
      <c r="D508" s="525"/>
      <c r="E508" s="526"/>
      <c r="F508" s="527"/>
      <c r="G508" s="528"/>
      <c r="H508" s="529"/>
    </row>
    <row r="509" spans="1:8" ht="12.75">
      <c r="A509" s="523"/>
      <c r="B509" s="524"/>
      <c r="C509" s="523"/>
      <c r="D509" s="525"/>
      <c r="E509" s="526"/>
      <c r="F509" s="527"/>
      <c r="G509" s="528"/>
      <c r="H509" s="529"/>
    </row>
    <row r="510" spans="1:8" ht="12.75">
      <c r="A510" s="523"/>
      <c r="B510" s="524"/>
      <c r="C510" s="523"/>
      <c r="D510" s="525"/>
      <c r="E510" s="526"/>
      <c r="F510" s="527"/>
      <c r="G510" s="528"/>
      <c r="H510" s="529"/>
    </row>
    <row r="511" spans="1:8" ht="12.75">
      <c r="A511" s="523"/>
      <c r="B511" s="524"/>
      <c r="C511" s="523"/>
      <c r="D511" s="525"/>
      <c r="E511" s="526"/>
      <c r="F511" s="527"/>
      <c r="G511" s="528"/>
      <c r="H511" s="529"/>
    </row>
    <row r="512" spans="1:8" ht="12.75">
      <c r="A512" s="523"/>
      <c r="B512" s="524"/>
      <c r="C512" s="523"/>
      <c r="D512" s="525"/>
      <c r="E512" s="526"/>
      <c r="F512" s="527"/>
      <c r="G512" s="528"/>
      <c r="H512" s="529"/>
    </row>
    <row r="513" spans="1:8" ht="12.75">
      <c r="A513" s="523"/>
      <c r="B513" s="524"/>
      <c r="C513" s="523"/>
      <c r="D513" s="525"/>
      <c r="E513" s="526"/>
      <c r="F513" s="527"/>
      <c r="G513" s="528"/>
      <c r="H513" s="529"/>
    </row>
    <row r="514" spans="1:8" ht="12.75">
      <c r="A514" s="523"/>
      <c r="B514" s="524"/>
      <c r="C514" s="523"/>
      <c r="D514" s="525"/>
      <c r="E514" s="526"/>
      <c r="F514" s="527"/>
      <c r="G514" s="528"/>
      <c r="H514" s="529"/>
    </row>
    <row r="515" spans="1:8" ht="12.75">
      <c r="A515" s="523"/>
      <c r="B515" s="524"/>
      <c r="C515" s="523"/>
      <c r="D515" s="525"/>
      <c r="E515" s="526"/>
      <c r="F515" s="527"/>
      <c r="G515" s="528"/>
      <c r="H515" s="529"/>
    </row>
    <row r="516" spans="1:8" ht="12.75">
      <c r="A516" s="523"/>
      <c r="B516" s="524"/>
      <c r="C516" s="523"/>
      <c r="D516" s="525"/>
      <c r="E516" s="526"/>
      <c r="F516" s="527"/>
      <c r="G516" s="528"/>
      <c r="H516" s="529"/>
    </row>
    <row r="517" spans="1:8" ht="12.75">
      <c r="A517" s="523"/>
      <c r="B517" s="524"/>
      <c r="C517" s="523"/>
      <c r="D517" s="525"/>
      <c r="E517" s="526"/>
      <c r="F517" s="527"/>
      <c r="G517" s="528"/>
      <c r="H517" s="529"/>
    </row>
    <row r="518" spans="1:8" ht="12.75">
      <c r="A518" s="523"/>
      <c r="B518" s="524"/>
      <c r="C518" s="523"/>
      <c r="D518" s="525"/>
      <c r="E518" s="526"/>
      <c r="F518" s="527"/>
      <c r="G518" s="528"/>
      <c r="H518" s="529"/>
    </row>
    <row r="519" spans="1:8" ht="12.75">
      <c r="A519" s="523"/>
      <c r="B519" s="524"/>
      <c r="C519" s="523"/>
      <c r="D519" s="525"/>
      <c r="E519" s="526"/>
      <c r="F519" s="527"/>
      <c r="G519" s="528"/>
      <c r="H519" s="529"/>
    </row>
    <row r="520" spans="1:8" ht="12.75">
      <c r="A520" s="523"/>
      <c r="B520" s="524"/>
      <c r="C520" s="523"/>
      <c r="D520" s="525"/>
      <c r="E520" s="526"/>
      <c r="F520" s="527"/>
      <c r="G520" s="528"/>
      <c r="H520" s="529"/>
    </row>
    <row r="521" spans="1:8" ht="12.75">
      <c r="A521" s="523"/>
      <c r="B521" s="524"/>
      <c r="C521" s="523"/>
      <c r="D521" s="525"/>
      <c r="E521" s="526"/>
      <c r="F521" s="527"/>
      <c r="G521" s="528"/>
      <c r="H521" s="529"/>
    </row>
    <row r="522" spans="1:8" ht="12.75">
      <c r="A522" s="523"/>
      <c r="B522" s="524"/>
      <c r="C522" s="523"/>
      <c r="D522" s="525"/>
      <c r="E522" s="526"/>
      <c r="F522" s="527"/>
      <c r="G522" s="528"/>
      <c r="H522" s="529"/>
    </row>
    <row r="523" spans="1:8" ht="12.75">
      <c r="A523" s="523"/>
      <c r="B523" s="524"/>
      <c r="C523" s="523"/>
      <c r="D523" s="525"/>
      <c r="E523" s="526"/>
      <c r="F523" s="527"/>
      <c r="G523" s="528"/>
      <c r="H523" s="529"/>
    </row>
    <row r="524" spans="1:8" ht="12.75">
      <c r="A524" s="523"/>
      <c r="B524" s="524"/>
      <c r="C524" s="523"/>
      <c r="D524" s="525"/>
      <c r="E524" s="526"/>
      <c r="F524" s="527"/>
      <c r="G524" s="528"/>
      <c r="H524" s="529"/>
    </row>
    <row r="525" spans="1:8" ht="12.75">
      <c r="A525" s="523"/>
      <c r="B525" s="524"/>
      <c r="C525" s="523"/>
      <c r="D525" s="525"/>
      <c r="E525" s="526"/>
      <c r="F525" s="527"/>
      <c r="G525" s="528"/>
      <c r="H525" s="529"/>
    </row>
    <row r="526" spans="1:8" ht="12.75">
      <c r="A526" s="523"/>
      <c r="B526" s="524"/>
      <c r="C526" s="523"/>
      <c r="D526" s="525"/>
      <c r="E526" s="526"/>
      <c r="F526" s="527"/>
      <c r="G526" s="528"/>
      <c r="H526" s="529"/>
    </row>
    <row r="527" spans="1:8" ht="12.75">
      <c r="A527" s="523"/>
      <c r="B527" s="524"/>
      <c r="C527" s="523"/>
      <c r="D527" s="525"/>
      <c r="E527" s="526"/>
      <c r="F527" s="527"/>
      <c r="G527" s="528"/>
      <c r="H527" s="529"/>
    </row>
    <row r="528" spans="1:8" ht="12.75">
      <c r="A528" s="523"/>
      <c r="B528" s="524"/>
      <c r="C528" s="523"/>
      <c r="D528" s="525"/>
      <c r="E528" s="526"/>
      <c r="F528" s="527"/>
      <c r="G528" s="528"/>
      <c r="H528" s="529"/>
    </row>
    <row r="529" spans="1:8" ht="12.75">
      <c r="A529" s="523"/>
      <c r="B529" s="524"/>
      <c r="C529" s="523"/>
      <c r="D529" s="525"/>
      <c r="E529" s="526"/>
      <c r="F529" s="527"/>
      <c r="G529" s="528"/>
      <c r="H529" s="529"/>
    </row>
    <row r="530" spans="1:8" ht="12.75">
      <c r="A530" s="523"/>
      <c r="B530" s="524"/>
      <c r="C530" s="523"/>
      <c r="D530" s="525"/>
      <c r="E530" s="526"/>
      <c r="F530" s="527"/>
      <c r="G530" s="528"/>
      <c r="H530" s="529"/>
    </row>
    <row r="531" spans="1:8" ht="12.75">
      <c r="A531" s="523"/>
      <c r="B531" s="524"/>
      <c r="C531" s="523"/>
      <c r="D531" s="525"/>
      <c r="E531" s="526"/>
      <c r="F531" s="527"/>
      <c r="G531" s="528"/>
      <c r="H531" s="529"/>
    </row>
    <row r="532" spans="1:8" ht="12.75">
      <c r="A532" s="523"/>
      <c r="B532" s="524"/>
      <c r="C532" s="523"/>
      <c r="D532" s="525"/>
      <c r="E532" s="526"/>
      <c r="F532" s="527"/>
      <c r="G532" s="528"/>
      <c r="H532" s="529"/>
    </row>
    <row r="533" spans="1:8" ht="12.75">
      <c r="A533" s="523"/>
      <c r="B533" s="524"/>
      <c r="C533" s="523"/>
      <c r="D533" s="525"/>
      <c r="E533" s="526"/>
      <c r="F533" s="527"/>
      <c r="G533" s="528"/>
      <c r="H533" s="529"/>
    </row>
    <row r="534" spans="1:8" ht="12.75">
      <c r="A534" s="523"/>
      <c r="B534" s="524"/>
      <c r="C534" s="523"/>
      <c r="D534" s="525"/>
      <c r="E534" s="526"/>
      <c r="F534" s="527"/>
      <c r="G534" s="528"/>
      <c r="H534" s="529"/>
    </row>
    <row r="535" spans="1:8" ht="12.75">
      <c r="A535" s="523"/>
      <c r="B535" s="524"/>
      <c r="C535" s="523"/>
      <c r="D535" s="525"/>
      <c r="E535" s="526"/>
      <c r="F535" s="527"/>
      <c r="G535" s="528"/>
      <c r="H535" s="529"/>
    </row>
    <row r="536" spans="1:8" ht="12.75">
      <c r="A536" s="523"/>
      <c r="B536" s="524"/>
      <c r="C536" s="523"/>
      <c r="D536" s="525"/>
      <c r="E536" s="526"/>
      <c r="F536" s="527"/>
      <c r="G536" s="528"/>
      <c r="H536" s="529"/>
    </row>
    <row r="537" spans="1:8" ht="12.75">
      <c r="A537" s="523"/>
      <c r="B537" s="524"/>
      <c r="C537" s="523"/>
      <c r="D537" s="525"/>
      <c r="E537" s="526"/>
      <c r="F537" s="527"/>
      <c r="G537" s="528"/>
      <c r="H537" s="529"/>
    </row>
    <row r="538" spans="1:8" ht="12.75">
      <c r="A538" s="523"/>
      <c r="B538" s="524"/>
      <c r="C538" s="523"/>
      <c r="D538" s="525"/>
      <c r="E538" s="526"/>
      <c r="F538" s="527"/>
      <c r="G538" s="528"/>
      <c r="H538" s="529"/>
    </row>
    <row r="539" spans="1:8" ht="12.75">
      <c r="A539" s="523"/>
      <c r="B539" s="524"/>
      <c r="C539" s="523"/>
      <c r="D539" s="525"/>
      <c r="E539" s="526"/>
      <c r="F539" s="527"/>
      <c r="G539" s="528"/>
      <c r="H539" s="529"/>
    </row>
    <row r="540" spans="1:8" ht="12.75">
      <c r="A540" s="523"/>
      <c r="B540" s="524"/>
      <c r="C540" s="523"/>
      <c r="D540" s="525"/>
      <c r="E540" s="526"/>
      <c r="F540" s="527"/>
      <c r="G540" s="528"/>
      <c r="H540" s="529"/>
    </row>
    <row r="541" spans="1:8" ht="12.75">
      <c r="A541" s="523"/>
      <c r="B541" s="524"/>
      <c r="C541" s="523"/>
      <c r="D541" s="525"/>
      <c r="E541" s="526"/>
      <c r="F541" s="527"/>
      <c r="G541" s="528"/>
      <c r="H541" s="529"/>
    </row>
    <row r="542" spans="1:8" ht="12.75">
      <c r="A542" s="523"/>
      <c r="B542" s="524"/>
      <c r="C542" s="523"/>
      <c r="D542" s="525"/>
      <c r="E542" s="526"/>
      <c r="F542" s="527"/>
      <c r="G542" s="528"/>
      <c r="H542" s="529"/>
    </row>
    <row r="543" spans="1:8" ht="12.75">
      <c r="A543" s="523"/>
      <c r="B543" s="524"/>
      <c r="C543" s="523"/>
      <c r="D543" s="525"/>
      <c r="E543" s="526"/>
      <c r="F543" s="527"/>
      <c r="G543" s="528"/>
      <c r="H543" s="529"/>
    </row>
    <row r="544" spans="1:8" ht="12.75">
      <c r="A544" s="523"/>
      <c r="B544" s="524"/>
      <c r="C544" s="523"/>
      <c r="D544" s="525"/>
      <c r="E544" s="526"/>
      <c r="F544" s="527"/>
      <c r="G544" s="528"/>
      <c r="H544" s="529"/>
    </row>
    <row r="545" spans="1:8" ht="12.75">
      <c r="A545" s="523"/>
      <c r="B545" s="524"/>
      <c r="C545" s="523"/>
      <c r="D545" s="525"/>
      <c r="E545" s="526"/>
      <c r="F545" s="527"/>
      <c r="G545" s="528"/>
      <c r="H545" s="529"/>
    </row>
    <row r="546" spans="1:8" ht="12.75">
      <c r="A546" s="523"/>
      <c r="B546" s="524"/>
      <c r="C546" s="523"/>
      <c r="D546" s="525"/>
      <c r="E546" s="526"/>
      <c r="F546" s="527"/>
      <c r="G546" s="528"/>
      <c r="H546" s="529"/>
    </row>
    <row r="547" spans="1:8" ht="12.75">
      <c r="A547" s="523"/>
      <c r="B547" s="524"/>
      <c r="C547" s="523"/>
      <c r="D547" s="525"/>
      <c r="E547" s="526"/>
      <c r="F547" s="527"/>
      <c r="G547" s="528"/>
      <c r="H547" s="529"/>
    </row>
    <row r="548" spans="1:8" ht="12.75">
      <c r="A548" s="523"/>
      <c r="B548" s="524"/>
      <c r="C548" s="523"/>
      <c r="D548" s="525"/>
      <c r="E548" s="526"/>
      <c r="F548" s="527"/>
      <c r="G548" s="528"/>
      <c r="H548" s="529"/>
    </row>
    <row r="549" spans="1:8" ht="12.75">
      <c r="A549" s="523"/>
      <c r="B549" s="524"/>
      <c r="C549" s="523"/>
      <c r="D549" s="525"/>
      <c r="E549" s="526"/>
      <c r="F549" s="527"/>
      <c r="G549" s="528"/>
      <c r="H549" s="529"/>
    </row>
    <row r="550" spans="1:8" ht="12.75">
      <c r="A550" s="523"/>
      <c r="B550" s="524"/>
      <c r="C550" s="523"/>
      <c r="D550" s="525"/>
      <c r="E550" s="526"/>
      <c r="F550" s="527"/>
      <c r="G550" s="528"/>
      <c r="H550" s="529"/>
    </row>
    <row r="551" spans="1:8" ht="12.75">
      <c r="A551" s="523"/>
      <c r="B551" s="524"/>
      <c r="C551" s="523"/>
      <c r="D551" s="525"/>
      <c r="E551" s="526"/>
      <c r="F551" s="527"/>
      <c r="G551" s="528"/>
      <c r="H551" s="529"/>
    </row>
    <row r="552" spans="1:8" ht="12.75">
      <c r="A552" s="523"/>
      <c r="B552" s="524"/>
      <c r="C552" s="523"/>
      <c r="D552" s="525"/>
      <c r="E552" s="526"/>
      <c r="F552" s="527"/>
      <c r="G552" s="528"/>
      <c r="H552" s="529"/>
    </row>
    <row r="553" spans="1:8" ht="12.75">
      <c r="A553" s="523"/>
      <c r="B553" s="524"/>
      <c r="C553" s="523"/>
      <c r="D553" s="525"/>
      <c r="E553" s="526"/>
      <c r="F553" s="527"/>
      <c r="G553" s="528"/>
      <c r="H553" s="529"/>
    </row>
    <row r="554" spans="1:8" ht="12.75">
      <c r="A554" s="523"/>
      <c r="B554" s="524"/>
      <c r="C554" s="523"/>
      <c r="D554" s="525"/>
      <c r="E554" s="526"/>
      <c r="F554" s="527"/>
      <c r="G554" s="528"/>
      <c r="H554" s="529"/>
    </row>
    <row r="555" spans="1:8" ht="12.75">
      <c r="A555" s="523"/>
      <c r="B555" s="524"/>
      <c r="C555" s="523"/>
      <c r="D555" s="525"/>
      <c r="E555" s="526"/>
      <c r="F555" s="527"/>
      <c r="G555" s="528"/>
      <c r="H555" s="529"/>
    </row>
    <row r="556" spans="1:8" ht="12.75">
      <c r="A556" s="523"/>
      <c r="B556" s="524"/>
      <c r="C556" s="523"/>
      <c r="D556" s="525"/>
      <c r="E556" s="526"/>
      <c r="F556" s="527"/>
      <c r="G556" s="528"/>
      <c r="H556" s="529"/>
    </row>
    <row r="557" spans="1:8" ht="12.75">
      <c r="A557" s="523"/>
      <c r="B557" s="524"/>
      <c r="C557" s="523"/>
      <c r="D557" s="525"/>
      <c r="E557" s="526"/>
      <c r="F557" s="527"/>
      <c r="G557" s="528"/>
      <c r="H557" s="529"/>
    </row>
    <row r="558" spans="1:8" ht="12.75">
      <c r="A558" s="523"/>
      <c r="B558" s="524"/>
      <c r="C558" s="523"/>
      <c r="D558" s="525"/>
      <c r="E558" s="526"/>
      <c r="F558" s="527"/>
      <c r="G558" s="528"/>
      <c r="H558" s="529"/>
    </row>
    <row r="559" spans="1:8" ht="12.75">
      <c r="A559" s="523"/>
      <c r="B559" s="524"/>
      <c r="C559" s="523"/>
      <c r="D559" s="525"/>
      <c r="E559" s="526"/>
      <c r="F559" s="527"/>
      <c r="G559" s="528"/>
      <c r="H559" s="529"/>
    </row>
    <row r="560" spans="1:8" ht="12.75">
      <c r="A560" s="523"/>
      <c r="B560" s="524"/>
      <c r="C560" s="523"/>
      <c r="D560" s="525"/>
      <c r="E560" s="526"/>
      <c r="F560" s="527"/>
      <c r="G560" s="528"/>
      <c r="H560" s="529"/>
    </row>
    <row r="561" spans="1:8" ht="12.75">
      <c r="A561" s="523"/>
      <c r="B561" s="524"/>
      <c r="C561" s="523"/>
      <c r="D561" s="525"/>
      <c r="E561" s="526"/>
      <c r="F561" s="527"/>
      <c r="G561" s="528"/>
      <c r="H561" s="529"/>
    </row>
    <row r="562" spans="1:8" ht="12.75">
      <c r="A562" s="523"/>
      <c r="B562" s="524"/>
      <c r="C562" s="523"/>
      <c r="D562" s="525"/>
      <c r="E562" s="526"/>
      <c r="F562" s="527"/>
      <c r="G562" s="528"/>
      <c r="H562" s="529"/>
    </row>
    <row r="563" spans="1:8" ht="12.75">
      <c r="A563" s="523"/>
      <c r="B563" s="524"/>
      <c r="C563" s="523"/>
      <c r="D563" s="525"/>
      <c r="E563" s="526"/>
      <c r="F563" s="527"/>
      <c r="G563" s="528"/>
      <c r="H563" s="529"/>
    </row>
    <row r="564" spans="1:8" ht="12.75">
      <c r="A564" s="523"/>
      <c r="B564" s="524"/>
      <c r="C564" s="523"/>
      <c r="D564" s="525"/>
      <c r="E564" s="526"/>
      <c r="F564" s="527"/>
      <c r="G564" s="528"/>
      <c r="H564" s="529"/>
    </row>
    <row r="565" spans="1:8" ht="12.75">
      <c r="A565" s="523"/>
      <c r="B565" s="524"/>
      <c r="C565" s="523"/>
      <c r="D565" s="525"/>
      <c r="E565" s="526"/>
      <c r="F565" s="527"/>
      <c r="G565" s="528"/>
      <c r="H565" s="529"/>
    </row>
    <row r="566" spans="1:8" ht="12.75">
      <c r="A566" s="523"/>
      <c r="B566" s="524"/>
      <c r="C566" s="523"/>
      <c r="D566" s="525"/>
      <c r="E566" s="526"/>
      <c r="F566" s="527"/>
      <c r="G566" s="528"/>
      <c r="H566" s="529"/>
    </row>
    <row r="567" spans="1:8" ht="12.75">
      <c r="A567" s="523"/>
      <c r="B567" s="524"/>
      <c r="C567" s="523"/>
      <c r="D567" s="525"/>
      <c r="E567" s="526"/>
      <c r="F567" s="527"/>
      <c r="G567" s="528"/>
      <c r="H567" s="529"/>
    </row>
    <row r="568" spans="1:8" ht="12.75">
      <c r="A568" s="523"/>
      <c r="B568" s="524"/>
      <c r="C568" s="523"/>
      <c r="D568" s="525"/>
      <c r="E568" s="526"/>
      <c r="F568" s="527"/>
      <c r="G568" s="528"/>
      <c r="H568" s="529"/>
    </row>
    <row r="569" spans="1:8" ht="12.75">
      <c r="A569" s="523"/>
      <c r="B569" s="524"/>
      <c r="C569" s="523"/>
      <c r="D569" s="525"/>
      <c r="E569" s="526"/>
      <c r="F569" s="527"/>
      <c r="G569" s="528"/>
      <c r="H569" s="529"/>
    </row>
    <row r="570" spans="1:8" ht="12.75">
      <c r="A570" s="523"/>
      <c r="B570" s="524"/>
      <c r="C570" s="523"/>
      <c r="D570" s="525"/>
      <c r="E570" s="526"/>
      <c r="F570" s="527"/>
      <c r="G570" s="528"/>
      <c r="H570" s="529"/>
    </row>
    <row r="571" spans="1:8" ht="12.75">
      <c r="A571" s="523"/>
      <c r="B571" s="524"/>
      <c r="C571" s="523"/>
      <c r="D571" s="525"/>
      <c r="E571" s="526"/>
      <c r="F571" s="527"/>
      <c r="G571" s="528"/>
      <c r="H571" s="529"/>
    </row>
    <row r="572" spans="1:8" ht="12.75">
      <c r="A572" s="523"/>
      <c r="B572" s="524"/>
      <c r="C572" s="523"/>
      <c r="D572" s="525"/>
      <c r="E572" s="526"/>
      <c r="F572" s="527"/>
      <c r="G572" s="528"/>
      <c r="H572" s="529"/>
    </row>
    <row r="573" spans="1:8" ht="12.75">
      <c r="A573" s="523"/>
      <c r="B573" s="524"/>
      <c r="C573" s="523"/>
      <c r="D573" s="525"/>
      <c r="E573" s="526"/>
      <c r="F573" s="527"/>
      <c r="G573" s="528"/>
      <c r="H573" s="529"/>
    </row>
    <row r="574" spans="1:8" ht="12.75">
      <c r="A574" s="523"/>
      <c r="B574" s="524"/>
      <c r="C574" s="523"/>
      <c r="D574" s="525"/>
      <c r="E574" s="526"/>
      <c r="F574" s="527"/>
      <c r="G574" s="528"/>
      <c r="H574" s="529"/>
    </row>
    <row r="575" spans="1:8" ht="12.75">
      <c r="A575" s="523"/>
      <c r="B575" s="524"/>
      <c r="C575" s="523"/>
      <c r="D575" s="525"/>
      <c r="E575" s="526"/>
      <c r="F575" s="527"/>
      <c r="G575" s="528"/>
      <c r="H575" s="529"/>
    </row>
    <row r="576" spans="1:8" ht="12.75">
      <c r="A576" s="523"/>
      <c r="B576" s="524"/>
      <c r="C576" s="523"/>
      <c r="D576" s="525"/>
      <c r="E576" s="526"/>
      <c r="F576" s="527"/>
      <c r="G576" s="528"/>
      <c r="H576" s="529"/>
    </row>
    <row r="577" spans="1:8" ht="12.75">
      <c r="A577" s="523"/>
      <c r="B577" s="524"/>
      <c r="C577" s="523"/>
      <c r="D577" s="525"/>
      <c r="E577" s="526"/>
      <c r="F577" s="527"/>
      <c r="G577" s="528"/>
      <c r="H577" s="529"/>
    </row>
    <row r="578" spans="1:8" ht="12.75">
      <c r="A578" s="523"/>
      <c r="B578" s="524"/>
      <c r="C578" s="523"/>
      <c r="D578" s="525"/>
      <c r="E578" s="526"/>
      <c r="F578" s="527"/>
      <c r="G578" s="528"/>
      <c r="H578" s="529"/>
    </row>
    <row r="579" spans="1:8" ht="12.75">
      <c r="A579" s="523"/>
      <c r="B579" s="524"/>
      <c r="C579" s="523"/>
      <c r="D579" s="525"/>
      <c r="E579" s="526"/>
      <c r="F579" s="527"/>
      <c r="G579" s="528"/>
      <c r="H579" s="529"/>
    </row>
    <row r="580" spans="1:8" ht="12.75">
      <c r="A580" s="523"/>
      <c r="B580" s="524"/>
      <c r="C580" s="523"/>
      <c r="D580" s="525"/>
      <c r="E580" s="526"/>
      <c r="F580" s="527"/>
      <c r="G580" s="528"/>
      <c r="H580" s="529"/>
    </row>
    <row r="581" spans="1:8" ht="12.75">
      <c r="A581" s="523"/>
      <c r="B581" s="524"/>
      <c r="C581" s="523"/>
      <c r="D581" s="525"/>
      <c r="E581" s="526"/>
      <c r="F581" s="527"/>
      <c r="G581" s="528"/>
      <c r="H581" s="529"/>
    </row>
    <row r="582" spans="1:8" ht="12.75">
      <c r="A582" s="523"/>
      <c r="B582" s="524"/>
      <c r="C582" s="523"/>
      <c r="D582" s="525"/>
      <c r="E582" s="526"/>
      <c r="F582" s="527"/>
      <c r="G582" s="528"/>
      <c r="H582" s="529"/>
    </row>
    <row r="583" spans="1:8" ht="12.75">
      <c r="A583" s="523"/>
      <c r="B583" s="524"/>
      <c r="C583" s="523"/>
      <c r="D583" s="525"/>
      <c r="E583" s="526"/>
      <c r="F583" s="527"/>
      <c r="G583" s="528"/>
      <c r="H583" s="529"/>
    </row>
    <row r="584" spans="1:8" ht="12.75">
      <c r="A584" s="523"/>
      <c r="B584" s="524"/>
      <c r="C584" s="523"/>
      <c r="D584" s="525"/>
      <c r="E584" s="526"/>
      <c r="F584" s="527"/>
      <c r="G584" s="528"/>
      <c r="H584" s="529"/>
    </row>
    <row r="585" spans="1:8" ht="12.75">
      <c r="A585" s="523"/>
      <c r="B585" s="524"/>
      <c r="C585" s="523"/>
      <c r="D585" s="525"/>
      <c r="E585" s="526"/>
      <c r="F585" s="527"/>
      <c r="G585" s="528"/>
      <c r="H585" s="529"/>
    </row>
    <row r="586" spans="1:8" ht="12.75">
      <c r="A586" s="523"/>
      <c r="B586" s="524"/>
      <c r="C586" s="523"/>
      <c r="D586" s="525"/>
      <c r="E586" s="526"/>
      <c r="F586" s="527"/>
      <c r="G586" s="528"/>
      <c r="H586" s="529"/>
    </row>
    <row r="587" spans="1:8" ht="12.75">
      <c r="A587" s="523"/>
      <c r="B587" s="524"/>
      <c r="C587" s="523"/>
      <c r="D587" s="525"/>
      <c r="E587" s="526"/>
      <c r="F587" s="527"/>
      <c r="G587" s="528"/>
      <c r="H587" s="529"/>
    </row>
    <row r="588" spans="1:8" ht="12.75">
      <c r="A588" s="523"/>
      <c r="B588" s="524"/>
      <c r="C588" s="523"/>
      <c r="D588" s="525"/>
      <c r="E588" s="526"/>
      <c r="F588" s="527"/>
      <c r="G588" s="528"/>
      <c r="H588" s="529"/>
    </row>
    <row r="589" spans="1:8" ht="12.75">
      <c r="A589" s="523"/>
      <c r="B589" s="524"/>
      <c r="C589" s="523"/>
      <c r="D589" s="525"/>
      <c r="E589" s="526"/>
      <c r="F589" s="527"/>
      <c r="G589" s="528"/>
      <c r="H589" s="529"/>
    </row>
    <row r="590" spans="1:8" ht="12.75">
      <c r="A590" s="523"/>
      <c r="B590" s="524"/>
      <c r="C590" s="523"/>
      <c r="D590" s="525"/>
      <c r="E590" s="526"/>
      <c r="F590" s="527"/>
      <c r="G590" s="528"/>
      <c r="H590" s="529"/>
    </row>
    <row r="591" spans="1:8" ht="12.75">
      <c r="A591" s="523"/>
      <c r="B591" s="524"/>
      <c r="C591" s="523"/>
      <c r="D591" s="525"/>
      <c r="E591" s="526"/>
      <c r="F591" s="527"/>
      <c r="G591" s="528"/>
      <c r="H591" s="529"/>
    </row>
    <row r="592" spans="1:8" ht="12.75">
      <c r="A592" s="523"/>
      <c r="B592" s="524"/>
      <c r="C592" s="523"/>
      <c r="D592" s="525"/>
      <c r="E592" s="526"/>
      <c r="F592" s="527"/>
      <c r="G592" s="528"/>
      <c r="H592" s="529"/>
    </row>
    <row r="593" spans="1:8" ht="12.75">
      <c r="A593" s="523"/>
      <c r="B593" s="524"/>
      <c r="C593" s="523"/>
      <c r="D593" s="525"/>
      <c r="E593" s="526"/>
      <c r="F593" s="527"/>
      <c r="G593" s="528"/>
      <c r="H593" s="529"/>
    </row>
    <row r="594" spans="1:8" ht="12.75">
      <c r="A594" s="523"/>
      <c r="B594" s="524"/>
      <c r="C594" s="523"/>
      <c r="D594" s="525"/>
      <c r="E594" s="526"/>
      <c r="F594" s="527"/>
      <c r="G594" s="528"/>
      <c r="H594" s="529"/>
    </row>
    <row r="595" spans="1:8" ht="12.75">
      <c r="A595" s="523"/>
      <c r="B595" s="524"/>
      <c r="C595" s="523"/>
      <c r="D595" s="525"/>
      <c r="E595" s="526"/>
      <c r="F595" s="527"/>
      <c r="G595" s="528"/>
      <c r="H595" s="529"/>
    </row>
    <row r="596" spans="1:8" ht="12.75">
      <c r="A596" s="523"/>
      <c r="B596" s="524"/>
      <c r="C596" s="523"/>
      <c r="D596" s="525"/>
      <c r="E596" s="526"/>
      <c r="F596" s="527"/>
      <c r="G596" s="528"/>
      <c r="H596" s="529"/>
    </row>
    <row r="597" spans="1:8" ht="12.75">
      <c r="A597" s="523"/>
      <c r="B597" s="524"/>
      <c r="C597" s="523"/>
      <c r="D597" s="525"/>
      <c r="E597" s="526"/>
      <c r="F597" s="527"/>
      <c r="G597" s="528"/>
      <c r="H597" s="529"/>
    </row>
    <row r="598" spans="1:8" ht="12.75">
      <c r="A598" s="523"/>
      <c r="B598" s="524"/>
      <c r="C598" s="523"/>
      <c r="D598" s="525"/>
      <c r="E598" s="526"/>
      <c r="F598" s="527"/>
      <c r="G598" s="528"/>
      <c r="H598" s="529"/>
    </row>
    <row r="599" spans="1:8" ht="12.75">
      <c r="A599" s="523"/>
      <c r="B599" s="524"/>
      <c r="C599" s="523"/>
      <c r="D599" s="525"/>
      <c r="E599" s="526"/>
      <c r="F599" s="527"/>
      <c r="G599" s="528"/>
      <c r="H599" s="529"/>
    </row>
    <row r="600" spans="1:8" ht="12.75">
      <c r="A600" s="523"/>
      <c r="B600" s="524"/>
      <c r="C600" s="523"/>
      <c r="D600" s="525"/>
      <c r="E600" s="526"/>
      <c r="F600" s="527"/>
      <c r="G600" s="528"/>
      <c r="H600" s="529"/>
    </row>
    <row r="601" spans="1:8" ht="12.75">
      <c r="A601" s="523"/>
      <c r="B601" s="524"/>
      <c r="C601" s="523"/>
      <c r="D601" s="525"/>
      <c r="E601" s="526"/>
      <c r="F601" s="527"/>
      <c r="G601" s="528"/>
      <c r="H601" s="529"/>
    </row>
    <row r="602" spans="1:8" ht="12.75">
      <c r="A602" s="523"/>
      <c r="B602" s="524"/>
      <c r="C602" s="523"/>
      <c r="D602" s="525"/>
      <c r="E602" s="526"/>
      <c r="F602" s="527"/>
      <c r="G602" s="528"/>
      <c r="H602" s="529"/>
    </row>
    <row r="603" spans="1:8" ht="12.75">
      <c r="A603" s="523"/>
      <c r="B603" s="524"/>
      <c r="C603" s="523"/>
      <c r="D603" s="525"/>
      <c r="E603" s="526"/>
      <c r="F603" s="527"/>
      <c r="G603" s="528"/>
      <c r="H603" s="529"/>
    </row>
    <row r="604" spans="1:8" ht="12.75">
      <c r="A604" s="523"/>
      <c r="B604" s="524"/>
      <c r="C604" s="523"/>
      <c r="D604" s="525"/>
      <c r="E604" s="526"/>
      <c r="F604" s="527"/>
      <c r="G604" s="528"/>
      <c r="H604" s="529"/>
    </row>
    <row r="605" spans="1:8" ht="12.75">
      <c r="A605" s="523"/>
      <c r="B605" s="524"/>
      <c r="C605" s="523"/>
      <c r="D605" s="525"/>
      <c r="E605" s="526"/>
      <c r="F605" s="527"/>
      <c r="G605" s="528"/>
      <c r="H605" s="529"/>
    </row>
    <row r="606" spans="1:8" ht="12.75">
      <c r="A606" s="523"/>
      <c r="B606" s="524"/>
      <c r="C606" s="523"/>
      <c r="D606" s="525"/>
      <c r="E606" s="526"/>
      <c r="F606" s="527"/>
      <c r="G606" s="528"/>
      <c r="H606" s="529"/>
    </row>
    <row r="607" spans="1:8" ht="12.75">
      <c r="A607" s="523"/>
      <c r="B607" s="524"/>
      <c r="C607" s="523"/>
      <c r="D607" s="525"/>
      <c r="E607" s="526"/>
      <c r="F607" s="527"/>
      <c r="G607" s="528"/>
      <c r="H607" s="529"/>
    </row>
    <row r="608" spans="1:8" ht="12.75">
      <c r="A608" s="523"/>
      <c r="B608" s="524"/>
      <c r="C608" s="523"/>
      <c r="D608" s="525"/>
      <c r="E608" s="526"/>
      <c r="F608" s="527"/>
      <c r="G608" s="528"/>
      <c r="H608" s="529"/>
    </row>
    <row r="609" spans="1:8" ht="12.75">
      <c r="A609" s="523"/>
      <c r="B609" s="524"/>
      <c r="C609" s="523"/>
      <c r="D609" s="525"/>
      <c r="E609" s="526"/>
      <c r="F609" s="527"/>
      <c r="G609" s="528"/>
      <c r="H609" s="529"/>
    </row>
    <row r="610" spans="1:8" ht="12.75">
      <c r="A610" s="523"/>
      <c r="B610" s="524"/>
      <c r="C610" s="523"/>
      <c r="D610" s="525"/>
      <c r="E610" s="526"/>
      <c r="F610" s="527"/>
      <c r="G610" s="528"/>
      <c r="H610" s="529"/>
    </row>
    <row r="611" spans="1:8" ht="12.75">
      <c r="A611" s="523"/>
      <c r="B611" s="524"/>
      <c r="C611" s="523"/>
      <c r="D611" s="525"/>
      <c r="E611" s="526"/>
      <c r="F611" s="527"/>
      <c r="G611" s="528"/>
      <c r="H611" s="529"/>
    </row>
    <row r="612" spans="1:8" ht="12.75">
      <c r="A612" s="523"/>
      <c r="B612" s="524"/>
      <c r="C612" s="523"/>
      <c r="D612" s="525"/>
      <c r="E612" s="526"/>
      <c r="F612" s="527"/>
      <c r="G612" s="528"/>
      <c r="H612" s="529"/>
    </row>
    <row r="613" spans="1:8" ht="12.75">
      <c r="A613" s="523"/>
      <c r="B613" s="524"/>
      <c r="C613" s="523"/>
      <c r="D613" s="525"/>
      <c r="E613" s="526"/>
      <c r="F613" s="527"/>
      <c r="G613" s="528"/>
      <c r="H613" s="529"/>
    </row>
    <row r="614" spans="1:8" ht="12.75">
      <c r="A614" s="523"/>
      <c r="B614" s="524"/>
      <c r="C614" s="523"/>
      <c r="D614" s="525"/>
      <c r="E614" s="526"/>
      <c r="F614" s="527"/>
      <c r="G614" s="528"/>
      <c r="H614" s="529"/>
    </row>
    <row r="615" spans="1:8" ht="12.75">
      <c r="A615" s="523"/>
      <c r="B615" s="524"/>
      <c r="C615" s="523"/>
      <c r="D615" s="525"/>
      <c r="E615" s="526"/>
      <c r="F615" s="527"/>
      <c r="G615" s="528"/>
      <c r="H615" s="529"/>
    </row>
    <row r="616" spans="1:8" ht="12.75">
      <c r="A616" s="523"/>
      <c r="B616" s="524"/>
      <c r="C616" s="523"/>
      <c r="D616" s="525"/>
      <c r="E616" s="526"/>
      <c r="F616" s="527"/>
      <c r="G616" s="528"/>
      <c r="H616" s="529"/>
    </row>
    <row r="617" spans="1:8" ht="12.75">
      <c r="A617" s="523"/>
      <c r="B617" s="524"/>
      <c r="C617" s="523"/>
      <c r="D617" s="525"/>
      <c r="E617" s="526"/>
      <c r="F617" s="527"/>
      <c r="G617" s="528"/>
      <c r="H617" s="529"/>
    </row>
    <row r="618" spans="1:8" ht="12.75">
      <c r="A618" s="523"/>
      <c r="B618" s="524"/>
      <c r="C618" s="523"/>
      <c r="D618" s="525"/>
      <c r="E618" s="526"/>
      <c r="F618" s="527"/>
      <c r="G618" s="528"/>
      <c r="H618" s="529"/>
    </row>
    <row r="619" spans="1:8" ht="12.75">
      <c r="A619" s="523"/>
      <c r="B619" s="524"/>
      <c r="C619" s="523"/>
      <c r="D619" s="525"/>
      <c r="E619" s="526"/>
      <c r="F619" s="527"/>
      <c r="G619" s="528"/>
      <c r="H619" s="529"/>
    </row>
    <row r="620" spans="1:8" ht="12.75">
      <c r="A620" s="523"/>
      <c r="B620" s="524"/>
      <c r="C620" s="523"/>
      <c r="D620" s="525"/>
      <c r="E620" s="526"/>
      <c r="F620" s="527"/>
      <c r="G620" s="528"/>
      <c r="H620" s="529"/>
    </row>
    <row r="621" spans="1:8" ht="12.75">
      <c r="A621" s="523"/>
      <c r="B621" s="524"/>
      <c r="C621" s="523"/>
      <c r="D621" s="525"/>
      <c r="E621" s="526"/>
      <c r="F621" s="527"/>
      <c r="G621" s="528"/>
      <c r="H621" s="529"/>
    </row>
    <row r="622" spans="1:8" ht="12.75">
      <c r="A622" s="523"/>
      <c r="B622" s="524"/>
      <c r="C622" s="523"/>
      <c r="D622" s="525"/>
      <c r="E622" s="526"/>
      <c r="F622" s="527"/>
      <c r="G622" s="528"/>
      <c r="H622" s="529"/>
    </row>
    <row r="623" spans="1:8" ht="12.75">
      <c r="A623" s="523"/>
      <c r="B623" s="524"/>
      <c r="C623" s="523"/>
      <c r="D623" s="525"/>
      <c r="E623" s="526"/>
      <c r="F623" s="527"/>
      <c r="G623" s="528"/>
      <c r="H623" s="529"/>
    </row>
    <row r="624" spans="1:8" ht="12.75">
      <c r="A624" s="523"/>
      <c r="B624" s="524"/>
      <c r="C624" s="523"/>
      <c r="D624" s="525"/>
      <c r="E624" s="526"/>
      <c r="F624" s="527"/>
      <c r="G624" s="528"/>
      <c r="H624" s="529"/>
    </row>
    <row r="625" spans="1:8" ht="12.75">
      <c r="A625" s="523"/>
      <c r="B625" s="524"/>
      <c r="C625" s="523"/>
      <c r="D625" s="525"/>
      <c r="E625" s="526"/>
      <c r="F625" s="527"/>
      <c r="G625" s="528"/>
      <c r="H625" s="529"/>
    </row>
    <row r="626" spans="1:8" ht="12.75">
      <c r="A626" s="523"/>
      <c r="B626" s="524"/>
      <c r="C626" s="523"/>
      <c r="D626" s="525"/>
      <c r="E626" s="526"/>
      <c r="F626" s="527"/>
      <c r="G626" s="528"/>
      <c r="H626" s="529"/>
    </row>
    <row r="627" spans="1:8" ht="12.75">
      <c r="A627" s="523"/>
      <c r="B627" s="524"/>
      <c r="C627" s="523"/>
      <c r="D627" s="525"/>
      <c r="E627" s="526"/>
      <c r="F627" s="527"/>
      <c r="G627" s="528"/>
      <c r="H627" s="529"/>
    </row>
    <row r="628" spans="1:8" ht="12.75">
      <c r="A628" s="523"/>
      <c r="B628" s="524"/>
      <c r="C628" s="523"/>
      <c r="D628" s="525"/>
      <c r="E628" s="526"/>
      <c r="F628" s="527"/>
      <c r="G628" s="528"/>
      <c r="H628" s="529"/>
    </row>
    <row r="629" spans="1:8" ht="12.75">
      <c r="A629" s="523"/>
      <c r="B629" s="524"/>
      <c r="C629" s="523"/>
      <c r="D629" s="525"/>
      <c r="E629" s="526"/>
      <c r="F629" s="527"/>
      <c r="G629" s="528"/>
      <c r="H629" s="529"/>
    </row>
    <row r="630" spans="1:8" ht="12.75">
      <c r="A630" s="523"/>
      <c r="B630" s="524"/>
      <c r="C630" s="523"/>
      <c r="D630" s="525"/>
      <c r="E630" s="526"/>
      <c r="F630" s="527"/>
      <c r="G630" s="528"/>
      <c r="H630" s="529"/>
    </row>
    <row r="631" spans="1:8" ht="12.75">
      <c r="A631" s="523"/>
      <c r="B631" s="524"/>
      <c r="C631" s="523"/>
      <c r="D631" s="525"/>
      <c r="E631" s="526"/>
      <c r="F631" s="527"/>
      <c r="G631" s="528"/>
      <c r="H631" s="529"/>
    </row>
    <row r="632" spans="1:8" ht="12.75">
      <c r="A632" s="523"/>
      <c r="B632" s="524"/>
      <c r="C632" s="523"/>
      <c r="D632" s="525"/>
      <c r="E632" s="526"/>
      <c r="F632" s="527"/>
      <c r="G632" s="528"/>
      <c r="H632" s="529"/>
    </row>
    <row r="633" spans="1:8" ht="12.75">
      <c r="A633" s="523"/>
      <c r="B633" s="524"/>
      <c r="C633" s="523"/>
      <c r="D633" s="525"/>
      <c r="E633" s="526"/>
      <c r="F633" s="527"/>
      <c r="G633" s="528"/>
      <c r="H633" s="529"/>
    </row>
    <row r="634" spans="1:8" ht="12.75">
      <c r="A634" s="523"/>
      <c r="B634" s="524"/>
      <c r="C634" s="523"/>
      <c r="D634" s="525"/>
      <c r="E634" s="526"/>
      <c r="F634" s="527"/>
      <c r="G634" s="528"/>
      <c r="H634" s="529"/>
    </row>
    <row r="635" spans="1:8" ht="12.75">
      <c r="A635" s="523"/>
      <c r="B635" s="524"/>
      <c r="C635" s="523"/>
      <c r="D635" s="525"/>
      <c r="E635" s="526"/>
      <c r="F635" s="527"/>
      <c r="G635" s="528"/>
      <c r="H635" s="529"/>
    </row>
    <row r="636" spans="1:8" ht="12.75">
      <c r="A636" s="523"/>
      <c r="B636" s="524"/>
      <c r="C636" s="523"/>
      <c r="D636" s="525"/>
      <c r="E636" s="526"/>
      <c r="F636" s="527"/>
      <c r="G636" s="528"/>
      <c r="H636" s="529"/>
    </row>
    <row r="637" spans="1:8" ht="12.75">
      <c r="A637" s="523"/>
      <c r="B637" s="524"/>
      <c r="C637" s="523"/>
      <c r="D637" s="525"/>
      <c r="E637" s="526"/>
      <c r="F637" s="527"/>
      <c r="G637" s="528"/>
      <c r="H637" s="529"/>
    </row>
    <row r="638" spans="1:8" ht="12.75">
      <c r="A638" s="523"/>
      <c r="B638" s="524"/>
      <c r="C638" s="523"/>
      <c r="D638" s="525"/>
      <c r="E638" s="526"/>
      <c r="F638" s="527"/>
      <c r="G638" s="528"/>
      <c r="H638" s="529"/>
    </row>
    <row r="639" spans="1:8" ht="12.75">
      <c r="A639" s="523"/>
      <c r="B639" s="524"/>
      <c r="C639" s="523"/>
      <c r="D639" s="525"/>
      <c r="E639" s="526"/>
      <c r="F639" s="527"/>
      <c r="G639" s="528"/>
      <c r="H639" s="529"/>
    </row>
    <row r="640" spans="1:8" ht="12.75">
      <c r="A640" s="523"/>
      <c r="B640" s="524"/>
      <c r="C640" s="523"/>
      <c r="D640" s="525"/>
      <c r="E640" s="526"/>
      <c r="F640" s="527"/>
      <c r="G640" s="528"/>
      <c r="H640" s="529"/>
    </row>
    <row r="641" spans="1:8" ht="12.75">
      <c r="A641" s="523"/>
      <c r="B641" s="524"/>
      <c r="C641" s="523"/>
      <c r="D641" s="525"/>
      <c r="E641" s="526"/>
      <c r="F641" s="527"/>
      <c r="G641" s="528"/>
      <c r="H641" s="529"/>
    </row>
    <row r="642" spans="1:8" ht="12.75">
      <c r="A642" s="523"/>
      <c r="B642" s="524"/>
      <c r="C642" s="523"/>
      <c r="D642" s="525"/>
      <c r="E642" s="526"/>
      <c r="F642" s="527"/>
      <c r="G642" s="528"/>
      <c r="H642" s="529"/>
    </row>
    <row r="643" spans="1:8" ht="12.75">
      <c r="A643" s="523"/>
      <c r="B643" s="524"/>
      <c r="C643" s="523"/>
      <c r="D643" s="525"/>
      <c r="E643" s="526"/>
      <c r="F643" s="527"/>
      <c r="G643" s="528"/>
      <c r="H643" s="529"/>
    </row>
    <row r="644" spans="1:8" ht="12.75">
      <c r="A644" s="523"/>
      <c r="B644" s="524"/>
      <c r="C644" s="523"/>
      <c r="D644" s="525"/>
      <c r="E644" s="526"/>
      <c r="F644" s="527"/>
      <c r="G644" s="528"/>
      <c r="H644" s="529"/>
    </row>
    <row r="645" spans="1:8" ht="12.75">
      <c r="A645" s="523"/>
      <c r="B645" s="524"/>
      <c r="C645" s="523"/>
      <c r="D645" s="525"/>
      <c r="E645" s="526"/>
      <c r="F645" s="527"/>
      <c r="G645" s="528"/>
      <c r="H645" s="529"/>
    </row>
    <row r="646" spans="1:8" ht="12.75">
      <c r="A646" s="523"/>
      <c r="B646" s="524"/>
      <c r="C646" s="523"/>
      <c r="D646" s="525"/>
      <c r="E646" s="526"/>
      <c r="F646" s="527"/>
      <c r="G646" s="528"/>
      <c r="H646" s="529"/>
    </row>
    <row r="647" spans="1:8" ht="12.75">
      <c r="A647" s="523"/>
      <c r="B647" s="524"/>
      <c r="C647" s="523"/>
      <c r="D647" s="525"/>
      <c r="E647" s="526"/>
      <c r="F647" s="527"/>
      <c r="G647" s="528"/>
      <c r="H647" s="529"/>
    </row>
    <row r="648" spans="1:8" ht="12.75">
      <c r="A648" s="523"/>
      <c r="B648" s="524"/>
      <c r="C648" s="523"/>
      <c r="D648" s="525"/>
      <c r="E648" s="526"/>
      <c r="F648" s="527"/>
      <c r="G648" s="528"/>
      <c r="H648" s="529"/>
    </row>
    <row r="649" spans="1:8" ht="12.75">
      <c r="A649" s="523"/>
      <c r="B649" s="524"/>
      <c r="C649" s="523"/>
      <c r="D649" s="525"/>
      <c r="E649" s="526"/>
      <c r="F649" s="527"/>
      <c r="G649" s="528"/>
      <c r="H649" s="529"/>
    </row>
    <row r="650" spans="1:8" ht="12.75">
      <c r="A650" s="523"/>
      <c r="B650" s="524"/>
      <c r="C650" s="523"/>
      <c r="D650" s="525"/>
      <c r="E650" s="526"/>
      <c r="F650" s="527"/>
      <c r="G650" s="528"/>
      <c r="H650" s="529"/>
    </row>
    <row r="651" spans="1:8" ht="12.75">
      <c r="A651" s="523"/>
      <c r="B651" s="524"/>
      <c r="C651" s="523"/>
      <c r="D651" s="525"/>
      <c r="E651" s="526"/>
      <c r="F651" s="527"/>
      <c r="G651" s="528"/>
      <c r="H651" s="529"/>
    </row>
    <row r="652" spans="1:8" ht="12.75">
      <c r="A652" s="523"/>
      <c r="B652" s="524"/>
      <c r="C652" s="523"/>
      <c r="D652" s="525"/>
      <c r="E652" s="526"/>
      <c r="F652" s="527"/>
      <c r="G652" s="528"/>
      <c r="H652" s="529"/>
    </row>
    <row r="653" spans="1:8" ht="12.75">
      <c r="A653" s="523"/>
      <c r="B653" s="524"/>
      <c r="C653" s="523"/>
      <c r="D653" s="525"/>
      <c r="E653" s="526"/>
      <c r="F653" s="527"/>
      <c r="G653" s="528"/>
      <c r="H653" s="529"/>
    </row>
    <row r="654" spans="1:8" ht="12.75">
      <c r="A654" s="523"/>
      <c r="B654" s="524"/>
      <c r="C654" s="523"/>
      <c r="D654" s="525"/>
      <c r="E654" s="526"/>
      <c r="F654" s="527"/>
      <c r="G654" s="528"/>
      <c r="H654" s="529"/>
    </row>
    <row r="655" spans="1:8" ht="12.75">
      <c r="A655" s="523"/>
      <c r="B655" s="524"/>
      <c r="C655" s="523"/>
      <c r="D655" s="525"/>
      <c r="E655" s="526"/>
      <c r="F655" s="527"/>
      <c r="G655" s="528"/>
      <c r="H655" s="529"/>
    </row>
    <row r="656" spans="1:8" ht="12.75">
      <c r="A656" s="523"/>
      <c r="B656" s="524"/>
      <c r="C656" s="523"/>
      <c r="D656" s="525"/>
      <c r="E656" s="526"/>
      <c r="F656" s="527"/>
      <c r="G656" s="528"/>
      <c r="H656" s="529"/>
    </row>
    <row r="657" spans="1:8" ht="12.75">
      <c r="A657" s="523"/>
      <c r="B657" s="524"/>
      <c r="C657" s="523"/>
      <c r="D657" s="525"/>
      <c r="E657" s="526"/>
      <c r="F657" s="527"/>
      <c r="G657" s="528"/>
      <c r="H657" s="529"/>
    </row>
    <row r="658" spans="1:8" ht="12.75">
      <c r="A658" s="523"/>
      <c r="B658" s="524"/>
      <c r="C658" s="523"/>
      <c r="D658" s="525"/>
      <c r="E658" s="526"/>
      <c r="F658" s="527"/>
      <c r="G658" s="528"/>
      <c r="H658" s="529"/>
    </row>
    <row r="659" spans="1:8" ht="12.75">
      <c r="A659" s="523"/>
      <c r="B659" s="524"/>
      <c r="C659" s="523"/>
      <c r="D659" s="525"/>
      <c r="E659" s="526"/>
      <c r="F659" s="527"/>
      <c r="G659" s="528"/>
      <c r="H659" s="529"/>
    </row>
    <row r="660" spans="1:8" ht="12.75">
      <c r="A660" s="523"/>
      <c r="B660" s="524"/>
      <c r="C660" s="523"/>
      <c r="D660" s="525"/>
      <c r="E660" s="526"/>
      <c r="F660" s="527"/>
      <c r="G660" s="528"/>
      <c r="H660" s="529"/>
    </row>
    <row r="661" spans="1:8" ht="12.75">
      <c r="A661" s="523"/>
      <c r="B661" s="524"/>
      <c r="C661" s="523"/>
      <c r="D661" s="525"/>
      <c r="E661" s="526"/>
      <c r="F661" s="527"/>
      <c r="G661" s="528"/>
      <c r="H661" s="529"/>
    </row>
    <row r="662" spans="1:8" ht="12.75">
      <c r="A662" s="523"/>
      <c r="B662" s="524"/>
      <c r="C662" s="523"/>
      <c r="D662" s="525"/>
      <c r="E662" s="526"/>
      <c r="F662" s="527"/>
      <c r="G662" s="528"/>
      <c r="H662" s="529"/>
    </row>
    <row r="663" spans="1:8" ht="12.75">
      <c r="A663" s="523"/>
      <c r="B663" s="524"/>
      <c r="C663" s="523"/>
      <c r="D663" s="525"/>
      <c r="E663" s="526"/>
      <c r="F663" s="527"/>
      <c r="G663" s="528"/>
      <c r="H663" s="529"/>
    </row>
    <row r="664" spans="1:8" ht="12.75">
      <c r="A664" s="523"/>
      <c r="B664" s="524"/>
      <c r="C664" s="523"/>
      <c r="D664" s="525"/>
      <c r="E664" s="526"/>
      <c r="F664" s="527"/>
      <c r="G664" s="528"/>
      <c r="H664" s="529"/>
    </row>
    <row r="665" spans="1:8" ht="12.75">
      <c r="A665" s="523"/>
      <c r="B665" s="524"/>
      <c r="C665" s="523"/>
      <c r="D665" s="525"/>
      <c r="E665" s="526"/>
      <c r="F665" s="527"/>
      <c r="G665" s="528"/>
      <c r="H665" s="529"/>
    </row>
    <row r="666" spans="1:8" ht="12.75">
      <c r="A666" s="523"/>
      <c r="B666" s="524"/>
      <c r="C666" s="523"/>
      <c r="D666" s="525"/>
      <c r="E666" s="526"/>
      <c r="F666" s="527"/>
      <c r="G666" s="528"/>
      <c r="H666" s="529"/>
    </row>
    <row r="667" spans="1:8" ht="12.75">
      <c r="A667" s="523"/>
      <c r="B667" s="524"/>
      <c r="C667" s="523"/>
      <c r="D667" s="525"/>
      <c r="E667" s="526"/>
      <c r="F667" s="527"/>
      <c r="G667" s="528"/>
      <c r="H667" s="529"/>
    </row>
    <row r="668" spans="1:8" ht="12.75">
      <c r="A668" s="523"/>
      <c r="B668" s="524"/>
      <c r="C668" s="523"/>
      <c r="D668" s="525"/>
      <c r="E668" s="526"/>
      <c r="F668" s="527"/>
      <c r="G668" s="528"/>
      <c r="H668" s="529"/>
    </row>
    <row r="669" spans="1:8" ht="12.75">
      <c r="A669" s="523"/>
      <c r="B669" s="524"/>
      <c r="C669" s="523"/>
      <c r="D669" s="525"/>
      <c r="E669" s="526"/>
      <c r="F669" s="527"/>
      <c r="G669" s="528"/>
      <c r="H669" s="529"/>
    </row>
    <row r="670" spans="1:8" ht="12.75">
      <c r="A670" s="523"/>
      <c r="B670" s="524"/>
      <c r="C670" s="523"/>
      <c r="D670" s="525"/>
      <c r="E670" s="526"/>
      <c r="F670" s="527"/>
      <c r="G670" s="528"/>
      <c r="H670" s="529"/>
    </row>
    <row r="671" spans="1:8" ht="12.75">
      <c r="A671" s="523"/>
      <c r="B671" s="524"/>
      <c r="C671" s="523"/>
      <c r="D671" s="525"/>
      <c r="E671" s="526"/>
      <c r="F671" s="527"/>
      <c r="G671" s="528"/>
      <c r="H671" s="529"/>
    </row>
    <row r="672" spans="1:8" ht="12.75">
      <c r="A672" s="523"/>
      <c r="B672" s="524"/>
      <c r="C672" s="523"/>
      <c r="D672" s="525"/>
      <c r="E672" s="526"/>
      <c r="F672" s="527"/>
      <c r="G672" s="528"/>
      <c r="H672" s="529"/>
    </row>
    <row r="673" spans="1:8" ht="12.75">
      <c r="A673" s="523"/>
      <c r="B673" s="524"/>
      <c r="C673" s="523"/>
      <c r="D673" s="525"/>
      <c r="E673" s="526"/>
      <c r="F673" s="527"/>
      <c r="G673" s="528"/>
      <c r="H673" s="529"/>
    </row>
    <row r="674" spans="1:8" ht="12.75">
      <c r="A674" s="523"/>
      <c r="B674" s="524"/>
      <c r="C674" s="523"/>
      <c r="D674" s="525"/>
      <c r="E674" s="526"/>
      <c r="F674" s="527"/>
      <c r="G674" s="528"/>
      <c r="H674" s="529"/>
    </row>
    <row r="675" spans="1:8" ht="12.75">
      <c r="A675" s="523"/>
      <c r="B675" s="524"/>
      <c r="C675" s="523"/>
      <c r="D675" s="525"/>
      <c r="E675" s="526"/>
      <c r="F675" s="527"/>
      <c r="G675" s="528"/>
      <c r="H675" s="529"/>
    </row>
    <row r="676" spans="1:8" ht="12.75">
      <c r="A676" s="523"/>
      <c r="B676" s="524"/>
      <c r="C676" s="523"/>
      <c r="D676" s="525"/>
      <c r="E676" s="526"/>
      <c r="F676" s="527"/>
      <c r="G676" s="528"/>
      <c r="H676" s="529"/>
    </row>
    <row r="677" spans="1:8" ht="12.75">
      <c r="A677" s="523"/>
      <c r="B677" s="524"/>
      <c r="C677" s="523"/>
      <c r="D677" s="525"/>
      <c r="E677" s="526"/>
      <c r="F677" s="527"/>
      <c r="G677" s="528"/>
      <c r="H677" s="529"/>
    </row>
    <row r="678" spans="1:8" ht="12.75">
      <c r="A678" s="523"/>
      <c r="B678" s="524"/>
      <c r="C678" s="523"/>
      <c r="D678" s="525"/>
      <c r="E678" s="526"/>
      <c r="F678" s="527"/>
      <c r="G678" s="528"/>
      <c r="H678" s="529"/>
    </row>
    <row r="679" spans="1:8" ht="12.75">
      <c r="A679" s="523"/>
      <c r="B679" s="524"/>
      <c r="C679" s="523"/>
      <c r="D679" s="525"/>
      <c r="E679" s="526"/>
      <c r="F679" s="527"/>
      <c r="G679" s="528"/>
      <c r="H679" s="529"/>
    </row>
    <row r="680" spans="1:8" ht="12.75">
      <c r="A680" s="523"/>
      <c r="B680" s="524"/>
      <c r="C680" s="523"/>
      <c r="D680" s="525"/>
      <c r="E680" s="526"/>
      <c r="F680" s="527"/>
      <c r="G680" s="528"/>
      <c r="H680" s="529"/>
    </row>
    <row r="681" spans="1:8" ht="12.75">
      <c r="A681" s="523"/>
      <c r="B681" s="524"/>
      <c r="C681" s="523"/>
      <c r="D681" s="525"/>
      <c r="E681" s="526"/>
      <c r="F681" s="527"/>
      <c r="G681" s="528"/>
      <c r="H681" s="529"/>
    </row>
    <row r="682" spans="1:8" ht="12.75">
      <c r="A682" s="523"/>
      <c r="B682" s="524"/>
      <c r="C682" s="523"/>
      <c r="D682" s="525"/>
      <c r="E682" s="526"/>
      <c r="F682" s="527"/>
      <c r="G682" s="528"/>
      <c r="H682" s="529"/>
    </row>
    <row r="683" spans="1:8" ht="12.75">
      <c r="A683" s="523"/>
      <c r="B683" s="524"/>
      <c r="C683" s="523"/>
      <c r="D683" s="525"/>
      <c r="E683" s="526"/>
      <c r="F683" s="527"/>
      <c r="G683" s="528"/>
      <c r="H683" s="529"/>
    </row>
    <row r="684" spans="1:8" ht="12.75">
      <c r="A684" s="523"/>
      <c r="B684" s="524"/>
      <c r="C684" s="523"/>
      <c r="D684" s="525"/>
      <c r="E684" s="526"/>
      <c r="F684" s="527"/>
      <c r="G684" s="528"/>
      <c r="H684" s="529"/>
    </row>
    <row r="685" spans="1:8" ht="12.75">
      <c r="A685" s="523"/>
      <c r="B685" s="524"/>
      <c r="C685" s="523"/>
      <c r="D685" s="525"/>
      <c r="E685" s="526"/>
      <c r="F685" s="527"/>
      <c r="G685" s="528"/>
      <c r="H685" s="529"/>
    </row>
    <row r="686" spans="1:8" ht="12.75">
      <c r="A686" s="523"/>
      <c r="B686" s="524"/>
      <c r="C686" s="523"/>
      <c r="D686" s="525"/>
      <c r="E686" s="526"/>
      <c r="F686" s="527"/>
      <c r="G686" s="528"/>
      <c r="H686" s="529"/>
    </row>
    <row r="687" spans="1:8" ht="12.75">
      <c r="A687" s="523"/>
      <c r="B687" s="524"/>
      <c r="C687" s="523"/>
      <c r="D687" s="525"/>
      <c r="E687" s="526"/>
      <c r="F687" s="527"/>
      <c r="G687" s="528"/>
      <c r="H687" s="529"/>
    </row>
    <row r="688" spans="1:8" ht="12.75">
      <c r="A688" s="523"/>
      <c r="B688" s="524"/>
      <c r="C688" s="523"/>
      <c r="D688" s="525"/>
      <c r="E688" s="526"/>
      <c r="F688" s="527"/>
      <c r="G688" s="528"/>
      <c r="H688" s="529"/>
    </row>
    <row r="689" spans="1:8" ht="12.75">
      <c r="A689" s="523"/>
      <c r="B689" s="524"/>
      <c r="C689" s="523"/>
      <c r="D689" s="525"/>
      <c r="E689" s="526"/>
      <c r="F689" s="527"/>
      <c r="G689" s="528"/>
      <c r="H689" s="529"/>
    </row>
    <row r="690" spans="1:8" ht="12.75">
      <c r="A690" s="523"/>
      <c r="B690" s="524"/>
      <c r="C690" s="523"/>
      <c r="D690" s="525"/>
      <c r="E690" s="526"/>
      <c r="F690" s="527"/>
      <c r="G690" s="528"/>
      <c r="H690" s="529"/>
    </row>
    <row r="691" spans="1:8" ht="12.75">
      <c r="A691" s="523"/>
      <c r="B691" s="524"/>
      <c r="C691" s="523"/>
      <c r="D691" s="525"/>
      <c r="E691" s="526"/>
      <c r="F691" s="527"/>
      <c r="G691" s="528"/>
      <c r="H691" s="529"/>
    </row>
    <row r="692" spans="1:8" ht="12.75">
      <c r="A692" s="523"/>
      <c r="B692" s="524"/>
      <c r="C692" s="523"/>
      <c r="D692" s="525"/>
      <c r="E692" s="526"/>
      <c r="F692" s="527"/>
      <c r="G692" s="528"/>
      <c r="H692" s="529"/>
    </row>
    <row r="693" spans="1:8" ht="12.75">
      <c r="A693" s="523"/>
      <c r="B693" s="524"/>
      <c r="C693" s="523"/>
      <c r="D693" s="525"/>
      <c r="E693" s="526"/>
      <c r="F693" s="527"/>
      <c r="G693" s="528"/>
      <c r="H693" s="529"/>
    </row>
    <row r="694" spans="1:8" ht="12.75">
      <c r="A694" s="523"/>
      <c r="B694" s="524"/>
      <c r="C694" s="523"/>
      <c r="D694" s="525"/>
      <c r="E694" s="526"/>
      <c r="F694" s="527"/>
      <c r="G694" s="528"/>
      <c r="H694" s="529"/>
    </row>
    <row r="695" spans="1:8" ht="12.75">
      <c r="A695" s="523"/>
      <c r="B695" s="524"/>
      <c r="C695" s="523"/>
      <c r="D695" s="525"/>
      <c r="E695" s="526"/>
      <c r="F695" s="527"/>
      <c r="G695" s="528"/>
      <c r="H695" s="529"/>
    </row>
    <row r="696" spans="1:8" ht="12.75">
      <c r="A696" s="523"/>
      <c r="B696" s="524"/>
      <c r="C696" s="523"/>
      <c r="D696" s="525"/>
      <c r="E696" s="526"/>
      <c r="F696" s="527"/>
      <c r="G696" s="528"/>
      <c r="H696" s="529"/>
    </row>
    <row r="697" spans="1:8" ht="12.75">
      <c r="A697" s="523"/>
      <c r="B697" s="524"/>
      <c r="C697" s="523"/>
      <c r="D697" s="525"/>
      <c r="E697" s="526"/>
      <c r="F697" s="527"/>
      <c r="G697" s="528"/>
      <c r="H697" s="529"/>
    </row>
    <row r="698" spans="1:8" ht="12.75">
      <c r="A698" s="523"/>
      <c r="B698" s="524"/>
      <c r="C698" s="523"/>
      <c r="D698" s="525"/>
      <c r="E698" s="526"/>
      <c r="F698" s="527"/>
      <c r="G698" s="528"/>
      <c r="H698" s="529"/>
    </row>
    <row r="699" spans="1:8" ht="12.75">
      <c r="A699" s="523"/>
      <c r="B699" s="524"/>
      <c r="C699" s="523"/>
      <c r="D699" s="525"/>
      <c r="E699" s="526"/>
      <c r="F699" s="527"/>
      <c r="G699" s="528"/>
      <c r="H699" s="529"/>
    </row>
    <row r="700" spans="1:8" ht="12.75">
      <c r="A700" s="523"/>
      <c r="B700" s="524"/>
      <c r="C700" s="523"/>
      <c r="D700" s="525"/>
      <c r="E700" s="526"/>
      <c r="F700" s="527"/>
      <c r="G700" s="528"/>
      <c r="H700" s="529"/>
    </row>
    <row r="701" spans="1:8" ht="12.75">
      <c r="A701" s="523"/>
      <c r="B701" s="524"/>
      <c r="C701" s="523"/>
      <c r="D701" s="525"/>
      <c r="E701" s="526"/>
      <c r="F701" s="527"/>
      <c r="G701" s="528"/>
      <c r="H701" s="529"/>
    </row>
    <row r="702" spans="1:8" ht="12.75">
      <c r="A702" s="523"/>
      <c r="B702" s="524"/>
      <c r="C702" s="523"/>
      <c r="D702" s="525"/>
      <c r="E702" s="526"/>
      <c r="F702" s="527"/>
      <c r="G702" s="528"/>
      <c r="H702" s="529"/>
    </row>
    <row r="703" spans="1:8" ht="12.75">
      <c r="A703" s="523"/>
      <c r="B703" s="524"/>
      <c r="C703" s="523"/>
      <c r="D703" s="525"/>
      <c r="E703" s="526"/>
      <c r="F703" s="527"/>
      <c r="G703" s="528"/>
      <c r="H703" s="529"/>
    </row>
    <row r="704" spans="1:8" ht="12.75">
      <c r="A704" s="523"/>
      <c r="B704" s="524"/>
      <c r="C704" s="523"/>
      <c r="D704" s="525"/>
      <c r="E704" s="526"/>
      <c r="F704" s="527"/>
      <c r="G704" s="528"/>
      <c r="H704" s="529"/>
    </row>
    <row r="705" spans="1:8" ht="12.75">
      <c r="A705" s="523"/>
      <c r="B705" s="524"/>
      <c r="C705" s="523"/>
      <c r="D705" s="525"/>
      <c r="E705" s="526"/>
      <c r="F705" s="527"/>
      <c r="G705" s="528"/>
      <c r="H705" s="529"/>
    </row>
    <row r="706" spans="1:8" ht="12.75">
      <c r="A706" s="523"/>
      <c r="B706" s="524"/>
      <c r="C706" s="523"/>
      <c r="D706" s="525"/>
      <c r="E706" s="526"/>
      <c r="F706" s="527"/>
      <c r="G706" s="528"/>
      <c r="H706" s="529"/>
    </row>
    <row r="707" spans="1:8" ht="12.75">
      <c r="A707" s="523"/>
      <c r="B707" s="524"/>
      <c r="C707" s="523"/>
      <c r="D707" s="525"/>
      <c r="E707" s="526"/>
      <c r="F707" s="527"/>
      <c r="G707" s="528"/>
      <c r="H707" s="529"/>
    </row>
    <row r="708" spans="1:8" ht="12.75">
      <c r="A708" s="523"/>
      <c r="B708" s="524"/>
      <c r="C708" s="523"/>
      <c r="D708" s="525"/>
      <c r="E708" s="526"/>
      <c r="F708" s="527"/>
      <c r="G708" s="528"/>
      <c r="H708" s="529"/>
    </row>
    <row r="709" spans="1:8" ht="12.75">
      <c r="A709" s="523"/>
      <c r="B709" s="524"/>
      <c r="C709" s="523"/>
      <c r="D709" s="525"/>
      <c r="E709" s="526"/>
      <c r="F709" s="527"/>
      <c r="G709" s="528"/>
      <c r="H709" s="529"/>
    </row>
    <row r="710" spans="1:8" ht="12.75">
      <c r="A710" s="523"/>
      <c r="B710" s="524"/>
      <c r="C710" s="523"/>
      <c r="D710" s="525"/>
      <c r="E710" s="526"/>
      <c r="F710" s="527"/>
      <c r="G710" s="528"/>
      <c r="H710" s="529"/>
    </row>
    <row r="711" spans="1:8" ht="12.75">
      <c r="A711" s="523"/>
      <c r="B711" s="524"/>
      <c r="C711" s="523"/>
      <c r="D711" s="525"/>
      <c r="E711" s="526"/>
      <c r="F711" s="527"/>
      <c r="G711" s="528"/>
      <c r="H711" s="529"/>
    </row>
    <row r="712" spans="1:8" ht="12.75">
      <c r="A712" s="523"/>
      <c r="B712" s="524"/>
      <c r="C712" s="523"/>
      <c r="D712" s="525"/>
      <c r="E712" s="526"/>
      <c r="F712" s="527"/>
      <c r="G712" s="528"/>
      <c r="H712" s="529"/>
    </row>
    <row r="713" spans="1:8" ht="12.75">
      <c r="A713" s="523"/>
      <c r="B713" s="524"/>
      <c r="C713" s="523"/>
      <c r="D713" s="525"/>
      <c r="E713" s="526"/>
      <c r="F713" s="527"/>
      <c r="G713" s="528"/>
      <c r="H713" s="529"/>
    </row>
    <row r="714" spans="1:8" ht="12.75">
      <c r="A714" s="523"/>
      <c r="B714" s="524"/>
      <c r="C714" s="523"/>
      <c r="D714" s="525"/>
      <c r="E714" s="526"/>
      <c r="F714" s="527"/>
      <c r="G714" s="528"/>
      <c r="H714" s="529"/>
    </row>
    <row r="715" spans="1:8" ht="12.75">
      <c r="A715" s="523"/>
      <c r="B715" s="524"/>
      <c r="C715" s="523"/>
      <c r="D715" s="525"/>
      <c r="E715" s="526"/>
      <c r="F715" s="527"/>
      <c r="G715" s="528"/>
      <c r="H715" s="529"/>
    </row>
    <row r="716" spans="1:8" ht="12.75">
      <c r="A716" s="523"/>
      <c r="B716" s="524"/>
      <c r="C716" s="523"/>
      <c r="D716" s="525"/>
      <c r="E716" s="526"/>
      <c r="F716" s="527"/>
      <c r="G716" s="528"/>
      <c r="H716" s="529"/>
    </row>
    <row r="717" spans="1:8" ht="12.75">
      <c r="A717" s="523"/>
      <c r="B717" s="524"/>
      <c r="C717" s="523"/>
      <c r="D717" s="525"/>
      <c r="E717" s="526"/>
      <c r="F717" s="527"/>
      <c r="G717" s="528"/>
      <c r="H717" s="529"/>
    </row>
    <row r="718" spans="1:8" ht="12.75">
      <c r="A718" s="523"/>
      <c r="B718" s="524"/>
      <c r="C718" s="523"/>
      <c r="D718" s="525"/>
      <c r="E718" s="526"/>
      <c r="F718" s="527"/>
      <c r="G718" s="528"/>
      <c r="H718" s="529"/>
    </row>
    <row r="719" spans="1:8" ht="12.75">
      <c r="A719" s="523"/>
      <c r="B719" s="524"/>
      <c r="C719" s="523"/>
      <c r="D719" s="525"/>
      <c r="E719" s="526"/>
      <c r="F719" s="527"/>
      <c r="G719" s="528"/>
      <c r="H719" s="529"/>
    </row>
    <row r="720" spans="1:8" ht="12.75">
      <c r="A720" s="523"/>
      <c r="B720" s="524"/>
      <c r="C720" s="523"/>
      <c r="D720" s="525"/>
      <c r="E720" s="526"/>
      <c r="F720" s="527"/>
      <c r="G720" s="528"/>
      <c r="H720" s="529"/>
    </row>
    <row r="721" spans="1:8" ht="12.75">
      <c r="A721" s="523"/>
      <c r="B721" s="524"/>
      <c r="C721" s="523"/>
      <c r="D721" s="525"/>
      <c r="E721" s="526"/>
      <c r="F721" s="527"/>
      <c r="G721" s="528"/>
      <c r="H721" s="529"/>
    </row>
    <row r="722" spans="1:8" ht="12.75">
      <c r="A722" s="523"/>
      <c r="B722" s="524"/>
      <c r="C722" s="523"/>
      <c r="D722" s="525"/>
      <c r="E722" s="526"/>
      <c r="F722" s="527"/>
      <c r="G722" s="528"/>
      <c r="H722" s="529"/>
    </row>
    <row r="723" spans="1:8" ht="12.75">
      <c r="A723" s="523"/>
      <c r="B723" s="524"/>
      <c r="C723" s="523"/>
      <c r="D723" s="525"/>
      <c r="E723" s="526"/>
      <c r="F723" s="527"/>
      <c r="G723" s="528"/>
      <c r="H723" s="529"/>
    </row>
    <row r="724" spans="1:8" ht="12.75">
      <c r="A724" s="523"/>
      <c r="B724" s="524"/>
      <c r="C724" s="523"/>
      <c r="D724" s="525"/>
      <c r="E724" s="526"/>
      <c r="F724" s="527"/>
      <c r="G724" s="528"/>
      <c r="H724" s="529"/>
    </row>
    <row r="725" spans="1:8" ht="12.75">
      <c r="A725" s="523"/>
      <c r="B725" s="524"/>
      <c r="C725" s="523"/>
      <c r="D725" s="525"/>
      <c r="E725" s="526"/>
      <c r="F725" s="527"/>
      <c r="G725" s="528"/>
      <c r="H725" s="529"/>
    </row>
    <row r="726" spans="1:8" ht="12.75">
      <c r="A726" s="523"/>
      <c r="B726" s="524"/>
      <c r="C726" s="523"/>
      <c r="D726" s="525"/>
      <c r="E726" s="526"/>
      <c r="F726" s="527"/>
      <c r="G726" s="528"/>
      <c r="H726" s="529"/>
    </row>
    <row r="727" spans="1:8" ht="12.75">
      <c r="A727" s="523"/>
      <c r="B727" s="524"/>
      <c r="C727" s="523"/>
      <c r="D727" s="525"/>
      <c r="E727" s="526"/>
      <c r="F727" s="527"/>
      <c r="G727" s="528"/>
      <c r="H727" s="529"/>
    </row>
    <row r="728" spans="1:8" ht="12.75">
      <c r="A728" s="523"/>
      <c r="B728" s="524"/>
      <c r="C728" s="523"/>
      <c r="D728" s="525"/>
      <c r="E728" s="526"/>
      <c r="F728" s="527"/>
      <c r="G728" s="528"/>
      <c r="H728" s="529"/>
    </row>
    <row r="729" spans="1:8" ht="12.75">
      <c r="A729" s="523"/>
      <c r="B729" s="524"/>
      <c r="C729" s="523"/>
      <c r="D729" s="525"/>
      <c r="E729" s="526"/>
      <c r="F729" s="527"/>
      <c r="G729" s="528"/>
      <c r="H729" s="529"/>
    </row>
    <row r="730" spans="1:8" ht="12.75">
      <c r="A730" s="523"/>
      <c r="B730" s="524"/>
      <c r="C730" s="523"/>
      <c r="D730" s="525"/>
      <c r="E730" s="526"/>
      <c r="F730" s="527"/>
      <c r="G730" s="528"/>
      <c r="H730" s="529"/>
    </row>
    <row r="731" spans="1:8" ht="12.75">
      <c r="A731" s="523"/>
      <c r="B731" s="524"/>
      <c r="C731" s="523"/>
      <c r="D731" s="525"/>
      <c r="E731" s="526"/>
      <c r="F731" s="527"/>
      <c r="G731" s="528"/>
      <c r="H731" s="529"/>
    </row>
    <row r="732" spans="1:8" ht="12.75">
      <c r="A732" s="523"/>
      <c r="B732" s="524"/>
      <c r="C732" s="523"/>
      <c r="D732" s="525"/>
      <c r="E732" s="526"/>
      <c r="F732" s="527"/>
      <c r="G732" s="528"/>
      <c r="H732" s="529"/>
    </row>
    <row r="733" spans="1:8" ht="12.75">
      <c r="A733" s="523"/>
      <c r="B733" s="524"/>
      <c r="C733" s="523"/>
      <c r="D733" s="525"/>
      <c r="E733" s="526"/>
      <c r="F733" s="527"/>
      <c r="G733" s="528"/>
      <c r="H733" s="529"/>
    </row>
    <row r="734" spans="1:8" ht="12.75">
      <c r="A734" s="523"/>
      <c r="B734" s="524"/>
      <c r="C734" s="523"/>
      <c r="D734" s="525"/>
      <c r="E734" s="526"/>
      <c r="F734" s="527"/>
      <c r="G734" s="528"/>
      <c r="H734" s="529"/>
    </row>
    <row r="735" spans="1:8" ht="12.75">
      <c r="A735" s="523"/>
      <c r="B735" s="524"/>
      <c r="C735" s="523"/>
      <c r="D735" s="525"/>
      <c r="E735" s="526"/>
      <c r="F735" s="527"/>
      <c r="G735" s="528"/>
      <c r="H735" s="529"/>
    </row>
    <row r="736" spans="1:8" ht="12.75">
      <c r="A736" s="523"/>
      <c r="B736" s="524"/>
      <c r="C736" s="523"/>
      <c r="D736" s="525"/>
      <c r="E736" s="526"/>
      <c r="F736" s="527"/>
      <c r="G736" s="528"/>
      <c r="H736" s="529"/>
    </row>
    <row r="737" spans="1:8" ht="12.75">
      <c r="A737" s="523"/>
      <c r="B737" s="524"/>
      <c r="C737" s="523"/>
      <c r="D737" s="525"/>
      <c r="E737" s="526"/>
      <c r="F737" s="527"/>
      <c r="G737" s="528"/>
      <c r="H737" s="529"/>
    </row>
    <row r="738" spans="1:8" ht="12.75">
      <c r="A738" s="523"/>
      <c r="B738" s="524"/>
      <c r="C738" s="523"/>
      <c r="D738" s="525"/>
      <c r="E738" s="526"/>
      <c r="F738" s="527"/>
      <c r="G738" s="528"/>
      <c r="H738" s="529"/>
    </row>
    <row r="739" spans="1:8" ht="12.75">
      <c r="A739" s="523"/>
      <c r="B739" s="524"/>
      <c r="C739" s="523"/>
      <c r="D739" s="525"/>
      <c r="E739" s="526"/>
      <c r="F739" s="527"/>
      <c r="G739" s="528"/>
      <c r="H739" s="529"/>
    </row>
    <row r="740" spans="1:8" ht="12.75">
      <c r="A740" s="523"/>
      <c r="B740" s="524"/>
      <c r="C740" s="523"/>
      <c r="D740" s="525"/>
      <c r="E740" s="526"/>
      <c r="F740" s="527"/>
      <c r="G740" s="528"/>
      <c r="H740" s="529"/>
    </row>
    <row r="741" spans="1:8" ht="12.75">
      <c r="A741" s="523"/>
      <c r="B741" s="524"/>
      <c r="C741" s="523"/>
      <c r="D741" s="525"/>
      <c r="E741" s="526"/>
      <c r="F741" s="527"/>
      <c r="G741" s="528"/>
      <c r="H741" s="529"/>
    </row>
    <row r="742" spans="1:8" ht="12.75">
      <c r="A742" s="523"/>
      <c r="B742" s="524"/>
      <c r="C742" s="523"/>
      <c r="D742" s="525"/>
      <c r="E742" s="526"/>
      <c r="F742" s="527"/>
      <c r="G742" s="528"/>
      <c r="H742" s="529"/>
    </row>
    <row r="743" spans="1:8" ht="12.75">
      <c r="A743" s="523"/>
      <c r="B743" s="524"/>
      <c r="C743" s="523"/>
      <c r="D743" s="525"/>
      <c r="E743" s="526"/>
      <c r="F743" s="527"/>
      <c r="G743" s="528"/>
      <c r="H743" s="529"/>
    </row>
    <row r="744" spans="1:8" ht="12.75">
      <c r="A744" s="523"/>
      <c r="B744" s="524"/>
      <c r="C744" s="523"/>
      <c r="D744" s="525"/>
      <c r="E744" s="526"/>
      <c r="F744" s="527"/>
      <c r="G744" s="528"/>
      <c r="H744" s="529"/>
    </row>
    <row r="745" spans="1:8" ht="12.75">
      <c r="A745" s="523"/>
      <c r="B745" s="524"/>
      <c r="C745" s="523"/>
      <c r="D745" s="525"/>
      <c r="E745" s="526"/>
      <c r="F745" s="527"/>
      <c r="G745" s="528"/>
      <c r="H745" s="529"/>
    </row>
    <row r="746" spans="1:8" ht="12.75">
      <c r="A746" s="523"/>
      <c r="B746" s="524"/>
      <c r="C746" s="523"/>
      <c r="D746" s="525"/>
      <c r="E746" s="526"/>
      <c r="F746" s="527"/>
      <c r="G746" s="528"/>
      <c r="H746" s="529"/>
    </row>
    <row r="747" spans="1:8" ht="12.75">
      <c r="A747" s="523"/>
      <c r="B747" s="524"/>
      <c r="C747" s="523"/>
      <c r="D747" s="525"/>
      <c r="E747" s="526"/>
      <c r="F747" s="527"/>
      <c r="G747" s="528"/>
      <c r="H747" s="529"/>
    </row>
    <row r="748" spans="1:8" ht="12.75">
      <c r="A748" s="523"/>
      <c r="B748" s="524"/>
      <c r="C748" s="523"/>
      <c r="D748" s="525"/>
      <c r="E748" s="526"/>
      <c r="F748" s="527"/>
      <c r="G748" s="528"/>
      <c r="H748" s="529"/>
    </row>
    <row r="749" spans="1:8" ht="12.75">
      <c r="A749" s="523"/>
      <c r="B749" s="524"/>
      <c r="C749" s="523"/>
      <c r="D749" s="525"/>
      <c r="E749" s="526"/>
      <c r="F749" s="527"/>
      <c r="G749" s="528"/>
      <c r="H749" s="529"/>
    </row>
    <row r="750" spans="1:8" ht="12.75">
      <c r="A750" s="523"/>
      <c r="B750" s="524"/>
      <c r="C750" s="523"/>
      <c r="D750" s="525"/>
      <c r="E750" s="526"/>
      <c r="F750" s="527"/>
      <c r="G750" s="528"/>
      <c r="H750" s="529"/>
    </row>
    <row r="751" spans="1:8" ht="12.75">
      <c r="A751" s="523"/>
      <c r="B751" s="524"/>
      <c r="C751" s="523"/>
      <c r="D751" s="525"/>
      <c r="E751" s="526"/>
      <c r="F751" s="527"/>
      <c r="G751" s="528"/>
      <c r="H751" s="529"/>
    </row>
    <row r="752" spans="1:8" ht="12.75">
      <c r="A752" s="523"/>
      <c r="B752" s="524"/>
      <c r="C752" s="523"/>
      <c r="D752" s="525"/>
      <c r="E752" s="526"/>
      <c r="F752" s="527"/>
      <c r="G752" s="528"/>
      <c r="H752" s="529"/>
    </row>
    <row r="753" spans="1:8" ht="12.75">
      <c r="A753" s="523"/>
      <c r="B753" s="524"/>
      <c r="C753" s="523"/>
      <c r="D753" s="525"/>
      <c r="E753" s="526"/>
      <c r="F753" s="527"/>
      <c r="G753" s="528"/>
      <c r="H753" s="529"/>
    </row>
    <row r="754" spans="1:8" ht="12.75">
      <c r="A754" s="523"/>
      <c r="B754" s="524"/>
      <c r="C754" s="523"/>
      <c r="D754" s="525"/>
      <c r="E754" s="526"/>
      <c r="F754" s="527"/>
      <c r="G754" s="528"/>
      <c r="H754" s="529"/>
    </row>
    <row r="755" spans="1:8" ht="12.75">
      <c r="A755" s="523"/>
      <c r="B755" s="524"/>
      <c r="C755" s="523"/>
      <c r="D755" s="525"/>
      <c r="E755" s="526"/>
      <c r="F755" s="527"/>
      <c r="G755" s="528"/>
      <c r="H755" s="529"/>
    </row>
    <row r="756" spans="1:8" ht="12.75">
      <c r="A756" s="523"/>
      <c r="B756" s="524"/>
      <c r="C756" s="523"/>
      <c r="D756" s="525"/>
      <c r="E756" s="526"/>
      <c r="F756" s="527"/>
      <c r="G756" s="528"/>
      <c r="H756" s="529"/>
    </row>
    <row r="757" spans="1:8" ht="12.75">
      <c r="A757" s="523"/>
      <c r="B757" s="524"/>
      <c r="C757" s="523"/>
      <c r="D757" s="525"/>
      <c r="E757" s="526"/>
      <c r="F757" s="527"/>
      <c r="G757" s="528"/>
      <c r="H757" s="529"/>
    </row>
    <row r="758" spans="1:8" ht="12.75">
      <c r="A758" s="523"/>
      <c r="B758" s="524"/>
      <c r="C758" s="523"/>
      <c r="D758" s="525"/>
      <c r="E758" s="526"/>
      <c r="F758" s="527"/>
      <c r="G758" s="528"/>
      <c r="H758" s="529"/>
    </row>
    <row r="759" spans="1:8" ht="12.75">
      <c r="A759" s="523"/>
      <c r="B759" s="524"/>
      <c r="C759" s="523"/>
      <c r="D759" s="525"/>
      <c r="E759" s="526"/>
      <c r="F759" s="527"/>
      <c r="G759" s="528"/>
      <c r="H759" s="529"/>
    </row>
    <row r="760" spans="1:8" ht="12.75">
      <c r="A760" s="523"/>
      <c r="B760" s="524"/>
      <c r="C760" s="523"/>
      <c r="D760" s="525"/>
      <c r="E760" s="526"/>
      <c r="F760" s="527"/>
      <c r="G760" s="528"/>
      <c r="H760" s="529"/>
    </row>
    <row r="761" spans="1:8" ht="12.75">
      <c r="A761" s="523"/>
      <c r="B761" s="524"/>
      <c r="C761" s="523"/>
      <c r="D761" s="525"/>
      <c r="E761" s="526"/>
      <c r="F761" s="527"/>
      <c r="G761" s="528"/>
      <c r="H761" s="529"/>
    </row>
    <row r="762" spans="1:8" ht="12.75">
      <c r="A762" s="523"/>
      <c r="B762" s="524"/>
      <c r="C762" s="523"/>
      <c r="D762" s="525"/>
      <c r="E762" s="526"/>
      <c r="F762" s="527"/>
      <c r="G762" s="528"/>
      <c r="H762" s="529"/>
    </row>
    <row r="763" spans="1:8" ht="12.75">
      <c r="A763" s="523"/>
      <c r="B763" s="524"/>
      <c r="C763" s="523"/>
      <c r="D763" s="525"/>
      <c r="E763" s="526"/>
      <c r="F763" s="527"/>
      <c r="G763" s="528"/>
      <c r="H763" s="529"/>
    </row>
    <row r="764" spans="1:8" ht="12.75">
      <c r="A764" s="523"/>
      <c r="B764" s="524"/>
      <c r="C764" s="523"/>
      <c r="D764" s="525"/>
      <c r="E764" s="526"/>
      <c r="F764" s="527"/>
      <c r="G764" s="528"/>
      <c r="H764" s="529"/>
    </row>
    <row r="765" spans="1:8" ht="12.75">
      <c r="A765" s="523"/>
      <c r="B765" s="524"/>
      <c r="C765" s="523"/>
      <c r="D765" s="525"/>
      <c r="E765" s="526"/>
      <c r="F765" s="527"/>
      <c r="G765" s="528"/>
      <c r="H765" s="529"/>
    </row>
    <row r="766" spans="1:8" ht="12.75">
      <c r="A766" s="523"/>
      <c r="B766" s="524"/>
      <c r="C766" s="523"/>
      <c r="D766" s="525"/>
      <c r="E766" s="526"/>
      <c r="F766" s="527"/>
      <c r="G766" s="528"/>
      <c r="H766" s="529"/>
    </row>
    <row r="767" spans="1:8" ht="12.75">
      <c r="A767" s="523"/>
      <c r="B767" s="524"/>
      <c r="C767" s="523"/>
      <c r="D767" s="525"/>
      <c r="E767" s="526"/>
      <c r="F767" s="527"/>
      <c r="G767" s="528"/>
      <c r="H767" s="529"/>
    </row>
    <row r="768" spans="1:8" ht="12.75">
      <c r="A768" s="523"/>
      <c r="B768" s="524"/>
      <c r="C768" s="523"/>
      <c r="D768" s="525"/>
      <c r="E768" s="526"/>
      <c r="F768" s="527"/>
      <c r="G768" s="528"/>
      <c r="H768" s="529"/>
    </row>
    <row r="769" spans="1:8" ht="12.75">
      <c r="A769" s="523"/>
      <c r="B769" s="524"/>
      <c r="C769" s="523"/>
      <c r="D769" s="525"/>
      <c r="E769" s="526"/>
      <c r="F769" s="527"/>
      <c r="G769" s="528"/>
      <c r="H769" s="529"/>
    </row>
    <row r="770" spans="1:8" ht="12.75">
      <c r="A770" s="523"/>
      <c r="B770" s="524"/>
      <c r="C770" s="523"/>
      <c r="D770" s="525"/>
      <c r="E770" s="526"/>
      <c r="F770" s="527"/>
      <c r="G770" s="528"/>
      <c r="H770" s="529"/>
    </row>
    <row r="771" spans="1:8" ht="12.75">
      <c r="A771" s="523"/>
      <c r="B771" s="524"/>
      <c r="C771" s="523"/>
      <c r="D771" s="525"/>
      <c r="E771" s="526"/>
      <c r="F771" s="527"/>
      <c r="G771" s="528"/>
      <c r="H771" s="529"/>
    </row>
    <row r="772" spans="1:8" ht="12.75">
      <c r="A772" s="523"/>
      <c r="B772" s="524"/>
      <c r="C772" s="523"/>
      <c r="D772" s="525"/>
      <c r="E772" s="526"/>
      <c r="F772" s="527"/>
      <c r="G772" s="528"/>
      <c r="H772" s="529"/>
    </row>
    <row r="773" spans="1:8" ht="12.75">
      <c r="A773" s="523"/>
      <c r="B773" s="524"/>
      <c r="C773" s="523"/>
      <c r="D773" s="525"/>
      <c r="E773" s="526"/>
      <c r="F773" s="527"/>
      <c r="G773" s="528"/>
      <c r="H773" s="529"/>
    </row>
    <row r="774" spans="1:8" ht="12.75">
      <c r="A774" s="523"/>
      <c r="B774" s="524"/>
      <c r="C774" s="523"/>
      <c r="D774" s="525"/>
      <c r="E774" s="526"/>
      <c r="F774" s="527"/>
      <c r="G774" s="528"/>
      <c r="H774" s="529"/>
    </row>
    <row r="775" spans="1:5" ht="12.75">
      <c r="A775" s="523"/>
      <c r="B775" s="524"/>
      <c r="C775" s="523"/>
      <c r="D775" s="525"/>
      <c r="E775" s="526"/>
    </row>
  </sheetData>
  <sheetProtection insertColumns="0" insertRows="0" deleteColumns="0" deleteRows="0" selectLockedCells="1" autoFilter="0"/>
  <printOptions/>
  <pageMargins left="0.3937007874015748" right="0.1968503937007874" top="0.3937007874015748" bottom="0.3937007874015748" header="0" footer="0.1968503937007874"/>
  <pageSetup fitToHeight="9999" horizontalDpi="600" verticalDpi="600" orientation="portrait" paperSize="9" scale="74" r:id="rId1"/>
  <headerFooter alignWithMargins="0">
    <oddFooter>&amp;L&amp;9 1565-51; Sušice – stavební úpravy v ulici Hájkova&amp;R&amp;9&amp;P/&amp;N</oddFooter>
  </headerFooter>
  <rowBreaks count="1" manualBreakCount="1">
    <brk id="4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F14A6-2728-4BDA-AF8A-52EC14E11DF6}">
  <sheetPr>
    <tabColor theme="7" tint="0.39998000860214233"/>
  </sheetPr>
  <dimension ref="A1:BM440"/>
  <sheetViews>
    <sheetView showGridLines="0" view="pageBreakPreview" zoomScale="85" zoomScaleSheetLayoutView="85" workbookViewId="0" topLeftCell="A1"/>
  </sheetViews>
  <sheetFormatPr defaultColWidth="9.00390625" defaultRowHeight="12.75"/>
  <cols>
    <col min="1" max="1" width="7.125" style="575" customWidth="1"/>
    <col min="2" max="2" width="1.37890625" style="575" customWidth="1"/>
    <col min="3" max="3" width="3.625" style="575" customWidth="1"/>
    <col min="4" max="4" width="3.75390625" style="575" customWidth="1"/>
    <col min="5" max="5" width="14.75390625" style="575" customWidth="1"/>
    <col min="6" max="6" width="86.375" style="575" customWidth="1"/>
    <col min="7" max="7" width="7.375" style="575" customWidth="1"/>
    <col min="8" max="8" width="9.625" style="575" customWidth="1"/>
    <col min="9" max="9" width="12.125" style="575" customWidth="1"/>
    <col min="10" max="10" width="20.125" style="575" customWidth="1"/>
    <col min="11" max="11" width="13.25390625" style="575" hidden="1" customWidth="1"/>
    <col min="12" max="12" width="8.00390625" style="575" customWidth="1"/>
    <col min="13" max="13" width="9.25390625" style="575" hidden="1" customWidth="1"/>
    <col min="14" max="14" width="9.125" style="575" customWidth="1"/>
    <col min="15" max="20" width="12.125" style="575" hidden="1" customWidth="1"/>
    <col min="21" max="21" width="14.00390625" style="575" hidden="1" customWidth="1"/>
    <col min="22" max="22" width="10.625" style="575" customWidth="1"/>
    <col min="23" max="23" width="14.00390625" style="575" customWidth="1"/>
    <col min="24" max="24" width="10.625" style="575" customWidth="1"/>
    <col min="25" max="25" width="12.875" style="575" customWidth="1"/>
    <col min="26" max="26" width="9.375" style="575" customWidth="1"/>
    <col min="27" max="27" width="12.875" style="575" customWidth="1"/>
    <col min="28" max="28" width="14.00390625" style="575" customWidth="1"/>
    <col min="29" max="29" width="9.375" style="575" customWidth="1"/>
    <col min="30" max="30" width="12.875" style="575" customWidth="1"/>
    <col min="31" max="31" width="14.00390625" style="575" customWidth="1"/>
    <col min="32" max="16384" width="9.125" style="575" customWidth="1"/>
  </cols>
  <sheetData>
    <row r="1" ht="12">
      <c r="A1" s="574"/>
    </row>
    <row r="2" spans="12:46" ht="36.95" customHeight="1">
      <c r="L2" s="805" t="s">
        <v>3425</v>
      </c>
      <c r="M2" s="806"/>
      <c r="N2" s="806"/>
      <c r="O2" s="806"/>
      <c r="P2" s="806"/>
      <c r="Q2" s="806"/>
      <c r="R2" s="806"/>
      <c r="S2" s="806"/>
      <c r="T2" s="806"/>
      <c r="U2" s="806"/>
      <c r="V2" s="806"/>
      <c r="AT2" s="576" t="s">
        <v>3426</v>
      </c>
    </row>
    <row r="3" spans="2:46" ht="6.95" customHeight="1">
      <c r="B3" s="577"/>
      <c r="C3" s="578"/>
      <c r="D3" s="578"/>
      <c r="E3" s="578"/>
      <c r="F3" s="578"/>
      <c r="G3" s="578"/>
      <c r="H3" s="578"/>
      <c r="I3" s="578"/>
      <c r="J3" s="578"/>
      <c r="K3" s="578"/>
      <c r="L3" s="579"/>
      <c r="AT3" s="576" t="s">
        <v>266</v>
      </c>
    </row>
    <row r="4" spans="2:46" ht="24.95" customHeight="1">
      <c r="B4" s="579"/>
      <c r="D4" s="580" t="s">
        <v>3427</v>
      </c>
      <c r="L4" s="579"/>
      <c r="M4" s="581" t="s">
        <v>3428</v>
      </c>
      <c r="AT4" s="576" t="s">
        <v>3429</v>
      </c>
    </row>
    <row r="5" spans="2:12" ht="6.95" customHeight="1">
      <c r="B5" s="579"/>
      <c r="L5" s="579"/>
    </row>
    <row r="6" spans="2:12" ht="12" customHeight="1">
      <c r="B6" s="579"/>
      <c r="D6" s="582" t="s">
        <v>3430</v>
      </c>
      <c r="L6" s="579"/>
    </row>
    <row r="7" spans="2:12" ht="16.5" customHeight="1">
      <c r="B7" s="579"/>
      <c r="E7" s="803" t="str">
        <f>'[1]Rekapitulace stavby'!K6</f>
        <v>Sušice_Hájkova ulice</v>
      </c>
      <c r="F7" s="804"/>
      <c r="G7" s="804"/>
      <c r="H7" s="804"/>
      <c r="L7" s="579"/>
    </row>
    <row r="8" spans="2:12" s="583" customFormat="1" ht="12" customHeight="1">
      <c r="B8" s="584"/>
      <c r="D8" s="582" t="s">
        <v>3431</v>
      </c>
      <c r="L8" s="584"/>
    </row>
    <row r="9" spans="2:12" s="583" customFormat="1" ht="36.95" customHeight="1">
      <c r="B9" s="584"/>
      <c r="E9" s="801" t="s">
        <v>4443</v>
      </c>
      <c r="F9" s="802"/>
      <c r="G9" s="802"/>
      <c r="H9" s="802"/>
      <c r="L9" s="584"/>
    </row>
    <row r="10" spans="2:12" s="583" customFormat="1" ht="12.75">
      <c r="B10" s="584"/>
      <c r="L10" s="584"/>
    </row>
    <row r="11" spans="2:12" s="583" customFormat="1" ht="12" customHeight="1">
      <c r="B11" s="584"/>
      <c r="D11" s="582" t="s">
        <v>3432</v>
      </c>
      <c r="F11" s="576" t="s">
        <v>3433</v>
      </c>
      <c r="I11" s="582" t="s">
        <v>3434</v>
      </c>
      <c r="J11" s="576" t="s">
        <v>3433</v>
      </c>
      <c r="L11" s="584"/>
    </row>
    <row r="12" spans="2:12" s="583" customFormat="1" ht="12" customHeight="1">
      <c r="B12" s="584"/>
      <c r="D12" s="582" t="s">
        <v>3435</v>
      </c>
      <c r="F12" s="576" t="s">
        <v>3436</v>
      </c>
      <c r="I12" s="582" t="s">
        <v>3437</v>
      </c>
      <c r="J12" s="585" t="str">
        <f>'[1]Rekapitulace stavby'!AN8</f>
        <v>6.5.2019</v>
      </c>
      <c r="L12" s="584"/>
    </row>
    <row r="13" spans="2:12" s="583" customFormat="1" ht="10.9" customHeight="1">
      <c r="B13" s="584"/>
      <c r="L13" s="584"/>
    </row>
    <row r="14" spans="2:12" s="583" customFormat="1" ht="12" customHeight="1">
      <c r="B14" s="584"/>
      <c r="D14" s="582" t="s">
        <v>3438</v>
      </c>
      <c r="I14" s="582" t="s">
        <v>3439</v>
      </c>
      <c r="J14" s="576" t="s">
        <v>3433</v>
      </c>
      <c r="L14" s="584"/>
    </row>
    <row r="15" spans="2:12" s="583" customFormat="1" ht="18" customHeight="1">
      <c r="B15" s="584"/>
      <c r="E15" s="576"/>
      <c r="I15" s="582" t="s">
        <v>3440</v>
      </c>
      <c r="J15" s="576" t="s">
        <v>3433</v>
      </c>
      <c r="L15" s="584"/>
    </row>
    <row r="16" spans="2:12" s="583" customFormat="1" ht="6.95" customHeight="1">
      <c r="B16" s="584"/>
      <c r="L16" s="584"/>
    </row>
    <row r="17" spans="2:12" s="583" customFormat="1" ht="12" customHeight="1">
      <c r="B17" s="584"/>
      <c r="D17" s="582" t="s">
        <v>3441</v>
      </c>
      <c r="I17" s="582" t="s">
        <v>3439</v>
      </c>
      <c r="J17" s="576" t="str">
        <f>'[1]Rekapitulace stavby'!AN13</f>
        <v/>
      </c>
      <c r="L17" s="584"/>
    </row>
    <row r="18" spans="2:12" s="583" customFormat="1" ht="18" customHeight="1">
      <c r="B18" s="584"/>
      <c r="E18" s="807" t="str">
        <f>'[1]Rekapitulace stavby'!E14</f>
        <v xml:space="preserve"> </v>
      </c>
      <c r="F18" s="807"/>
      <c r="G18" s="807"/>
      <c r="H18" s="807"/>
      <c r="I18" s="582" t="s">
        <v>3440</v>
      </c>
      <c r="J18" s="576" t="str">
        <f>'[1]Rekapitulace stavby'!AN14</f>
        <v/>
      </c>
      <c r="L18" s="584"/>
    </row>
    <row r="19" spans="2:12" s="583" customFormat="1" ht="6.95" customHeight="1">
      <c r="B19" s="584"/>
      <c r="L19" s="584"/>
    </row>
    <row r="20" spans="2:12" s="583" customFormat="1" ht="12" customHeight="1">
      <c r="B20" s="584"/>
      <c r="D20" s="582" t="s">
        <v>3442</v>
      </c>
      <c r="I20" s="582" t="s">
        <v>3439</v>
      </c>
      <c r="J20" s="576" t="s">
        <v>3433</v>
      </c>
      <c r="L20" s="584"/>
    </row>
    <row r="21" spans="2:12" s="583" customFormat="1" ht="18" customHeight="1">
      <c r="B21" s="584"/>
      <c r="E21" s="576" t="s">
        <v>3443</v>
      </c>
      <c r="I21" s="582" t="s">
        <v>3440</v>
      </c>
      <c r="J21" s="576" t="s">
        <v>3433</v>
      </c>
      <c r="L21" s="584"/>
    </row>
    <row r="22" spans="2:12" s="583" customFormat="1" ht="6.95" customHeight="1">
      <c r="B22" s="584"/>
      <c r="L22" s="584"/>
    </row>
    <row r="23" spans="2:12" s="583" customFormat="1" ht="12" customHeight="1">
      <c r="B23" s="584"/>
      <c r="D23" s="582" t="s">
        <v>3444</v>
      </c>
      <c r="I23" s="582" t="s">
        <v>3439</v>
      </c>
      <c r="J23" s="576" t="str">
        <f>IF('[1]Rekapitulace stavby'!AN19="","",'[1]Rekapitulace stavby'!AN19)</f>
        <v/>
      </c>
      <c r="L23" s="584"/>
    </row>
    <row r="24" spans="2:12" s="583" customFormat="1" ht="18" customHeight="1">
      <c r="B24" s="584"/>
      <c r="E24" s="576" t="str">
        <f>IF('[1]Rekapitulace stavby'!E20="","",'[1]Rekapitulace stavby'!E20)</f>
        <v xml:space="preserve"> </v>
      </c>
      <c r="I24" s="582" t="s">
        <v>3440</v>
      </c>
      <c r="J24" s="576" t="str">
        <f>IF('[1]Rekapitulace stavby'!AN20="","",'[1]Rekapitulace stavby'!AN20)</f>
        <v/>
      </c>
      <c r="L24" s="584"/>
    </row>
    <row r="25" spans="2:12" s="583" customFormat="1" ht="6.95" customHeight="1">
      <c r="B25" s="584"/>
      <c r="L25" s="584"/>
    </row>
    <row r="26" spans="2:12" s="583" customFormat="1" ht="12" customHeight="1">
      <c r="B26" s="584"/>
      <c r="D26" s="582" t="s">
        <v>3445</v>
      </c>
      <c r="L26" s="584"/>
    </row>
    <row r="27" spans="2:12" s="587" customFormat="1" ht="16.5" customHeight="1">
      <c r="B27" s="586"/>
      <c r="E27" s="808" t="s">
        <v>3433</v>
      </c>
      <c r="F27" s="808"/>
      <c r="G27" s="808"/>
      <c r="H27" s="808"/>
      <c r="L27" s="586"/>
    </row>
    <row r="28" spans="2:12" s="583" customFormat="1" ht="6.95" customHeight="1">
      <c r="B28" s="584"/>
      <c r="L28" s="584"/>
    </row>
    <row r="29" spans="2:12" s="583" customFormat="1" ht="6.95" customHeight="1">
      <c r="B29" s="584"/>
      <c r="D29" s="588"/>
      <c r="E29" s="588"/>
      <c r="F29" s="588"/>
      <c r="G29" s="588"/>
      <c r="H29" s="588"/>
      <c r="I29" s="588"/>
      <c r="J29" s="588"/>
      <c r="K29" s="588"/>
      <c r="L29" s="584"/>
    </row>
    <row r="30" spans="2:12" s="583" customFormat="1" ht="25.35" customHeight="1">
      <c r="B30" s="584"/>
      <c r="D30" s="589" t="s">
        <v>3446</v>
      </c>
      <c r="J30" s="590">
        <f>ROUND(J95,2)</f>
        <v>0</v>
      </c>
      <c r="L30" s="584"/>
    </row>
    <row r="31" spans="2:12" s="583" customFormat="1" ht="6.95" customHeight="1">
      <c r="B31" s="584"/>
      <c r="D31" s="588"/>
      <c r="E31" s="588"/>
      <c r="F31" s="588"/>
      <c r="G31" s="588"/>
      <c r="H31" s="588"/>
      <c r="I31" s="588"/>
      <c r="J31" s="588"/>
      <c r="K31" s="588"/>
      <c r="L31" s="584"/>
    </row>
    <row r="32" spans="2:12" s="583" customFormat="1" ht="14.45" customHeight="1">
      <c r="B32" s="584"/>
      <c r="F32" s="591" t="s">
        <v>3447</v>
      </c>
      <c r="I32" s="591" t="s">
        <v>3448</v>
      </c>
      <c r="J32" s="591" t="s">
        <v>3449</v>
      </c>
      <c r="L32" s="584"/>
    </row>
    <row r="33" spans="2:12" s="583" customFormat="1" ht="14.45" customHeight="1">
      <c r="B33" s="584"/>
      <c r="D33" s="582" t="s">
        <v>66</v>
      </c>
      <c r="E33" s="582" t="s">
        <v>3450</v>
      </c>
      <c r="F33" s="592">
        <f>ROUND((SUM(BE95:BE439)),2)</f>
        <v>0</v>
      </c>
      <c r="I33" s="593">
        <v>0.21</v>
      </c>
      <c r="J33" s="592">
        <f>ROUND(((SUM(BE95:BE439))*I33),2)</f>
        <v>0</v>
      </c>
      <c r="L33" s="584"/>
    </row>
    <row r="34" spans="2:12" s="583" customFormat="1" ht="14.45" customHeight="1">
      <c r="B34" s="584"/>
      <c r="E34" s="582" t="s">
        <v>3451</v>
      </c>
      <c r="F34" s="592">
        <f>ROUND((SUM(BF95:BF439)),2)</f>
        <v>0</v>
      </c>
      <c r="I34" s="593">
        <v>0.15</v>
      </c>
      <c r="J34" s="592">
        <f>ROUND(((SUM(BF95:BF439))*I34),2)</f>
        <v>0</v>
      </c>
      <c r="L34" s="584"/>
    </row>
    <row r="35" spans="2:12" s="583" customFormat="1" ht="14.45" customHeight="1" hidden="1">
      <c r="B35" s="584"/>
      <c r="E35" s="582" t="s">
        <v>3452</v>
      </c>
      <c r="F35" s="592">
        <f>ROUND((SUM(BG95:BG439)),2)</f>
        <v>0</v>
      </c>
      <c r="I35" s="593">
        <v>0.21</v>
      </c>
      <c r="J35" s="592">
        <f>0</f>
        <v>0</v>
      </c>
      <c r="L35" s="584"/>
    </row>
    <row r="36" spans="2:12" s="583" customFormat="1" ht="14.45" customHeight="1" hidden="1">
      <c r="B36" s="584"/>
      <c r="E36" s="582" t="s">
        <v>3453</v>
      </c>
      <c r="F36" s="592">
        <f>ROUND((SUM(BH95:BH439)),2)</f>
        <v>0</v>
      </c>
      <c r="I36" s="593">
        <v>0.15</v>
      </c>
      <c r="J36" s="592">
        <f>0</f>
        <v>0</v>
      </c>
      <c r="L36" s="584"/>
    </row>
    <row r="37" spans="2:12" s="583" customFormat="1" ht="14.45" customHeight="1" hidden="1">
      <c r="B37" s="584"/>
      <c r="E37" s="582" t="s">
        <v>3454</v>
      </c>
      <c r="F37" s="592">
        <f>ROUND((SUM(BI95:BI439)),2)</f>
        <v>0</v>
      </c>
      <c r="I37" s="593">
        <v>0</v>
      </c>
      <c r="J37" s="592">
        <f>0</f>
        <v>0</v>
      </c>
      <c r="L37" s="584"/>
    </row>
    <row r="38" spans="2:12" s="583" customFormat="1" ht="6.95" customHeight="1">
      <c r="B38" s="584"/>
      <c r="L38" s="584"/>
    </row>
    <row r="39" spans="2:12" s="583" customFormat="1" ht="25.35" customHeight="1">
      <c r="B39" s="584"/>
      <c r="C39" s="594"/>
      <c r="D39" s="595" t="s">
        <v>3455</v>
      </c>
      <c r="E39" s="596"/>
      <c r="F39" s="596"/>
      <c r="G39" s="597" t="s">
        <v>3456</v>
      </c>
      <c r="H39" s="598" t="s">
        <v>3457</v>
      </c>
      <c r="I39" s="596"/>
      <c r="J39" s="599">
        <f>SUM(J30:J37)</f>
        <v>0</v>
      </c>
      <c r="K39" s="600"/>
      <c r="L39" s="584"/>
    </row>
    <row r="40" spans="2:12" s="583" customFormat="1" ht="14.45" customHeight="1">
      <c r="B40" s="601"/>
      <c r="C40" s="602"/>
      <c r="D40" s="602"/>
      <c r="E40" s="602"/>
      <c r="F40" s="602"/>
      <c r="G40" s="602"/>
      <c r="H40" s="602"/>
      <c r="I40" s="602"/>
      <c r="J40" s="602"/>
      <c r="K40" s="602"/>
      <c r="L40" s="584"/>
    </row>
    <row r="44" spans="2:12" s="583" customFormat="1" ht="6.95" customHeight="1">
      <c r="B44" s="603"/>
      <c r="C44" s="604"/>
      <c r="D44" s="604"/>
      <c r="E44" s="604"/>
      <c r="F44" s="604"/>
      <c r="G44" s="604"/>
      <c r="H44" s="604"/>
      <c r="I44" s="604"/>
      <c r="J44" s="604"/>
      <c r="K44" s="604"/>
      <c r="L44" s="584"/>
    </row>
    <row r="45" spans="2:12" s="583" customFormat="1" ht="24.95" customHeight="1">
      <c r="B45" s="584"/>
      <c r="C45" s="580" t="s">
        <v>3458</v>
      </c>
      <c r="L45" s="584"/>
    </row>
    <row r="46" spans="2:12" s="583" customFormat="1" ht="6.95" customHeight="1">
      <c r="B46" s="584"/>
      <c r="L46" s="584"/>
    </row>
    <row r="47" spans="2:12" s="583" customFormat="1" ht="12" customHeight="1">
      <c r="B47" s="584"/>
      <c r="C47" s="582" t="s">
        <v>3430</v>
      </c>
      <c r="L47" s="584"/>
    </row>
    <row r="48" spans="2:12" s="583" customFormat="1" ht="16.5" customHeight="1">
      <c r="B48" s="584"/>
      <c r="E48" s="803" t="str">
        <f>E7</f>
        <v>Sušice_Hájkova ulice</v>
      </c>
      <c r="F48" s="804"/>
      <c r="G48" s="804"/>
      <c r="H48" s="804"/>
      <c r="L48" s="584"/>
    </row>
    <row r="49" spans="2:12" s="583" customFormat="1" ht="12" customHeight="1">
      <c r="B49" s="584"/>
      <c r="C49" s="582" t="s">
        <v>3431</v>
      </c>
      <c r="L49" s="584"/>
    </row>
    <row r="50" spans="2:12" s="583" customFormat="1" ht="16.5" customHeight="1">
      <c r="B50" s="584"/>
      <c r="E50" s="801" t="str">
        <f>E9</f>
        <v>SO 01.1 - Komunikace (SÚS)</v>
      </c>
      <c r="F50" s="802"/>
      <c r="G50" s="802"/>
      <c r="H50" s="802"/>
      <c r="L50" s="584"/>
    </row>
    <row r="51" spans="2:12" s="583" customFormat="1" ht="6.95" customHeight="1">
      <c r="B51" s="584"/>
      <c r="L51" s="584"/>
    </row>
    <row r="52" spans="2:12" s="583" customFormat="1" ht="12" customHeight="1">
      <c r="B52" s="584"/>
      <c r="C52" s="582" t="s">
        <v>3435</v>
      </c>
      <c r="F52" s="576" t="str">
        <f>F12</f>
        <v>Sušice</v>
      </c>
      <c r="I52" s="582" t="s">
        <v>3437</v>
      </c>
      <c r="J52" s="585" t="str">
        <f>IF(J12="","",J12)</f>
        <v>6.5.2019</v>
      </c>
      <c r="L52" s="584"/>
    </row>
    <row r="53" spans="2:12" s="583" customFormat="1" ht="6.95" customHeight="1">
      <c r="B53" s="584"/>
      <c r="L53" s="584"/>
    </row>
    <row r="54" spans="2:12" s="583" customFormat="1" ht="13.7" customHeight="1">
      <c r="B54" s="584"/>
      <c r="C54" s="582" t="s">
        <v>3438</v>
      </c>
      <c r="F54" s="576">
        <f>E15</f>
        <v>0</v>
      </c>
      <c r="I54" s="582" t="s">
        <v>3442</v>
      </c>
      <c r="J54" s="605" t="str">
        <f>E21</f>
        <v>AF Cityplan s.r.o. Praha</v>
      </c>
      <c r="L54" s="584"/>
    </row>
    <row r="55" spans="2:12" s="583" customFormat="1" ht="13.7" customHeight="1">
      <c r="B55" s="584"/>
      <c r="C55" s="582" t="s">
        <v>3441</v>
      </c>
      <c r="F55" s="576" t="str">
        <f>IF(E18="","",E18)</f>
        <v xml:space="preserve"> </v>
      </c>
      <c r="I55" s="582" t="s">
        <v>3444</v>
      </c>
      <c r="J55" s="605" t="str">
        <f>E24</f>
        <v xml:space="preserve"> </v>
      </c>
      <c r="L55" s="584"/>
    </row>
    <row r="56" spans="2:12" s="583" customFormat="1" ht="10.35" customHeight="1">
      <c r="B56" s="584"/>
      <c r="L56" s="584"/>
    </row>
    <row r="57" spans="2:12" s="583" customFormat="1" ht="29.25" customHeight="1">
      <c r="B57" s="584"/>
      <c r="C57" s="606" t="s">
        <v>3459</v>
      </c>
      <c r="D57" s="594"/>
      <c r="E57" s="594"/>
      <c r="F57" s="594"/>
      <c r="G57" s="594"/>
      <c r="H57" s="594"/>
      <c r="I57" s="594"/>
      <c r="J57" s="607" t="s">
        <v>3460</v>
      </c>
      <c r="K57" s="594"/>
      <c r="L57" s="584"/>
    </row>
    <row r="58" spans="2:12" s="583" customFormat="1" ht="10.35" customHeight="1">
      <c r="B58" s="584"/>
      <c r="L58" s="584"/>
    </row>
    <row r="59" spans="2:47" s="583" customFormat="1" ht="22.9" customHeight="1">
      <c r="B59" s="584"/>
      <c r="C59" s="608" t="s">
        <v>3461</v>
      </c>
      <c r="J59" s="590">
        <f>J95</f>
        <v>0</v>
      </c>
      <c r="L59" s="584"/>
      <c r="AU59" s="576" t="s">
        <v>3462</v>
      </c>
    </row>
    <row r="60" spans="2:12" s="610" customFormat="1" ht="24.95" customHeight="1">
      <c r="B60" s="609"/>
      <c r="D60" s="611" t="s">
        <v>3463</v>
      </c>
      <c r="E60" s="612"/>
      <c r="F60" s="612"/>
      <c r="G60" s="612"/>
      <c r="H60" s="612"/>
      <c r="I60" s="612"/>
      <c r="J60" s="613">
        <f>J96</f>
        <v>0</v>
      </c>
      <c r="L60" s="609"/>
    </row>
    <row r="61" spans="2:12" s="615" customFormat="1" ht="19.9" customHeight="1">
      <c r="B61" s="614"/>
      <c r="D61" s="616" t="s">
        <v>3464</v>
      </c>
      <c r="E61" s="617"/>
      <c r="F61" s="617"/>
      <c r="G61" s="617"/>
      <c r="H61" s="617"/>
      <c r="I61" s="617"/>
      <c r="J61" s="618">
        <f>J97</f>
        <v>0</v>
      </c>
      <c r="L61" s="614"/>
    </row>
    <row r="62" spans="2:12" s="615" customFormat="1" ht="19.9" customHeight="1">
      <c r="B62" s="614"/>
      <c r="D62" s="616" t="s">
        <v>3465</v>
      </c>
      <c r="E62" s="617"/>
      <c r="F62" s="617"/>
      <c r="G62" s="617"/>
      <c r="H62" s="617"/>
      <c r="I62" s="617"/>
      <c r="J62" s="618">
        <f>J209</f>
        <v>0</v>
      </c>
      <c r="L62" s="614"/>
    </row>
    <row r="63" spans="2:12" s="615" customFormat="1" ht="19.9" customHeight="1">
      <c r="B63" s="614"/>
      <c r="D63" s="616" t="s">
        <v>3466</v>
      </c>
      <c r="E63" s="617"/>
      <c r="F63" s="617"/>
      <c r="G63" s="617"/>
      <c r="H63" s="617"/>
      <c r="I63" s="617"/>
      <c r="J63" s="618">
        <f>J221</f>
        <v>0</v>
      </c>
      <c r="L63" s="614"/>
    </row>
    <row r="64" spans="2:12" s="615" customFormat="1" ht="19.9" customHeight="1">
      <c r="B64" s="614"/>
      <c r="D64" s="616" t="s">
        <v>3467</v>
      </c>
      <c r="E64" s="617"/>
      <c r="F64" s="617"/>
      <c r="G64" s="617"/>
      <c r="H64" s="617"/>
      <c r="I64" s="617"/>
      <c r="J64" s="618">
        <f>J225</f>
        <v>0</v>
      </c>
      <c r="L64" s="614"/>
    </row>
    <row r="65" spans="2:12" s="615" customFormat="1" ht="19.9" customHeight="1">
      <c r="B65" s="614"/>
      <c r="D65" s="616" t="s">
        <v>3468</v>
      </c>
      <c r="E65" s="617"/>
      <c r="F65" s="617"/>
      <c r="G65" s="617"/>
      <c r="H65" s="617"/>
      <c r="I65" s="617"/>
      <c r="J65" s="618">
        <f>J234</f>
        <v>0</v>
      </c>
      <c r="L65" s="614"/>
    </row>
    <row r="66" spans="2:12" s="615" customFormat="1" ht="19.9" customHeight="1">
      <c r="B66" s="614"/>
      <c r="D66" s="616" t="s">
        <v>3469</v>
      </c>
      <c r="E66" s="617"/>
      <c r="F66" s="617"/>
      <c r="G66" s="617"/>
      <c r="H66" s="617"/>
      <c r="I66" s="617"/>
      <c r="J66" s="618">
        <f>J265</f>
        <v>0</v>
      </c>
      <c r="L66" s="614"/>
    </row>
    <row r="67" spans="2:12" s="615" customFormat="1" ht="19.9" customHeight="1">
      <c r="B67" s="614"/>
      <c r="D67" s="616" t="s">
        <v>3470</v>
      </c>
      <c r="E67" s="617"/>
      <c r="F67" s="617"/>
      <c r="G67" s="617"/>
      <c r="H67" s="617"/>
      <c r="I67" s="617"/>
      <c r="J67" s="618">
        <f>J312</f>
        <v>0</v>
      </c>
      <c r="L67" s="614"/>
    </row>
    <row r="68" spans="2:12" s="615" customFormat="1" ht="19.9" customHeight="1">
      <c r="B68" s="614"/>
      <c r="D68" s="616" t="s">
        <v>3471</v>
      </c>
      <c r="E68" s="617"/>
      <c r="F68" s="617"/>
      <c r="G68" s="617"/>
      <c r="H68" s="617"/>
      <c r="I68" s="617"/>
      <c r="J68" s="618">
        <f>J387</f>
        <v>0</v>
      </c>
      <c r="L68" s="614"/>
    </row>
    <row r="69" spans="2:12" s="615" customFormat="1" ht="19.9" customHeight="1">
      <c r="B69" s="614"/>
      <c r="D69" s="616" t="s">
        <v>3472</v>
      </c>
      <c r="E69" s="617"/>
      <c r="F69" s="617"/>
      <c r="G69" s="617"/>
      <c r="H69" s="617"/>
      <c r="I69" s="617"/>
      <c r="J69" s="618">
        <f>J407</f>
        <v>0</v>
      </c>
      <c r="L69" s="614"/>
    </row>
    <row r="70" spans="2:12" s="610" customFormat="1" ht="24.95" customHeight="1">
      <c r="B70" s="609"/>
      <c r="D70" s="611" t="s">
        <v>3473</v>
      </c>
      <c r="E70" s="612"/>
      <c r="F70" s="612"/>
      <c r="G70" s="612"/>
      <c r="H70" s="612"/>
      <c r="I70" s="612"/>
      <c r="J70" s="613">
        <f>J409</f>
        <v>0</v>
      </c>
      <c r="L70" s="609"/>
    </row>
    <row r="71" spans="2:12" s="615" customFormat="1" ht="19.9" customHeight="1">
      <c r="B71" s="614"/>
      <c r="D71" s="616" t="s">
        <v>3474</v>
      </c>
      <c r="E71" s="617"/>
      <c r="F71" s="617"/>
      <c r="G71" s="617"/>
      <c r="H71" s="617"/>
      <c r="I71" s="617"/>
      <c r="J71" s="618">
        <f>J410</f>
        <v>0</v>
      </c>
      <c r="L71" s="614"/>
    </row>
    <row r="72" spans="2:12" s="615" customFormat="1" ht="19.9" customHeight="1">
      <c r="B72" s="614"/>
      <c r="D72" s="616" t="s">
        <v>3475</v>
      </c>
      <c r="E72" s="617"/>
      <c r="F72" s="617"/>
      <c r="G72" s="617"/>
      <c r="H72" s="617"/>
      <c r="I72" s="617"/>
      <c r="J72" s="618">
        <f>J414</f>
        <v>0</v>
      </c>
      <c r="L72" s="614"/>
    </row>
    <row r="73" spans="2:12" s="610" customFormat="1" ht="24.95" customHeight="1">
      <c r="B73" s="609"/>
      <c r="D73" s="611" t="s">
        <v>3476</v>
      </c>
      <c r="E73" s="612"/>
      <c r="F73" s="612"/>
      <c r="G73" s="612"/>
      <c r="H73" s="612"/>
      <c r="I73" s="612"/>
      <c r="J73" s="613">
        <f>J424</f>
        <v>0</v>
      </c>
      <c r="L73" s="609"/>
    </row>
    <row r="74" spans="2:12" s="615" customFormat="1" ht="19.9" customHeight="1">
      <c r="B74" s="614"/>
      <c r="D74" s="616" t="s">
        <v>3477</v>
      </c>
      <c r="E74" s="617"/>
      <c r="F74" s="617"/>
      <c r="G74" s="617"/>
      <c r="H74" s="617"/>
      <c r="I74" s="617"/>
      <c r="J74" s="618">
        <f>J425</f>
        <v>0</v>
      </c>
      <c r="L74" s="614"/>
    </row>
    <row r="75" spans="2:12" s="615" customFormat="1" ht="19.9" customHeight="1">
      <c r="B75" s="614"/>
      <c r="D75" s="616" t="s">
        <v>3478</v>
      </c>
      <c r="E75" s="617"/>
      <c r="F75" s="617"/>
      <c r="G75" s="617"/>
      <c r="H75" s="617"/>
      <c r="I75" s="617"/>
      <c r="J75" s="618">
        <f>J433</f>
        <v>0</v>
      </c>
      <c r="L75" s="614"/>
    </row>
    <row r="76" spans="2:12" s="583" customFormat="1" ht="21.75" customHeight="1">
      <c r="B76" s="584"/>
      <c r="L76" s="584"/>
    </row>
    <row r="77" spans="2:12" s="583" customFormat="1" ht="6.95" customHeight="1">
      <c r="B77" s="601"/>
      <c r="C77" s="602"/>
      <c r="D77" s="602"/>
      <c r="E77" s="602"/>
      <c r="F77" s="602"/>
      <c r="G77" s="602"/>
      <c r="H77" s="602"/>
      <c r="I77" s="602"/>
      <c r="J77" s="602"/>
      <c r="K77" s="602"/>
      <c r="L77" s="584"/>
    </row>
    <row r="81" spans="2:12" s="583" customFormat="1" ht="6.95" customHeight="1">
      <c r="B81" s="603"/>
      <c r="C81" s="604"/>
      <c r="D81" s="604"/>
      <c r="E81" s="604"/>
      <c r="F81" s="604"/>
      <c r="G81" s="604"/>
      <c r="H81" s="604"/>
      <c r="I81" s="604"/>
      <c r="J81" s="604"/>
      <c r="K81" s="604"/>
      <c r="L81" s="584"/>
    </row>
    <row r="82" spans="2:12" s="583" customFormat="1" ht="24.95" customHeight="1">
      <c r="B82" s="584"/>
      <c r="C82" s="580" t="s">
        <v>3479</v>
      </c>
      <c r="L82" s="584"/>
    </row>
    <row r="83" spans="2:12" s="583" customFormat="1" ht="6.95" customHeight="1">
      <c r="B83" s="584"/>
      <c r="L83" s="584"/>
    </row>
    <row r="84" spans="2:12" s="583" customFormat="1" ht="12" customHeight="1">
      <c r="B84" s="584"/>
      <c r="C84" s="582" t="s">
        <v>3430</v>
      </c>
      <c r="L84" s="584"/>
    </row>
    <row r="85" spans="2:12" s="583" customFormat="1" ht="16.5" customHeight="1">
      <c r="B85" s="584"/>
      <c r="E85" s="803" t="str">
        <f>E7</f>
        <v>Sušice_Hájkova ulice</v>
      </c>
      <c r="F85" s="804"/>
      <c r="G85" s="804"/>
      <c r="H85" s="804"/>
      <c r="L85" s="584"/>
    </row>
    <row r="86" spans="2:12" s="583" customFormat="1" ht="12" customHeight="1">
      <c r="B86" s="584"/>
      <c r="C86" s="582" t="s">
        <v>3431</v>
      </c>
      <c r="L86" s="584"/>
    </row>
    <row r="87" spans="2:12" s="583" customFormat="1" ht="16.5" customHeight="1">
      <c r="B87" s="584"/>
      <c r="E87" s="801" t="str">
        <f>E9</f>
        <v>SO 01.1 - Komunikace (SÚS)</v>
      </c>
      <c r="F87" s="802"/>
      <c r="G87" s="802"/>
      <c r="H87" s="802"/>
      <c r="L87" s="584"/>
    </row>
    <row r="88" spans="2:12" s="583" customFormat="1" ht="6.95" customHeight="1">
      <c r="B88" s="584"/>
      <c r="L88" s="584"/>
    </row>
    <row r="89" spans="2:12" s="583" customFormat="1" ht="12" customHeight="1">
      <c r="B89" s="584"/>
      <c r="C89" s="582" t="s">
        <v>3435</v>
      </c>
      <c r="F89" s="576" t="str">
        <f>F12</f>
        <v>Sušice</v>
      </c>
      <c r="I89" s="582" t="s">
        <v>3437</v>
      </c>
      <c r="J89" s="585" t="str">
        <f>IF(J12="","",J12)</f>
        <v>6.5.2019</v>
      </c>
      <c r="L89" s="584"/>
    </row>
    <row r="90" spans="2:12" s="583" customFormat="1" ht="6.95" customHeight="1">
      <c r="B90" s="584"/>
      <c r="L90" s="584"/>
    </row>
    <row r="91" spans="2:12" s="583" customFormat="1" ht="13.7" customHeight="1">
      <c r="B91" s="584"/>
      <c r="C91" s="582" t="s">
        <v>3438</v>
      </c>
      <c r="F91" s="576">
        <f>E15</f>
        <v>0</v>
      </c>
      <c r="I91" s="582" t="s">
        <v>3442</v>
      </c>
      <c r="J91" s="605" t="str">
        <f>E21</f>
        <v>AF Cityplan s.r.o. Praha</v>
      </c>
      <c r="L91" s="584"/>
    </row>
    <row r="92" spans="2:12" s="583" customFormat="1" ht="13.7" customHeight="1">
      <c r="B92" s="584"/>
      <c r="C92" s="582" t="s">
        <v>3441</v>
      </c>
      <c r="F92" s="576" t="str">
        <f>IF(E18="","",E18)</f>
        <v xml:space="preserve"> </v>
      </c>
      <c r="I92" s="582" t="s">
        <v>3444</v>
      </c>
      <c r="J92" s="605" t="str">
        <f>E24</f>
        <v xml:space="preserve"> </v>
      </c>
      <c r="L92" s="584"/>
    </row>
    <row r="93" spans="2:12" s="583" customFormat="1" ht="10.35" customHeight="1">
      <c r="B93" s="584"/>
      <c r="L93" s="584"/>
    </row>
    <row r="94" spans="2:20" s="627" customFormat="1" ht="29.25" customHeight="1">
      <c r="B94" s="619"/>
      <c r="C94" s="620" t="s">
        <v>3480</v>
      </c>
      <c r="D94" s="621" t="s">
        <v>2730</v>
      </c>
      <c r="E94" s="621" t="s">
        <v>3481</v>
      </c>
      <c r="F94" s="621" t="s">
        <v>3096</v>
      </c>
      <c r="G94" s="621" t="s">
        <v>85</v>
      </c>
      <c r="H94" s="621" t="s">
        <v>2733</v>
      </c>
      <c r="I94" s="621" t="s">
        <v>3482</v>
      </c>
      <c r="J94" s="622" t="s">
        <v>3460</v>
      </c>
      <c r="K94" s="623" t="s">
        <v>3483</v>
      </c>
      <c r="L94" s="619"/>
      <c r="M94" s="624" t="s">
        <v>3433</v>
      </c>
      <c r="N94" s="625" t="s">
        <v>66</v>
      </c>
      <c r="O94" s="625" t="s">
        <v>3484</v>
      </c>
      <c r="P94" s="625" t="s">
        <v>3485</v>
      </c>
      <c r="Q94" s="625" t="s">
        <v>3486</v>
      </c>
      <c r="R94" s="625" t="s">
        <v>3487</v>
      </c>
      <c r="S94" s="625" t="s">
        <v>3488</v>
      </c>
      <c r="T94" s="626" t="s">
        <v>3489</v>
      </c>
    </row>
    <row r="95" spans="2:63" s="583" customFormat="1" ht="22.9" customHeight="1">
      <c r="B95" s="584"/>
      <c r="C95" s="628" t="s">
        <v>3490</v>
      </c>
      <c r="J95" s="629">
        <f>BK95</f>
        <v>0</v>
      </c>
      <c r="L95" s="584"/>
      <c r="M95" s="630"/>
      <c r="N95" s="588"/>
      <c r="O95" s="588"/>
      <c r="P95" s="631">
        <f>P96+P409+P424</f>
        <v>4852.043512</v>
      </c>
      <c r="Q95" s="588"/>
      <c r="R95" s="631">
        <f>R96+R409+R424</f>
        <v>4537.824837759999</v>
      </c>
      <c r="S95" s="588"/>
      <c r="T95" s="632">
        <f>T96+T409+T424</f>
        <v>2694.39919</v>
      </c>
      <c r="AT95" s="576" t="s">
        <v>3491</v>
      </c>
      <c r="AU95" s="576" t="s">
        <v>3462</v>
      </c>
      <c r="BK95" s="633">
        <f>BK96+BK409+BK424</f>
        <v>0</v>
      </c>
    </row>
    <row r="96" spans="2:63" s="635" customFormat="1" ht="25.9" customHeight="1">
      <c r="B96" s="634"/>
      <c r="D96" s="636" t="s">
        <v>3491</v>
      </c>
      <c r="E96" s="637" t="s">
        <v>21</v>
      </c>
      <c r="F96" s="637" t="s">
        <v>3492</v>
      </c>
      <c r="J96" s="638">
        <f>BK96</f>
        <v>0</v>
      </c>
      <c r="L96" s="634"/>
      <c r="M96" s="639"/>
      <c r="N96" s="640"/>
      <c r="O96" s="640"/>
      <c r="P96" s="641">
        <f>P97+P209+P221+P225+P234+P265+P312+P387+P407</f>
        <v>4849.1655120000005</v>
      </c>
      <c r="Q96" s="640"/>
      <c r="R96" s="641">
        <f>R97+R209+R221+R225+R234+R265+R312+R387+R407</f>
        <v>4537.800407759999</v>
      </c>
      <c r="S96" s="640"/>
      <c r="T96" s="642">
        <f>T97+T209+T221+T225+T234+T265+T312+T387+T407</f>
        <v>2694.39919</v>
      </c>
      <c r="AR96" s="636" t="s">
        <v>94</v>
      </c>
      <c r="AT96" s="643" t="s">
        <v>3491</v>
      </c>
      <c r="AU96" s="643" t="s">
        <v>3493</v>
      </c>
      <c r="AY96" s="636" t="s">
        <v>3494</v>
      </c>
      <c r="BK96" s="644">
        <f>BK97+BK209+BK221+BK225+BK234+BK265+BK312+BK387+BK407</f>
        <v>0</v>
      </c>
    </row>
    <row r="97" spans="2:63" s="635" customFormat="1" ht="22.9" customHeight="1">
      <c r="B97" s="634"/>
      <c r="D97" s="636" t="s">
        <v>3491</v>
      </c>
      <c r="E97" s="645" t="s">
        <v>94</v>
      </c>
      <c r="F97" s="645" t="s">
        <v>95</v>
      </c>
      <c r="J97" s="646">
        <f>BK97</f>
        <v>0</v>
      </c>
      <c r="L97" s="634"/>
      <c r="M97" s="639"/>
      <c r="N97" s="640"/>
      <c r="O97" s="640"/>
      <c r="P97" s="641">
        <f>SUM(P98:P208)</f>
        <v>2505.304061</v>
      </c>
      <c r="Q97" s="640"/>
      <c r="R97" s="641">
        <f>SUM(R98:R208)</f>
        <v>4219.027362999999</v>
      </c>
      <c r="S97" s="640"/>
      <c r="T97" s="642">
        <f>SUM(T98:T208)</f>
        <v>2660.08239</v>
      </c>
      <c r="AR97" s="636" t="s">
        <v>94</v>
      </c>
      <c r="AT97" s="643" t="s">
        <v>3491</v>
      </c>
      <c r="AU97" s="643" t="s">
        <v>94</v>
      </c>
      <c r="AY97" s="636" t="s">
        <v>3494</v>
      </c>
      <c r="BK97" s="644">
        <f>SUM(BK98:BK208)</f>
        <v>0</v>
      </c>
    </row>
    <row r="98" spans="2:65" s="583" customFormat="1" ht="16.5" customHeight="1">
      <c r="B98" s="647"/>
      <c r="C98" s="648" t="s">
        <v>94</v>
      </c>
      <c r="D98" s="648" t="s">
        <v>3495</v>
      </c>
      <c r="E98" s="649" t="s">
        <v>3496</v>
      </c>
      <c r="F98" s="650" t="s">
        <v>3497</v>
      </c>
      <c r="G98" s="651" t="s">
        <v>309</v>
      </c>
      <c r="H98" s="652">
        <v>130.075</v>
      </c>
      <c r="I98" s="829"/>
      <c r="J98" s="653">
        <f>ROUND(I98*H98,2)</f>
        <v>0</v>
      </c>
      <c r="K98" s="650" t="s">
        <v>3498</v>
      </c>
      <c r="L98" s="654"/>
      <c r="M98" s="655" t="s">
        <v>3433</v>
      </c>
      <c r="N98" s="656" t="s">
        <v>3450</v>
      </c>
      <c r="O98" s="657">
        <v>0</v>
      </c>
      <c r="P98" s="657">
        <f>O98*H98</f>
        <v>0</v>
      </c>
      <c r="Q98" s="657">
        <v>1</v>
      </c>
      <c r="R98" s="657">
        <f>Q98*H98</f>
        <v>130.075</v>
      </c>
      <c r="S98" s="657">
        <v>0</v>
      </c>
      <c r="T98" s="658">
        <f>S98*H98</f>
        <v>0</v>
      </c>
      <c r="AR98" s="576" t="s">
        <v>673</v>
      </c>
      <c r="AT98" s="576" t="s">
        <v>3495</v>
      </c>
      <c r="AU98" s="576" t="s">
        <v>266</v>
      </c>
      <c r="AY98" s="576" t="s">
        <v>3494</v>
      </c>
      <c r="BE98" s="659">
        <f>IF(N98="základní",J98,0)</f>
        <v>0</v>
      </c>
      <c r="BF98" s="659">
        <f>IF(N98="snížená",J98,0)</f>
        <v>0</v>
      </c>
      <c r="BG98" s="659">
        <f>IF(N98="zákl. přenesená",J98,0)</f>
        <v>0</v>
      </c>
      <c r="BH98" s="659">
        <f>IF(N98="sníž. přenesená",J98,0)</f>
        <v>0</v>
      </c>
      <c r="BI98" s="659">
        <f>IF(N98="nulová",J98,0)</f>
        <v>0</v>
      </c>
      <c r="BJ98" s="576" t="s">
        <v>94</v>
      </c>
      <c r="BK98" s="659">
        <f>ROUND(I98*H98,2)</f>
        <v>0</v>
      </c>
      <c r="BL98" s="576" t="s">
        <v>527</v>
      </c>
      <c r="BM98" s="576" t="s">
        <v>3499</v>
      </c>
    </row>
    <row r="99" spans="2:51" s="661" customFormat="1" ht="12.75">
      <c r="B99" s="660"/>
      <c r="D99" s="662" t="s">
        <v>3500</v>
      </c>
      <c r="E99" s="663" t="s">
        <v>3433</v>
      </c>
      <c r="F99" s="664" t="s">
        <v>3501</v>
      </c>
      <c r="H99" s="665">
        <v>130.075</v>
      </c>
      <c r="L99" s="660"/>
      <c r="M99" s="666"/>
      <c r="N99" s="667"/>
      <c r="O99" s="667"/>
      <c r="P99" s="667"/>
      <c r="Q99" s="667"/>
      <c r="R99" s="667"/>
      <c r="S99" s="667"/>
      <c r="T99" s="668"/>
      <c r="AT99" s="663" t="s">
        <v>3500</v>
      </c>
      <c r="AU99" s="663" t="s">
        <v>266</v>
      </c>
      <c r="AV99" s="661" t="s">
        <v>266</v>
      </c>
      <c r="AW99" s="661" t="s">
        <v>3502</v>
      </c>
      <c r="AX99" s="661" t="s">
        <v>3493</v>
      </c>
      <c r="AY99" s="663" t="s">
        <v>3494</v>
      </c>
    </row>
    <row r="100" spans="2:51" s="670" customFormat="1" ht="12.75">
      <c r="B100" s="669"/>
      <c r="D100" s="662" t="s">
        <v>3500</v>
      </c>
      <c r="E100" s="671" t="s">
        <v>3433</v>
      </c>
      <c r="F100" s="672" t="s">
        <v>3381</v>
      </c>
      <c r="H100" s="673">
        <v>130.075</v>
      </c>
      <c r="L100" s="669"/>
      <c r="M100" s="674"/>
      <c r="N100" s="675"/>
      <c r="O100" s="675"/>
      <c r="P100" s="675"/>
      <c r="Q100" s="675"/>
      <c r="R100" s="675"/>
      <c r="S100" s="675"/>
      <c r="T100" s="676"/>
      <c r="AT100" s="671" t="s">
        <v>3500</v>
      </c>
      <c r="AU100" s="671" t="s">
        <v>266</v>
      </c>
      <c r="AV100" s="670" t="s">
        <v>527</v>
      </c>
      <c r="AW100" s="670" t="s">
        <v>3502</v>
      </c>
      <c r="AX100" s="670" t="s">
        <v>94</v>
      </c>
      <c r="AY100" s="671" t="s">
        <v>3494</v>
      </c>
    </row>
    <row r="101" spans="2:65" s="583" customFormat="1" ht="16.5" customHeight="1">
      <c r="B101" s="647"/>
      <c r="C101" s="677" t="s">
        <v>266</v>
      </c>
      <c r="D101" s="677" t="s">
        <v>3503</v>
      </c>
      <c r="E101" s="678" t="s">
        <v>3504</v>
      </c>
      <c r="F101" s="679" t="s">
        <v>3505</v>
      </c>
      <c r="G101" s="680" t="s">
        <v>183</v>
      </c>
      <c r="H101" s="681">
        <v>10</v>
      </c>
      <c r="I101" s="830"/>
      <c r="J101" s="682">
        <f>ROUND(I101*H101,2)</f>
        <v>0</v>
      </c>
      <c r="K101" s="679" t="s">
        <v>3498</v>
      </c>
      <c r="L101" s="584"/>
      <c r="M101" s="683" t="s">
        <v>3433</v>
      </c>
      <c r="N101" s="684" t="s">
        <v>3450</v>
      </c>
      <c r="O101" s="657">
        <v>0.172</v>
      </c>
      <c r="P101" s="657">
        <f>O101*H101</f>
        <v>1.7199999999999998</v>
      </c>
      <c r="Q101" s="657">
        <v>0</v>
      </c>
      <c r="R101" s="657">
        <f>Q101*H101</f>
        <v>0</v>
      </c>
      <c r="S101" s="657">
        <v>0</v>
      </c>
      <c r="T101" s="658">
        <f>S101*H101</f>
        <v>0</v>
      </c>
      <c r="AR101" s="576" t="s">
        <v>527</v>
      </c>
      <c r="AT101" s="576" t="s">
        <v>3503</v>
      </c>
      <c r="AU101" s="576" t="s">
        <v>266</v>
      </c>
      <c r="AY101" s="576" t="s">
        <v>3494</v>
      </c>
      <c r="BE101" s="659">
        <f>IF(N101="základní",J101,0)</f>
        <v>0</v>
      </c>
      <c r="BF101" s="659">
        <f>IF(N101="snížená",J101,0)</f>
        <v>0</v>
      </c>
      <c r="BG101" s="659">
        <f>IF(N101="zákl. přenesená",J101,0)</f>
        <v>0</v>
      </c>
      <c r="BH101" s="659">
        <f>IF(N101="sníž. přenesená",J101,0)</f>
        <v>0</v>
      </c>
      <c r="BI101" s="659">
        <f>IF(N101="nulová",J101,0)</f>
        <v>0</v>
      </c>
      <c r="BJ101" s="576" t="s">
        <v>94</v>
      </c>
      <c r="BK101" s="659">
        <f>ROUND(I101*H101,2)</f>
        <v>0</v>
      </c>
      <c r="BL101" s="576" t="s">
        <v>527</v>
      </c>
      <c r="BM101" s="576" t="s">
        <v>3506</v>
      </c>
    </row>
    <row r="102" spans="2:51" s="661" customFormat="1" ht="12.75">
      <c r="B102" s="660"/>
      <c r="D102" s="662" t="s">
        <v>3500</v>
      </c>
      <c r="E102" s="663" t="s">
        <v>3433</v>
      </c>
      <c r="F102" s="664" t="s">
        <v>145</v>
      </c>
      <c r="H102" s="665">
        <v>10</v>
      </c>
      <c r="L102" s="660"/>
      <c r="M102" s="666"/>
      <c r="N102" s="667"/>
      <c r="O102" s="667"/>
      <c r="P102" s="667"/>
      <c r="Q102" s="667"/>
      <c r="R102" s="667"/>
      <c r="S102" s="667"/>
      <c r="T102" s="668"/>
      <c r="AT102" s="663" t="s">
        <v>3500</v>
      </c>
      <c r="AU102" s="663" t="s">
        <v>266</v>
      </c>
      <c r="AV102" s="661" t="s">
        <v>266</v>
      </c>
      <c r="AW102" s="661" t="s">
        <v>3502</v>
      </c>
      <c r="AX102" s="661" t="s">
        <v>3493</v>
      </c>
      <c r="AY102" s="663" t="s">
        <v>3494</v>
      </c>
    </row>
    <row r="103" spans="2:51" s="670" customFormat="1" ht="12.75">
      <c r="B103" s="669"/>
      <c r="D103" s="662" t="s">
        <v>3500</v>
      </c>
      <c r="E103" s="671" t="s">
        <v>3433</v>
      </c>
      <c r="F103" s="672" t="s">
        <v>3381</v>
      </c>
      <c r="H103" s="673">
        <v>10</v>
      </c>
      <c r="L103" s="669"/>
      <c r="M103" s="674"/>
      <c r="N103" s="675"/>
      <c r="O103" s="675"/>
      <c r="P103" s="675"/>
      <c r="Q103" s="675"/>
      <c r="R103" s="675"/>
      <c r="S103" s="675"/>
      <c r="T103" s="676"/>
      <c r="AT103" s="671" t="s">
        <v>3500</v>
      </c>
      <c r="AU103" s="671" t="s">
        <v>266</v>
      </c>
      <c r="AV103" s="670" t="s">
        <v>527</v>
      </c>
      <c r="AW103" s="670" t="s">
        <v>3502</v>
      </c>
      <c r="AX103" s="670" t="s">
        <v>94</v>
      </c>
      <c r="AY103" s="671" t="s">
        <v>3494</v>
      </c>
    </row>
    <row r="104" spans="2:65" s="583" customFormat="1" ht="16.5" customHeight="1">
      <c r="B104" s="647"/>
      <c r="C104" s="677" t="s">
        <v>311</v>
      </c>
      <c r="D104" s="677" t="s">
        <v>3503</v>
      </c>
      <c r="E104" s="678" t="s">
        <v>3507</v>
      </c>
      <c r="F104" s="679" t="s">
        <v>3508</v>
      </c>
      <c r="G104" s="680" t="s">
        <v>355</v>
      </c>
      <c r="H104" s="681">
        <v>1</v>
      </c>
      <c r="I104" s="830"/>
      <c r="J104" s="682">
        <f>ROUND(I104*H104,2)</f>
        <v>0</v>
      </c>
      <c r="K104" s="679" t="s">
        <v>3498</v>
      </c>
      <c r="L104" s="584"/>
      <c r="M104" s="683" t="s">
        <v>3433</v>
      </c>
      <c r="N104" s="684" t="s">
        <v>3450</v>
      </c>
      <c r="O104" s="657">
        <v>4.553</v>
      </c>
      <c r="P104" s="657">
        <f>O104*H104</f>
        <v>4.553</v>
      </c>
      <c r="Q104" s="657">
        <v>9E-05</v>
      </c>
      <c r="R104" s="657">
        <f>Q104*H104</f>
        <v>9E-05</v>
      </c>
      <c r="S104" s="657">
        <v>0</v>
      </c>
      <c r="T104" s="658">
        <f>S104*H104</f>
        <v>0</v>
      </c>
      <c r="AR104" s="576" t="s">
        <v>527</v>
      </c>
      <c r="AT104" s="576" t="s">
        <v>3503</v>
      </c>
      <c r="AU104" s="576" t="s">
        <v>266</v>
      </c>
      <c r="AY104" s="576" t="s">
        <v>3494</v>
      </c>
      <c r="BE104" s="659">
        <f>IF(N104="základní",J104,0)</f>
        <v>0</v>
      </c>
      <c r="BF104" s="659">
        <f>IF(N104="snížená",J104,0)</f>
        <v>0</v>
      </c>
      <c r="BG104" s="659">
        <f>IF(N104="zákl. přenesená",J104,0)</f>
        <v>0</v>
      </c>
      <c r="BH104" s="659">
        <f>IF(N104="sníž. přenesená",J104,0)</f>
        <v>0</v>
      </c>
      <c r="BI104" s="659">
        <f>IF(N104="nulová",J104,0)</f>
        <v>0</v>
      </c>
      <c r="BJ104" s="576" t="s">
        <v>94</v>
      </c>
      <c r="BK104" s="659">
        <f>ROUND(I104*H104,2)</f>
        <v>0</v>
      </c>
      <c r="BL104" s="576" t="s">
        <v>527</v>
      </c>
      <c r="BM104" s="576" t="s">
        <v>3509</v>
      </c>
    </row>
    <row r="105" spans="2:51" s="661" customFormat="1" ht="12.75">
      <c r="B105" s="660"/>
      <c r="D105" s="662" t="s">
        <v>3500</v>
      </c>
      <c r="E105" s="663" t="s">
        <v>3433</v>
      </c>
      <c r="F105" s="664" t="s">
        <v>94</v>
      </c>
      <c r="H105" s="665">
        <v>1</v>
      </c>
      <c r="L105" s="660"/>
      <c r="M105" s="666"/>
      <c r="N105" s="667"/>
      <c r="O105" s="667"/>
      <c r="P105" s="667"/>
      <c r="Q105" s="667"/>
      <c r="R105" s="667"/>
      <c r="S105" s="667"/>
      <c r="T105" s="668"/>
      <c r="AT105" s="663" t="s">
        <v>3500</v>
      </c>
      <c r="AU105" s="663" t="s">
        <v>266</v>
      </c>
      <c r="AV105" s="661" t="s">
        <v>266</v>
      </c>
      <c r="AW105" s="661" t="s">
        <v>3502</v>
      </c>
      <c r="AX105" s="661" t="s">
        <v>3493</v>
      </c>
      <c r="AY105" s="663" t="s">
        <v>3494</v>
      </c>
    </row>
    <row r="106" spans="2:51" s="670" customFormat="1" ht="12.75">
      <c r="B106" s="669"/>
      <c r="D106" s="662" t="s">
        <v>3500</v>
      </c>
      <c r="E106" s="671" t="s">
        <v>3433</v>
      </c>
      <c r="F106" s="672" t="s">
        <v>3381</v>
      </c>
      <c r="H106" s="673">
        <v>1</v>
      </c>
      <c r="L106" s="669"/>
      <c r="M106" s="674"/>
      <c r="N106" s="675"/>
      <c r="O106" s="675"/>
      <c r="P106" s="675"/>
      <c r="Q106" s="675"/>
      <c r="R106" s="675"/>
      <c r="S106" s="675"/>
      <c r="T106" s="676"/>
      <c r="AT106" s="671" t="s">
        <v>3500</v>
      </c>
      <c r="AU106" s="671" t="s">
        <v>266</v>
      </c>
      <c r="AV106" s="670" t="s">
        <v>527</v>
      </c>
      <c r="AW106" s="670" t="s">
        <v>3502</v>
      </c>
      <c r="AX106" s="670" t="s">
        <v>94</v>
      </c>
      <c r="AY106" s="671" t="s">
        <v>3494</v>
      </c>
    </row>
    <row r="107" spans="2:65" s="583" customFormat="1" ht="16.5" customHeight="1">
      <c r="B107" s="647"/>
      <c r="C107" s="677" t="s">
        <v>527</v>
      </c>
      <c r="D107" s="677" t="s">
        <v>3503</v>
      </c>
      <c r="E107" s="678" t="s">
        <v>3510</v>
      </c>
      <c r="F107" s="679" t="s">
        <v>3511</v>
      </c>
      <c r="G107" s="680" t="s">
        <v>183</v>
      </c>
      <c r="H107" s="681">
        <v>3169.233</v>
      </c>
      <c r="I107" s="830"/>
      <c r="J107" s="682">
        <f>ROUND(I107*H107,2)</f>
        <v>0</v>
      </c>
      <c r="K107" s="679" t="s">
        <v>3433</v>
      </c>
      <c r="L107" s="584"/>
      <c r="M107" s="683" t="s">
        <v>3433</v>
      </c>
      <c r="N107" s="684" t="s">
        <v>3450</v>
      </c>
      <c r="O107" s="657">
        <v>0.073</v>
      </c>
      <c r="P107" s="657">
        <f>O107*H107</f>
        <v>231.354009</v>
      </c>
      <c r="Q107" s="657">
        <v>0</v>
      </c>
      <c r="R107" s="657">
        <f>Q107*H107</f>
        <v>0</v>
      </c>
      <c r="S107" s="657">
        <v>0.29</v>
      </c>
      <c r="T107" s="658">
        <f>S107*H107</f>
        <v>919.07757</v>
      </c>
      <c r="AR107" s="576" t="s">
        <v>527</v>
      </c>
      <c r="AT107" s="576" t="s">
        <v>3503</v>
      </c>
      <c r="AU107" s="576" t="s">
        <v>266</v>
      </c>
      <c r="AY107" s="576" t="s">
        <v>3494</v>
      </c>
      <c r="BE107" s="659">
        <f>IF(N107="základní",J107,0)</f>
        <v>0</v>
      </c>
      <c r="BF107" s="659">
        <f>IF(N107="snížená",J107,0)</f>
        <v>0</v>
      </c>
      <c r="BG107" s="659">
        <f>IF(N107="zákl. přenesená",J107,0)</f>
        <v>0</v>
      </c>
      <c r="BH107" s="659">
        <f>IF(N107="sníž. přenesená",J107,0)</f>
        <v>0</v>
      </c>
      <c r="BI107" s="659">
        <f>IF(N107="nulová",J107,0)</f>
        <v>0</v>
      </c>
      <c r="BJ107" s="576" t="s">
        <v>94</v>
      </c>
      <c r="BK107" s="659">
        <f>ROUND(I107*H107,2)</f>
        <v>0</v>
      </c>
      <c r="BL107" s="576" t="s">
        <v>527</v>
      </c>
      <c r="BM107" s="576" t="s">
        <v>3512</v>
      </c>
    </row>
    <row r="108" spans="2:51" s="661" customFormat="1" ht="12.75">
      <c r="B108" s="660"/>
      <c r="D108" s="662" t="s">
        <v>3500</v>
      </c>
      <c r="E108" s="663" t="s">
        <v>3433</v>
      </c>
      <c r="F108" s="664" t="s">
        <v>3513</v>
      </c>
      <c r="H108" s="665">
        <v>3169.233</v>
      </c>
      <c r="L108" s="660"/>
      <c r="M108" s="666"/>
      <c r="N108" s="667"/>
      <c r="O108" s="667"/>
      <c r="P108" s="667"/>
      <c r="Q108" s="667"/>
      <c r="R108" s="667"/>
      <c r="S108" s="667"/>
      <c r="T108" s="668"/>
      <c r="AT108" s="663" t="s">
        <v>3500</v>
      </c>
      <c r="AU108" s="663" t="s">
        <v>266</v>
      </c>
      <c r="AV108" s="661" t="s">
        <v>266</v>
      </c>
      <c r="AW108" s="661" t="s">
        <v>3502</v>
      </c>
      <c r="AX108" s="661" t="s">
        <v>3493</v>
      </c>
      <c r="AY108" s="663" t="s">
        <v>3494</v>
      </c>
    </row>
    <row r="109" spans="2:51" s="670" customFormat="1" ht="12.75">
      <c r="B109" s="669"/>
      <c r="D109" s="662" t="s">
        <v>3500</v>
      </c>
      <c r="E109" s="671" t="s">
        <v>3433</v>
      </c>
      <c r="F109" s="672" t="s">
        <v>3381</v>
      </c>
      <c r="H109" s="673">
        <v>3169.233</v>
      </c>
      <c r="L109" s="669"/>
      <c r="M109" s="674"/>
      <c r="N109" s="675"/>
      <c r="O109" s="675"/>
      <c r="P109" s="675"/>
      <c r="Q109" s="675"/>
      <c r="R109" s="675"/>
      <c r="S109" s="675"/>
      <c r="T109" s="676"/>
      <c r="AT109" s="671" t="s">
        <v>3500</v>
      </c>
      <c r="AU109" s="671" t="s">
        <v>266</v>
      </c>
      <c r="AV109" s="670" t="s">
        <v>527</v>
      </c>
      <c r="AW109" s="670" t="s">
        <v>3502</v>
      </c>
      <c r="AX109" s="670" t="s">
        <v>94</v>
      </c>
      <c r="AY109" s="671" t="s">
        <v>3494</v>
      </c>
    </row>
    <row r="110" spans="2:65" s="583" customFormat="1" ht="16.5" customHeight="1">
      <c r="B110" s="647"/>
      <c r="C110" s="677" t="s">
        <v>169</v>
      </c>
      <c r="D110" s="677" t="s">
        <v>3503</v>
      </c>
      <c r="E110" s="678" t="s">
        <v>3514</v>
      </c>
      <c r="F110" s="679" t="s">
        <v>3515</v>
      </c>
      <c r="G110" s="680" t="s">
        <v>183</v>
      </c>
      <c r="H110" s="681">
        <v>3109.995</v>
      </c>
      <c r="I110" s="830"/>
      <c r="J110" s="682">
        <f>ROUND(I110*H110,2)</f>
        <v>0</v>
      </c>
      <c r="K110" s="679" t="s">
        <v>3498</v>
      </c>
      <c r="L110" s="584"/>
      <c r="M110" s="683" t="s">
        <v>3433</v>
      </c>
      <c r="N110" s="684" t="s">
        <v>3450</v>
      </c>
      <c r="O110" s="657">
        <v>0.132</v>
      </c>
      <c r="P110" s="657">
        <f>O110*H110</f>
        <v>410.51934</v>
      </c>
      <c r="Q110" s="657">
        <v>0</v>
      </c>
      <c r="R110" s="657">
        <f>Q110*H110</f>
        <v>0</v>
      </c>
      <c r="S110" s="657">
        <v>0.316</v>
      </c>
      <c r="T110" s="658">
        <f>S110*H110</f>
        <v>982.75842</v>
      </c>
      <c r="AR110" s="576" t="s">
        <v>527</v>
      </c>
      <c r="AT110" s="576" t="s">
        <v>3503</v>
      </c>
      <c r="AU110" s="576" t="s">
        <v>266</v>
      </c>
      <c r="AY110" s="576" t="s">
        <v>3494</v>
      </c>
      <c r="BE110" s="659">
        <f>IF(N110="základní",J110,0)</f>
        <v>0</v>
      </c>
      <c r="BF110" s="659">
        <f>IF(N110="snížená",J110,0)</f>
        <v>0</v>
      </c>
      <c r="BG110" s="659">
        <f>IF(N110="zákl. přenesená",J110,0)</f>
        <v>0</v>
      </c>
      <c r="BH110" s="659">
        <f>IF(N110="sníž. přenesená",J110,0)</f>
        <v>0</v>
      </c>
      <c r="BI110" s="659">
        <f>IF(N110="nulová",J110,0)</f>
        <v>0</v>
      </c>
      <c r="BJ110" s="576" t="s">
        <v>94</v>
      </c>
      <c r="BK110" s="659">
        <f>ROUND(I110*H110,2)</f>
        <v>0</v>
      </c>
      <c r="BL110" s="576" t="s">
        <v>527</v>
      </c>
      <c r="BM110" s="576" t="s">
        <v>3516</v>
      </c>
    </row>
    <row r="111" spans="2:51" s="661" customFormat="1" ht="12.75">
      <c r="B111" s="660"/>
      <c r="D111" s="662" t="s">
        <v>3500</v>
      </c>
      <c r="E111" s="663" t="s">
        <v>3433</v>
      </c>
      <c r="F111" s="664" t="s">
        <v>3517</v>
      </c>
      <c r="H111" s="665">
        <v>3109.995</v>
      </c>
      <c r="L111" s="660"/>
      <c r="M111" s="666"/>
      <c r="N111" s="667"/>
      <c r="O111" s="667"/>
      <c r="P111" s="667"/>
      <c r="Q111" s="667"/>
      <c r="R111" s="667"/>
      <c r="S111" s="667"/>
      <c r="T111" s="668"/>
      <c r="AT111" s="663" t="s">
        <v>3500</v>
      </c>
      <c r="AU111" s="663" t="s">
        <v>266</v>
      </c>
      <c r="AV111" s="661" t="s">
        <v>266</v>
      </c>
      <c r="AW111" s="661" t="s">
        <v>3502</v>
      </c>
      <c r="AX111" s="661" t="s">
        <v>94</v>
      </c>
      <c r="AY111" s="663" t="s">
        <v>3494</v>
      </c>
    </row>
    <row r="112" spans="2:65" s="583" customFormat="1" ht="16.5" customHeight="1">
      <c r="B112" s="647"/>
      <c r="C112" s="677" t="s">
        <v>3308</v>
      </c>
      <c r="D112" s="677" t="s">
        <v>3503</v>
      </c>
      <c r="E112" s="678" t="s">
        <v>3518</v>
      </c>
      <c r="F112" s="679" t="s">
        <v>3519</v>
      </c>
      <c r="G112" s="680" t="s">
        <v>183</v>
      </c>
      <c r="H112" s="681">
        <v>2961.9</v>
      </c>
      <c r="I112" s="830"/>
      <c r="J112" s="682">
        <f>ROUND(I112*H112,2)</f>
        <v>0</v>
      </c>
      <c r="K112" s="679" t="s">
        <v>3498</v>
      </c>
      <c r="L112" s="584"/>
      <c r="M112" s="683" t="s">
        <v>3433</v>
      </c>
      <c r="N112" s="684" t="s">
        <v>3450</v>
      </c>
      <c r="O112" s="657">
        <v>0.011</v>
      </c>
      <c r="P112" s="657">
        <f>O112*H112</f>
        <v>32.5809</v>
      </c>
      <c r="Q112" s="657">
        <v>0.00013</v>
      </c>
      <c r="R112" s="657">
        <f>Q112*H112</f>
        <v>0.385047</v>
      </c>
      <c r="S112" s="657">
        <v>0.256</v>
      </c>
      <c r="T112" s="658">
        <f>S112*H112</f>
        <v>758.2464</v>
      </c>
      <c r="AR112" s="576" t="s">
        <v>527</v>
      </c>
      <c r="AT112" s="576" t="s">
        <v>3503</v>
      </c>
      <c r="AU112" s="576" t="s">
        <v>266</v>
      </c>
      <c r="AY112" s="576" t="s">
        <v>3494</v>
      </c>
      <c r="BE112" s="659">
        <f>IF(N112="základní",J112,0)</f>
        <v>0</v>
      </c>
      <c r="BF112" s="659">
        <f>IF(N112="snížená",J112,0)</f>
        <v>0</v>
      </c>
      <c r="BG112" s="659">
        <f>IF(N112="zákl. přenesená",J112,0)</f>
        <v>0</v>
      </c>
      <c r="BH112" s="659">
        <f>IF(N112="sníž. přenesená",J112,0)</f>
        <v>0</v>
      </c>
      <c r="BI112" s="659">
        <f>IF(N112="nulová",J112,0)</f>
        <v>0</v>
      </c>
      <c r="BJ112" s="576" t="s">
        <v>94</v>
      </c>
      <c r="BK112" s="659">
        <f>ROUND(I112*H112,2)</f>
        <v>0</v>
      </c>
      <c r="BL112" s="576" t="s">
        <v>527</v>
      </c>
      <c r="BM112" s="576" t="s">
        <v>3520</v>
      </c>
    </row>
    <row r="113" spans="2:51" s="686" customFormat="1" ht="12.75">
      <c r="B113" s="685"/>
      <c r="D113" s="662" t="s">
        <v>3500</v>
      </c>
      <c r="E113" s="687" t="s">
        <v>3433</v>
      </c>
      <c r="F113" s="688" t="s">
        <v>3521</v>
      </c>
      <c r="H113" s="687" t="s">
        <v>3433</v>
      </c>
      <c r="L113" s="685"/>
      <c r="M113" s="689"/>
      <c r="N113" s="690"/>
      <c r="O113" s="690"/>
      <c r="P113" s="690"/>
      <c r="Q113" s="690"/>
      <c r="R113" s="690"/>
      <c r="S113" s="690"/>
      <c r="T113" s="691"/>
      <c r="AT113" s="687" t="s">
        <v>3500</v>
      </c>
      <c r="AU113" s="687" t="s">
        <v>266</v>
      </c>
      <c r="AV113" s="686" t="s">
        <v>94</v>
      </c>
      <c r="AW113" s="686" t="s">
        <v>3502</v>
      </c>
      <c r="AX113" s="686" t="s">
        <v>3493</v>
      </c>
      <c r="AY113" s="687" t="s">
        <v>3494</v>
      </c>
    </row>
    <row r="114" spans="2:51" s="686" customFormat="1" ht="12.75">
      <c r="B114" s="685"/>
      <c r="D114" s="662" t="s">
        <v>3500</v>
      </c>
      <c r="E114" s="687" t="s">
        <v>3433</v>
      </c>
      <c r="F114" s="688" t="s">
        <v>3522</v>
      </c>
      <c r="H114" s="687" t="s">
        <v>3433</v>
      </c>
      <c r="L114" s="685"/>
      <c r="M114" s="689"/>
      <c r="N114" s="690"/>
      <c r="O114" s="690"/>
      <c r="P114" s="690"/>
      <c r="Q114" s="690"/>
      <c r="R114" s="690"/>
      <c r="S114" s="690"/>
      <c r="T114" s="691"/>
      <c r="AT114" s="687" t="s">
        <v>3500</v>
      </c>
      <c r="AU114" s="687" t="s">
        <v>266</v>
      </c>
      <c r="AV114" s="686" t="s">
        <v>94</v>
      </c>
      <c r="AW114" s="686" t="s">
        <v>3502</v>
      </c>
      <c r="AX114" s="686" t="s">
        <v>3493</v>
      </c>
      <c r="AY114" s="687" t="s">
        <v>3494</v>
      </c>
    </row>
    <row r="115" spans="2:51" s="661" customFormat="1" ht="12.75">
      <c r="B115" s="660"/>
      <c r="D115" s="662" t="s">
        <v>3500</v>
      </c>
      <c r="E115" s="663" t="s">
        <v>3433</v>
      </c>
      <c r="F115" s="664" t="s">
        <v>3523</v>
      </c>
      <c r="H115" s="665">
        <v>2961.9</v>
      </c>
      <c r="L115" s="660"/>
      <c r="M115" s="666"/>
      <c r="N115" s="667"/>
      <c r="O115" s="667"/>
      <c r="P115" s="667"/>
      <c r="Q115" s="667"/>
      <c r="R115" s="667"/>
      <c r="S115" s="667"/>
      <c r="T115" s="668"/>
      <c r="AT115" s="663" t="s">
        <v>3500</v>
      </c>
      <c r="AU115" s="663" t="s">
        <v>266</v>
      </c>
      <c r="AV115" s="661" t="s">
        <v>266</v>
      </c>
      <c r="AW115" s="661" t="s">
        <v>3502</v>
      </c>
      <c r="AX115" s="661" t="s">
        <v>3493</v>
      </c>
      <c r="AY115" s="663" t="s">
        <v>3494</v>
      </c>
    </row>
    <row r="116" spans="2:51" s="670" customFormat="1" ht="12.75">
      <c r="B116" s="669"/>
      <c r="D116" s="662" t="s">
        <v>3500</v>
      </c>
      <c r="E116" s="671" t="s">
        <v>3433</v>
      </c>
      <c r="F116" s="672" t="s">
        <v>3381</v>
      </c>
      <c r="H116" s="673">
        <v>2961.9</v>
      </c>
      <c r="L116" s="669"/>
      <c r="M116" s="674"/>
      <c r="N116" s="675"/>
      <c r="O116" s="675"/>
      <c r="P116" s="675"/>
      <c r="Q116" s="675"/>
      <c r="R116" s="675"/>
      <c r="S116" s="675"/>
      <c r="T116" s="676"/>
      <c r="AT116" s="671" t="s">
        <v>3500</v>
      </c>
      <c r="AU116" s="671" t="s">
        <v>266</v>
      </c>
      <c r="AV116" s="670" t="s">
        <v>527</v>
      </c>
      <c r="AW116" s="670" t="s">
        <v>3502</v>
      </c>
      <c r="AX116" s="670" t="s">
        <v>94</v>
      </c>
      <c r="AY116" s="671" t="s">
        <v>3494</v>
      </c>
    </row>
    <row r="117" spans="2:65" s="583" customFormat="1" ht="16.5" customHeight="1">
      <c r="B117" s="647"/>
      <c r="C117" s="677" t="s">
        <v>3313</v>
      </c>
      <c r="D117" s="677" t="s">
        <v>3503</v>
      </c>
      <c r="E117" s="678" t="s">
        <v>3524</v>
      </c>
      <c r="F117" s="679" t="s">
        <v>3525</v>
      </c>
      <c r="G117" s="680" t="s">
        <v>186</v>
      </c>
      <c r="H117" s="681">
        <v>1915.5</v>
      </c>
      <c r="I117" s="830"/>
      <c r="J117" s="682">
        <f>ROUND(I117*H117,2)</f>
        <v>0</v>
      </c>
      <c r="K117" s="679" t="s">
        <v>3433</v>
      </c>
      <c r="L117" s="584"/>
      <c r="M117" s="683" t="s">
        <v>3433</v>
      </c>
      <c r="N117" s="684" t="s">
        <v>3450</v>
      </c>
      <c r="O117" s="657">
        <v>0.223</v>
      </c>
      <c r="P117" s="657">
        <f>O117*H117</f>
        <v>427.1565</v>
      </c>
      <c r="Q117" s="657">
        <v>0</v>
      </c>
      <c r="R117" s="657">
        <f>Q117*H117</f>
        <v>0</v>
      </c>
      <c r="S117" s="657">
        <v>0</v>
      </c>
      <c r="T117" s="658">
        <f>S117*H117</f>
        <v>0</v>
      </c>
      <c r="AR117" s="576" t="s">
        <v>527</v>
      </c>
      <c r="AT117" s="576" t="s">
        <v>3503</v>
      </c>
      <c r="AU117" s="576" t="s">
        <v>266</v>
      </c>
      <c r="AY117" s="576" t="s">
        <v>3494</v>
      </c>
      <c r="BE117" s="659">
        <f>IF(N117="základní",J117,0)</f>
        <v>0</v>
      </c>
      <c r="BF117" s="659">
        <f>IF(N117="snížená",J117,0)</f>
        <v>0</v>
      </c>
      <c r="BG117" s="659">
        <f>IF(N117="zákl. přenesená",J117,0)</f>
        <v>0</v>
      </c>
      <c r="BH117" s="659">
        <f>IF(N117="sníž. přenesená",J117,0)</f>
        <v>0</v>
      </c>
      <c r="BI117" s="659">
        <f>IF(N117="nulová",J117,0)</f>
        <v>0</v>
      </c>
      <c r="BJ117" s="576" t="s">
        <v>94</v>
      </c>
      <c r="BK117" s="659">
        <f>ROUND(I117*H117,2)</f>
        <v>0</v>
      </c>
      <c r="BL117" s="576" t="s">
        <v>527</v>
      </c>
      <c r="BM117" s="576" t="s">
        <v>3526</v>
      </c>
    </row>
    <row r="118" spans="2:51" s="661" customFormat="1" ht="12.75">
      <c r="B118" s="660"/>
      <c r="D118" s="662" t="s">
        <v>3500</v>
      </c>
      <c r="E118" s="663" t="s">
        <v>3433</v>
      </c>
      <c r="F118" s="664" t="s">
        <v>3527</v>
      </c>
      <c r="H118" s="665">
        <v>1915.5</v>
      </c>
      <c r="L118" s="660"/>
      <c r="M118" s="666"/>
      <c r="N118" s="667"/>
      <c r="O118" s="667"/>
      <c r="P118" s="667"/>
      <c r="Q118" s="667"/>
      <c r="R118" s="667"/>
      <c r="S118" s="667"/>
      <c r="T118" s="668"/>
      <c r="AT118" s="663" t="s">
        <v>3500</v>
      </c>
      <c r="AU118" s="663" t="s">
        <v>266</v>
      </c>
      <c r="AV118" s="661" t="s">
        <v>266</v>
      </c>
      <c r="AW118" s="661" t="s">
        <v>3502</v>
      </c>
      <c r="AX118" s="661" t="s">
        <v>3493</v>
      </c>
      <c r="AY118" s="663" t="s">
        <v>3494</v>
      </c>
    </row>
    <row r="119" spans="2:51" s="670" customFormat="1" ht="12.75">
      <c r="B119" s="669"/>
      <c r="D119" s="662" t="s">
        <v>3500</v>
      </c>
      <c r="E119" s="671" t="s">
        <v>3433</v>
      </c>
      <c r="F119" s="672" t="s">
        <v>3381</v>
      </c>
      <c r="H119" s="673">
        <v>1915.5</v>
      </c>
      <c r="L119" s="669"/>
      <c r="M119" s="674"/>
      <c r="N119" s="675"/>
      <c r="O119" s="675"/>
      <c r="P119" s="675"/>
      <c r="Q119" s="675"/>
      <c r="R119" s="675"/>
      <c r="S119" s="675"/>
      <c r="T119" s="676"/>
      <c r="AT119" s="671" t="s">
        <v>3500</v>
      </c>
      <c r="AU119" s="671" t="s">
        <v>266</v>
      </c>
      <c r="AV119" s="670" t="s">
        <v>527</v>
      </c>
      <c r="AW119" s="670" t="s">
        <v>3502</v>
      </c>
      <c r="AX119" s="670" t="s">
        <v>94</v>
      </c>
      <c r="AY119" s="671" t="s">
        <v>3494</v>
      </c>
    </row>
    <row r="120" spans="2:65" s="583" customFormat="1" ht="16.5" customHeight="1">
      <c r="B120" s="647"/>
      <c r="C120" s="677" t="s">
        <v>673</v>
      </c>
      <c r="D120" s="677" t="s">
        <v>3503</v>
      </c>
      <c r="E120" s="678" t="s">
        <v>3528</v>
      </c>
      <c r="F120" s="679" t="s">
        <v>3525</v>
      </c>
      <c r="G120" s="680" t="s">
        <v>186</v>
      </c>
      <c r="H120" s="681">
        <v>143.4</v>
      </c>
      <c r="I120" s="830"/>
      <c r="J120" s="682">
        <f>ROUND(I120*H120,2)</f>
        <v>0</v>
      </c>
      <c r="K120" s="679" t="s">
        <v>3433</v>
      </c>
      <c r="L120" s="584"/>
      <c r="M120" s="683" t="s">
        <v>3433</v>
      </c>
      <c r="N120" s="684" t="s">
        <v>3450</v>
      </c>
      <c r="O120" s="657">
        <v>0.223</v>
      </c>
      <c r="P120" s="657">
        <f>O120*H120</f>
        <v>31.9782</v>
      </c>
      <c r="Q120" s="657">
        <v>0</v>
      </c>
      <c r="R120" s="657">
        <f>Q120*H120</f>
        <v>0</v>
      </c>
      <c r="S120" s="657">
        <v>0</v>
      </c>
      <c r="T120" s="658">
        <f>S120*H120</f>
        <v>0</v>
      </c>
      <c r="AR120" s="576" t="s">
        <v>527</v>
      </c>
      <c r="AT120" s="576" t="s">
        <v>3503</v>
      </c>
      <c r="AU120" s="576" t="s">
        <v>266</v>
      </c>
      <c r="AY120" s="576" t="s">
        <v>3494</v>
      </c>
      <c r="BE120" s="659">
        <f>IF(N120="základní",J120,0)</f>
        <v>0</v>
      </c>
      <c r="BF120" s="659">
        <f>IF(N120="snížená",J120,0)</f>
        <v>0</v>
      </c>
      <c r="BG120" s="659">
        <f>IF(N120="zákl. přenesená",J120,0)</f>
        <v>0</v>
      </c>
      <c r="BH120" s="659">
        <f>IF(N120="sníž. přenesená",J120,0)</f>
        <v>0</v>
      </c>
      <c r="BI120" s="659">
        <f>IF(N120="nulová",J120,0)</f>
        <v>0</v>
      </c>
      <c r="BJ120" s="576" t="s">
        <v>94</v>
      </c>
      <c r="BK120" s="659">
        <f>ROUND(I120*H120,2)</f>
        <v>0</v>
      </c>
      <c r="BL120" s="576" t="s">
        <v>527</v>
      </c>
      <c r="BM120" s="576" t="s">
        <v>3529</v>
      </c>
    </row>
    <row r="121" spans="2:51" s="686" customFormat="1" ht="12.75">
      <c r="B121" s="685"/>
      <c r="D121" s="662" t="s">
        <v>3500</v>
      </c>
      <c r="E121" s="687" t="s">
        <v>3433</v>
      </c>
      <c r="F121" s="688" t="s">
        <v>3530</v>
      </c>
      <c r="H121" s="687" t="s">
        <v>3433</v>
      </c>
      <c r="L121" s="685"/>
      <c r="M121" s="689"/>
      <c r="N121" s="690"/>
      <c r="O121" s="690"/>
      <c r="P121" s="690"/>
      <c r="Q121" s="690"/>
      <c r="R121" s="690"/>
      <c r="S121" s="690"/>
      <c r="T121" s="691"/>
      <c r="AT121" s="687" t="s">
        <v>3500</v>
      </c>
      <c r="AU121" s="687" t="s">
        <v>266</v>
      </c>
      <c r="AV121" s="686" t="s">
        <v>94</v>
      </c>
      <c r="AW121" s="686" t="s">
        <v>3502</v>
      </c>
      <c r="AX121" s="686" t="s">
        <v>3493</v>
      </c>
      <c r="AY121" s="687" t="s">
        <v>3494</v>
      </c>
    </row>
    <row r="122" spans="2:51" s="661" customFormat="1" ht="12.75">
      <c r="B122" s="660"/>
      <c r="D122" s="662" t="s">
        <v>3500</v>
      </c>
      <c r="E122" s="663" t="s">
        <v>3433</v>
      </c>
      <c r="F122" s="664" t="s">
        <v>3531</v>
      </c>
      <c r="H122" s="665">
        <v>143.4</v>
      </c>
      <c r="L122" s="660"/>
      <c r="M122" s="666"/>
      <c r="N122" s="667"/>
      <c r="O122" s="667"/>
      <c r="P122" s="667"/>
      <c r="Q122" s="667"/>
      <c r="R122" s="667"/>
      <c r="S122" s="667"/>
      <c r="T122" s="668"/>
      <c r="AT122" s="663" t="s">
        <v>3500</v>
      </c>
      <c r="AU122" s="663" t="s">
        <v>266</v>
      </c>
      <c r="AV122" s="661" t="s">
        <v>266</v>
      </c>
      <c r="AW122" s="661" t="s">
        <v>3502</v>
      </c>
      <c r="AX122" s="661" t="s">
        <v>3493</v>
      </c>
      <c r="AY122" s="663" t="s">
        <v>3494</v>
      </c>
    </row>
    <row r="123" spans="2:51" s="670" customFormat="1" ht="12.75">
      <c r="B123" s="669"/>
      <c r="D123" s="662" t="s">
        <v>3500</v>
      </c>
      <c r="E123" s="671" t="s">
        <v>3433</v>
      </c>
      <c r="F123" s="672" t="s">
        <v>3381</v>
      </c>
      <c r="H123" s="673">
        <v>143.4</v>
      </c>
      <c r="L123" s="669"/>
      <c r="M123" s="674"/>
      <c r="N123" s="675"/>
      <c r="O123" s="675"/>
      <c r="P123" s="675"/>
      <c r="Q123" s="675"/>
      <c r="R123" s="675"/>
      <c r="S123" s="675"/>
      <c r="T123" s="676"/>
      <c r="AT123" s="671" t="s">
        <v>3500</v>
      </c>
      <c r="AU123" s="671" t="s">
        <v>266</v>
      </c>
      <c r="AV123" s="670" t="s">
        <v>527</v>
      </c>
      <c r="AW123" s="670" t="s">
        <v>3502</v>
      </c>
      <c r="AX123" s="670" t="s">
        <v>94</v>
      </c>
      <c r="AY123" s="671" t="s">
        <v>3494</v>
      </c>
    </row>
    <row r="124" spans="2:65" s="583" customFormat="1" ht="16.5" customHeight="1">
      <c r="B124" s="647"/>
      <c r="C124" s="677" t="s">
        <v>3532</v>
      </c>
      <c r="D124" s="677" t="s">
        <v>3503</v>
      </c>
      <c r="E124" s="678" t="s">
        <v>3533</v>
      </c>
      <c r="F124" s="679" t="s">
        <v>3534</v>
      </c>
      <c r="G124" s="680" t="s">
        <v>186</v>
      </c>
      <c r="H124" s="681">
        <v>211.235</v>
      </c>
      <c r="I124" s="830"/>
      <c r="J124" s="682">
        <f>ROUND(I124*H124,2)</f>
        <v>0</v>
      </c>
      <c r="K124" s="679" t="s">
        <v>3498</v>
      </c>
      <c r="L124" s="584"/>
      <c r="M124" s="683" t="s">
        <v>3433</v>
      </c>
      <c r="N124" s="684" t="s">
        <v>3450</v>
      </c>
      <c r="O124" s="657">
        <v>2.32</v>
      </c>
      <c r="P124" s="657">
        <f>O124*H124</f>
        <v>490.0652</v>
      </c>
      <c r="Q124" s="657">
        <v>0</v>
      </c>
      <c r="R124" s="657">
        <f>Q124*H124</f>
        <v>0</v>
      </c>
      <c r="S124" s="657">
        <v>0</v>
      </c>
      <c r="T124" s="658">
        <f>S124*H124</f>
        <v>0</v>
      </c>
      <c r="AR124" s="576" t="s">
        <v>527</v>
      </c>
      <c r="AT124" s="576" t="s">
        <v>3503</v>
      </c>
      <c r="AU124" s="576" t="s">
        <v>266</v>
      </c>
      <c r="AY124" s="576" t="s">
        <v>3494</v>
      </c>
      <c r="BE124" s="659">
        <f>IF(N124="základní",J124,0)</f>
        <v>0</v>
      </c>
      <c r="BF124" s="659">
        <f>IF(N124="snížená",J124,0)</f>
        <v>0</v>
      </c>
      <c r="BG124" s="659">
        <f>IF(N124="zákl. přenesená",J124,0)</f>
        <v>0</v>
      </c>
      <c r="BH124" s="659">
        <f>IF(N124="sníž. přenesená",J124,0)</f>
        <v>0</v>
      </c>
      <c r="BI124" s="659">
        <f>IF(N124="nulová",J124,0)</f>
        <v>0</v>
      </c>
      <c r="BJ124" s="576" t="s">
        <v>94</v>
      </c>
      <c r="BK124" s="659">
        <f>ROUND(I124*H124,2)</f>
        <v>0</v>
      </c>
      <c r="BL124" s="576" t="s">
        <v>527</v>
      </c>
      <c r="BM124" s="576" t="s">
        <v>3535</v>
      </c>
    </row>
    <row r="125" spans="2:51" s="686" customFormat="1" ht="12.75">
      <c r="B125" s="685"/>
      <c r="D125" s="662" t="s">
        <v>3500</v>
      </c>
      <c r="E125" s="687" t="s">
        <v>3433</v>
      </c>
      <c r="F125" s="688" t="s">
        <v>3536</v>
      </c>
      <c r="H125" s="687" t="s">
        <v>3433</v>
      </c>
      <c r="L125" s="685"/>
      <c r="M125" s="689"/>
      <c r="N125" s="690"/>
      <c r="O125" s="690"/>
      <c r="P125" s="690"/>
      <c r="Q125" s="690"/>
      <c r="R125" s="690"/>
      <c r="S125" s="690"/>
      <c r="T125" s="691"/>
      <c r="AT125" s="687" t="s">
        <v>3500</v>
      </c>
      <c r="AU125" s="687" t="s">
        <v>266</v>
      </c>
      <c r="AV125" s="686" t="s">
        <v>94</v>
      </c>
      <c r="AW125" s="686" t="s">
        <v>3502</v>
      </c>
      <c r="AX125" s="686" t="s">
        <v>3493</v>
      </c>
      <c r="AY125" s="687" t="s">
        <v>3494</v>
      </c>
    </row>
    <row r="126" spans="2:51" s="661" customFormat="1" ht="12.75">
      <c r="B126" s="660"/>
      <c r="D126" s="662" t="s">
        <v>3500</v>
      </c>
      <c r="E126" s="663" t="s">
        <v>3433</v>
      </c>
      <c r="F126" s="664" t="s">
        <v>3537</v>
      </c>
      <c r="H126" s="665">
        <v>80.44</v>
      </c>
      <c r="L126" s="660"/>
      <c r="M126" s="666"/>
      <c r="N126" s="667"/>
      <c r="O126" s="667"/>
      <c r="P126" s="667"/>
      <c r="Q126" s="667"/>
      <c r="R126" s="667"/>
      <c r="S126" s="667"/>
      <c r="T126" s="668"/>
      <c r="AT126" s="663" t="s">
        <v>3500</v>
      </c>
      <c r="AU126" s="663" t="s">
        <v>266</v>
      </c>
      <c r="AV126" s="661" t="s">
        <v>266</v>
      </c>
      <c r="AW126" s="661" t="s">
        <v>3502</v>
      </c>
      <c r="AX126" s="661" t="s">
        <v>3493</v>
      </c>
      <c r="AY126" s="663" t="s">
        <v>3494</v>
      </c>
    </row>
    <row r="127" spans="2:51" s="661" customFormat="1" ht="12.75">
      <c r="B127" s="660"/>
      <c r="D127" s="662" t="s">
        <v>3500</v>
      </c>
      <c r="E127" s="663" t="s">
        <v>3433</v>
      </c>
      <c r="F127" s="664" t="s">
        <v>3538</v>
      </c>
      <c r="H127" s="665">
        <v>130.795</v>
      </c>
      <c r="L127" s="660"/>
      <c r="M127" s="666"/>
      <c r="N127" s="667"/>
      <c r="O127" s="667"/>
      <c r="P127" s="667"/>
      <c r="Q127" s="667"/>
      <c r="R127" s="667"/>
      <c r="S127" s="667"/>
      <c r="T127" s="668"/>
      <c r="AT127" s="663" t="s">
        <v>3500</v>
      </c>
      <c r="AU127" s="663" t="s">
        <v>266</v>
      </c>
      <c r="AV127" s="661" t="s">
        <v>266</v>
      </c>
      <c r="AW127" s="661" t="s">
        <v>3502</v>
      </c>
      <c r="AX127" s="661" t="s">
        <v>3493</v>
      </c>
      <c r="AY127" s="663" t="s">
        <v>3494</v>
      </c>
    </row>
    <row r="128" spans="2:51" s="670" customFormat="1" ht="12.75">
      <c r="B128" s="669"/>
      <c r="D128" s="662" t="s">
        <v>3500</v>
      </c>
      <c r="E128" s="671" t="s">
        <v>3433</v>
      </c>
      <c r="F128" s="672" t="s">
        <v>3381</v>
      </c>
      <c r="H128" s="673">
        <v>211.23499999999999</v>
      </c>
      <c r="L128" s="669"/>
      <c r="M128" s="674"/>
      <c r="N128" s="675"/>
      <c r="O128" s="675"/>
      <c r="P128" s="675"/>
      <c r="Q128" s="675"/>
      <c r="R128" s="675"/>
      <c r="S128" s="675"/>
      <c r="T128" s="676"/>
      <c r="AT128" s="671" t="s">
        <v>3500</v>
      </c>
      <c r="AU128" s="671" t="s">
        <v>266</v>
      </c>
      <c r="AV128" s="670" t="s">
        <v>527</v>
      </c>
      <c r="AW128" s="670" t="s">
        <v>3502</v>
      </c>
      <c r="AX128" s="670" t="s">
        <v>94</v>
      </c>
      <c r="AY128" s="671" t="s">
        <v>3494</v>
      </c>
    </row>
    <row r="129" spans="2:65" s="583" customFormat="1" ht="16.5" customHeight="1">
      <c r="B129" s="647"/>
      <c r="C129" s="677" t="s">
        <v>145</v>
      </c>
      <c r="D129" s="677" t="s">
        <v>3503</v>
      </c>
      <c r="E129" s="678" t="s">
        <v>3539</v>
      </c>
      <c r="F129" s="679" t="s">
        <v>3540</v>
      </c>
      <c r="G129" s="680" t="s">
        <v>186</v>
      </c>
      <c r="H129" s="681">
        <v>40.22</v>
      </c>
      <c r="I129" s="830"/>
      <c r="J129" s="682">
        <f>ROUND(I129*H129,2)</f>
        <v>0</v>
      </c>
      <c r="K129" s="679" t="s">
        <v>3498</v>
      </c>
      <c r="L129" s="584"/>
      <c r="M129" s="683" t="s">
        <v>3433</v>
      </c>
      <c r="N129" s="684" t="s">
        <v>3450</v>
      </c>
      <c r="O129" s="657">
        <v>0.654</v>
      </c>
      <c r="P129" s="657">
        <f>O129*H129</f>
        <v>26.30388</v>
      </c>
      <c r="Q129" s="657">
        <v>0</v>
      </c>
      <c r="R129" s="657">
        <f>Q129*H129</f>
        <v>0</v>
      </c>
      <c r="S129" s="657">
        <v>0</v>
      </c>
      <c r="T129" s="658">
        <f>S129*H129</f>
        <v>0</v>
      </c>
      <c r="AR129" s="576" t="s">
        <v>527</v>
      </c>
      <c r="AT129" s="576" t="s">
        <v>3503</v>
      </c>
      <c r="AU129" s="576" t="s">
        <v>266</v>
      </c>
      <c r="AY129" s="576" t="s">
        <v>3494</v>
      </c>
      <c r="BE129" s="659">
        <f>IF(N129="základní",J129,0)</f>
        <v>0</v>
      </c>
      <c r="BF129" s="659">
        <f>IF(N129="snížená",J129,0)</f>
        <v>0</v>
      </c>
      <c r="BG129" s="659">
        <f>IF(N129="zákl. přenesená",J129,0)</f>
        <v>0</v>
      </c>
      <c r="BH129" s="659">
        <f>IF(N129="sníž. přenesená",J129,0)</f>
        <v>0</v>
      </c>
      <c r="BI129" s="659">
        <f>IF(N129="nulová",J129,0)</f>
        <v>0</v>
      </c>
      <c r="BJ129" s="576" t="s">
        <v>94</v>
      </c>
      <c r="BK129" s="659">
        <f>ROUND(I129*H129,2)</f>
        <v>0</v>
      </c>
      <c r="BL129" s="576" t="s">
        <v>527</v>
      </c>
      <c r="BM129" s="576" t="s">
        <v>3541</v>
      </c>
    </row>
    <row r="130" spans="2:51" s="661" customFormat="1" ht="12.75">
      <c r="B130" s="660"/>
      <c r="D130" s="662" t="s">
        <v>3500</v>
      </c>
      <c r="E130" s="663" t="s">
        <v>3433</v>
      </c>
      <c r="F130" s="664" t="s">
        <v>3542</v>
      </c>
      <c r="H130" s="665">
        <v>40.22</v>
      </c>
      <c r="L130" s="660"/>
      <c r="M130" s="666"/>
      <c r="N130" s="667"/>
      <c r="O130" s="667"/>
      <c r="P130" s="667"/>
      <c r="Q130" s="667"/>
      <c r="R130" s="667"/>
      <c r="S130" s="667"/>
      <c r="T130" s="668"/>
      <c r="AT130" s="663" t="s">
        <v>3500</v>
      </c>
      <c r="AU130" s="663" t="s">
        <v>266</v>
      </c>
      <c r="AV130" s="661" t="s">
        <v>266</v>
      </c>
      <c r="AW130" s="661" t="s">
        <v>3502</v>
      </c>
      <c r="AX130" s="661" t="s">
        <v>3493</v>
      </c>
      <c r="AY130" s="663" t="s">
        <v>3494</v>
      </c>
    </row>
    <row r="131" spans="2:51" s="670" customFormat="1" ht="12.75">
      <c r="B131" s="669"/>
      <c r="D131" s="662" t="s">
        <v>3500</v>
      </c>
      <c r="E131" s="671" t="s">
        <v>3433</v>
      </c>
      <c r="F131" s="672" t="s">
        <v>3381</v>
      </c>
      <c r="H131" s="673">
        <v>40.22</v>
      </c>
      <c r="L131" s="669"/>
      <c r="M131" s="674"/>
      <c r="N131" s="675"/>
      <c r="O131" s="675"/>
      <c r="P131" s="675"/>
      <c r="Q131" s="675"/>
      <c r="R131" s="675"/>
      <c r="S131" s="675"/>
      <c r="T131" s="676"/>
      <c r="AT131" s="671" t="s">
        <v>3500</v>
      </c>
      <c r="AU131" s="671" t="s">
        <v>266</v>
      </c>
      <c r="AV131" s="670" t="s">
        <v>527</v>
      </c>
      <c r="AW131" s="670" t="s">
        <v>3502</v>
      </c>
      <c r="AX131" s="670" t="s">
        <v>94</v>
      </c>
      <c r="AY131" s="671" t="s">
        <v>3494</v>
      </c>
    </row>
    <row r="132" spans="2:65" s="583" customFormat="1" ht="16.5" customHeight="1">
      <c r="B132" s="647"/>
      <c r="C132" s="677" t="s">
        <v>147</v>
      </c>
      <c r="D132" s="677" t="s">
        <v>3503</v>
      </c>
      <c r="E132" s="678" t="s">
        <v>3543</v>
      </c>
      <c r="F132" s="679" t="s">
        <v>3544</v>
      </c>
      <c r="G132" s="680" t="s">
        <v>186</v>
      </c>
      <c r="H132" s="681">
        <v>351.924</v>
      </c>
      <c r="I132" s="830"/>
      <c r="J132" s="682">
        <f>ROUND(I132*H132,2)</f>
        <v>0</v>
      </c>
      <c r="K132" s="679" t="s">
        <v>3433</v>
      </c>
      <c r="L132" s="584"/>
      <c r="M132" s="683" t="s">
        <v>3433</v>
      </c>
      <c r="N132" s="684" t="s">
        <v>3450</v>
      </c>
      <c r="O132" s="657">
        <v>0.083</v>
      </c>
      <c r="P132" s="657">
        <f>O132*H132</f>
        <v>29.209692</v>
      </c>
      <c r="Q132" s="657">
        <v>0</v>
      </c>
      <c r="R132" s="657">
        <f>Q132*H132</f>
        <v>0</v>
      </c>
      <c r="S132" s="657">
        <v>0</v>
      </c>
      <c r="T132" s="658">
        <f>S132*H132</f>
        <v>0</v>
      </c>
      <c r="AR132" s="576" t="s">
        <v>527</v>
      </c>
      <c r="AT132" s="576" t="s">
        <v>3503</v>
      </c>
      <c r="AU132" s="576" t="s">
        <v>266</v>
      </c>
      <c r="AY132" s="576" t="s">
        <v>3494</v>
      </c>
      <c r="BE132" s="659">
        <f>IF(N132="základní",J132,0)</f>
        <v>0</v>
      </c>
      <c r="BF132" s="659">
        <f>IF(N132="snížená",J132,0)</f>
        <v>0</v>
      </c>
      <c r="BG132" s="659">
        <f>IF(N132="zákl. přenesená",J132,0)</f>
        <v>0</v>
      </c>
      <c r="BH132" s="659">
        <f>IF(N132="sníž. přenesená",J132,0)</f>
        <v>0</v>
      </c>
      <c r="BI132" s="659">
        <f>IF(N132="nulová",J132,0)</f>
        <v>0</v>
      </c>
      <c r="BJ132" s="576" t="s">
        <v>94</v>
      </c>
      <c r="BK132" s="659">
        <f>ROUND(I132*H132,2)</f>
        <v>0</v>
      </c>
      <c r="BL132" s="576" t="s">
        <v>527</v>
      </c>
      <c r="BM132" s="576" t="s">
        <v>3545</v>
      </c>
    </row>
    <row r="133" spans="2:51" s="661" customFormat="1" ht="12.75">
      <c r="B133" s="660"/>
      <c r="D133" s="662" t="s">
        <v>3500</v>
      </c>
      <c r="E133" s="663" t="s">
        <v>3433</v>
      </c>
      <c r="F133" s="664" t="s">
        <v>3546</v>
      </c>
      <c r="H133" s="665">
        <v>143.4</v>
      </c>
      <c r="L133" s="660"/>
      <c r="M133" s="666"/>
      <c r="N133" s="667"/>
      <c r="O133" s="667"/>
      <c r="P133" s="667"/>
      <c r="Q133" s="667"/>
      <c r="R133" s="667"/>
      <c r="S133" s="667"/>
      <c r="T133" s="668"/>
      <c r="AT133" s="663" t="s">
        <v>3500</v>
      </c>
      <c r="AU133" s="663" t="s">
        <v>266</v>
      </c>
      <c r="AV133" s="661" t="s">
        <v>266</v>
      </c>
      <c r="AW133" s="661" t="s">
        <v>3502</v>
      </c>
      <c r="AX133" s="661" t="s">
        <v>3493</v>
      </c>
      <c r="AY133" s="663" t="s">
        <v>3494</v>
      </c>
    </row>
    <row r="134" spans="2:51" s="661" customFormat="1" ht="12.75">
      <c r="B134" s="660"/>
      <c r="D134" s="662" t="s">
        <v>3500</v>
      </c>
      <c r="E134" s="663" t="s">
        <v>3433</v>
      </c>
      <c r="F134" s="664" t="s">
        <v>3547</v>
      </c>
      <c r="H134" s="665">
        <v>80.44</v>
      </c>
      <c r="L134" s="660"/>
      <c r="M134" s="666"/>
      <c r="N134" s="667"/>
      <c r="O134" s="667"/>
      <c r="P134" s="667"/>
      <c r="Q134" s="667"/>
      <c r="R134" s="667"/>
      <c r="S134" s="667"/>
      <c r="T134" s="668"/>
      <c r="AT134" s="663" t="s">
        <v>3500</v>
      </c>
      <c r="AU134" s="663" t="s">
        <v>266</v>
      </c>
      <c r="AV134" s="661" t="s">
        <v>266</v>
      </c>
      <c r="AW134" s="661" t="s">
        <v>3502</v>
      </c>
      <c r="AX134" s="661" t="s">
        <v>3493</v>
      </c>
      <c r="AY134" s="663" t="s">
        <v>3494</v>
      </c>
    </row>
    <row r="135" spans="2:51" s="661" customFormat="1" ht="12.75">
      <c r="B135" s="660"/>
      <c r="D135" s="662" t="s">
        <v>3500</v>
      </c>
      <c r="E135" s="663" t="s">
        <v>3433</v>
      </c>
      <c r="F135" s="664" t="s">
        <v>3548</v>
      </c>
      <c r="H135" s="665">
        <v>55.82</v>
      </c>
      <c r="L135" s="660"/>
      <c r="M135" s="666"/>
      <c r="N135" s="667"/>
      <c r="O135" s="667"/>
      <c r="P135" s="667"/>
      <c r="Q135" s="667"/>
      <c r="R135" s="667"/>
      <c r="S135" s="667"/>
      <c r="T135" s="668"/>
      <c r="AT135" s="663" t="s">
        <v>3500</v>
      </c>
      <c r="AU135" s="663" t="s">
        <v>266</v>
      </c>
      <c r="AV135" s="661" t="s">
        <v>266</v>
      </c>
      <c r="AW135" s="661" t="s">
        <v>3502</v>
      </c>
      <c r="AX135" s="661" t="s">
        <v>3493</v>
      </c>
      <c r="AY135" s="663" t="s">
        <v>3494</v>
      </c>
    </row>
    <row r="136" spans="2:51" s="686" customFormat="1" ht="12.75">
      <c r="B136" s="685"/>
      <c r="D136" s="662" t="s">
        <v>3500</v>
      </c>
      <c r="E136" s="687" t="s">
        <v>3433</v>
      </c>
      <c r="F136" s="688" t="s">
        <v>3549</v>
      </c>
      <c r="H136" s="687" t="s">
        <v>3433</v>
      </c>
      <c r="L136" s="685"/>
      <c r="M136" s="689"/>
      <c r="N136" s="690"/>
      <c r="O136" s="690"/>
      <c r="P136" s="690"/>
      <c r="Q136" s="690"/>
      <c r="R136" s="690"/>
      <c r="S136" s="690"/>
      <c r="T136" s="691"/>
      <c r="AT136" s="687" t="s">
        <v>3500</v>
      </c>
      <c r="AU136" s="687" t="s">
        <v>266</v>
      </c>
      <c r="AV136" s="686" t="s">
        <v>94</v>
      </c>
      <c r="AW136" s="686" t="s">
        <v>3502</v>
      </c>
      <c r="AX136" s="686" t="s">
        <v>3493</v>
      </c>
      <c r="AY136" s="687" t="s">
        <v>3494</v>
      </c>
    </row>
    <row r="137" spans="2:51" s="661" customFormat="1" ht="12.75">
      <c r="B137" s="660"/>
      <c r="D137" s="662" t="s">
        <v>3500</v>
      </c>
      <c r="E137" s="663" t="s">
        <v>3433</v>
      </c>
      <c r="F137" s="664" t="s">
        <v>3550</v>
      </c>
      <c r="H137" s="665">
        <v>72.264</v>
      </c>
      <c r="L137" s="660"/>
      <c r="M137" s="666"/>
      <c r="N137" s="667"/>
      <c r="O137" s="667"/>
      <c r="P137" s="667"/>
      <c r="Q137" s="667"/>
      <c r="R137" s="667"/>
      <c r="S137" s="667"/>
      <c r="T137" s="668"/>
      <c r="AT137" s="663" t="s">
        <v>3500</v>
      </c>
      <c r="AU137" s="663" t="s">
        <v>266</v>
      </c>
      <c r="AV137" s="661" t="s">
        <v>266</v>
      </c>
      <c r="AW137" s="661" t="s">
        <v>3502</v>
      </c>
      <c r="AX137" s="661" t="s">
        <v>3493</v>
      </c>
      <c r="AY137" s="663" t="s">
        <v>3494</v>
      </c>
    </row>
    <row r="138" spans="2:51" s="670" customFormat="1" ht="12.75">
      <c r="B138" s="669"/>
      <c r="D138" s="662" t="s">
        <v>3500</v>
      </c>
      <c r="E138" s="671" t="s">
        <v>3433</v>
      </c>
      <c r="F138" s="672" t="s">
        <v>3381</v>
      </c>
      <c r="H138" s="673">
        <v>351.92400000000004</v>
      </c>
      <c r="L138" s="669"/>
      <c r="M138" s="674"/>
      <c r="N138" s="675"/>
      <c r="O138" s="675"/>
      <c r="P138" s="675"/>
      <c r="Q138" s="675"/>
      <c r="R138" s="675"/>
      <c r="S138" s="675"/>
      <c r="T138" s="676"/>
      <c r="AT138" s="671" t="s">
        <v>3500</v>
      </c>
      <c r="AU138" s="671" t="s">
        <v>266</v>
      </c>
      <c r="AV138" s="670" t="s">
        <v>527</v>
      </c>
      <c r="AW138" s="670" t="s">
        <v>3502</v>
      </c>
      <c r="AX138" s="670" t="s">
        <v>94</v>
      </c>
      <c r="AY138" s="671" t="s">
        <v>3494</v>
      </c>
    </row>
    <row r="139" spans="2:65" s="583" customFormat="1" ht="16.5" customHeight="1">
      <c r="B139" s="647"/>
      <c r="C139" s="677" t="s">
        <v>149</v>
      </c>
      <c r="D139" s="677" t="s">
        <v>3503</v>
      </c>
      <c r="E139" s="678" t="s">
        <v>3551</v>
      </c>
      <c r="F139" s="679" t="s">
        <v>3544</v>
      </c>
      <c r="G139" s="680" t="s">
        <v>186</v>
      </c>
      <c r="H139" s="681">
        <v>1915.5</v>
      </c>
      <c r="I139" s="830"/>
      <c r="J139" s="682">
        <f>ROUND(I139*H139,2)</f>
        <v>0</v>
      </c>
      <c r="K139" s="679" t="s">
        <v>3433</v>
      </c>
      <c r="L139" s="584"/>
      <c r="M139" s="683" t="s">
        <v>3433</v>
      </c>
      <c r="N139" s="684" t="s">
        <v>3450</v>
      </c>
      <c r="O139" s="657">
        <v>0.083</v>
      </c>
      <c r="P139" s="657">
        <f>O139*H139</f>
        <v>158.9865</v>
      </c>
      <c r="Q139" s="657">
        <v>0</v>
      </c>
      <c r="R139" s="657">
        <f>Q139*H139</f>
        <v>0</v>
      </c>
      <c r="S139" s="657">
        <v>0</v>
      </c>
      <c r="T139" s="658">
        <f>S139*H139</f>
        <v>0</v>
      </c>
      <c r="AR139" s="576" t="s">
        <v>527</v>
      </c>
      <c r="AT139" s="576" t="s">
        <v>3503</v>
      </c>
      <c r="AU139" s="576" t="s">
        <v>266</v>
      </c>
      <c r="AY139" s="576" t="s">
        <v>3494</v>
      </c>
      <c r="BE139" s="659">
        <f>IF(N139="základní",J139,0)</f>
        <v>0</v>
      </c>
      <c r="BF139" s="659">
        <f>IF(N139="snížená",J139,0)</f>
        <v>0</v>
      </c>
      <c r="BG139" s="659">
        <f>IF(N139="zákl. přenesená",J139,0)</f>
        <v>0</v>
      </c>
      <c r="BH139" s="659">
        <f>IF(N139="sníž. přenesená",J139,0)</f>
        <v>0</v>
      </c>
      <c r="BI139" s="659">
        <f>IF(N139="nulová",J139,0)</f>
        <v>0</v>
      </c>
      <c r="BJ139" s="576" t="s">
        <v>94</v>
      </c>
      <c r="BK139" s="659">
        <f>ROUND(I139*H139,2)</f>
        <v>0</v>
      </c>
      <c r="BL139" s="576" t="s">
        <v>527</v>
      </c>
      <c r="BM139" s="576" t="s">
        <v>3552</v>
      </c>
    </row>
    <row r="140" spans="2:51" s="686" customFormat="1" ht="12.75">
      <c r="B140" s="685"/>
      <c r="D140" s="662" t="s">
        <v>3500</v>
      </c>
      <c r="E140" s="687" t="s">
        <v>3433</v>
      </c>
      <c r="F140" s="688" t="s">
        <v>3553</v>
      </c>
      <c r="H140" s="687" t="s">
        <v>3433</v>
      </c>
      <c r="L140" s="685"/>
      <c r="M140" s="689"/>
      <c r="N140" s="690"/>
      <c r="O140" s="690"/>
      <c r="P140" s="690"/>
      <c r="Q140" s="690"/>
      <c r="R140" s="690"/>
      <c r="S140" s="690"/>
      <c r="T140" s="691"/>
      <c r="AT140" s="687" t="s">
        <v>3500</v>
      </c>
      <c r="AU140" s="687" t="s">
        <v>266</v>
      </c>
      <c r="AV140" s="686" t="s">
        <v>94</v>
      </c>
      <c r="AW140" s="686" t="s">
        <v>3502</v>
      </c>
      <c r="AX140" s="686" t="s">
        <v>3493</v>
      </c>
      <c r="AY140" s="687" t="s">
        <v>3494</v>
      </c>
    </row>
    <row r="141" spans="2:51" s="661" customFormat="1" ht="12.75">
      <c r="B141" s="660"/>
      <c r="D141" s="662" t="s">
        <v>3500</v>
      </c>
      <c r="E141" s="663" t="s">
        <v>3433</v>
      </c>
      <c r="F141" s="664" t="s">
        <v>3554</v>
      </c>
      <c r="H141" s="665">
        <v>1915.5</v>
      </c>
      <c r="L141" s="660"/>
      <c r="M141" s="666"/>
      <c r="N141" s="667"/>
      <c r="O141" s="667"/>
      <c r="P141" s="667"/>
      <c r="Q141" s="667"/>
      <c r="R141" s="667"/>
      <c r="S141" s="667"/>
      <c r="T141" s="668"/>
      <c r="AT141" s="663" t="s">
        <v>3500</v>
      </c>
      <c r="AU141" s="663" t="s">
        <v>266</v>
      </c>
      <c r="AV141" s="661" t="s">
        <v>266</v>
      </c>
      <c r="AW141" s="661" t="s">
        <v>3502</v>
      </c>
      <c r="AX141" s="661" t="s">
        <v>3493</v>
      </c>
      <c r="AY141" s="663" t="s">
        <v>3494</v>
      </c>
    </row>
    <row r="142" spans="2:51" s="670" customFormat="1" ht="12.75">
      <c r="B142" s="669"/>
      <c r="D142" s="662" t="s">
        <v>3500</v>
      </c>
      <c r="E142" s="671" t="s">
        <v>3433</v>
      </c>
      <c r="F142" s="672" t="s">
        <v>3381</v>
      </c>
      <c r="H142" s="673">
        <v>1915.5</v>
      </c>
      <c r="L142" s="669"/>
      <c r="M142" s="674"/>
      <c r="N142" s="675"/>
      <c r="O142" s="675"/>
      <c r="P142" s="675"/>
      <c r="Q142" s="675"/>
      <c r="R142" s="675"/>
      <c r="S142" s="675"/>
      <c r="T142" s="676"/>
      <c r="AT142" s="671" t="s">
        <v>3500</v>
      </c>
      <c r="AU142" s="671" t="s">
        <v>266</v>
      </c>
      <c r="AV142" s="670" t="s">
        <v>527</v>
      </c>
      <c r="AW142" s="670" t="s">
        <v>3502</v>
      </c>
      <c r="AX142" s="670" t="s">
        <v>94</v>
      </c>
      <c r="AY142" s="671" t="s">
        <v>3494</v>
      </c>
    </row>
    <row r="143" spans="2:65" s="583" customFormat="1" ht="16.5" customHeight="1">
      <c r="B143" s="647"/>
      <c r="C143" s="677" t="s">
        <v>152</v>
      </c>
      <c r="D143" s="677" t="s">
        <v>3503</v>
      </c>
      <c r="E143" s="678" t="s">
        <v>3555</v>
      </c>
      <c r="F143" s="679" t="s">
        <v>3556</v>
      </c>
      <c r="G143" s="680" t="s">
        <v>186</v>
      </c>
      <c r="H143" s="681">
        <v>7038.48</v>
      </c>
      <c r="I143" s="830"/>
      <c r="J143" s="682">
        <f>ROUND(I143*H143,2)</f>
        <v>0</v>
      </c>
      <c r="K143" s="679" t="s">
        <v>3433</v>
      </c>
      <c r="L143" s="584"/>
      <c r="M143" s="683" t="s">
        <v>3433</v>
      </c>
      <c r="N143" s="684" t="s">
        <v>3450</v>
      </c>
      <c r="O143" s="657">
        <v>0.004</v>
      </c>
      <c r="P143" s="657">
        <f>O143*H143</f>
        <v>28.15392</v>
      </c>
      <c r="Q143" s="657">
        <v>0</v>
      </c>
      <c r="R143" s="657">
        <f>Q143*H143</f>
        <v>0</v>
      </c>
      <c r="S143" s="657">
        <v>0</v>
      </c>
      <c r="T143" s="658">
        <f>S143*H143</f>
        <v>0</v>
      </c>
      <c r="AR143" s="576" t="s">
        <v>527</v>
      </c>
      <c r="AT143" s="576" t="s">
        <v>3503</v>
      </c>
      <c r="AU143" s="576" t="s">
        <v>266</v>
      </c>
      <c r="AY143" s="576" t="s">
        <v>3494</v>
      </c>
      <c r="BE143" s="659">
        <f>IF(N143="základní",J143,0)</f>
        <v>0</v>
      </c>
      <c r="BF143" s="659">
        <f>IF(N143="snížená",J143,0)</f>
        <v>0</v>
      </c>
      <c r="BG143" s="659">
        <f>IF(N143="zákl. přenesená",J143,0)</f>
        <v>0</v>
      </c>
      <c r="BH143" s="659">
        <f>IF(N143="sníž. přenesená",J143,0)</f>
        <v>0</v>
      </c>
      <c r="BI143" s="659">
        <f>IF(N143="nulová",J143,0)</f>
        <v>0</v>
      </c>
      <c r="BJ143" s="576" t="s">
        <v>94</v>
      </c>
      <c r="BK143" s="659">
        <f>ROUND(I143*H143,2)</f>
        <v>0</v>
      </c>
      <c r="BL143" s="576" t="s">
        <v>527</v>
      </c>
      <c r="BM143" s="576" t="s">
        <v>3557</v>
      </c>
    </row>
    <row r="144" spans="2:51" s="661" customFormat="1" ht="12.75">
      <c r="B144" s="660"/>
      <c r="D144" s="662" t="s">
        <v>3500</v>
      </c>
      <c r="E144" s="663" t="s">
        <v>3433</v>
      </c>
      <c r="F144" s="664" t="s">
        <v>3558</v>
      </c>
      <c r="H144" s="665">
        <v>7038.48</v>
      </c>
      <c r="L144" s="660"/>
      <c r="M144" s="666"/>
      <c r="N144" s="667"/>
      <c r="O144" s="667"/>
      <c r="P144" s="667"/>
      <c r="Q144" s="667"/>
      <c r="R144" s="667"/>
      <c r="S144" s="667"/>
      <c r="T144" s="668"/>
      <c r="AT144" s="663" t="s">
        <v>3500</v>
      </c>
      <c r="AU144" s="663" t="s">
        <v>266</v>
      </c>
      <c r="AV144" s="661" t="s">
        <v>266</v>
      </c>
      <c r="AW144" s="661" t="s">
        <v>3502</v>
      </c>
      <c r="AX144" s="661" t="s">
        <v>3493</v>
      </c>
      <c r="AY144" s="663" t="s">
        <v>3494</v>
      </c>
    </row>
    <row r="145" spans="2:51" s="670" customFormat="1" ht="12.75">
      <c r="B145" s="669"/>
      <c r="D145" s="662" t="s">
        <v>3500</v>
      </c>
      <c r="E145" s="671" t="s">
        <v>3433</v>
      </c>
      <c r="F145" s="672" t="s">
        <v>3381</v>
      </c>
      <c r="H145" s="673">
        <v>7038.48</v>
      </c>
      <c r="L145" s="669"/>
      <c r="M145" s="674"/>
      <c r="N145" s="675"/>
      <c r="O145" s="675"/>
      <c r="P145" s="675"/>
      <c r="Q145" s="675"/>
      <c r="R145" s="675"/>
      <c r="S145" s="675"/>
      <c r="T145" s="676"/>
      <c r="AT145" s="671" t="s">
        <v>3500</v>
      </c>
      <c r="AU145" s="671" t="s">
        <v>266</v>
      </c>
      <c r="AV145" s="670" t="s">
        <v>527</v>
      </c>
      <c r="AW145" s="670" t="s">
        <v>3502</v>
      </c>
      <c r="AX145" s="670" t="s">
        <v>94</v>
      </c>
      <c r="AY145" s="671" t="s">
        <v>3494</v>
      </c>
    </row>
    <row r="146" spans="2:65" s="583" customFormat="1" ht="16.5" customHeight="1">
      <c r="B146" s="647"/>
      <c r="C146" s="677" t="s">
        <v>158</v>
      </c>
      <c r="D146" s="677" t="s">
        <v>3503</v>
      </c>
      <c r="E146" s="678" t="s">
        <v>3559</v>
      </c>
      <c r="F146" s="679" t="s">
        <v>3556</v>
      </c>
      <c r="G146" s="680" t="s">
        <v>186</v>
      </c>
      <c r="H146" s="681">
        <v>38310</v>
      </c>
      <c r="I146" s="830"/>
      <c r="J146" s="682">
        <f>ROUND(I146*H146,2)</f>
        <v>0</v>
      </c>
      <c r="K146" s="679" t="s">
        <v>3433</v>
      </c>
      <c r="L146" s="584"/>
      <c r="M146" s="683" t="s">
        <v>3433</v>
      </c>
      <c r="N146" s="684" t="s">
        <v>3450</v>
      </c>
      <c r="O146" s="657">
        <v>0.004</v>
      </c>
      <c r="P146" s="657">
        <f>O146*H146</f>
        <v>153.24</v>
      </c>
      <c r="Q146" s="657">
        <v>0</v>
      </c>
      <c r="R146" s="657">
        <f>Q146*H146</f>
        <v>0</v>
      </c>
      <c r="S146" s="657">
        <v>0</v>
      </c>
      <c r="T146" s="658">
        <f>S146*H146</f>
        <v>0</v>
      </c>
      <c r="AR146" s="576" t="s">
        <v>527</v>
      </c>
      <c r="AT146" s="576" t="s">
        <v>3503</v>
      </c>
      <c r="AU146" s="576" t="s">
        <v>266</v>
      </c>
      <c r="AY146" s="576" t="s">
        <v>3494</v>
      </c>
      <c r="BE146" s="659">
        <f>IF(N146="základní",J146,0)</f>
        <v>0</v>
      </c>
      <c r="BF146" s="659">
        <f>IF(N146="snížená",J146,0)</f>
        <v>0</v>
      </c>
      <c r="BG146" s="659">
        <f>IF(N146="zákl. přenesená",J146,0)</f>
        <v>0</v>
      </c>
      <c r="BH146" s="659">
        <f>IF(N146="sníž. přenesená",J146,0)</f>
        <v>0</v>
      </c>
      <c r="BI146" s="659">
        <f>IF(N146="nulová",J146,0)</f>
        <v>0</v>
      </c>
      <c r="BJ146" s="576" t="s">
        <v>94</v>
      </c>
      <c r="BK146" s="659">
        <f>ROUND(I146*H146,2)</f>
        <v>0</v>
      </c>
      <c r="BL146" s="576" t="s">
        <v>527</v>
      </c>
      <c r="BM146" s="576" t="s">
        <v>3560</v>
      </c>
    </row>
    <row r="147" spans="2:51" s="661" customFormat="1" ht="12.75">
      <c r="B147" s="660"/>
      <c r="D147" s="662" t="s">
        <v>3500</v>
      </c>
      <c r="E147" s="663" t="s">
        <v>3433</v>
      </c>
      <c r="F147" s="664" t="s">
        <v>3561</v>
      </c>
      <c r="H147" s="665">
        <v>38310</v>
      </c>
      <c r="L147" s="660"/>
      <c r="M147" s="666"/>
      <c r="N147" s="667"/>
      <c r="O147" s="667"/>
      <c r="P147" s="667"/>
      <c r="Q147" s="667"/>
      <c r="R147" s="667"/>
      <c r="S147" s="667"/>
      <c r="T147" s="668"/>
      <c r="AT147" s="663" t="s">
        <v>3500</v>
      </c>
      <c r="AU147" s="663" t="s">
        <v>266</v>
      </c>
      <c r="AV147" s="661" t="s">
        <v>266</v>
      </c>
      <c r="AW147" s="661" t="s">
        <v>3502</v>
      </c>
      <c r="AX147" s="661" t="s">
        <v>3493</v>
      </c>
      <c r="AY147" s="663" t="s">
        <v>3494</v>
      </c>
    </row>
    <row r="148" spans="2:51" s="670" customFormat="1" ht="12.75">
      <c r="B148" s="669"/>
      <c r="D148" s="662" t="s">
        <v>3500</v>
      </c>
      <c r="E148" s="671" t="s">
        <v>3433</v>
      </c>
      <c r="F148" s="672" t="s">
        <v>3381</v>
      </c>
      <c r="H148" s="673">
        <v>38310</v>
      </c>
      <c r="L148" s="669"/>
      <c r="M148" s="674"/>
      <c r="N148" s="675"/>
      <c r="O148" s="675"/>
      <c r="P148" s="675"/>
      <c r="Q148" s="675"/>
      <c r="R148" s="675"/>
      <c r="S148" s="675"/>
      <c r="T148" s="676"/>
      <c r="AT148" s="671" t="s">
        <v>3500</v>
      </c>
      <c r="AU148" s="671" t="s">
        <v>266</v>
      </c>
      <c r="AV148" s="670" t="s">
        <v>527</v>
      </c>
      <c r="AW148" s="670" t="s">
        <v>3502</v>
      </c>
      <c r="AX148" s="670" t="s">
        <v>94</v>
      </c>
      <c r="AY148" s="671" t="s">
        <v>3494</v>
      </c>
    </row>
    <row r="149" spans="2:65" s="583" customFormat="1" ht="16.5" customHeight="1">
      <c r="B149" s="647"/>
      <c r="C149" s="677" t="s">
        <v>160</v>
      </c>
      <c r="D149" s="677" t="s">
        <v>3503</v>
      </c>
      <c r="E149" s="678" t="s">
        <v>3562</v>
      </c>
      <c r="F149" s="679" t="s">
        <v>3563</v>
      </c>
      <c r="G149" s="680" t="s">
        <v>186</v>
      </c>
      <c r="H149" s="681">
        <v>1915.5</v>
      </c>
      <c r="I149" s="830"/>
      <c r="J149" s="682">
        <f>ROUND(I149*H149,2)</f>
        <v>0</v>
      </c>
      <c r="K149" s="679" t="s">
        <v>3433</v>
      </c>
      <c r="L149" s="584"/>
      <c r="M149" s="683" t="s">
        <v>3433</v>
      </c>
      <c r="N149" s="684" t="s">
        <v>3450</v>
      </c>
      <c r="O149" s="657">
        <v>0.121</v>
      </c>
      <c r="P149" s="657">
        <f>O149*H149</f>
        <v>231.7755</v>
      </c>
      <c r="Q149" s="657">
        <v>0</v>
      </c>
      <c r="R149" s="657">
        <f>Q149*H149</f>
        <v>0</v>
      </c>
      <c r="S149" s="657">
        <v>0</v>
      </c>
      <c r="T149" s="658">
        <f>S149*H149</f>
        <v>0</v>
      </c>
      <c r="AR149" s="576" t="s">
        <v>527</v>
      </c>
      <c r="AT149" s="576" t="s">
        <v>3503</v>
      </c>
      <c r="AU149" s="576" t="s">
        <v>266</v>
      </c>
      <c r="AY149" s="576" t="s">
        <v>3494</v>
      </c>
      <c r="BE149" s="659">
        <f>IF(N149="základní",J149,0)</f>
        <v>0</v>
      </c>
      <c r="BF149" s="659">
        <f>IF(N149="snížená",J149,0)</f>
        <v>0</v>
      </c>
      <c r="BG149" s="659">
        <f>IF(N149="zákl. přenesená",J149,0)</f>
        <v>0</v>
      </c>
      <c r="BH149" s="659">
        <f>IF(N149="sníž. přenesená",J149,0)</f>
        <v>0</v>
      </c>
      <c r="BI149" s="659">
        <f>IF(N149="nulová",J149,0)</f>
        <v>0</v>
      </c>
      <c r="BJ149" s="576" t="s">
        <v>94</v>
      </c>
      <c r="BK149" s="659">
        <f>ROUND(I149*H149,2)</f>
        <v>0</v>
      </c>
      <c r="BL149" s="576" t="s">
        <v>527</v>
      </c>
      <c r="BM149" s="576" t="s">
        <v>3564</v>
      </c>
    </row>
    <row r="150" spans="2:51" s="686" customFormat="1" ht="12.75">
      <c r="B150" s="685"/>
      <c r="D150" s="662" t="s">
        <v>3500</v>
      </c>
      <c r="E150" s="687" t="s">
        <v>3433</v>
      </c>
      <c r="F150" s="688" t="s">
        <v>3565</v>
      </c>
      <c r="H150" s="687" t="s">
        <v>3433</v>
      </c>
      <c r="L150" s="685"/>
      <c r="M150" s="689"/>
      <c r="N150" s="690"/>
      <c r="O150" s="690"/>
      <c r="P150" s="690"/>
      <c r="Q150" s="690"/>
      <c r="R150" s="690"/>
      <c r="S150" s="690"/>
      <c r="T150" s="691"/>
      <c r="AT150" s="687" t="s">
        <v>3500</v>
      </c>
      <c r="AU150" s="687" t="s">
        <v>266</v>
      </c>
      <c r="AV150" s="686" t="s">
        <v>94</v>
      </c>
      <c r="AW150" s="686" t="s">
        <v>3502</v>
      </c>
      <c r="AX150" s="686" t="s">
        <v>3493</v>
      </c>
      <c r="AY150" s="687" t="s">
        <v>3494</v>
      </c>
    </row>
    <row r="151" spans="2:51" s="661" customFormat="1" ht="12.75">
      <c r="B151" s="660"/>
      <c r="D151" s="662" t="s">
        <v>3500</v>
      </c>
      <c r="E151" s="663" t="s">
        <v>3433</v>
      </c>
      <c r="F151" s="664" t="s">
        <v>3566</v>
      </c>
      <c r="H151" s="665">
        <v>1915.5</v>
      </c>
      <c r="L151" s="660"/>
      <c r="M151" s="666"/>
      <c r="N151" s="667"/>
      <c r="O151" s="667"/>
      <c r="P151" s="667"/>
      <c r="Q151" s="667"/>
      <c r="R151" s="667"/>
      <c r="S151" s="667"/>
      <c r="T151" s="668"/>
      <c r="AT151" s="663" t="s">
        <v>3500</v>
      </c>
      <c r="AU151" s="663" t="s">
        <v>266</v>
      </c>
      <c r="AV151" s="661" t="s">
        <v>266</v>
      </c>
      <c r="AW151" s="661" t="s">
        <v>3502</v>
      </c>
      <c r="AX151" s="661" t="s">
        <v>3493</v>
      </c>
      <c r="AY151" s="663" t="s">
        <v>3494</v>
      </c>
    </row>
    <row r="152" spans="2:51" s="670" customFormat="1" ht="12.75">
      <c r="B152" s="669"/>
      <c r="D152" s="662" t="s">
        <v>3500</v>
      </c>
      <c r="E152" s="671" t="s">
        <v>3433</v>
      </c>
      <c r="F152" s="672" t="s">
        <v>3381</v>
      </c>
      <c r="H152" s="673">
        <v>1915.5</v>
      </c>
      <c r="L152" s="669"/>
      <c r="M152" s="674"/>
      <c r="N152" s="675"/>
      <c r="O152" s="675"/>
      <c r="P152" s="675"/>
      <c r="Q152" s="675"/>
      <c r="R152" s="675"/>
      <c r="S152" s="675"/>
      <c r="T152" s="676"/>
      <c r="AT152" s="671" t="s">
        <v>3500</v>
      </c>
      <c r="AU152" s="671" t="s">
        <v>266</v>
      </c>
      <c r="AV152" s="670" t="s">
        <v>527</v>
      </c>
      <c r="AW152" s="670" t="s">
        <v>3502</v>
      </c>
      <c r="AX152" s="670" t="s">
        <v>94</v>
      </c>
      <c r="AY152" s="671" t="s">
        <v>3494</v>
      </c>
    </row>
    <row r="153" spans="2:65" s="583" customFormat="1" ht="16.5" customHeight="1">
      <c r="B153" s="647"/>
      <c r="C153" s="677" t="s">
        <v>3567</v>
      </c>
      <c r="D153" s="677" t="s">
        <v>3503</v>
      </c>
      <c r="E153" s="678" t="s">
        <v>3568</v>
      </c>
      <c r="F153" s="679" t="s">
        <v>3569</v>
      </c>
      <c r="G153" s="680" t="s">
        <v>186</v>
      </c>
      <c r="H153" s="681">
        <v>113.1</v>
      </c>
      <c r="I153" s="830"/>
      <c r="J153" s="682">
        <f>ROUND(I153*H153,2)</f>
        <v>0</v>
      </c>
      <c r="K153" s="679" t="s">
        <v>3433</v>
      </c>
      <c r="L153" s="584"/>
      <c r="M153" s="683" t="s">
        <v>3433</v>
      </c>
      <c r="N153" s="684" t="s">
        <v>3450</v>
      </c>
      <c r="O153" s="657">
        <v>0.092</v>
      </c>
      <c r="P153" s="657">
        <f>O153*H153</f>
        <v>10.405199999999999</v>
      </c>
      <c r="Q153" s="657">
        <v>0</v>
      </c>
      <c r="R153" s="657">
        <f>Q153*H153</f>
        <v>0</v>
      </c>
      <c r="S153" s="657">
        <v>0</v>
      </c>
      <c r="T153" s="658">
        <f>S153*H153</f>
        <v>0</v>
      </c>
      <c r="AR153" s="576" t="s">
        <v>527</v>
      </c>
      <c r="AT153" s="576" t="s">
        <v>3503</v>
      </c>
      <c r="AU153" s="576" t="s">
        <v>266</v>
      </c>
      <c r="AY153" s="576" t="s">
        <v>3494</v>
      </c>
      <c r="BE153" s="659">
        <f>IF(N153="základní",J153,0)</f>
        <v>0</v>
      </c>
      <c r="BF153" s="659">
        <f>IF(N153="snížená",J153,0)</f>
        <v>0</v>
      </c>
      <c r="BG153" s="659">
        <f>IF(N153="zákl. přenesená",J153,0)</f>
        <v>0</v>
      </c>
      <c r="BH153" s="659">
        <f>IF(N153="sníž. přenesená",J153,0)</f>
        <v>0</v>
      </c>
      <c r="BI153" s="659">
        <f>IF(N153="nulová",J153,0)</f>
        <v>0</v>
      </c>
      <c r="BJ153" s="576" t="s">
        <v>94</v>
      </c>
      <c r="BK153" s="659">
        <f>ROUND(I153*H153,2)</f>
        <v>0</v>
      </c>
      <c r="BL153" s="576" t="s">
        <v>527</v>
      </c>
      <c r="BM153" s="576" t="s">
        <v>3570</v>
      </c>
    </row>
    <row r="154" spans="2:51" s="661" customFormat="1" ht="12.75">
      <c r="B154" s="660"/>
      <c r="D154" s="662" t="s">
        <v>3500</v>
      </c>
      <c r="E154" s="663" t="s">
        <v>3433</v>
      </c>
      <c r="F154" s="664" t="s">
        <v>3571</v>
      </c>
      <c r="H154" s="665">
        <v>113.1</v>
      </c>
      <c r="L154" s="660"/>
      <c r="M154" s="666"/>
      <c r="N154" s="667"/>
      <c r="O154" s="667"/>
      <c r="P154" s="667"/>
      <c r="Q154" s="667"/>
      <c r="R154" s="667"/>
      <c r="S154" s="667"/>
      <c r="T154" s="668"/>
      <c r="AT154" s="663" t="s">
        <v>3500</v>
      </c>
      <c r="AU154" s="663" t="s">
        <v>266</v>
      </c>
      <c r="AV154" s="661" t="s">
        <v>266</v>
      </c>
      <c r="AW154" s="661" t="s">
        <v>3502</v>
      </c>
      <c r="AX154" s="661" t="s">
        <v>3493</v>
      </c>
      <c r="AY154" s="663" t="s">
        <v>3494</v>
      </c>
    </row>
    <row r="155" spans="2:51" s="670" customFormat="1" ht="12.75">
      <c r="B155" s="669"/>
      <c r="D155" s="662" t="s">
        <v>3500</v>
      </c>
      <c r="E155" s="671" t="s">
        <v>3433</v>
      </c>
      <c r="F155" s="672" t="s">
        <v>3381</v>
      </c>
      <c r="H155" s="673">
        <v>113.1</v>
      </c>
      <c r="L155" s="669"/>
      <c r="M155" s="674"/>
      <c r="N155" s="675"/>
      <c r="O155" s="675"/>
      <c r="P155" s="675"/>
      <c r="Q155" s="675"/>
      <c r="R155" s="675"/>
      <c r="S155" s="675"/>
      <c r="T155" s="676"/>
      <c r="AT155" s="671" t="s">
        <v>3500</v>
      </c>
      <c r="AU155" s="671" t="s">
        <v>266</v>
      </c>
      <c r="AV155" s="670" t="s">
        <v>527</v>
      </c>
      <c r="AW155" s="670" t="s">
        <v>3502</v>
      </c>
      <c r="AX155" s="670" t="s">
        <v>94</v>
      </c>
      <c r="AY155" s="671" t="s">
        <v>3494</v>
      </c>
    </row>
    <row r="156" spans="2:65" s="583" customFormat="1" ht="16.5" customHeight="1">
      <c r="B156" s="647"/>
      <c r="C156" s="677" t="s">
        <v>3572</v>
      </c>
      <c r="D156" s="677" t="s">
        <v>3503</v>
      </c>
      <c r="E156" s="678" t="s">
        <v>3573</v>
      </c>
      <c r="F156" s="679" t="s">
        <v>3574</v>
      </c>
      <c r="G156" s="680" t="s">
        <v>183</v>
      </c>
      <c r="H156" s="681">
        <v>286</v>
      </c>
      <c r="I156" s="830"/>
      <c r="J156" s="682">
        <f>ROUND(I156*H156,2)</f>
        <v>0</v>
      </c>
      <c r="K156" s="679" t="s">
        <v>3498</v>
      </c>
      <c r="L156" s="584"/>
      <c r="M156" s="683" t="s">
        <v>3433</v>
      </c>
      <c r="N156" s="684" t="s">
        <v>3450</v>
      </c>
      <c r="O156" s="657">
        <v>0.012</v>
      </c>
      <c r="P156" s="657">
        <f>O156*H156</f>
        <v>3.432</v>
      </c>
      <c r="Q156" s="657">
        <v>0</v>
      </c>
      <c r="R156" s="657">
        <f>Q156*H156</f>
        <v>0</v>
      </c>
      <c r="S156" s="657">
        <v>0</v>
      </c>
      <c r="T156" s="658">
        <f>S156*H156</f>
        <v>0</v>
      </c>
      <c r="AR156" s="576" t="s">
        <v>527</v>
      </c>
      <c r="AT156" s="576" t="s">
        <v>3503</v>
      </c>
      <c r="AU156" s="576" t="s">
        <v>266</v>
      </c>
      <c r="AY156" s="576" t="s">
        <v>3494</v>
      </c>
      <c r="BE156" s="659">
        <f>IF(N156="základní",J156,0)</f>
        <v>0</v>
      </c>
      <c r="BF156" s="659">
        <f>IF(N156="snížená",J156,0)</f>
        <v>0</v>
      </c>
      <c r="BG156" s="659">
        <f>IF(N156="zákl. přenesená",J156,0)</f>
        <v>0</v>
      </c>
      <c r="BH156" s="659">
        <f>IF(N156="sníž. přenesená",J156,0)</f>
        <v>0</v>
      </c>
      <c r="BI156" s="659">
        <f>IF(N156="nulová",J156,0)</f>
        <v>0</v>
      </c>
      <c r="BJ156" s="576" t="s">
        <v>94</v>
      </c>
      <c r="BK156" s="659">
        <f>ROUND(I156*H156,2)</f>
        <v>0</v>
      </c>
      <c r="BL156" s="576" t="s">
        <v>527</v>
      </c>
      <c r="BM156" s="576" t="s">
        <v>3575</v>
      </c>
    </row>
    <row r="157" spans="2:51" s="661" customFormat="1" ht="12.75">
      <c r="B157" s="660"/>
      <c r="D157" s="662" t="s">
        <v>3500</v>
      </c>
      <c r="E157" s="663" t="s">
        <v>3433</v>
      </c>
      <c r="F157" s="664" t="s">
        <v>3576</v>
      </c>
      <c r="H157" s="665">
        <v>286</v>
      </c>
      <c r="L157" s="660"/>
      <c r="M157" s="666"/>
      <c r="N157" s="667"/>
      <c r="O157" s="667"/>
      <c r="P157" s="667"/>
      <c r="Q157" s="667"/>
      <c r="R157" s="667"/>
      <c r="S157" s="667"/>
      <c r="T157" s="668"/>
      <c r="AT157" s="663" t="s">
        <v>3500</v>
      </c>
      <c r="AU157" s="663" t="s">
        <v>266</v>
      </c>
      <c r="AV157" s="661" t="s">
        <v>266</v>
      </c>
      <c r="AW157" s="661" t="s">
        <v>3502</v>
      </c>
      <c r="AX157" s="661" t="s">
        <v>3493</v>
      </c>
      <c r="AY157" s="663" t="s">
        <v>3494</v>
      </c>
    </row>
    <row r="158" spans="2:51" s="670" customFormat="1" ht="12.75">
      <c r="B158" s="669"/>
      <c r="D158" s="662" t="s">
        <v>3500</v>
      </c>
      <c r="E158" s="671" t="s">
        <v>3433</v>
      </c>
      <c r="F158" s="672" t="s">
        <v>3381</v>
      </c>
      <c r="H158" s="673">
        <v>286</v>
      </c>
      <c r="L158" s="669"/>
      <c r="M158" s="674"/>
      <c r="N158" s="675"/>
      <c r="O158" s="675"/>
      <c r="P158" s="675"/>
      <c r="Q158" s="675"/>
      <c r="R158" s="675"/>
      <c r="S158" s="675"/>
      <c r="T158" s="676"/>
      <c r="AT158" s="671" t="s">
        <v>3500</v>
      </c>
      <c r="AU158" s="671" t="s">
        <v>266</v>
      </c>
      <c r="AV158" s="670" t="s">
        <v>527</v>
      </c>
      <c r="AW158" s="670" t="s">
        <v>3502</v>
      </c>
      <c r="AX158" s="670" t="s">
        <v>94</v>
      </c>
      <c r="AY158" s="671" t="s">
        <v>3494</v>
      </c>
    </row>
    <row r="159" spans="2:65" s="583" customFormat="1" ht="16.5" customHeight="1">
      <c r="B159" s="647"/>
      <c r="C159" s="648" t="s">
        <v>3577</v>
      </c>
      <c r="D159" s="648" t="s">
        <v>3495</v>
      </c>
      <c r="E159" s="649" t="s">
        <v>3578</v>
      </c>
      <c r="F159" s="650" t="s">
        <v>3579</v>
      </c>
      <c r="G159" s="651" t="s">
        <v>309</v>
      </c>
      <c r="H159" s="652">
        <v>226.2</v>
      </c>
      <c r="I159" s="829"/>
      <c r="J159" s="653">
        <f>ROUND(I159*H159,2)</f>
        <v>0</v>
      </c>
      <c r="K159" s="650" t="s">
        <v>3433</v>
      </c>
      <c r="L159" s="654"/>
      <c r="M159" s="655" t="s">
        <v>3433</v>
      </c>
      <c r="N159" s="656" t="s">
        <v>3450</v>
      </c>
      <c r="O159" s="657">
        <v>0</v>
      </c>
      <c r="P159" s="657">
        <f>O159*H159</f>
        <v>0</v>
      </c>
      <c r="Q159" s="657">
        <v>1</v>
      </c>
      <c r="R159" s="657">
        <f>Q159*H159</f>
        <v>226.2</v>
      </c>
      <c r="S159" s="657">
        <v>0</v>
      </c>
      <c r="T159" s="658">
        <f>S159*H159</f>
        <v>0</v>
      </c>
      <c r="AR159" s="576" t="s">
        <v>673</v>
      </c>
      <c r="AT159" s="576" t="s">
        <v>3495</v>
      </c>
      <c r="AU159" s="576" t="s">
        <v>266</v>
      </c>
      <c r="AY159" s="576" t="s">
        <v>3494</v>
      </c>
      <c r="BE159" s="659">
        <f>IF(N159="základní",J159,0)</f>
        <v>0</v>
      </c>
      <c r="BF159" s="659">
        <f>IF(N159="snížená",J159,0)</f>
        <v>0</v>
      </c>
      <c r="BG159" s="659">
        <f>IF(N159="zákl. přenesená",J159,0)</f>
        <v>0</v>
      </c>
      <c r="BH159" s="659">
        <f>IF(N159="sníž. přenesená",J159,0)</f>
        <v>0</v>
      </c>
      <c r="BI159" s="659">
        <f>IF(N159="nulová",J159,0)</f>
        <v>0</v>
      </c>
      <c r="BJ159" s="576" t="s">
        <v>94</v>
      </c>
      <c r="BK159" s="659">
        <f>ROUND(I159*H159,2)</f>
        <v>0</v>
      </c>
      <c r="BL159" s="576" t="s">
        <v>527</v>
      </c>
      <c r="BM159" s="576" t="s">
        <v>3580</v>
      </c>
    </row>
    <row r="160" spans="2:51" s="661" customFormat="1" ht="12.75">
      <c r="B160" s="660"/>
      <c r="D160" s="662" t="s">
        <v>3500</v>
      </c>
      <c r="E160" s="663" t="s">
        <v>3433</v>
      </c>
      <c r="F160" s="664" t="s">
        <v>3581</v>
      </c>
      <c r="H160" s="665">
        <v>226.2</v>
      </c>
      <c r="L160" s="660"/>
      <c r="M160" s="666"/>
      <c r="N160" s="667"/>
      <c r="O160" s="667"/>
      <c r="P160" s="667"/>
      <c r="Q160" s="667"/>
      <c r="R160" s="667"/>
      <c r="S160" s="667"/>
      <c r="T160" s="668"/>
      <c r="AT160" s="663" t="s">
        <v>3500</v>
      </c>
      <c r="AU160" s="663" t="s">
        <v>266</v>
      </c>
      <c r="AV160" s="661" t="s">
        <v>266</v>
      </c>
      <c r="AW160" s="661" t="s">
        <v>3502</v>
      </c>
      <c r="AX160" s="661" t="s">
        <v>3493</v>
      </c>
      <c r="AY160" s="663" t="s">
        <v>3494</v>
      </c>
    </row>
    <row r="161" spans="2:51" s="670" customFormat="1" ht="12.75">
      <c r="B161" s="669"/>
      <c r="D161" s="662" t="s">
        <v>3500</v>
      </c>
      <c r="E161" s="671" t="s">
        <v>3433</v>
      </c>
      <c r="F161" s="672" t="s">
        <v>3381</v>
      </c>
      <c r="H161" s="673">
        <v>226.2</v>
      </c>
      <c r="L161" s="669"/>
      <c r="M161" s="674"/>
      <c r="N161" s="675"/>
      <c r="O161" s="675"/>
      <c r="P161" s="675"/>
      <c r="Q161" s="675"/>
      <c r="R161" s="675"/>
      <c r="S161" s="675"/>
      <c r="T161" s="676"/>
      <c r="AT161" s="671" t="s">
        <v>3500</v>
      </c>
      <c r="AU161" s="671" t="s">
        <v>266</v>
      </c>
      <c r="AV161" s="670" t="s">
        <v>527</v>
      </c>
      <c r="AW161" s="670" t="s">
        <v>3502</v>
      </c>
      <c r="AX161" s="670" t="s">
        <v>94</v>
      </c>
      <c r="AY161" s="671" t="s">
        <v>3494</v>
      </c>
    </row>
    <row r="162" spans="2:65" s="583" customFormat="1" ht="16.5" customHeight="1">
      <c r="B162" s="647"/>
      <c r="C162" s="648" t="s">
        <v>3582</v>
      </c>
      <c r="D162" s="648" t="s">
        <v>3495</v>
      </c>
      <c r="E162" s="649" t="s">
        <v>3583</v>
      </c>
      <c r="F162" s="650" t="s">
        <v>3579</v>
      </c>
      <c r="G162" s="651" t="s">
        <v>309</v>
      </c>
      <c r="H162" s="652">
        <v>3831</v>
      </c>
      <c r="I162" s="829"/>
      <c r="J162" s="653">
        <f>ROUND(I162*H162,2)</f>
        <v>0</v>
      </c>
      <c r="K162" s="650" t="s">
        <v>3433</v>
      </c>
      <c r="L162" s="654"/>
      <c r="M162" s="655" t="s">
        <v>3433</v>
      </c>
      <c r="N162" s="656" t="s">
        <v>3450</v>
      </c>
      <c r="O162" s="657">
        <v>0</v>
      </c>
      <c r="P162" s="657">
        <f>O162*H162</f>
        <v>0</v>
      </c>
      <c r="Q162" s="657">
        <v>1</v>
      </c>
      <c r="R162" s="657">
        <f>Q162*H162</f>
        <v>3831</v>
      </c>
      <c r="S162" s="657">
        <v>0</v>
      </c>
      <c r="T162" s="658">
        <f>S162*H162</f>
        <v>0</v>
      </c>
      <c r="AR162" s="576" t="s">
        <v>673</v>
      </c>
      <c r="AT162" s="576" t="s">
        <v>3495</v>
      </c>
      <c r="AU162" s="576" t="s">
        <v>266</v>
      </c>
      <c r="AY162" s="576" t="s">
        <v>3494</v>
      </c>
      <c r="BE162" s="659">
        <f>IF(N162="základní",J162,0)</f>
        <v>0</v>
      </c>
      <c r="BF162" s="659">
        <f>IF(N162="snížená",J162,0)</f>
        <v>0</v>
      </c>
      <c r="BG162" s="659">
        <f>IF(N162="zákl. přenesená",J162,0)</f>
        <v>0</v>
      </c>
      <c r="BH162" s="659">
        <f>IF(N162="sníž. přenesená",J162,0)</f>
        <v>0</v>
      </c>
      <c r="BI162" s="659">
        <f>IF(N162="nulová",J162,0)</f>
        <v>0</v>
      </c>
      <c r="BJ162" s="576" t="s">
        <v>94</v>
      </c>
      <c r="BK162" s="659">
        <f>ROUND(I162*H162,2)</f>
        <v>0</v>
      </c>
      <c r="BL162" s="576" t="s">
        <v>527</v>
      </c>
      <c r="BM162" s="576" t="s">
        <v>3584</v>
      </c>
    </row>
    <row r="163" spans="2:51" s="686" customFormat="1" ht="12.75">
      <c r="B163" s="685"/>
      <c r="D163" s="662" t="s">
        <v>3500</v>
      </c>
      <c r="E163" s="687" t="s">
        <v>3433</v>
      </c>
      <c r="F163" s="688" t="s">
        <v>3585</v>
      </c>
      <c r="H163" s="687" t="s">
        <v>3433</v>
      </c>
      <c r="L163" s="685"/>
      <c r="M163" s="689"/>
      <c r="N163" s="690"/>
      <c r="O163" s="690"/>
      <c r="P163" s="690"/>
      <c r="Q163" s="690"/>
      <c r="R163" s="690"/>
      <c r="S163" s="690"/>
      <c r="T163" s="691"/>
      <c r="AT163" s="687" t="s">
        <v>3500</v>
      </c>
      <c r="AU163" s="687" t="s">
        <v>266</v>
      </c>
      <c r="AV163" s="686" t="s">
        <v>94</v>
      </c>
      <c r="AW163" s="686" t="s">
        <v>3502</v>
      </c>
      <c r="AX163" s="686" t="s">
        <v>3493</v>
      </c>
      <c r="AY163" s="687" t="s">
        <v>3494</v>
      </c>
    </row>
    <row r="164" spans="2:51" s="661" customFormat="1" ht="12.75">
      <c r="B164" s="660"/>
      <c r="D164" s="662" t="s">
        <v>3500</v>
      </c>
      <c r="E164" s="663" t="s">
        <v>3433</v>
      </c>
      <c r="F164" s="664" t="s">
        <v>3586</v>
      </c>
      <c r="H164" s="665">
        <v>3831</v>
      </c>
      <c r="L164" s="660"/>
      <c r="M164" s="666"/>
      <c r="N164" s="667"/>
      <c r="O164" s="667"/>
      <c r="P164" s="667"/>
      <c r="Q164" s="667"/>
      <c r="R164" s="667"/>
      <c r="S164" s="667"/>
      <c r="T164" s="668"/>
      <c r="AT164" s="663" t="s">
        <v>3500</v>
      </c>
      <c r="AU164" s="663" t="s">
        <v>266</v>
      </c>
      <c r="AV164" s="661" t="s">
        <v>266</v>
      </c>
      <c r="AW164" s="661" t="s">
        <v>3502</v>
      </c>
      <c r="AX164" s="661" t="s">
        <v>3493</v>
      </c>
      <c r="AY164" s="663" t="s">
        <v>3494</v>
      </c>
    </row>
    <row r="165" spans="2:51" s="670" customFormat="1" ht="12.75">
      <c r="B165" s="669"/>
      <c r="D165" s="662" t="s">
        <v>3500</v>
      </c>
      <c r="E165" s="671" t="s">
        <v>3433</v>
      </c>
      <c r="F165" s="672" t="s">
        <v>3381</v>
      </c>
      <c r="H165" s="673">
        <v>3831</v>
      </c>
      <c r="L165" s="669"/>
      <c r="M165" s="674"/>
      <c r="N165" s="675"/>
      <c r="O165" s="675"/>
      <c r="P165" s="675"/>
      <c r="Q165" s="675"/>
      <c r="R165" s="675"/>
      <c r="S165" s="675"/>
      <c r="T165" s="676"/>
      <c r="AT165" s="671" t="s">
        <v>3500</v>
      </c>
      <c r="AU165" s="671" t="s">
        <v>266</v>
      </c>
      <c r="AV165" s="670" t="s">
        <v>527</v>
      </c>
      <c r="AW165" s="670" t="s">
        <v>3502</v>
      </c>
      <c r="AX165" s="670" t="s">
        <v>94</v>
      </c>
      <c r="AY165" s="671" t="s">
        <v>3494</v>
      </c>
    </row>
    <row r="166" spans="2:65" s="583" customFormat="1" ht="16.5" customHeight="1">
      <c r="B166" s="647"/>
      <c r="C166" s="677" t="s">
        <v>3587</v>
      </c>
      <c r="D166" s="677" t="s">
        <v>3503</v>
      </c>
      <c r="E166" s="678" t="s">
        <v>3588</v>
      </c>
      <c r="F166" s="679" t="s">
        <v>3589</v>
      </c>
      <c r="G166" s="680" t="s">
        <v>186</v>
      </c>
      <c r="H166" s="681">
        <v>1915.5</v>
      </c>
      <c r="I166" s="830"/>
      <c r="J166" s="682">
        <f>ROUND(I166*H166,2)</f>
        <v>0</v>
      </c>
      <c r="K166" s="679" t="s">
        <v>3433</v>
      </c>
      <c r="L166" s="584"/>
      <c r="M166" s="683" t="s">
        <v>3433</v>
      </c>
      <c r="N166" s="684" t="s">
        <v>3450</v>
      </c>
      <c r="O166" s="657">
        <v>0.009</v>
      </c>
      <c r="P166" s="657">
        <f>O166*H166</f>
        <v>17.2395</v>
      </c>
      <c r="Q166" s="657">
        <v>0</v>
      </c>
      <c r="R166" s="657">
        <f>Q166*H166</f>
        <v>0</v>
      </c>
      <c r="S166" s="657">
        <v>0</v>
      </c>
      <c r="T166" s="658">
        <f>S166*H166</f>
        <v>0</v>
      </c>
      <c r="AR166" s="576" t="s">
        <v>527</v>
      </c>
      <c r="AT166" s="576" t="s">
        <v>3503</v>
      </c>
      <c r="AU166" s="576" t="s">
        <v>266</v>
      </c>
      <c r="AY166" s="576" t="s">
        <v>3494</v>
      </c>
      <c r="BE166" s="659">
        <f>IF(N166="základní",J166,0)</f>
        <v>0</v>
      </c>
      <c r="BF166" s="659">
        <f>IF(N166="snížená",J166,0)</f>
        <v>0</v>
      </c>
      <c r="BG166" s="659">
        <f>IF(N166="zákl. přenesená",J166,0)</f>
        <v>0</v>
      </c>
      <c r="BH166" s="659">
        <f>IF(N166="sníž. přenesená",J166,0)</f>
        <v>0</v>
      </c>
      <c r="BI166" s="659">
        <f>IF(N166="nulová",J166,0)</f>
        <v>0</v>
      </c>
      <c r="BJ166" s="576" t="s">
        <v>94</v>
      </c>
      <c r="BK166" s="659">
        <f>ROUND(I166*H166,2)</f>
        <v>0</v>
      </c>
      <c r="BL166" s="576" t="s">
        <v>527</v>
      </c>
      <c r="BM166" s="576" t="s">
        <v>3590</v>
      </c>
    </row>
    <row r="167" spans="2:51" s="686" customFormat="1" ht="12.75">
      <c r="B167" s="685"/>
      <c r="D167" s="662" t="s">
        <v>3500</v>
      </c>
      <c r="E167" s="687" t="s">
        <v>3433</v>
      </c>
      <c r="F167" s="688" t="s">
        <v>3585</v>
      </c>
      <c r="H167" s="687" t="s">
        <v>3433</v>
      </c>
      <c r="L167" s="685"/>
      <c r="M167" s="689"/>
      <c r="N167" s="690"/>
      <c r="O167" s="690"/>
      <c r="P167" s="690"/>
      <c r="Q167" s="690"/>
      <c r="R167" s="690"/>
      <c r="S167" s="690"/>
      <c r="T167" s="691"/>
      <c r="AT167" s="687" t="s">
        <v>3500</v>
      </c>
      <c r="AU167" s="687" t="s">
        <v>266</v>
      </c>
      <c r="AV167" s="686" t="s">
        <v>94</v>
      </c>
      <c r="AW167" s="686" t="s">
        <v>3502</v>
      </c>
      <c r="AX167" s="686" t="s">
        <v>3493</v>
      </c>
      <c r="AY167" s="687" t="s">
        <v>3494</v>
      </c>
    </row>
    <row r="168" spans="2:51" s="661" customFormat="1" ht="12.75">
      <c r="B168" s="660"/>
      <c r="D168" s="662" t="s">
        <v>3500</v>
      </c>
      <c r="E168" s="663" t="s">
        <v>3433</v>
      </c>
      <c r="F168" s="664" t="s">
        <v>3554</v>
      </c>
      <c r="H168" s="665">
        <v>1915.5</v>
      </c>
      <c r="L168" s="660"/>
      <c r="M168" s="666"/>
      <c r="N168" s="667"/>
      <c r="O168" s="667"/>
      <c r="P168" s="667"/>
      <c r="Q168" s="667"/>
      <c r="R168" s="667"/>
      <c r="S168" s="667"/>
      <c r="T168" s="668"/>
      <c r="AT168" s="663" t="s">
        <v>3500</v>
      </c>
      <c r="AU168" s="663" t="s">
        <v>266</v>
      </c>
      <c r="AV168" s="661" t="s">
        <v>266</v>
      </c>
      <c r="AW168" s="661" t="s">
        <v>3502</v>
      </c>
      <c r="AX168" s="661" t="s">
        <v>3493</v>
      </c>
      <c r="AY168" s="663" t="s">
        <v>3494</v>
      </c>
    </row>
    <row r="169" spans="2:51" s="670" customFormat="1" ht="12.75">
      <c r="B169" s="669"/>
      <c r="D169" s="662" t="s">
        <v>3500</v>
      </c>
      <c r="E169" s="671" t="s">
        <v>3433</v>
      </c>
      <c r="F169" s="672" t="s">
        <v>3381</v>
      </c>
      <c r="H169" s="673">
        <v>1915.5</v>
      </c>
      <c r="L169" s="669"/>
      <c r="M169" s="674"/>
      <c r="N169" s="675"/>
      <c r="O169" s="675"/>
      <c r="P169" s="675"/>
      <c r="Q169" s="675"/>
      <c r="R169" s="675"/>
      <c r="S169" s="675"/>
      <c r="T169" s="676"/>
      <c r="AT169" s="671" t="s">
        <v>3500</v>
      </c>
      <c r="AU169" s="671" t="s">
        <v>266</v>
      </c>
      <c r="AV169" s="670" t="s">
        <v>527</v>
      </c>
      <c r="AW169" s="670" t="s">
        <v>3502</v>
      </c>
      <c r="AX169" s="670" t="s">
        <v>94</v>
      </c>
      <c r="AY169" s="671" t="s">
        <v>3494</v>
      </c>
    </row>
    <row r="170" spans="2:65" s="583" customFormat="1" ht="16.5" customHeight="1">
      <c r="B170" s="647"/>
      <c r="C170" s="677" t="s">
        <v>3591</v>
      </c>
      <c r="D170" s="677" t="s">
        <v>3503</v>
      </c>
      <c r="E170" s="678" t="s">
        <v>3592</v>
      </c>
      <c r="F170" s="679" t="s">
        <v>3589</v>
      </c>
      <c r="G170" s="680" t="s">
        <v>186</v>
      </c>
      <c r="H170" s="681">
        <v>223.84</v>
      </c>
      <c r="I170" s="830"/>
      <c r="J170" s="682">
        <f>ROUND(I170*H170,2)</f>
        <v>0</v>
      </c>
      <c r="K170" s="679" t="s">
        <v>3433</v>
      </c>
      <c r="L170" s="584"/>
      <c r="M170" s="683" t="s">
        <v>3433</v>
      </c>
      <c r="N170" s="684" t="s">
        <v>3450</v>
      </c>
      <c r="O170" s="657">
        <v>0.009</v>
      </c>
      <c r="P170" s="657">
        <f>O170*H170</f>
        <v>2.01456</v>
      </c>
      <c r="Q170" s="657">
        <v>0</v>
      </c>
      <c r="R170" s="657">
        <f>Q170*H170</f>
        <v>0</v>
      </c>
      <c r="S170" s="657">
        <v>0</v>
      </c>
      <c r="T170" s="658">
        <f>S170*H170</f>
        <v>0</v>
      </c>
      <c r="AR170" s="576" t="s">
        <v>527</v>
      </c>
      <c r="AT170" s="576" t="s">
        <v>3503</v>
      </c>
      <c r="AU170" s="576" t="s">
        <v>266</v>
      </c>
      <c r="AY170" s="576" t="s">
        <v>3494</v>
      </c>
      <c r="BE170" s="659">
        <f>IF(N170="základní",J170,0)</f>
        <v>0</v>
      </c>
      <c r="BF170" s="659">
        <f>IF(N170="snížená",J170,0)</f>
        <v>0</v>
      </c>
      <c r="BG170" s="659">
        <f>IF(N170="zákl. přenesená",J170,0)</f>
        <v>0</v>
      </c>
      <c r="BH170" s="659">
        <f>IF(N170="sníž. přenesená",J170,0)</f>
        <v>0</v>
      </c>
      <c r="BI170" s="659">
        <f>IF(N170="nulová",J170,0)</f>
        <v>0</v>
      </c>
      <c r="BJ170" s="576" t="s">
        <v>94</v>
      </c>
      <c r="BK170" s="659">
        <f>ROUND(I170*H170,2)</f>
        <v>0</v>
      </c>
      <c r="BL170" s="576" t="s">
        <v>527</v>
      </c>
      <c r="BM170" s="576" t="s">
        <v>3593</v>
      </c>
    </row>
    <row r="171" spans="2:51" s="661" customFormat="1" ht="12.75">
      <c r="B171" s="660"/>
      <c r="D171" s="662" t="s">
        <v>3500</v>
      </c>
      <c r="E171" s="663" t="s">
        <v>3433</v>
      </c>
      <c r="F171" s="664" t="s">
        <v>3594</v>
      </c>
      <c r="H171" s="665">
        <v>223.84</v>
      </c>
      <c r="L171" s="660"/>
      <c r="M171" s="666"/>
      <c r="N171" s="667"/>
      <c r="O171" s="667"/>
      <c r="P171" s="667"/>
      <c r="Q171" s="667"/>
      <c r="R171" s="667"/>
      <c r="S171" s="667"/>
      <c r="T171" s="668"/>
      <c r="AT171" s="663" t="s">
        <v>3500</v>
      </c>
      <c r="AU171" s="663" t="s">
        <v>266</v>
      </c>
      <c r="AV171" s="661" t="s">
        <v>266</v>
      </c>
      <c r="AW171" s="661" t="s">
        <v>3502</v>
      </c>
      <c r="AX171" s="661" t="s">
        <v>3493</v>
      </c>
      <c r="AY171" s="663" t="s">
        <v>3494</v>
      </c>
    </row>
    <row r="172" spans="2:51" s="670" customFormat="1" ht="12.75">
      <c r="B172" s="669"/>
      <c r="D172" s="662" t="s">
        <v>3500</v>
      </c>
      <c r="E172" s="671" t="s">
        <v>3433</v>
      </c>
      <c r="F172" s="672" t="s">
        <v>3381</v>
      </c>
      <c r="H172" s="673">
        <v>223.84</v>
      </c>
      <c r="L172" s="669"/>
      <c r="M172" s="674"/>
      <c r="N172" s="675"/>
      <c r="O172" s="675"/>
      <c r="P172" s="675"/>
      <c r="Q172" s="675"/>
      <c r="R172" s="675"/>
      <c r="S172" s="675"/>
      <c r="T172" s="676"/>
      <c r="AT172" s="671" t="s">
        <v>3500</v>
      </c>
      <c r="AU172" s="671" t="s">
        <v>266</v>
      </c>
      <c r="AV172" s="670" t="s">
        <v>527</v>
      </c>
      <c r="AW172" s="670" t="s">
        <v>3502</v>
      </c>
      <c r="AX172" s="670" t="s">
        <v>94</v>
      </c>
      <c r="AY172" s="671" t="s">
        <v>3494</v>
      </c>
    </row>
    <row r="173" spans="2:65" s="583" customFormat="1" ht="16.5" customHeight="1">
      <c r="B173" s="647"/>
      <c r="C173" s="677" t="s">
        <v>3595</v>
      </c>
      <c r="D173" s="677" t="s">
        <v>3503</v>
      </c>
      <c r="E173" s="678" t="s">
        <v>3596</v>
      </c>
      <c r="F173" s="679" t="s">
        <v>3597</v>
      </c>
      <c r="G173" s="680" t="s">
        <v>186</v>
      </c>
      <c r="H173" s="681">
        <v>55.72</v>
      </c>
      <c r="I173" s="830"/>
      <c r="J173" s="682">
        <f>ROUND(I173*H173,2)</f>
        <v>0</v>
      </c>
      <c r="K173" s="679" t="s">
        <v>3498</v>
      </c>
      <c r="L173" s="584"/>
      <c r="M173" s="683" t="s">
        <v>3433</v>
      </c>
      <c r="N173" s="684" t="s">
        <v>3450</v>
      </c>
      <c r="O173" s="657">
        <v>0.299</v>
      </c>
      <c r="P173" s="657">
        <f>O173*H173</f>
        <v>16.66028</v>
      </c>
      <c r="Q173" s="657">
        <v>0</v>
      </c>
      <c r="R173" s="657">
        <f>Q173*H173</f>
        <v>0</v>
      </c>
      <c r="S173" s="657">
        <v>0</v>
      </c>
      <c r="T173" s="658">
        <f>S173*H173</f>
        <v>0</v>
      </c>
      <c r="AR173" s="576" t="s">
        <v>527</v>
      </c>
      <c r="AT173" s="576" t="s">
        <v>3503</v>
      </c>
      <c r="AU173" s="576" t="s">
        <v>266</v>
      </c>
      <c r="AY173" s="576" t="s">
        <v>3494</v>
      </c>
      <c r="BE173" s="659">
        <f>IF(N173="základní",J173,0)</f>
        <v>0</v>
      </c>
      <c r="BF173" s="659">
        <f>IF(N173="snížená",J173,0)</f>
        <v>0</v>
      </c>
      <c r="BG173" s="659">
        <f>IF(N173="zákl. přenesená",J173,0)</f>
        <v>0</v>
      </c>
      <c r="BH173" s="659">
        <f>IF(N173="sníž. přenesená",J173,0)</f>
        <v>0</v>
      </c>
      <c r="BI173" s="659">
        <f>IF(N173="nulová",J173,0)</f>
        <v>0</v>
      </c>
      <c r="BJ173" s="576" t="s">
        <v>94</v>
      </c>
      <c r="BK173" s="659">
        <f>ROUND(I173*H173,2)</f>
        <v>0</v>
      </c>
      <c r="BL173" s="576" t="s">
        <v>527</v>
      </c>
      <c r="BM173" s="576" t="s">
        <v>3598</v>
      </c>
    </row>
    <row r="174" spans="2:51" s="686" customFormat="1" ht="12.75">
      <c r="B174" s="685"/>
      <c r="D174" s="662" t="s">
        <v>3500</v>
      </c>
      <c r="E174" s="687" t="s">
        <v>3433</v>
      </c>
      <c r="F174" s="688" t="s">
        <v>3599</v>
      </c>
      <c r="H174" s="687" t="s">
        <v>3433</v>
      </c>
      <c r="L174" s="685"/>
      <c r="M174" s="689"/>
      <c r="N174" s="690"/>
      <c r="O174" s="690"/>
      <c r="P174" s="690"/>
      <c r="Q174" s="690"/>
      <c r="R174" s="690"/>
      <c r="S174" s="690"/>
      <c r="T174" s="691"/>
      <c r="AT174" s="687" t="s">
        <v>3500</v>
      </c>
      <c r="AU174" s="687" t="s">
        <v>266</v>
      </c>
      <c r="AV174" s="686" t="s">
        <v>94</v>
      </c>
      <c r="AW174" s="686" t="s">
        <v>3502</v>
      </c>
      <c r="AX174" s="686" t="s">
        <v>3493</v>
      </c>
      <c r="AY174" s="687" t="s">
        <v>3494</v>
      </c>
    </row>
    <row r="175" spans="2:51" s="661" customFormat="1" ht="12.75">
      <c r="B175" s="660"/>
      <c r="D175" s="662" t="s">
        <v>3500</v>
      </c>
      <c r="E175" s="663" t="s">
        <v>3433</v>
      </c>
      <c r="F175" s="664" t="s">
        <v>3600</v>
      </c>
      <c r="H175" s="665">
        <v>55.72</v>
      </c>
      <c r="L175" s="660"/>
      <c r="M175" s="666"/>
      <c r="N175" s="667"/>
      <c r="O175" s="667"/>
      <c r="P175" s="667"/>
      <c r="Q175" s="667"/>
      <c r="R175" s="667"/>
      <c r="S175" s="667"/>
      <c r="T175" s="668"/>
      <c r="AT175" s="663" t="s">
        <v>3500</v>
      </c>
      <c r="AU175" s="663" t="s">
        <v>266</v>
      </c>
      <c r="AV175" s="661" t="s">
        <v>266</v>
      </c>
      <c r="AW175" s="661" t="s">
        <v>3502</v>
      </c>
      <c r="AX175" s="661" t="s">
        <v>3493</v>
      </c>
      <c r="AY175" s="663" t="s">
        <v>3494</v>
      </c>
    </row>
    <row r="176" spans="2:51" s="670" customFormat="1" ht="12.75">
      <c r="B176" s="669"/>
      <c r="D176" s="662" t="s">
        <v>3500</v>
      </c>
      <c r="E176" s="671" t="s">
        <v>3433</v>
      </c>
      <c r="F176" s="672" t="s">
        <v>3381</v>
      </c>
      <c r="H176" s="673">
        <v>55.72</v>
      </c>
      <c r="L176" s="669"/>
      <c r="M176" s="674"/>
      <c r="N176" s="675"/>
      <c r="O176" s="675"/>
      <c r="P176" s="675"/>
      <c r="Q176" s="675"/>
      <c r="R176" s="675"/>
      <c r="S176" s="675"/>
      <c r="T176" s="676"/>
      <c r="AT176" s="671" t="s">
        <v>3500</v>
      </c>
      <c r="AU176" s="671" t="s">
        <v>266</v>
      </c>
      <c r="AV176" s="670" t="s">
        <v>527</v>
      </c>
      <c r="AW176" s="670" t="s">
        <v>3502</v>
      </c>
      <c r="AX176" s="670" t="s">
        <v>94</v>
      </c>
      <c r="AY176" s="671" t="s">
        <v>3494</v>
      </c>
    </row>
    <row r="177" spans="2:65" s="583" customFormat="1" ht="16.5" customHeight="1">
      <c r="B177" s="647"/>
      <c r="C177" s="677" t="s">
        <v>3601</v>
      </c>
      <c r="D177" s="677" t="s">
        <v>3503</v>
      </c>
      <c r="E177" s="678" t="s">
        <v>3602</v>
      </c>
      <c r="F177" s="679" t="s">
        <v>3603</v>
      </c>
      <c r="G177" s="680" t="s">
        <v>186</v>
      </c>
      <c r="H177" s="681">
        <v>15.68</v>
      </c>
      <c r="I177" s="830"/>
      <c r="J177" s="682">
        <f>ROUND(I177*H177,2)</f>
        <v>0</v>
      </c>
      <c r="K177" s="679" t="s">
        <v>3498</v>
      </c>
      <c r="L177" s="584"/>
      <c r="M177" s="683" t="s">
        <v>3433</v>
      </c>
      <c r="N177" s="684" t="s">
        <v>3450</v>
      </c>
      <c r="O177" s="657">
        <v>0.286</v>
      </c>
      <c r="P177" s="657">
        <f>O177*H177</f>
        <v>4.48448</v>
      </c>
      <c r="Q177" s="657">
        <v>0</v>
      </c>
      <c r="R177" s="657">
        <f>Q177*H177</f>
        <v>0</v>
      </c>
      <c r="S177" s="657">
        <v>0</v>
      </c>
      <c r="T177" s="658">
        <f>S177*H177</f>
        <v>0</v>
      </c>
      <c r="AR177" s="576" t="s">
        <v>527</v>
      </c>
      <c r="AT177" s="576" t="s">
        <v>3503</v>
      </c>
      <c r="AU177" s="576" t="s">
        <v>266</v>
      </c>
      <c r="AY177" s="576" t="s">
        <v>3494</v>
      </c>
      <c r="BE177" s="659">
        <f>IF(N177="základní",J177,0)</f>
        <v>0</v>
      </c>
      <c r="BF177" s="659">
        <f>IF(N177="snížená",J177,0)</f>
        <v>0</v>
      </c>
      <c r="BG177" s="659">
        <f>IF(N177="zákl. přenesená",J177,0)</f>
        <v>0</v>
      </c>
      <c r="BH177" s="659">
        <f>IF(N177="sníž. přenesená",J177,0)</f>
        <v>0</v>
      </c>
      <c r="BI177" s="659">
        <f>IF(N177="nulová",J177,0)</f>
        <v>0</v>
      </c>
      <c r="BJ177" s="576" t="s">
        <v>94</v>
      </c>
      <c r="BK177" s="659">
        <f>ROUND(I177*H177,2)</f>
        <v>0</v>
      </c>
      <c r="BL177" s="576" t="s">
        <v>527</v>
      </c>
      <c r="BM177" s="576" t="s">
        <v>3604</v>
      </c>
    </row>
    <row r="178" spans="2:51" s="686" customFormat="1" ht="12.75">
      <c r="B178" s="685"/>
      <c r="D178" s="662" t="s">
        <v>3500</v>
      </c>
      <c r="E178" s="687" t="s">
        <v>3433</v>
      </c>
      <c r="F178" s="688" t="s">
        <v>3605</v>
      </c>
      <c r="H178" s="687" t="s">
        <v>3433</v>
      </c>
      <c r="L178" s="685"/>
      <c r="M178" s="689"/>
      <c r="N178" s="690"/>
      <c r="O178" s="690"/>
      <c r="P178" s="690"/>
      <c r="Q178" s="690"/>
      <c r="R178" s="690"/>
      <c r="S178" s="690"/>
      <c r="T178" s="691"/>
      <c r="AT178" s="687" t="s">
        <v>3500</v>
      </c>
      <c r="AU178" s="687" t="s">
        <v>266</v>
      </c>
      <c r="AV178" s="686" t="s">
        <v>94</v>
      </c>
      <c r="AW178" s="686" t="s">
        <v>3502</v>
      </c>
      <c r="AX178" s="686" t="s">
        <v>3493</v>
      </c>
      <c r="AY178" s="687" t="s">
        <v>3494</v>
      </c>
    </row>
    <row r="179" spans="2:51" s="661" customFormat="1" ht="12.75">
      <c r="B179" s="660"/>
      <c r="D179" s="662" t="s">
        <v>3500</v>
      </c>
      <c r="E179" s="663" t="s">
        <v>3433</v>
      </c>
      <c r="F179" s="664" t="s">
        <v>3606</v>
      </c>
      <c r="H179" s="665">
        <v>15.68</v>
      </c>
      <c r="L179" s="660"/>
      <c r="M179" s="666"/>
      <c r="N179" s="667"/>
      <c r="O179" s="667"/>
      <c r="P179" s="667"/>
      <c r="Q179" s="667"/>
      <c r="R179" s="667"/>
      <c r="S179" s="667"/>
      <c r="T179" s="668"/>
      <c r="AT179" s="663" t="s">
        <v>3500</v>
      </c>
      <c r="AU179" s="663" t="s">
        <v>266</v>
      </c>
      <c r="AV179" s="661" t="s">
        <v>266</v>
      </c>
      <c r="AW179" s="661" t="s">
        <v>3502</v>
      </c>
      <c r="AX179" s="661" t="s">
        <v>3493</v>
      </c>
      <c r="AY179" s="663" t="s">
        <v>3494</v>
      </c>
    </row>
    <row r="180" spans="2:51" s="670" customFormat="1" ht="12.75">
      <c r="B180" s="669"/>
      <c r="D180" s="662" t="s">
        <v>3500</v>
      </c>
      <c r="E180" s="671" t="s">
        <v>3433</v>
      </c>
      <c r="F180" s="672" t="s">
        <v>3381</v>
      </c>
      <c r="H180" s="673">
        <v>15.68</v>
      </c>
      <c r="L180" s="669"/>
      <c r="M180" s="674"/>
      <c r="N180" s="675"/>
      <c r="O180" s="675"/>
      <c r="P180" s="675"/>
      <c r="Q180" s="675"/>
      <c r="R180" s="675"/>
      <c r="S180" s="675"/>
      <c r="T180" s="676"/>
      <c r="AT180" s="671" t="s">
        <v>3500</v>
      </c>
      <c r="AU180" s="671" t="s">
        <v>266</v>
      </c>
      <c r="AV180" s="670" t="s">
        <v>527</v>
      </c>
      <c r="AW180" s="670" t="s">
        <v>3502</v>
      </c>
      <c r="AX180" s="670" t="s">
        <v>94</v>
      </c>
      <c r="AY180" s="671" t="s">
        <v>3494</v>
      </c>
    </row>
    <row r="181" spans="2:65" s="583" customFormat="1" ht="16.5" customHeight="1">
      <c r="B181" s="647"/>
      <c r="C181" s="648" t="s">
        <v>3607</v>
      </c>
      <c r="D181" s="648" t="s">
        <v>3495</v>
      </c>
      <c r="E181" s="649" t="s">
        <v>3608</v>
      </c>
      <c r="F181" s="650" t="s">
        <v>3609</v>
      </c>
      <c r="G181" s="651" t="s">
        <v>309</v>
      </c>
      <c r="H181" s="652">
        <v>31.36</v>
      </c>
      <c r="I181" s="829"/>
      <c r="J181" s="653">
        <f>ROUND(I181*H181,2)</f>
        <v>0</v>
      </c>
      <c r="K181" s="650" t="s">
        <v>3498</v>
      </c>
      <c r="L181" s="654"/>
      <c r="M181" s="655" t="s">
        <v>3433</v>
      </c>
      <c r="N181" s="656" t="s">
        <v>3450</v>
      </c>
      <c r="O181" s="657">
        <v>0</v>
      </c>
      <c r="P181" s="657">
        <f>O181*H181</f>
        <v>0</v>
      </c>
      <c r="Q181" s="657">
        <v>1</v>
      </c>
      <c r="R181" s="657">
        <f>Q181*H181</f>
        <v>31.36</v>
      </c>
      <c r="S181" s="657">
        <v>0</v>
      </c>
      <c r="T181" s="658">
        <f>S181*H181</f>
        <v>0</v>
      </c>
      <c r="AR181" s="576" t="s">
        <v>673</v>
      </c>
      <c r="AT181" s="576" t="s">
        <v>3495</v>
      </c>
      <c r="AU181" s="576" t="s">
        <v>266</v>
      </c>
      <c r="AY181" s="576" t="s">
        <v>3494</v>
      </c>
      <c r="BE181" s="659">
        <f>IF(N181="základní",J181,0)</f>
        <v>0</v>
      </c>
      <c r="BF181" s="659">
        <f>IF(N181="snížená",J181,0)</f>
        <v>0</v>
      </c>
      <c r="BG181" s="659">
        <f>IF(N181="zákl. přenesená",J181,0)</f>
        <v>0</v>
      </c>
      <c r="BH181" s="659">
        <f>IF(N181="sníž. přenesená",J181,0)</f>
        <v>0</v>
      </c>
      <c r="BI181" s="659">
        <f>IF(N181="nulová",J181,0)</f>
        <v>0</v>
      </c>
      <c r="BJ181" s="576" t="s">
        <v>94</v>
      </c>
      <c r="BK181" s="659">
        <f>ROUND(I181*H181,2)</f>
        <v>0</v>
      </c>
      <c r="BL181" s="576" t="s">
        <v>527</v>
      </c>
      <c r="BM181" s="576" t="s">
        <v>3610</v>
      </c>
    </row>
    <row r="182" spans="2:51" s="661" customFormat="1" ht="12.75">
      <c r="B182" s="660"/>
      <c r="D182" s="662" t="s">
        <v>3500</v>
      </c>
      <c r="F182" s="664" t="s">
        <v>3611</v>
      </c>
      <c r="H182" s="665">
        <v>31.36</v>
      </c>
      <c r="L182" s="660"/>
      <c r="M182" s="666"/>
      <c r="N182" s="667"/>
      <c r="O182" s="667"/>
      <c r="P182" s="667"/>
      <c r="Q182" s="667"/>
      <c r="R182" s="667"/>
      <c r="S182" s="667"/>
      <c r="T182" s="668"/>
      <c r="AT182" s="663" t="s">
        <v>3500</v>
      </c>
      <c r="AU182" s="663" t="s">
        <v>266</v>
      </c>
      <c r="AV182" s="661" t="s">
        <v>266</v>
      </c>
      <c r="AW182" s="661" t="s">
        <v>3429</v>
      </c>
      <c r="AX182" s="661" t="s">
        <v>94</v>
      </c>
      <c r="AY182" s="663" t="s">
        <v>3494</v>
      </c>
    </row>
    <row r="183" spans="2:65" s="583" customFormat="1" ht="16.5" customHeight="1">
      <c r="B183" s="647"/>
      <c r="C183" s="677" t="s">
        <v>3612</v>
      </c>
      <c r="D183" s="677" t="s">
        <v>3503</v>
      </c>
      <c r="E183" s="678" t="s">
        <v>3613</v>
      </c>
      <c r="F183" s="679" t="s">
        <v>3614</v>
      </c>
      <c r="G183" s="680" t="s">
        <v>183</v>
      </c>
      <c r="H183" s="681">
        <v>481.76</v>
      </c>
      <c r="I183" s="830"/>
      <c r="J183" s="682">
        <f>ROUND(I183*H183,2)</f>
        <v>0</v>
      </c>
      <c r="K183" s="679" t="s">
        <v>3498</v>
      </c>
      <c r="L183" s="584"/>
      <c r="M183" s="683" t="s">
        <v>3433</v>
      </c>
      <c r="N183" s="684" t="s">
        <v>3450</v>
      </c>
      <c r="O183" s="657">
        <v>0.177</v>
      </c>
      <c r="P183" s="657">
        <f>O183*H183</f>
        <v>85.27152</v>
      </c>
      <c r="Q183" s="657">
        <v>0</v>
      </c>
      <c r="R183" s="657">
        <f>Q183*H183</f>
        <v>0</v>
      </c>
      <c r="S183" s="657">
        <v>0</v>
      </c>
      <c r="T183" s="658">
        <f>S183*H183</f>
        <v>0</v>
      </c>
      <c r="AR183" s="576" t="s">
        <v>527</v>
      </c>
      <c r="AT183" s="576" t="s">
        <v>3503</v>
      </c>
      <c r="AU183" s="576" t="s">
        <v>266</v>
      </c>
      <c r="AY183" s="576" t="s">
        <v>3494</v>
      </c>
      <c r="BE183" s="659">
        <f>IF(N183="základní",J183,0)</f>
        <v>0</v>
      </c>
      <c r="BF183" s="659">
        <f>IF(N183="snížená",J183,0)</f>
        <v>0</v>
      </c>
      <c r="BG183" s="659">
        <f>IF(N183="zákl. přenesená",J183,0)</f>
        <v>0</v>
      </c>
      <c r="BH183" s="659">
        <f>IF(N183="sníž. přenesená",J183,0)</f>
        <v>0</v>
      </c>
      <c r="BI183" s="659">
        <f>IF(N183="nulová",J183,0)</f>
        <v>0</v>
      </c>
      <c r="BJ183" s="576" t="s">
        <v>94</v>
      </c>
      <c r="BK183" s="659">
        <f>ROUND(I183*H183,2)</f>
        <v>0</v>
      </c>
      <c r="BL183" s="576" t="s">
        <v>527</v>
      </c>
      <c r="BM183" s="576" t="s">
        <v>3615</v>
      </c>
    </row>
    <row r="184" spans="2:51" s="661" customFormat="1" ht="12.75">
      <c r="B184" s="660"/>
      <c r="D184" s="662" t="s">
        <v>3500</v>
      </c>
      <c r="E184" s="663" t="s">
        <v>3433</v>
      </c>
      <c r="F184" s="664" t="s">
        <v>3616</v>
      </c>
      <c r="H184" s="665">
        <v>481.76</v>
      </c>
      <c r="L184" s="660"/>
      <c r="M184" s="666"/>
      <c r="N184" s="667"/>
      <c r="O184" s="667"/>
      <c r="P184" s="667"/>
      <c r="Q184" s="667"/>
      <c r="R184" s="667"/>
      <c r="S184" s="667"/>
      <c r="T184" s="668"/>
      <c r="AT184" s="663" t="s">
        <v>3500</v>
      </c>
      <c r="AU184" s="663" t="s">
        <v>266</v>
      </c>
      <c r="AV184" s="661" t="s">
        <v>266</v>
      </c>
      <c r="AW184" s="661" t="s">
        <v>3502</v>
      </c>
      <c r="AX184" s="661" t="s">
        <v>3493</v>
      </c>
      <c r="AY184" s="663" t="s">
        <v>3494</v>
      </c>
    </row>
    <row r="185" spans="2:51" s="670" customFormat="1" ht="12.75">
      <c r="B185" s="669"/>
      <c r="D185" s="662" t="s">
        <v>3500</v>
      </c>
      <c r="E185" s="671" t="s">
        <v>3433</v>
      </c>
      <c r="F185" s="672" t="s">
        <v>3381</v>
      </c>
      <c r="H185" s="673">
        <v>481.76</v>
      </c>
      <c r="L185" s="669"/>
      <c r="M185" s="674"/>
      <c r="N185" s="675"/>
      <c r="O185" s="675"/>
      <c r="P185" s="675"/>
      <c r="Q185" s="675"/>
      <c r="R185" s="675"/>
      <c r="S185" s="675"/>
      <c r="T185" s="676"/>
      <c r="AT185" s="671" t="s">
        <v>3500</v>
      </c>
      <c r="AU185" s="671" t="s">
        <v>266</v>
      </c>
      <c r="AV185" s="670" t="s">
        <v>527</v>
      </c>
      <c r="AW185" s="670" t="s">
        <v>3502</v>
      </c>
      <c r="AX185" s="670" t="s">
        <v>94</v>
      </c>
      <c r="AY185" s="671" t="s">
        <v>3494</v>
      </c>
    </row>
    <row r="186" spans="2:65" s="583" customFormat="1" ht="16.5" customHeight="1">
      <c r="B186" s="647"/>
      <c r="C186" s="677" t="s">
        <v>3617</v>
      </c>
      <c r="D186" s="677" t="s">
        <v>3503</v>
      </c>
      <c r="E186" s="678" t="s">
        <v>3618</v>
      </c>
      <c r="F186" s="679" t="s">
        <v>3619</v>
      </c>
      <c r="G186" s="680" t="s">
        <v>183</v>
      </c>
      <c r="H186" s="681">
        <v>481.76</v>
      </c>
      <c r="I186" s="830"/>
      <c r="J186" s="682">
        <f>ROUND(I186*H186,2)</f>
        <v>0</v>
      </c>
      <c r="K186" s="679" t="s">
        <v>3498</v>
      </c>
      <c r="L186" s="584"/>
      <c r="M186" s="683" t="s">
        <v>3433</v>
      </c>
      <c r="N186" s="684" t="s">
        <v>3450</v>
      </c>
      <c r="O186" s="657">
        <v>0.058</v>
      </c>
      <c r="P186" s="657">
        <f>O186*H186</f>
        <v>27.94208</v>
      </c>
      <c r="Q186" s="657">
        <v>0</v>
      </c>
      <c r="R186" s="657">
        <f>Q186*H186</f>
        <v>0</v>
      </c>
      <c r="S186" s="657">
        <v>0</v>
      </c>
      <c r="T186" s="658">
        <f>S186*H186</f>
        <v>0</v>
      </c>
      <c r="AR186" s="576" t="s">
        <v>527</v>
      </c>
      <c r="AT186" s="576" t="s">
        <v>3503</v>
      </c>
      <c r="AU186" s="576" t="s">
        <v>266</v>
      </c>
      <c r="AY186" s="576" t="s">
        <v>3494</v>
      </c>
      <c r="BE186" s="659">
        <f>IF(N186="základní",J186,0)</f>
        <v>0</v>
      </c>
      <c r="BF186" s="659">
        <f>IF(N186="snížená",J186,0)</f>
        <v>0</v>
      </c>
      <c r="BG186" s="659">
        <f>IF(N186="zákl. přenesená",J186,0)</f>
        <v>0</v>
      </c>
      <c r="BH186" s="659">
        <f>IF(N186="sníž. přenesená",J186,0)</f>
        <v>0</v>
      </c>
      <c r="BI186" s="659">
        <f>IF(N186="nulová",J186,0)</f>
        <v>0</v>
      </c>
      <c r="BJ186" s="576" t="s">
        <v>94</v>
      </c>
      <c r="BK186" s="659">
        <f>ROUND(I186*H186,2)</f>
        <v>0</v>
      </c>
      <c r="BL186" s="576" t="s">
        <v>527</v>
      </c>
      <c r="BM186" s="576" t="s">
        <v>3620</v>
      </c>
    </row>
    <row r="187" spans="2:51" s="661" customFormat="1" ht="12.75">
      <c r="B187" s="660"/>
      <c r="D187" s="662" t="s">
        <v>3500</v>
      </c>
      <c r="E187" s="663" t="s">
        <v>3433</v>
      </c>
      <c r="F187" s="664" t="s">
        <v>3621</v>
      </c>
      <c r="H187" s="665">
        <v>481.76</v>
      </c>
      <c r="L187" s="660"/>
      <c r="M187" s="666"/>
      <c r="N187" s="667"/>
      <c r="O187" s="667"/>
      <c r="P187" s="667"/>
      <c r="Q187" s="667"/>
      <c r="R187" s="667"/>
      <c r="S187" s="667"/>
      <c r="T187" s="668"/>
      <c r="AT187" s="663" t="s">
        <v>3500</v>
      </c>
      <c r="AU187" s="663" t="s">
        <v>266</v>
      </c>
      <c r="AV187" s="661" t="s">
        <v>266</v>
      </c>
      <c r="AW187" s="661" t="s">
        <v>3502</v>
      </c>
      <c r="AX187" s="661" t="s">
        <v>3493</v>
      </c>
      <c r="AY187" s="663" t="s">
        <v>3494</v>
      </c>
    </row>
    <row r="188" spans="2:51" s="670" customFormat="1" ht="12.75">
      <c r="B188" s="669"/>
      <c r="D188" s="662" t="s">
        <v>3500</v>
      </c>
      <c r="E188" s="671" t="s">
        <v>3433</v>
      </c>
      <c r="F188" s="672" t="s">
        <v>3381</v>
      </c>
      <c r="H188" s="673">
        <v>481.76</v>
      </c>
      <c r="L188" s="669"/>
      <c r="M188" s="674"/>
      <c r="N188" s="675"/>
      <c r="O188" s="675"/>
      <c r="P188" s="675"/>
      <c r="Q188" s="675"/>
      <c r="R188" s="675"/>
      <c r="S188" s="675"/>
      <c r="T188" s="676"/>
      <c r="AT188" s="671" t="s">
        <v>3500</v>
      </c>
      <c r="AU188" s="671" t="s">
        <v>266</v>
      </c>
      <c r="AV188" s="670" t="s">
        <v>527</v>
      </c>
      <c r="AW188" s="670" t="s">
        <v>3502</v>
      </c>
      <c r="AX188" s="670" t="s">
        <v>94</v>
      </c>
      <c r="AY188" s="671" t="s">
        <v>3494</v>
      </c>
    </row>
    <row r="189" spans="2:65" s="583" customFormat="1" ht="16.5" customHeight="1">
      <c r="B189" s="647"/>
      <c r="C189" s="648" t="s">
        <v>3622</v>
      </c>
      <c r="D189" s="648" t="s">
        <v>3495</v>
      </c>
      <c r="E189" s="649" t="s">
        <v>3623</v>
      </c>
      <c r="F189" s="650" t="s">
        <v>3624</v>
      </c>
      <c r="G189" s="651" t="s">
        <v>1026</v>
      </c>
      <c r="H189" s="652">
        <v>7.226</v>
      </c>
      <c r="I189" s="829"/>
      <c r="J189" s="653">
        <f>ROUND(I189*H189,2)</f>
        <v>0</v>
      </c>
      <c r="K189" s="650" t="s">
        <v>3498</v>
      </c>
      <c r="L189" s="654"/>
      <c r="M189" s="655" t="s">
        <v>3433</v>
      </c>
      <c r="N189" s="656" t="s">
        <v>3450</v>
      </c>
      <c r="O189" s="657">
        <v>0</v>
      </c>
      <c r="P189" s="657">
        <f>O189*H189</f>
        <v>0</v>
      </c>
      <c r="Q189" s="657">
        <v>0.001</v>
      </c>
      <c r="R189" s="657">
        <f>Q189*H189</f>
        <v>0.007226</v>
      </c>
      <c r="S189" s="657">
        <v>0</v>
      </c>
      <c r="T189" s="658">
        <f>S189*H189</f>
        <v>0</v>
      </c>
      <c r="AR189" s="576" t="s">
        <v>673</v>
      </c>
      <c r="AT189" s="576" t="s">
        <v>3495</v>
      </c>
      <c r="AU189" s="576" t="s">
        <v>266</v>
      </c>
      <c r="AY189" s="576" t="s">
        <v>3494</v>
      </c>
      <c r="BE189" s="659">
        <f>IF(N189="základní",J189,0)</f>
        <v>0</v>
      </c>
      <c r="BF189" s="659">
        <f>IF(N189="snížená",J189,0)</f>
        <v>0</v>
      </c>
      <c r="BG189" s="659">
        <f>IF(N189="zákl. přenesená",J189,0)</f>
        <v>0</v>
      </c>
      <c r="BH189" s="659">
        <f>IF(N189="sníž. přenesená",J189,0)</f>
        <v>0</v>
      </c>
      <c r="BI189" s="659">
        <f>IF(N189="nulová",J189,0)</f>
        <v>0</v>
      </c>
      <c r="BJ189" s="576" t="s">
        <v>94</v>
      </c>
      <c r="BK189" s="659">
        <f>ROUND(I189*H189,2)</f>
        <v>0</v>
      </c>
      <c r="BL189" s="576" t="s">
        <v>527</v>
      </c>
      <c r="BM189" s="576" t="s">
        <v>3625</v>
      </c>
    </row>
    <row r="190" spans="2:51" s="661" customFormat="1" ht="12.75">
      <c r="B190" s="660"/>
      <c r="D190" s="662" t="s">
        <v>3500</v>
      </c>
      <c r="F190" s="664" t="s">
        <v>3626</v>
      </c>
      <c r="H190" s="665">
        <v>7.226</v>
      </c>
      <c r="L190" s="660"/>
      <c r="M190" s="666"/>
      <c r="N190" s="667"/>
      <c r="O190" s="667"/>
      <c r="P190" s="667"/>
      <c r="Q190" s="667"/>
      <c r="R190" s="667"/>
      <c r="S190" s="667"/>
      <c r="T190" s="668"/>
      <c r="AT190" s="663" t="s">
        <v>3500</v>
      </c>
      <c r="AU190" s="663" t="s">
        <v>266</v>
      </c>
      <c r="AV190" s="661" t="s">
        <v>266</v>
      </c>
      <c r="AW190" s="661" t="s">
        <v>3429</v>
      </c>
      <c r="AX190" s="661" t="s">
        <v>94</v>
      </c>
      <c r="AY190" s="663" t="s">
        <v>3494</v>
      </c>
    </row>
    <row r="191" spans="2:65" s="583" customFormat="1" ht="16.5" customHeight="1">
      <c r="B191" s="647"/>
      <c r="C191" s="677" t="s">
        <v>3627</v>
      </c>
      <c r="D191" s="677" t="s">
        <v>3503</v>
      </c>
      <c r="E191" s="678" t="s">
        <v>3628</v>
      </c>
      <c r="F191" s="679" t="s">
        <v>3629</v>
      </c>
      <c r="G191" s="680" t="s">
        <v>183</v>
      </c>
      <c r="H191" s="681">
        <v>3831</v>
      </c>
      <c r="I191" s="830"/>
      <c r="J191" s="682">
        <f>ROUND(I191*H191,2)</f>
        <v>0</v>
      </c>
      <c r="K191" s="679" t="s">
        <v>3498</v>
      </c>
      <c r="L191" s="584"/>
      <c r="M191" s="683" t="s">
        <v>3433</v>
      </c>
      <c r="N191" s="684" t="s">
        <v>3450</v>
      </c>
      <c r="O191" s="657">
        <v>0.018</v>
      </c>
      <c r="P191" s="657">
        <f>O191*H191</f>
        <v>68.958</v>
      </c>
      <c r="Q191" s="657">
        <v>0</v>
      </c>
      <c r="R191" s="657">
        <f>Q191*H191</f>
        <v>0</v>
      </c>
      <c r="S191" s="657">
        <v>0</v>
      </c>
      <c r="T191" s="658">
        <f>S191*H191</f>
        <v>0</v>
      </c>
      <c r="AR191" s="576" t="s">
        <v>527</v>
      </c>
      <c r="AT191" s="576" t="s">
        <v>3503</v>
      </c>
      <c r="AU191" s="576" t="s">
        <v>266</v>
      </c>
      <c r="AY191" s="576" t="s">
        <v>3494</v>
      </c>
      <c r="BE191" s="659">
        <f>IF(N191="základní",J191,0)</f>
        <v>0</v>
      </c>
      <c r="BF191" s="659">
        <f>IF(N191="snížená",J191,0)</f>
        <v>0</v>
      </c>
      <c r="BG191" s="659">
        <f>IF(N191="zákl. přenesená",J191,0)</f>
        <v>0</v>
      </c>
      <c r="BH191" s="659">
        <f>IF(N191="sníž. přenesená",J191,0)</f>
        <v>0</v>
      </c>
      <c r="BI191" s="659">
        <f>IF(N191="nulová",J191,0)</f>
        <v>0</v>
      </c>
      <c r="BJ191" s="576" t="s">
        <v>94</v>
      </c>
      <c r="BK191" s="659">
        <f>ROUND(I191*H191,2)</f>
        <v>0</v>
      </c>
      <c r="BL191" s="576" t="s">
        <v>527</v>
      </c>
      <c r="BM191" s="576" t="s">
        <v>3630</v>
      </c>
    </row>
    <row r="192" spans="2:51" s="661" customFormat="1" ht="12.75">
      <c r="B192" s="660"/>
      <c r="D192" s="662" t="s">
        <v>3500</v>
      </c>
      <c r="E192" s="663" t="s">
        <v>3433</v>
      </c>
      <c r="F192" s="664" t="s">
        <v>3631</v>
      </c>
      <c r="H192" s="665">
        <v>3831</v>
      </c>
      <c r="L192" s="660"/>
      <c r="M192" s="666"/>
      <c r="N192" s="667"/>
      <c r="O192" s="667"/>
      <c r="P192" s="667"/>
      <c r="Q192" s="667"/>
      <c r="R192" s="667"/>
      <c r="S192" s="667"/>
      <c r="T192" s="668"/>
      <c r="AT192" s="663" t="s">
        <v>3500</v>
      </c>
      <c r="AU192" s="663" t="s">
        <v>266</v>
      </c>
      <c r="AV192" s="661" t="s">
        <v>266</v>
      </c>
      <c r="AW192" s="661" t="s">
        <v>3502</v>
      </c>
      <c r="AX192" s="661" t="s">
        <v>3493</v>
      </c>
      <c r="AY192" s="663" t="s">
        <v>3494</v>
      </c>
    </row>
    <row r="193" spans="2:51" s="670" customFormat="1" ht="12.75">
      <c r="B193" s="669"/>
      <c r="D193" s="662" t="s">
        <v>3500</v>
      </c>
      <c r="E193" s="671" t="s">
        <v>3433</v>
      </c>
      <c r="F193" s="672" t="s">
        <v>3381</v>
      </c>
      <c r="H193" s="673">
        <v>3831</v>
      </c>
      <c r="L193" s="669"/>
      <c r="M193" s="674"/>
      <c r="N193" s="675"/>
      <c r="O193" s="675"/>
      <c r="P193" s="675"/>
      <c r="Q193" s="675"/>
      <c r="R193" s="675"/>
      <c r="S193" s="675"/>
      <c r="T193" s="676"/>
      <c r="AT193" s="671" t="s">
        <v>3500</v>
      </c>
      <c r="AU193" s="671" t="s">
        <v>266</v>
      </c>
      <c r="AV193" s="670" t="s">
        <v>527</v>
      </c>
      <c r="AW193" s="670" t="s">
        <v>3502</v>
      </c>
      <c r="AX193" s="670" t="s">
        <v>94</v>
      </c>
      <c r="AY193" s="671" t="s">
        <v>3494</v>
      </c>
    </row>
    <row r="194" spans="2:65" s="583" customFormat="1" ht="16.5" customHeight="1">
      <c r="B194" s="647"/>
      <c r="C194" s="677" t="s">
        <v>3632</v>
      </c>
      <c r="D194" s="677" t="s">
        <v>3503</v>
      </c>
      <c r="E194" s="678" t="s">
        <v>3633</v>
      </c>
      <c r="F194" s="679" t="s">
        <v>3634</v>
      </c>
      <c r="G194" s="680" t="s">
        <v>183</v>
      </c>
      <c r="H194" s="681">
        <v>481.76</v>
      </c>
      <c r="I194" s="830"/>
      <c r="J194" s="682">
        <f>ROUND(I194*H194,2)</f>
        <v>0</v>
      </c>
      <c r="K194" s="679" t="s">
        <v>3498</v>
      </c>
      <c r="L194" s="584"/>
      <c r="M194" s="683" t="s">
        <v>3433</v>
      </c>
      <c r="N194" s="684" t="s">
        <v>3450</v>
      </c>
      <c r="O194" s="657">
        <v>0.004</v>
      </c>
      <c r="P194" s="657">
        <f>O194*H194</f>
        <v>1.92704</v>
      </c>
      <c r="Q194" s="657">
        <v>0</v>
      </c>
      <c r="R194" s="657">
        <f>Q194*H194</f>
        <v>0</v>
      </c>
      <c r="S194" s="657">
        <v>0</v>
      </c>
      <c r="T194" s="658">
        <f>S194*H194</f>
        <v>0</v>
      </c>
      <c r="AR194" s="576" t="s">
        <v>527</v>
      </c>
      <c r="AT194" s="576" t="s">
        <v>3503</v>
      </c>
      <c r="AU194" s="576" t="s">
        <v>266</v>
      </c>
      <c r="AY194" s="576" t="s">
        <v>3494</v>
      </c>
      <c r="BE194" s="659">
        <f>IF(N194="základní",J194,0)</f>
        <v>0</v>
      </c>
      <c r="BF194" s="659">
        <f>IF(N194="snížená",J194,0)</f>
        <v>0</v>
      </c>
      <c r="BG194" s="659">
        <f>IF(N194="zákl. přenesená",J194,0)</f>
        <v>0</v>
      </c>
      <c r="BH194" s="659">
        <f>IF(N194="sníž. přenesená",J194,0)</f>
        <v>0</v>
      </c>
      <c r="BI194" s="659">
        <f>IF(N194="nulová",J194,0)</f>
        <v>0</v>
      </c>
      <c r="BJ194" s="576" t="s">
        <v>94</v>
      </c>
      <c r="BK194" s="659">
        <f>ROUND(I194*H194,2)</f>
        <v>0</v>
      </c>
      <c r="BL194" s="576" t="s">
        <v>527</v>
      </c>
      <c r="BM194" s="576" t="s">
        <v>3635</v>
      </c>
    </row>
    <row r="195" spans="2:51" s="661" customFormat="1" ht="12.75">
      <c r="B195" s="660"/>
      <c r="D195" s="662" t="s">
        <v>3500</v>
      </c>
      <c r="E195" s="663" t="s">
        <v>3433</v>
      </c>
      <c r="F195" s="664" t="s">
        <v>3621</v>
      </c>
      <c r="H195" s="665">
        <v>481.76</v>
      </c>
      <c r="L195" s="660"/>
      <c r="M195" s="666"/>
      <c r="N195" s="667"/>
      <c r="O195" s="667"/>
      <c r="P195" s="667"/>
      <c r="Q195" s="667"/>
      <c r="R195" s="667"/>
      <c r="S195" s="667"/>
      <c r="T195" s="668"/>
      <c r="AT195" s="663" t="s">
        <v>3500</v>
      </c>
      <c r="AU195" s="663" t="s">
        <v>266</v>
      </c>
      <c r="AV195" s="661" t="s">
        <v>266</v>
      </c>
      <c r="AW195" s="661" t="s">
        <v>3502</v>
      </c>
      <c r="AX195" s="661" t="s">
        <v>3493</v>
      </c>
      <c r="AY195" s="663" t="s">
        <v>3494</v>
      </c>
    </row>
    <row r="196" spans="2:51" s="670" customFormat="1" ht="12.75">
      <c r="B196" s="669"/>
      <c r="D196" s="662" t="s">
        <v>3500</v>
      </c>
      <c r="E196" s="671" t="s">
        <v>3433</v>
      </c>
      <c r="F196" s="672" t="s">
        <v>3381</v>
      </c>
      <c r="H196" s="673">
        <v>481.76</v>
      </c>
      <c r="L196" s="669"/>
      <c r="M196" s="674"/>
      <c r="N196" s="675"/>
      <c r="O196" s="675"/>
      <c r="P196" s="675"/>
      <c r="Q196" s="675"/>
      <c r="R196" s="675"/>
      <c r="S196" s="675"/>
      <c r="T196" s="676"/>
      <c r="AT196" s="671" t="s">
        <v>3500</v>
      </c>
      <c r="AU196" s="671" t="s">
        <v>266</v>
      </c>
      <c r="AV196" s="670" t="s">
        <v>527</v>
      </c>
      <c r="AW196" s="670" t="s">
        <v>3502</v>
      </c>
      <c r="AX196" s="670" t="s">
        <v>94</v>
      </c>
      <c r="AY196" s="671" t="s">
        <v>3494</v>
      </c>
    </row>
    <row r="197" spans="2:65" s="583" customFormat="1" ht="16.5" customHeight="1">
      <c r="B197" s="647"/>
      <c r="C197" s="677" t="s">
        <v>3636</v>
      </c>
      <c r="D197" s="677" t="s">
        <v>3503</v>
      </c>
      <c r="E197" s="678" t="s">
        <v>3637</v>
      </c>
      <c r="F197" s="679" t="s">
        <v>3638</v>
      </c>
      <c r="G197" s="680" t="s">
        <v>309</v>
      </c>
      <c r="H197" s="681">
        <v>0.048</v>
      </c>
      <c r="I197" s="830"/>
      <c r="J197" s="682">
        <f>ROUND(I197*H197,2)</f>
        <v>0</v>
      </c>
      <c r="K197" s="679" t="s">
        <v>3498</v>
      </c>
      <c r="L197" s="584"/>
      <c r="M197" s="683" t="s">
        <v>3433</v>
      </c>
      <c r="N197" s="684" t="s">
        <v>3450</v>
      </c>
      <c r="O197" s="657">
        <v>21.429</v>
      </c>
      <c r="P197" s="657">
        <f>O197*H197</f>
        <v>1.028592</v>
      </c>
      <c r="Q197" s="657">
        <v>0</v>
      </c>
      <c r="R197" s="657">
        <f>Q197*H197</f>
        <v>0</v>
      </c>
      <c r="S197" s="657">
        <v>0</v>
      </c>
      <c r="T197" s="658">
        <f>S197*H197</f>
        <v>0</v>
      </c>
      <c r="AR197" s="576" t="s">
        <v>527</v>
      </c>
      <c r="AT197" s="576" t="s">
        <v>3503</v>
      </c>
      <c r="AU197" s="576" t="s">
        <v>266</v>
      </c>
      <c r="AY197" s="576" t="s">
        <v>3494</v>
      </c>
      <c r="BE197" s="659">
        <f>IF(N197="základní",J197,0)</f>
        <v>0</v>
      </c>
      <c r="BF197" s="659">
        <f>IF(N197="snížená",J197,0)</f>
        <v>0</v>
      </c>
      <c r="BG197" s="659">
        <f>IF(N197="zákl. přenesená",J197,0)</f>
        <v>0</v>
      </c>
      <c r="BH197" s="659">
        <f>IF(N197="sníž. přenesená",J197,0)</f>
        <v>0</v>
      </c>
      <c r="BI197" s="659">
        <f>IF(N197="nulová",J197,0)</f>
        <v>0</v>
      </c>
      <c r="BJ197" s="576" t="s">
        <v>94</v>
      </c>
      <c r="BK197" s="659">
        <f>ROUND(I197*H197,2)</f>
        <v>0</v>
      </c>
      <c r="BL197" s="576" t="s">
        <v>527</v>
      </c>
      <c r="BM197" s="576" t="s">
        <v>3639</v>
      </c>
    </row>
    <row r="198" spans="2:51" s="661" customFormat="1" ht="12.75">
      <c r="B198" s="660"/>
      <c r="D198" s="662" t="s">
        <v>3500</v>
      </c>
      <c r="E198" s="663" t="s">
        <v>3433</v>
      </c>
      <c r="F198" s="664" t="s">
        <v>3640</v>
      </c>
      <c r="H198" s="665">
        <v>0.048</v>
      </c>
      <c r="L198" s="660"/>
      <c r="M198" s="666"/>
      <c r="N198" s="667"/>
      <c r="O198" s="667"/>
      <c r="P198" s="667"/>
      <c r="Q198" s="667"/>
      <c r="R198" s="667"/>
      <c r="S198" s="667"/>
      <c r="T198" s="668"/>
      <c r="AT198" s="663" t="s">
        <v>3500</v>
      </c>
      <c r="AU198" s="663" t="s">
        <v>266</v>
      </c>
      <c r="AV198" s="661" t="s">
        <v>266</v>
      </c>
      <c r="AW198" s="661" t="s">
        <v>3502</v>
      </c>
      <c r="AX198" s="661" t="s">
        <v>3493</v>
      </c>
      <c r="AY198" s="663" t="s">
        <v>3494</v>
      </c>
    </row>
    <row r="199" spans="2:51" s="670" customFormat="1" ht="12.75">
      <c r="B199" s="669"/>
      <c r="D199" s="662" t="s">
        <v>3500</v>
      </c>
      <c r="E199" s="671" t="s">
        <v>3433</v>
      </c>
      <c r="F199" s="672" t="s">
        <v>3381</v>
      </c>
      <c r="H199" s="673">
        <v>0.048</v>
      </c>
      <c r="L199" s="669"/>
      <c r="M199" s="674"/>
      <c r="N199" s="675"/>
      <c r="O199" s="675"/>
      <c r="P199" s="675"/>
      <c r="Q199" s="675"/>
      <c r="R199" s="675"/>
      <c r="S199" s="675"/>
      <c r="T199" s="676"/>
      <c r="AT199" s="671" t="s">
        <v>3500</v>
      </c>
      <c r="AU199" s="671" t="s">
        <v>266</v>
      </c>
      <c r="AV199" s="670" t="s">
        <v>527</v>
      </c>
      <c r="AW199" s="670" t="s">
        <v>3502</v>
      </c>
      <c r="AX199" s="670" t="s">
        <v>94</v>
      </c>
      <c r="AY199" s="671" t="s">
        <v>3494</v>
      </c>
    </row>
    <row r="200" spans="2:65" s="583" customFormat="1" ht="16.5" customHeight="1">
      <c r="B200" s="647"/>
      <c r="C200" s="677" t="s">
        <v>3641</v>
      </c>
      <c r="D200" s="677" t="s">
        <v>3503</v>
      </c>
      <c r="E200" s="678" t="s">
        <v>3642</v>
      </c>
      <c r="F200" s="679" t="s">
        <v>3643</v>
      </c>
      <c r="G200" s="680" t="s">
        <v>183</v>
      </c>
      <c r="H200" s="681">
        <v>481.76</v>
      </c>
      <c r="I200" s="830"/>
      <c r="J200" s="682">
        <f>ROUND(I200*H200,2)</f>
        <v>0</v>
      </c>
      <c r="K200" s="679" t="s">
        <v>3498</v>
      </c>
      <c r="L200" s="584"/>
      <c r="M200" s="683" t="s">
        <v>3433</v>
      </c>
      <c r="N200" s="684" t="s">
        <v>3450</v>
      </c>
      <c r="O200" s="657">
        <v>0.011</v>
      </c>
      <c r="P200" s="657">
        <f>O200*H200</f>
        <v>5.299359999999999</v>
      </c>
      <c r="Q200" s="657">
        <v>0</v>
      </c>
      <c r="R200" s="657">
        <f>Q200*H200</f>
        <v>0</v>
      </c>
      <c r="S200" s="657">
        <v>0</v>
      </c>
      <c r="T200" s="658">
        <f>S200*H200</f>
        <v>0</v>
      </c>
      <c r="AR200" s="576" t="s">
        <v>527</v>
      </c>
      <c r="AT200" s="576" t="s">
        <v>3503</v>
      </c>
      <c r="AU200" s="576" t="s">
        <v>266</v>
      </c>
      <c r="AY200" s="576" t="s">
        <v>3494</v>
      </c>
      <c r="BE200" s="659">
        <f>IF(N200="základní",J200,0)</f>
        <v>0</v>
      </c>
      <c r="BF200" s="659">
        <f>IF(N200="snížená",J200,0)</f>
        <v>0</v>
      </c>
      <c r="BG200" s="659">
        <f>IF(N200="zákl. přenesená",J200,0)</f>
        <v>0</v>
      </c>
      <c r="BH200" s="659">
        <f>IF(N200="sníž. přenesená",J200,0)</f>
        <v>0</v>
      </c>
      <c r="BI200" s="659">
        <f>IF(N200="nulová",J200,0)</f>
        <v>0</v>
      </c>
      <c r="BJ200" s="576" t="s">
        <v>94</v>
      </c>
      <c r="BK200" s="659">
        <f>ROUND(I200*H200,2)</f>
        <v>0</v>
      </c>
      <c r="BL200" s="576" t="s">
        <v>527</v>
      </c>
      <c r="BM200" s="576" t="s">
        <v>3644</v>
      </c>
    </row>
    <row r="201" spans="2:51" s="661" customFormat="1" ht="12.75">
      <c r="B201" s="660"/>
      <c r="D201" s="662" t="s">
        <v>3500</v>
      </c>
      <c r="E201" s="663" t="s">
        <v>3433</v>
      </c>
      <c r="F201" s="664" t="s">
        <v>3621</v>
      </c>
      <c r="H201" s="665">
        <v>481.76</v>
      </c>
      <c r="L201" s="660"/>
      <c r="M201" s="666"/>
      <c r="N201" s="667"/>
      <c r="O201" s="667"/>
      <c r="P201" s="667"/>
      <c r="Q201" s="667"/>
      <c r="R201" s="667"/>
      <c r="S201" s="667"/>
      <c r="T201" s="668"/>
      <c r="AT201" s="663" t="s">
        <v>3500</v>
      </c>
      <c r="AU201" s="663" t="s">
        <v>266</v>
      </c>
      <c r="AV201" s="661" t="s">
        <v>266</v>
      </c>
      <c r="AW201" s="661" t="s">
        <v>3502</v>
      </c>
      <c r="AX201" s="661" t="s">
        <v>3493</v>
      </c>
      <c r="AY201" s="663" t="s">
        <v>3494</v>
      </c>
    </row>
    <row r="202" spans="2:51" s="670" customFormat="1" ht="12.75">
      <c r="B202" s="669"/>
      <c r="D202" s="662" t="s">
        <v>3500</v>
      </c>
      <c r="E202" s="671" t="s">
        <v>3433</v>
      </c>
      <c r="F202" s="672" t="s">
        <v>3381</v>
      </c>
      <c r="H202" s="673">
        <v>481.76</v>
      </c>
      <c r="L202" s="669"/>
      <c r="M202" s="674"/>
      <c r="N202" s="675"/>
      <c r="O202" s="675"/>
      <c r="P202" s="675"/>
      <c r="Q202" s="675"/>
      <c r="R202" s="675"/>
      <c r="S202" s="675"/>
      <c r="T202" s="676"/>
      <c r="AT202" s="671" t="s">
        <v>3500</v>
      </c>
      <c r="AU202" s="671" t="s">
        <v>266</v>
      </c>
      <c r="AV202" s="670" t="s">
        <v>527</v>
      </c>
      <c r="AW202" s="670" t="s">
        <v>3502</v>
      </c>
      <c r="AX202" s="670" t="s">
        <v>94</v>
      </c>
      <c r="AY202" s="671" t="s">
        <v>3494</v>
      </c>
    </row>
    <row r="203" spans="2:65" s="583" customFormat="1" ht="16.5" customHeight="1">
      <c r="B203" s="647"/>
      <c r="C203" s="677" t="s">
        <v>3645</v>
      </c>
      <c r="D203" s="677" t="s">
        <v>3503</v>
      </c>
      <c r="E203" s="678" t="s">
        <v>3646</v>
      </c>
      <c r="F203" s="679" t="s">
        <v>3647</v>
      </c>
      <c r="G203" s="680" t="s">
        <v>186</v>
      </c>
      <c r="H203" s="681">
        <v>2.409</v>
      </c>
      <c r="I203" s="830"/>
      <c r="J203" s="682">
        <f>ROUND(I203*H203,2)</f>
        <v>0</v>
      </c>
      <c r="K203" s="679" t="s">
        <v>3498</v>
      </c>
      <c r="L203" s="584"/>
      <c r="M203" s="683" t="s">
        <v>3433</v>
      </c>
      <c r="N203" s="684" t="s">
        <v>3450</v>
      </c>
      <c r="O203" s="657">
        <v>0.452</v>
      </c>
      <c r="P203" s="657">
        <f>O203*H203</f>
        <v>1.088868</v>
      </c>
      <c r="Q203" s="657">
        <v>0</v>
      </c>
      <c r="R203" s="657">
        <f>Q203*H203</f>
        <v>0</v>
      </c>
      <c r="S203" s="657">
        <v>0</v>
      </c>
      <c r="T203" s="658">
        <f>S203*H203</f>
        <v>0</v>
      </c>
      <c r="AR203" s="576" t="s">
        <v>527</v>
      </c>
      <c r="AT203" s="576" t="s">
        <v>3503</v>
      </c>
      <c r="AU203" s="576" t="s">
        <v>266</v>
      </c>
      <c r="AY203" s="576" t="s">
        <v>3494</v>
      </c>
      <c r="BE203" s="659">
        <f>IF(N203="základní",J203,0)</f>
        <v>0</v>
      </c>
      <c r="BF203" s="659">
        <f>IF(N203="snížená",J203,0)</f>
        <v>0</v>
      </c>
      <c r="BG203" s="659">
        <f>IF(N203="zákl. přenesená",J203,0)</f>
        <v>0</v>
      </c>
      <c r="BH203" s="659">
        <f>IF(N203="sníž. přenesená",J203,0)</f>
        <v>0</v>
      </c>
      <c r="BI203" s="659">
        <f>IF(N203="nulová",J203,0)</f>
        <v>0</v>
      </c>
      <c r="BJ203" s="576" t="s">
        <v>94</v>
      </c>
      <c r="BK203" s="659">
        <f>ROUND(I203*H203,2)</f>
        <v>0</v>
      </c>
      <c r="BL203" s="576" t="s">
        <v>527</v>
      </c>
      <c r="BM203" s="576" t="s">
        <v>3648</v>
      </c>
    </row>
    <row r="204" spans="2:51" s="661" customFormat="1" ht="12.75">
      <c r="B204" s="660"/>
      <c r="D204" s="662" t="s">
        <v>3500</v>
      </c>
      <c r="E204" s="663" t="s">
        <v>3433</v>
      </c>
      <c r="F204" s="664" t="s">
        <v>3649</v>
      </c>
      <c r="H204" s="665">
        <v>2.409</v>
      </c>
      <c r="L204" s="660"/>
      <c r="M204" s="666"/>
      <c r="N204" s="667"/>
      <c r="O204" s="667"/>
      <c r="P204" s="667"/>
      <c r="Q204" s="667"/>
      <c r="R204" s="667"/>
      <c r="S204" s="667"/>
      <c r="T204" s="668"/>
      <c r="AT204" s="663" t="s">
        <v>3500</v>
      </c>
      <c r="AU204" s="663" t="s">
        <v>266</v>
      </c>
      <c r="AV204" s="661" t="s">
        <v>266</v>
      </c>
      <c r="AW204" s="661" t="s">
        <v>3502</v>
      </c>
      <c r="AX204" s="661" t="s">
        <v>3493</v>
      </c>
      <c r="AY204" s="663" t="s">
        <v>3494</v>
      </c>
    </row>
    <row r="205" spans="2:51" s="670" customFormat="1" ht="12.75">
      <c r="B205" s="669"/>
      <c r="D205" s="662" t="s">
        <v>3500</v>
      </c>
      <c r="E205" s="671" t="s">
        <v>3433</v>
      </c>
      <c r="F205" s="672" t="s">
        <v>3381</v>
      </c>
      <c r="H205" s="673">
        <v>2.409</v>
      </c>
      <c r="L205" s="669"/>
      <c r="M205" s="674"/>
      <c r="N205" s="675"/>
      <c r="O205" s="675"/>
      <c r="P205" s="675"/>
      <c r="Q205" s="675"/>
      <c r="R205" s="675"/>
      <c r="S205" s="675"/>
      <c r="T205" s="676"/>
      <c r="AT205" s="671" t="s">
        <v>3500</v>
      </c>
      <c r="AU205" s="671" t="s">
        <v>266</v>
      </c>
      <c r="AV205" s="670" t="s">
        <v>527</v>
      </c>
      <c r="AW205" s="670" t="s">
        <v>3502</v>
      </c>
      <c r="AX205" s="670" t="s">
        <v>94</v>
      </c>
      <c r="AY205" s="671" t="s">
        <v>3494</v>
      </c>
    </row>
    <row r="206" spans="2:65" s="583" customFormat="1" ht="16.5" customHeight="1">
      <c r="B206" s="647"/>
      <c r="C206" s="677" t="s">
        <v>3650</v>
      </c>
      <c r="D206" s="677" t="s">
        <v>3503</v>
      </c>
      <c r="E206" s="678" t="s">
        <v>3651</v>
      </c>
      <c r="F206" s="679" t="s">
        <v>3652</v>
      </c>
      <c r="G206" s="680" t="s">
        <v>186</v>
      </c>
      <c r="H206" s="681">
        <v>69.855</v>
      </c>
      <c r="I206" s="830"/>
      <c r="J206" s="682">
        <f>ROUND(I206*H206,2)</f>
        <v>0</v>
      </c>
      <c r="K206" s="679" t="s">
        <v>3498</v>
      </c>
      <c r="L206" s="584"/>
      <c r="M206" s="683" t="s">
        <v>3433</v>
      </c>
      <c r="N206" s="684" t="s">
        <v>3450</v>
      </c>
      <c r="O206" s="657">
        <v>0.028</v>
      </c>
      <c r="P206" s="657">
        <f>O206*H206</f>
        <v>1.9559400000000002</v>
      </c>
      <c r="Q206" s="657">
        <v>0</v>
      </c>
      <c r="R206" s="657">
        <f>Q206*H206</f>
        <v>0</v>
      </c>
      <c r="S206" s="657">
        <v>0</v>
      </c>
      <c r="T206" s="658">
        <f>S206*H206</f>
        <v>0</v>
      </c>
      <c r="AR206" s="576" t="s">
        <v>527</v>
      </c>
      <c r="AT206" s="576" t="s">
        <v>3503</v>
      </c>
      <c r="AU206" s="576" t="s">
        <v>266</v>
      </c>
      <c r="AY206" s="576" t="s">
        <v>3494</v>
      </c>
      <c r="BE206" s="659">
        <f>IF(N206="základní",J206,0)</f>
        <v>0</v>
      </c>
      <c r="BF206" s="659">
        <f>IF(N206="snížená",J206,0)</f>
        <v>0</v>
      </c>
      <c r="BG206" s="659">
        <f>IF(N206="zákl. přenesená",J206,0)</f>
        <v>0</v>
      </c>
      <c r="BH206" s="659">
        <f>IF(N206="sníž. přenesená",J206,0)</f>
        <v>0</v>
      </c>
      <c r="BI206" s="659">
        <f>IF(N206="nulová",J206,0)</f>
        <v>0</v>
      </c>
      <c r="BJ206" s="576" t="s">
        <v>94</v>
      </c>
      <c r="BK206" s="659">
        <f>ROUND(I206*H206,2)</f>
        <v>0</v>
      </c>
      <c r="BL206" s="576" t="s">
        <v>527</v>
      </c>
      <c r="BM206" s="576" t="s">
        <v>3653</v>
      </c>
    </row>
    <row r="207" spans="2:51" s="661" customFormat="1" ht="12.75">
      <c r="B207" s="660"/>
      <c r="D207" s="662" t="s">
        <v>3500</v>
      </c>
      <c r="E207" s="663" t="s">
        <v>3433</v>
      </c>
      <c r="F207" s="664" t="s">
        <v>3654</v>
      </c>
      <c r="H207" s="665">
        <v>69.855</v>
      </c>
      <c r="L207" s="660"/>
      <c r="M207" s="666"/>
      <c r="N207" s="667"/>
      <c r="O207" s="667"/>
      <c r="P207" s="667"/>
      <c r="Q207" s="667"/>
      <c r="R207" s="667"/>
      <c r="S207" s="667"/>
      <c r="T207" s="668"/>
      <c r="AT207" s="663" t="s">
        <v>3500</v>
      </c>
      <c r="AU207" s="663" t="s">
        <v>266</v>
      </c>
      <c r="AV207" s="661" t="s">
        <v>266</v>
      </c>
      <c r="AW207" s="661" t="s">
        <v>3502</v>
      </c>
      <c r="AX207" s="661" t="s">
        <v>3493</v>
      </c>
      <c r="AY207" s="663" t="s">
        <v>3494</v>
      </c>
    </row>
    <row r="208" spans="2:51" s="670" customFormat="1" ht="12.75">
      <c r="B208" s="669"/>
      <c r="D208" s="662" t="s">
        <v>3500</v>
      </c>
      <c r="E208" s="671" t="s">
        <v>3433</v>
      </c>
      <c r="F208" s="672" t="s">
        <v>3381</v>
      </c>
      <c r="H208" s="673">
        <v>69.855</v>
      </c>
      <c r="L208" s="669"/>
      <c r="M208" s="674"/>
      <c r="N208" s="675"/>
      <c r="O208" s="675"/>
      <c r="P208" s="675"/>
      <c r="Q208" s="675"/>
      <c r="R208" s="675"/>
      <c r="S208" s="675"/>
      <c r="T208" s="676"/>
      <c r="AT208" s="671" t="s">
        <v>3500</v>
      </c>
      <c r="AU208" s="671" t="s">
        <v>266</v>
      </c>
      <c r="AV208" s="670" t="s">
        <v>527</v>
      </c>
      <c r="AW208" s="670" t="s">
        <v>3502</v>
      </c>
      <c r="AX208" s="670" t="s">
        <v>94</v>
      </c>
      <c r="AY208" s="671" t="s">
        <v>3494</v>
      </c>
    </row>
    <row r="209" spans="2:63" s="635" customFormat="1" ht="22.9" customHeight="1">
      <c r="B209" s="634"/>
      <c r="D209" s="636" t="s">
        <v>3491</v>
      </c>
      <c r="E209" s="645" t="s">
        <v>266</v>
      </c>
      <c r="F209" s="645" t="s">
        <v>3655</v>
      </c>
      <c r="J209" s="646">
        <f>BK209</f>
        <v>0</v>
      </c>
      <c r="L209" s="634"/>
      <c r="M209" s="639"/>
      <c r="N209" s="640"/>
      <c r="O209" s="640"/>
      <c r="P209" s="641">
        <f>SUM(P210:P220)</f>
        <v>302.99635</v>
      </c>
      <c r="Q209" s="640"/>
      <c r="R209" s="641">
        <f>SUM(R210:R220)</f>
        <v>178.16354646</v>
      </c>
      <c r="S209" s="640"/>
      <c r="T209" s="642">
        <f>SUM(T210:T220)</f>
        <v>0</v>
      </c>
      <c r="AR209" s="636" t="s">
        <v>94</v>
      </c>
      <c r="AT209" s="643" t="s">
        <v>3491</v>
      </c>
      <c r="AU209" s="643" t="s">
        <v>94</v>
      </c>
      <c r="AY209" s="636" t="s">
        <v>3494</v>
      </c>
      <c r="BK209" s="644">
        <f>SUM(BK210:BK220)</f>
        <v>0</v>
      </c>
    </row>
    <row r="210" spans="2:65" s="583" customFormat="1" ht="16.5" customHeight="1">
      <c r="B210" s="647"/>
      <c r="C210" s="677" t="s">
        <v>3656</v>
      </c>
      <c r="D210" s="677" t="s">
        <v>3503</v>
      </c>
      <c r="E210" s="678" t="s">
        <v>3657</v>
      </c>
      <c r="F210" s="679" t="s">
        <v>3658</v>
      </c>
      <c r="G210" s="680" t="s">
        <v>183</v>
      </c>
      <c r="H210" s="681">
        <v>1615.698</v>
      </c>
      <c r="I210" s="830"/>
      <c r="J210" s="682">
        <f>ROUND(I210*H210,2)</f>
        <v>0</v>
      </c>
      <c r="K210" s="679" t="s">
        <v>3498</v>
      </c>
      <c r="L210" s="584"/>
      <c r="M210" s="683" t="s">
        <v>3433</v>
      </c>
      <c r="N210" s="684" t="s">
        <v>3450</v>
      </c>
      <c r="O210" s="657">
        <v>0.075</v>
      </c>
      <c r="P210" s="657">
        <f>O210*H210</f>
        <v>121.17735</v>
      </c>
      <c r="Q210" s="657">
        <v>0.00017</v>
      </c>
      <c r="R210" s="657">
        <f>Q210*H210</f>
        <v>0.27466866</v>
      </c>
      <c r="S210" s="657">
        <v>0</v>
      </c>
      <c r="T210" s="658">
        <f>S210*H210</f>
        <v>0</v>
      </c>
      <c r="AR210" s="576" t="s">
        <v>527</v>
      </c>
      <c r="AT210" s="576" t="s">
        <v>3503</v>
      </c>
      <c r="AU210" s="576" t="s">
        <v>266</v>
      </c>
      <c r="AY210" s="576" t="s">
        <v>3494</v>
      </c>
      <c r="BE210" s="659">
        <f>IF(N210="základní",J210,0)</f>
        <v>0</v>
      </c>
      <c r="BF210" s="659">
        <f>IF(N210="snížená",J210,0)</f>
        <v>0</v>
      </c>
      <c r="BG210" s="659">
        <f>IF(N210="zákl. přenesená",J210,0)</f>
        <v>0</v>
      </c>
      <c r="BH210" s="659">
        <f>IF(N210="sníž. přenesená",J210,0)</f>
        <v>0</v>
      </c>
      <c r="BI210" s="659">
        <f>IF(N210="nulová",J210,0)</f>
        <v>0</v>
      </c>
      <c r="BJ210" s="576" t="s">
        <v>94</v>
      </c>
      <c r="BK210" s="659">
        <f>ROUND(I210*H210,2)</f>
        <v>0</v>
      </c>
      <c r="BL210" s="576" t="s">
        <v>527</v>
      </c>
      <c r="BM210" s="576" t="s">
        <v>3659</v>
      </c>
    </row>
    <row r="211" spans="2:51" s="661" customFormat="1" ht="12.75">
      <c r="B211" s="660"/>
      <c r="D211" s="662" t="s">
        <v>3500</v>
      </c>
      <c r="E211" s="663" t="s">
        <v>3433</v>
      </c>
      <c r="F211" s="664" t="s">
        <v>3660</v>
      </c>
      <c r="H211" s="665">
        <v>1615.698</v>
      </c>
      <c r="L211" s="660"/>
      <c r="M211" s="666"/>
      <c r="N211" s="667"/>
      <c r="O211" s="667"/>
      <c r="P211" s="667"/>
      <c r="Q211" s="667"/>
      <c r="R211" s="667"/>
      <c r="S211" s="667"/>
      <c r="T211" s="668"/>
      <c r="AT211" s="663" t="s">
        <v>3500</v>
      </c>
      <c r="AU211" s="663" t="s">
        <v>266</v>
      </c>
      <c r="AV211" s="661" t="s">
        <v>266</v>
      </c>
      <c r="AW211" s="661" t="s">
        <v>3502</v>
      </c>
      <c r="AX211" s="661" t="s">
        <v>3493</v>
      </c>
      <c r="AY211" s="663" t="s">
        <v>3494</v>
      </c>
    </row>
    <row r="212" spans="2:51" s="670" customFormat="1" ht="12.75">
      <c r="B212" s="669"/>
      <c r="D212" s="662" t="s">
        <v>3500</v>
      </c>
      <c r="E212" s="671" t="s">
        <v>3433</v>
      </c>
      <c r="F212" s="672" t="s">
        <v>3381</v>
      </c>
      <c r="H212" s="673">
        <v>1615.698</v>
      </c>
      <c r="L212" s="669"/>
      <c r="M212" s="674"/>
      <c r="N212" s="675"/>
      <c r="O212" s="675"/>
      <c r="P212" s="675"/>
      <c r="Q212" s="675"/>
      <c r="R212" s="675"/>
      <c r="S212" s="675"/>
      <c r="T212" s="676"/>
      <c r="AT212" s="671" t="s">
        <v>3500</v>
      </c>
      <c r="AU212" s="671" t="s">
        <v>266</v>
      </c>
      <c r="AV212" s="670" t="s">
        <v>527</v>
      </c>
      <c r="AW212" s="670" t="s">
        <v>3502</v>
      </c>
      <c r="AX212" s="670" t="s">
        <v>94</v>
      </c>
      <c r="AY212" s="671" t="s">
        <v>3494</v>
      </c>
    </row>
    <row r="213" spans="2:65" s="583" customFormat="1" ht="16.5" customHeight="1">
      <c r="B213" s="647"/>
      <c r="C213" s="648" t="s">
        <v>3661</v>
      </c>
      <c r="D213" s="648" t="s">
        <v>3495</v>
      </c>
      <c r="E213" s="649" t="s">
        <v>3662</v>
      </c>
      <c r="F213" s="650" t="s">
        <v>3663</v>
      </c>
      <c r="G213" s="651" t="s">
        <v>183</v>
      </c>
      <c r="H213" s="652">
        <v>1615.698</v>
      </c>
      <c r="I213" s="829"/>
      <c r="J213" s="653">
        <f>ROUND(I213*H213,2)</f>
        <v>0</v>
      </c>
      <c r="K213" s="650" t="s">
        <v>3498</v>
      </c>
      <c r="L213" s="654"/>
      <c r="M213" s="655" t="s">
        <v>3433</v>
      </c>
      <c r="N213" s="656" t="s">
        <v>3450</v>
      </c>
      <c r="O213" s="657">
        <v>0</v>
      </c>
      <c r="P213" s="657">
        <f>O213*H213</f>
        <v>0</v>
      </c>
      <c r="Q213" s="657">
        <v>0.0003</v>
      </c>
      <c r="R213" s="657">
        <f>Q213*H213</f>
        <v>0.4847094</v>
      </c>
      <c r="S213" s="657">
        <v>0</v>
      </c>
      <c r="T213" s="658">
        <f>S213*H213</f>
        <v>0</v>
      </c>
      <c r="AR213" s="576" t="s">
        <v>673</v>
      </c>
      <c r="AT213" s="576" t="s">
        <v>3495</v>
      </c>
      <c r="AU213" s="576" t="s">
        <v>266</v>
      </c>
      <c r="AY213" s="576" t="s">
        <v>3494</v>
      </c>
      <c r="BE213" s="659">
        <f>IF(N213="základní",J213,0)</f>
        <v>0</v>
      </c>
      <c r="BF213" s="659">
        <f>IF(N213="snížená",J213,0)</f>
        <v>0</v>
      </c>
      <c r="BG213" s="659">
        <f>IF(N213="zákl. přenesená",J213,0)</f>
        <v>0</v>
      </c>
      <c r="BH213" s="659">
        <f>IF(N213="sníž. přenesená",J213,0)</f>
        <v>0</v>
      </c>
      <c r="BI213" s="659">
        <f>IF(N213="nulová",J213,0)</f>
        <v>0</v>
      </c>
      <c r="BJ213" s="576" t="s">
        <v>94</v>
      </c>
      <c r="BK213" s="659">
        <f>ROUND(I213*H213,2)</f>
        <v>0</v>
      </c>
      <c r="BL213" s="576" t="s">
        <v>527</v>
      </c>
      <c r="BM213" s="576" t="s">
        <v>3664</v>
      </c>
    </row>
    <row r="214" spans="2:65" s="583" customFormat="1" ht="16.5" customHeight="1">
      <c r="B214" s="647"/>
      <c r="C214" s="677" t="s">
        <v>3665</v>
      </c>
      <c r="D214" s="677" t="s">
        <v>3503</v>
      </c>
      <c r="E214" s="678" t="s">
        <v>3666</v>
      </c>
      <c r="F214" s="679" t="s">
        <v>3667</v>
      </c>
      <c r="G214" s="680" t="s">
        <v>216</v>
      </c>
      <c r="H214" s="681">
        <v>769.38</v>
      </c>
      <c r="I214" s="830"/>
      <c r="J214" s="682">
        <f>ROUND(I214*H214,2)</f>
        <v>0</v>
      </c>
      <c r="K214" s="679" t="s">
        <v>3498</v>
      </c>
      <c r="L214" s="584"/>
      <c r="M214" s="683" t="s">
        <v>3433</v>
      </c>
      <c r="N214" s="684" t="s">
        <v>3450</v>
      </c>
      <c r="O214" s="657">
        <v>0.23</v>
      </c>
      <c r="P214" s="657">
        <f>O214*H214</f>
        <v>176.9574</v>
      </c>
      <c r="Q214" s="657">
        <v>0.23058</v>
      </c>
      <c r="R214" s="657">
        <f>Q214*H214</f>
        <v>177.4036404</v>
      </c>
      <c r="S214" s="657">
        <v>0</v>
      </c>
      <c r="T214" s="658">
        <f>S214*H214</f>
        <v>0</v>
      </c>
      <c r="AR214" s="576" t="s">
        <v>527</v>
      </c>
      <c r="AT214" s="576" t="s">
        <v>3503</v>
      </c>
      <c r="AU214" s="576" t="s">
        <v>266</v>
      </c>
      <c r="AY214" s="576" t="s">
        <v>3494</v>
      </c>
      <c r="BE214" s="659">
        <f>IF(N214="základní",J214,0)</f>
        <v>0</v>
      </c>
      <c r="BF214" s="659">
        <f>IF(N214="snížená",J214,0)</f>
        <v>0</v>
      </c>
      <c r="BG214" s="659">
        <f>IF(N214="zákl. přenesená",J214,0)</f>
        <v>0</v>
      </c>
      <c r="BH214" s="659">
        <f>IF(N214="sníž. přenesená",J214,0)</f>
        <v>0</v>
      </c>
      <c r="BI214" s="659">
        <f>IF(N214="nulová",J214,0)</f>
        <v>0</v>
      </c>
      <c r="BJ214" s="576" t="s">
        <v>94</v>
      </c>
      <c r="BK214" s="659">
        <f>ROUND(I214*H214,2)</f>
        <v>0</v>
      </c>
      <c r="BL214" s="576" t="s">
        <v>527</v>
      </c>
      <c r="BM214" s="576" t="s">
        <v>3668</v>
      </c>
    </row>
    <row r="215" spans="2:51" s="661" customFormat="1" ht="12.75">
      <c r="B215" s="660"/>
      <c r="D215" s="662" t="s">
        <v>3500</v>
      </c>
      <c r="E215" s="663" t="s">
        <v>3433</v>
      </c>
      <c r="F215" s="664" t="s">
        <v>3669</v>
      </c>
      <c r="H215" s="665">
        <v>769.38</v>
      </c>
      <c r="L215" s="660"/>
      <c r="M215" s="666"/>
      <c r="N215" s="667"/>
      <c r="O215" s="667"/>
      <c r="P215" s="667"/>
      <c r="Q215" s="667"/>
      <c r="R215" s="667"/>
      <c r="S215" s="667"/>
      <c r="T215" s="668"/>
      <c r="AT215" s="663" t="s">
        <v>3500</v>
      </c>
      <c r="AU215" s="663" t="s">
        <v>266</v>
      </c>
      <c r="AV215" s="661" t="s">
        <v>266</v>
      </c>
      <c r="AW215" s="661" t="s">
        <v>3502</v>
      </c>
      <c r="AX215" s="661" t="s">
        <v>3493</v>
      </c>
      <c r="AY215" s="663" t="s">
        <v>3494</v>
      </c>
    </row>
    <row r="216" spans="2:51" s="670" customFormat="1" ht="12.75">
      <c r="B216" s="669"/>
      <c r="D216" s="662" t="s">
        <v>3500</v>
      </c>
      <c r="E216" s="671" t="s">
        <v>3433</v>
      </c>
      <c r="F216" s="672" t="s">
        <v>3381</v>
      </c>
      <c r="H216" s="673">
        <v>769.38</v>
      </c>
      <c r="L216" s="669"/>
      <c r="M216" s="674"/>
      <c r="N216" s="675"/>
      <c r="O216" s="675"/>
      <c r="P216" s="675"/>
      <c r="Q216" s="675"/>
      <c r="R216" s="675"/>
      <c r="S216" s="675"/>
      <c r="T216" s="676"/>
      <c r="AT216" s="671" t="s">
        <v>3500</v>
      </c>
      <c r="AU216" s="671" t="s">
        <v>266</v>
      </c>
      <c r="AV216" s="670" t="s">
        <v>527</v>
      </c>
      <c r="AW216" s="670" t="s">
        <v>3502</v>
      </c>
      <c r="AX216" s="670" t="s">
        <v>94</v>
      </c>
      <c r="AY216" s="671" t="s">
        <v>3494</v>
      </c>
    </row>
    <row r="217" spans="2:65" s="583" customFormat="1" ht="16.5" customHeight="1">
      <c r="B217" s="647"/>
      <c r="C217" s="677" t="s">
        <v>3670</v>
      </c>
      <c r="D217" s="677" t="s">
        <v>3503</v>
      </c>
      <c r="E217" s="678" t="s">
        <v>3671</v>
      </c>
      <c r="F217" s="679" t="s">
        <v>3672</v>
      </c>
      <c r="G217" s="680" t="s">
        <v>216</v>
      </c>
      <c r="H217" s="681">
        <v>0.8</v>
      </c>
      <c r="I217" s="830"/>
      <c r="J217" s="682">
        <f>ROUND(I217*H217,2)</f>
        <v>0</v>
      </c>
      <c r="K217" s="679" t="s">
        <v>3498</v>
      </c>
      <c r="L217" s="584"/>
      <c r="M217" s="683" t="s">
        <v>3433</v>
      </c>
      <c r="N217" s="684" t="s">
        <v>3450</v>
      </c>
      <c r="O217" s="657">
        <v>6.077</v>
      </c>
      <c r="P217" s="657">
        <f>O217*H217</f>
        <v>4.8616</v>
      </c>
      <c r="Q217" s="657">
        <v>0.00066</v>
      </c>
      <c r="R217" s="657">
        <f>Q217*H217</f>
        <v>0.000528</v>
      </c>
      <c r="S217" s="657">
        <v>0</v>
      </c>
      <c r="T217" s="658">
        <f>S217*H217</f>
        <v>0</v>
      </c>
      <c r="AR217" s="576" t="s">
        <v>527</v>
      </c>
      <c r="AT217" s="576" t="s">
        <v>3503</v>
      </c>
      <c r="AU217" s="576" t="s">
        <v>266</v>
      </c>
      <c r="AY217" s="576" t="s">
        <v>3494</v>
      </c>
      <c r="BE217" s="659">
        <f>IF(N217="základní",J217,0)</f>
        <v>0</v>
      </c>
      <c r="BF217" s="659">
        <f>IF(N217="snížená",J217,0)</f>
        <v>0</v>
      </c>
      <c r="BG217" s="659">
        <f>IF(N217="zákl. přenesená",J217,0)</f>
        <v>0</v>
      </c>
      <c r="BH217" s="659">
        <f>IF(N217="sníž. přenesená",J217,0)</f>
        <v>0</v>
      </c>
      <c r="BI217" s="659">
        <f>IF(N217="nulová",J217,0)</f>
        <v>0</v>
      </c>
      <c r="BJ217" s="576" t="s">
        <v>94</v>
      </c>
      <c r="BK217" s="659">
        <f>ROUND(I217*H217,2)</f>
        <v>0</v>
      </c>
      <c r="BL217" s="576" t="s">
        <v>527</v>
      </c>
      <c r="BM217" s="576" t="s">
        <v>3673</v>
      </c>
    </row>
    <row r="218" spans="2:51" s="686" customFormat="1" ht="12.75">
      <c r="B218" s="685"/>
      <c r="D218" s="662" t="s">
        <v>3500</v>
      </c>
      <c r="E218" s="687" t="s">
        <v>3433</v>
      </c>
      <c r="F218" s="688" t="s">
        <v>3674</v>
      </c>
      <c r="H218" s="687" t="s">
        <v>3433</v>
      </c>
      <c r="L218" s="685"/>
      <c r="M218" s="689"/>
      <c r="N218" s="690"/>
      <c r="O218" s="690"/>
      <c r="P218" s="690"/>
      <c r="Q218" s="690"/>
      <c r="R218" s="690"/>
      <c r="S218" s="690"/>
      <c r="T218" s="691"/>
      <c r="AT218" s="687" t="s">
        <v>3500</v>
      </c>
      <c r="AU218" s="687" t="s">
        <v>266</v>
      </c>
      <c r="AV218" s="686" t="s">
        <v>94</v>
      </c>
      <c r="AW218" s="686" t="s">
        <v>3502</v>
      </c>
      <c r="AX218" s="686" t="s">
        <v>3493</v>
      </c>
      <c r="AY218" s="687" t="s">
        <v>3494</v>
      </c>
    </row>
    <row r="219" spans="2:51" s="661" customFormat="1" ht="12.75">
      <c r="B219" s="660"/>
      <c r="D219" s="662" t="s">
        <v>3500</v>
      </c>
      <c r="E219" s="663" t="s">
        <v>3433</v>
      </c>
      <c r="F219" s="664" t="s">
        <v>3675</v>
      </c>
      <c r="H219" s="665">
        <v>0.8</v>
      </c>
      <c r="L219" s="660"/>
      <c r="M219" s="666"/>
      <c r="N219" s="667"/>
      <c r="O219" s="667"/>
      <c r="P219" s="667"/>
      <c r="Q219" s="667"/>
      <c r="R219" s="667"/>
      <c r="S219" s="667"/>
      <c r="T219" s="668"/>
      <c r="AT219" s="663" t="s">
        <v>3500</v>
      </c>
      <c r="AU219" s="663" t="s">
        <v>266</v>
      </c>
      <c r="AV219" s="661" t="s">
        <v>266</v>
      </c>
      <c r="AW219" s="661" t="s">
        <v>3502</v>
      </c>
      <c r="AX219" s="661" t="s">
        <v>3493</v>
      </c>
      <c r="AY219" s="663" t="s">
        <v>3494</v>
      </c>
    </row>
    <row r="220" spans="2:51" s="670" customFormat="1" ht="12.75">
      <c r="B220" s="669"/>
      <c r="D220" s="662" t="s">
        <v>3500</v>
      </c>
      <c r="E220" s="671" t="s">
        <v>3433</v>
      </c>
      <c r="F220" s="672" t="s">
        <v>3381</v>
      </c>
      <c r="H220" s="673">
        <v>0.8</v>
      </c>
      <c r="L220" s="669"/>
      <c r="M220" s="674"/>
      <c r="N220" s="675"/>
      <c r="O220" s="675"/>
      <c r="P220" s="675"/>
      <c r="Q220" s="675"/>
      <c r="R220" s="675"/>
      <c r="S220" s="675"/>
      <c r="T220" s="676"/>
      <c r="AT220" s="671" t="s">
        <v>3500</v>
      </c>
      <c r="AU220" s="671" t="s">
        <v>266</v>
      </c>
      <c r="AV220" s="670" t="s">
        <v>527</v>
      </c>
      <c r="AW220" s="670" t="s">
        <v>3502</v>
      </c>
      <c r="AX220" s="670" t="s">
        <v>94</v>
      </c>
      <c r="AY220" s="671" t="s">
        <v>3494</v>
      </c>
    </row>
    <row r="221" spans="2:63" s="635" customFormat="1" ht="22.9" customHeight="1">
      <c r="B221" s="634"/>
      <c r="D221" s="636" t="s">
        <v>3491</v>
      </c>
      <c r="E221" s="645" t="s">
        <v>311</v>
      </c>
      <c r="F221" s="645" t="s">
        <v>312</v>
      </c>
      <c r="J221" s="646">
        <f>BK221</f>
        <v>0</v>
      </c>
      <c r="L221" s="634"/>
      <c r="M221" s="639"/>
      <c r="N221" s="640"/>
      <c r="O221" s="640"/>
      <c r="P221" s="641">
        <f>SUM(P222:P224)</f>
        <v>4.760000000000001</v>
      </c>
      <c r="Q221" s="640"/>
      <c r="R221" s="641">
        <f>SUM(R222:R224)</f>
        <v>0</v>
      </c>
      <c r="S221" s="640"/>
      <c r="T221" s="642">
        <f>SUM(T222:T224)</f>
        <v>0</v>
      </c>
      <c r="AR221" s="636" t="s">
        <v>94</v>
      </c>
      <c r="AT221" s="643" t="s">
        <v>3491</v>
      </c>
      <c r="AU221" s="643" t="s">
        <v>94</v>
      </c>
      <c r="AY221" s="636" t="s">
        <v>3494</v>
      </c>
      <c r="BK221" s="644">
        <f>SUM(BK222:BK224)</f>
        <v>0</v>
      </c>
    </row>
    <row r="222" spans="2:65" s="583" customFormat="1" ht="16.5" customHeight="1">
      <c r="B222" s="647"/>
      <c r="C222" s="677" t="s">
        <v>3676</v>
      </c>
      <c r="D222" s="677" t="s">
        <v>3503</v>
      </c>
      <c r="E222" s="678" t="s">
        <v>3677</v>
      </c>
      <c r="F222" s="679" t="s">
        <v>3678</v>
      </c>
      <c r="G222" s="680" t="s">
        <v>216</v>
      </c>
      <c r="H222" s="681">
        <v>56</v>
      </c>
      <c r="I222" s="830"/>
      <c r="J222" s="682">
        <f>ROUND(I222*H222,2)</f>
        <v>0</v>
      </c>
      <c r="K222" s="679" t="s">
        <v>3498</v>
      </c>
      <c r="L222" s="584"/>
      <c r="M222" s="683" t="s">
        <v>3433</v>
      </c>
      <c r="N222" s="684" t="s">
        <v>3450</v>
      </c>
      <c r="O222" s="657">
        <v>0.085</v>
      </c>
      <c r="P222" s="657">
        <f>O222*H222</f>
        <v>4.760000000000001</v>
      </c>
      <c r="Q222" s="657">
        <v>0</v>
      </c>
      <c r="R222" s="657">
        <f>Q222*H222</f>
        <v>0</v>
      </c>
      <c r="S222" s="657">
        <v>0</v>
      </c>
      <c r="T222" s="658">
        <f>S222*H222</f>
        <v>0</v>
      </c>
      <c r="AR222" s="576" t="s">
        <v>527</v>
      </c>
      <c r="AT222" s="576" t="s">
        <v>3503</v>
      </c>
      <c r="AU222" s="576" t="s">
        <v>266</v>
      </c>
      <c r="AY222" s="576" t="s">
        <v>3494</v>
      </c>
      <c r="BE222" s="659">
        <f>IF(N222="základní",J222,0)</f>
        <v>0</v>
      </c>
      <c r="BF222" s="659">
        <f>IF(N222="snížená",J222,0)</f>
        <v>0</v>
      </c>
      <c r="BG222" s="659">
        <f>IF(N222="zákl. přenesená",J222,0)</f>
        <v>0</v>
      </c>
      <c r="BH222" s="659">
        <f>IF(N222="sníž. přenesená",J222,0)</f>
        <v>0</v>
      </c>
      <c r="BI222" s="659">
        <f>IF(N222="nulová",J222,0)</f>
        <v>0</v>
      </c>
      <c r="BJ222" s="576" t="s">
        <v>94</v>
      </c>
      <c r="BK222" s="659">
        <f>ROUND(I222*H222,2)</f>
        <v>0</v>
      </c>
      <c r="BL222" s="576" t="s">
        <v>527</v>
      </c>
      <c r="BM222" s="576" t="s">
        <v>3679</v>
      </c>
    </row>
    <row r="223" spans="2:51" s="661" customFormat="1" ht="12.75">
      <c r="B223" s="660"/>
      <c r="D223" s="662" t="s">
        <v>3500</v>
      </c>
      <c r="E223" s="663" t="s">
        <v>3433</v>
      </c>
      <c r="F223" s="664" t="s">
        <v>3680</v>
      </c>
      <c r="H223" s="665">
        <v>56</v>
      </c>
      <c r="L223" s="660"/>
      <c r="M223" s="666"/>
      <c r="N223" s="667"/>
      <c r="O223" s="667"/>
      <c r="P223" s="667"/>
      <c r="Q223" s="667"/>
      <c r="R223" s="667"/>
      <c r="S223" s="667"/>
      <c r="T223" s="668"/>
      <c r="AT223" s="663" t="s">
        <v>3500</v>
      </c>
      <c r="AU223" s="663" t="s">
        <v>266</v>
      </c>
      <c r="AV223" s="661" t="s">
        <v>266</v>
      </c>
      <c r="AW223" s="661" t="s">
        <v>3502</v>
      </c>
      <c r="AX223" s="661" t="s">
        <v>3493</v>
      </c>
      <c r="AY223" s="663" t="s">
        <v>3494</v>
      </c>
    </row>
    <row r="224" spans="2:51" s="670" customFormat="1" ht="12.75">
      <c r="B224" s="669"/>
      <c r="D224" s="662" t="s">
        <v>3500</v>
      </c>
      <c r="E224" s="671" t="s">
        <v>3433</v>
      </c>
      <c r="F224" s="672" t="s">
        <v>3381</v>
      </c>
      <c r="H224" s="673">
        <v>56</v>
      </c>
      <c r="L224" s="669"/>
      <c r="M224" s="674"/>
      <c r="N224" s="675"/>
      <c r="O224" s="675"/>
      <c r="P224" s="675"/>
      <c r="Q224" s="675"/>
      <c r="R224" s="675"/>
      <c r="S224" s="675"/>
      <c r="T224" s="676"/>
      <c r="AT224" s="671" t="s">
        <v>3500</v>
      </c>
      <c r="AU224" s="671" t="s">
        <v>266</v>
      </c>
      <c r="AV224" s="670" t="s">
        <v>527</v>
      </c>
      <c r="AW224" s="670" t="s">
        <v>3502</v>
      </c>
      <c r="AX224" s="670" t="s">
        <v>94</v>
      </c>
      <c r="AY224" s="671" t="s">
        <v>3494</v>
      </c>
    </row>
    <row r="225" spans="2:63" s="635" customFormat="1" ht="22.9" customHeight="1">
      <c r="B225" s="634"/>
      <c r="D225" s="636" t="s">
        <v>3491</v>
      </c>
      <c r="E225" s="645" t="s">
        <v>527</v>
      </c>
      <c r="F225" s="645" t="s">
        <v>528</v>
      </c>
      <c r="J225" s="646">
        <f>BK225</f>
        <v>0</v>
      </c>
      <c r="L225" s="634"/>
      <c r="M225" s="639"/>
      <c r="N225" s="640"/>
      <c r="O225" s="640"/>
      <c r="P225" s="641">
        <f>SUM(P226:P233)</f>
        <v>66.36261</v>
      </c>
      <c r="Q225" s="640"/>
      <c r="R225" s="641">
        <f>SUM(R226:R233)</f>
        <v>34.689567999999994</v>
      </c>
      <c r="S225" s="640"/>
      <c r="T225" s="642">
        <f>SUM(T226:T233)</f>
        <v>0</v>
      </c>
      <c r="AR225" s="636" t="s">
        <v>94</v>
      </c>
      <c r="AT225" s="643" t="s">
        <v>3491</v>
      </c>
      <c r="AU225" s="643" t="s">
        <v>94</v>
      </c>
      <c r="AY225" s="636" t="s">
        <v>3494</v>
      </c>
      <c r="BK225" s="644">
        <f>SUM(BK226:BK233)</f>
        <v>0</v>
      </c>
    </row>
    <row r="226" spans="2:65" s="583" customFormat="1" ht="16.5" customHeight="1">
      <c r="B226" s="647"/>
      <c r="C226" s="677" t="s">
        <v>3681</v>
      </c>
      <c r="D226" s="677" t="s">
        <v>3503</v>
      </c>
      <c r="E226" s="678" t="s">
        <v>3682</v>
      </c>
      <c r="F226" s="679" t="s">
        <v>3683</v>
      </c>
      <c r="G226" s="680" t="s">
        <v>186</v>
      </c>
      <c r="H226" s="681">
        <v>0.33</v>
      </c>
      <c r="I226" s="830"/>
      <c r="J226" s="682">
        <f>ROUND(I226*H226,2)</f>
        <v>0</v>
      </c>
      <c r="K226" s="679" t="s">
        <v>3498</v>
      </c>
      <c r="L226" s="584"/>
      <c r="M226" s="683" t="s">
        <v>3433</v>
      </c>
      <c r="N226" s="684" t="s">
        <v>3450</v>
      </c>
      <c r="O226" s="657">
        <v>2.317</v>
      </c>
      <c r="P226" s="657">
        <f>O226*H226</f>
        <v>0.7646100000000001</v>
      </c>
      <c r="Q226" s="657">
        <v>0</v>
      </c>
      <c r="R226" s="657">
        <f>Q226*H226</f>
        <v>0</v>
      </c>
      <c r="S226" s="657">
        <v>0</v>
      </c>
      <c r="T226" s="658">
        <f>S226*H226</f>
        <v>0</v>
      </c>
      <c r="AR226" s="576" t="s">
        <v>527</v>
      </c>
      <c r="AT226" s="576" t="s">
        <v>3503</v>
      </c>
      <c r="AU226" s="576" t="s">
        <v>266</v>
      </c>
      <c r="AY226" s="576" t="s">
        <v>3494</v>
      </c>
      <c r="BE226" s="659">
        <f>IF(N226="základní",J226,0)</f>
        <v>0</v>
      </c>
      <c r="BF226" s="659">
        <f>IF(N226="snížená",J226,0)</f>
        <v>0</v>
      </c>
      <c r="BG226" s="659">
        <f>IF(N226="zákl. přenesená",J226,0)</f>
        <v>0</v>
      </c>
      <c r="BH226" s="659">
        <f>IF(N226="sníž. přenesená",J226,0)</f>
        <v>0</v>
      </c>
      <c r="BI226" s="659">
        <f>IF(N226="nulová",J226,0)</f>
        <v>0</v>
      </c>
      <c r="BJ226" s="576" t="s">
        <v>94</v>
      </c>
      <c r="BK226" s="659">
        <f>ROUND(I226*H226,2)</f>
        <v>0</v>
      </c>
      <c r="BL226" s="576" t="s">
        <v>527</v>
      </c>
      <c r="BM226" s="576" t="s">
        <v>3684</v>
      </c>
    </row>
    <row r="227" spans="2:51" s="661" customFormat="1" ht="12.75">
      <c r="B227" s="660"/>
      <c r="D227" s="662" t="s">
        <v>3500</v>
      </c>
      <c r="E227" s="663" t="s">
        <v>3433</v>
      </c>
      <c r="F227" s="664" t="s">
        <v>3685</v>
      </c>
      <c r="H227" s="665">
        <v>0.33</v>
      </c>
      <c r="L227" s="660"/>
      <c r="M227" s="666"/>
      <c r="N227" s="667"/>
      <c r="O227" s="667"/>
      <c r="P227" s="667"/>
      <c r="Q227" s="667"/>
      <c r="R227" s="667"/>
      <c r="S227" s="667"/>
      <c r="T227" s="668"/>
      <c r="AT227" s="663" t="s">
        <v>3500</v>
      </c>
      <c r="AU227" s="663" t="s">
        <v>266</v>
      </c>
      <c r="AV227" s="661" t="s">
        <v>266</v>
      </c>
      <c r="AW227" s="661" t="s">
        <v>3502</v>
      </c>
      <c r="AX227" s="661" t="s">
        <v>3493</v>
      </c>
      <c r="AY227" s="663" t="s">
        <v>3494</v>
      </c>
    </row>
    <row r="228" spans="2:51" s="670" customFormat="1" ht="12.75">
      <c r="B228" s="669"/>
      <c r="D228" s="662" t="s">
        <v>3500</v>
      </c>
      <c r="E228" s="671" t="s">
        <v>3433</v>
      </c>
      <c r="F228" s="672" t="s">
        <v>3381</v>
      </c>
      <c r="H228" s="673">
        <v>0.33</v>
      </c>
      <c r="L228" s="669"/>
      <c r="M228" s="674"/>
      <c r="N228" s="675"/>
      <c r="O228" s="675"/>
      <c r="P228" s="675"/>
      <c r="Q228" s="675"/>
      <c r="R228" s="675"/>
      <c r="S228" s="675"/>
      <c r="T228" s="676"/>
      <c r="AT228" s="671" t="s">
        <v>3500</v>
      </c>
      <c r="AU228" s="671" t="s">
        <v>266</v>
      </c>
      <c r="AV228" s="670" t="s">
        <v>527</v>
      </c>
      <c r="AW228" s="670" t="s">
        <v>3502</v>
      </c>
      <c r="AX228" s="670" t="s">
        <v>94</v>
      </c>
      <c r="AY228" s="671" t="s">
        <v>3494</v>
      </c>
    </row>
    <row r="229" spans="2:65" s="583" customFormat="1" ht="16.5" customHeight="1">
      <c r="B229" s="647"/>
      <c r="C229" s="677" t="s">
        <v>3686</v>
      </c>
      <c r="D229" s="677" t="s">
        <v>3503</v>
      </c>
      <c r="E229" s="678" t="s">
        <v>3687</v>
      </c>
      <c r="F229" s="679" t="s">
        <v>3688</v>
      </c>
      <c r="G229" s="680" t="s">
        <v>183</v>
      </c>
      <c r="H229" s="681">
        <v>33.64</v>
      </c>
      <c r="I229" s="830"/>
      <c r="J229" s="682">
        <f>ROUND(I229*H229,2)</f>
        <v>0</v>
      </c>
      <c r="K229" s="679" t="s">
        <v>3498</v>
      </c>
      <c r="L229" s="584"/>
      <c r="M229" s="683" t="s">
        <v>3433</v>
      </c>
      <c r="N229" s="684" t="s">
        <v>3450</v>
      </c>
      <c r="O229" s="657">
        <v>1.95</v>
      </c>
      <c r="P229" s="657">
        <f>O229*H229</f>
        <v>65.598</v>
      </c>
      <c r="Q229" s="657">
        <v>1.0312</v>
      </c>
      <c r="R229" s="657">
        <f>Q229*H229</f>
        <v>34.689567999999994</v>
      </c>
      <c r="S229" s="657">
        <v>0</v>
      </c>
      <c r="T229" s="658">
        <f>S229*H229</f>
        <v>0</v>
      </c>
      <c r="AR229" s="576" t="s">
        <v>527</v>
      </c>
      <c r="AT229" s="576" t="s">
        <v>3503</v>
      </c>
      <c r="AU229" s="576" t="s">
        <v>266</v>
      </c>
      <c r="AY229" s="576" t="s">
        <v>3494</v>
      </c>
      <c r="BE229" s="659">
        <f>IF(N229="základní",J229,0)</f>
        <v>0</v>
      </c>
      <c r="BF229" s="659">
        <f>IF(N229="snížená",J229,0)</f>
        <v>0</v>
      </c>
      <c r="BG229" s="659">
        <f>IF(N229="zákl. přenesená",J229,0)</f>
        <v>0</v>
      </c>
      <c r="BH229" s="659">
        <f>IF(N229="sníž. přenesená",J229,0)</f>
        <v>0</v>
      </c>
      <c r="BI229" s="659">
        <f>IF(N229="nulová",J229,0)</f>
        <v>0</v>
      </c>
      <c r="BJ229" s="576" t="s">
        <v>94</v>
      </c>
      <c r="BK229" s="659">
        <f>ROUND(I229*H229,2)</f>
        <v>0</v>
      </c>
      <c r="BL229" s="576" t="s">
        <v>527</v>
      </c>
      <c r="BM229" s="576" t="s">
        <v>3689</v>
      </c>
    </row>
    <row r="230" spans="2:51" s="661" customFormat="1" ht="12.75">
      <c r="B230" s="660"/>
      <c r="D230" s="662" t="s">
        <v>3500</v>
      </c>
      <c r="E230" s="663" t="s">
        <v>3433</v>
      </c>
      <c r="F230" s="664" t="s">
        <v>3690</v>
      </c>
      <c r="H230" s="665">
        <v>28</v>
      </c>
      <c r="L230" s="660"/>
      <c r="M230" s="666"/>
      <c r="N230" s="667"/>
      <c r="O230" s="667"/>
      <c r="P230" s="667"/>
      <c r="Q230" s="667"/>
      <c r="R230" s="667"/>
      <c r="S230" s="667"/>
      <c r="T230" s="668"/>
      <c r="AT230" s="663" t="s">
        <v>3500</v>
      </c>
      <c r="AU230" s="663" t="s">
        <v>266</v>
      </c>
      <c r="AV230" s="661" t="s">
        <v>266</v>
      </c>
      <c r="AW230" s="661" t="s">
        <v>3502</v>
      </c>
      <c r="AX230" s="661" t="s">
        <v>3493</v>
      </c>
      <c r="AY230" s="663" t="s">
        <v>3494</v>
      </c>
    </row>
    <row r="231" spans="2:51" s="661" customFormat="1" ht="12.75">
      <c r="B231" s="660"/>
      <c r="D231" s="662" t="s">
        <v>3500</v>
      </c>
      <c r="E231" s="663" t="s">
        <v>3433</v>
      </c>
      <c r="F231" s="664" t="s">
        <v>3691</v>
      </c>
      <c r="H231" s="665">
        <v>2</v>
      </c>
      <c r="L231" s="660"/>
      <c r="M231" s="666"/>
      <c r="N231" s="667"/>
      <c r="O231" s="667"/>
      <c r="P231" s="667"/>
      <c r="Q231" s="667"/>
      <c r="R231" s="667"/>
      <c r="S231" s="667"/>
      <c r="T231" s="668"/>
      <c r="AT231" s="663" t="s">
        <v>3500</v>
      </c>
      <c r="AU231" s="663" t="s">
        <v>266</v>
      </c>
      <c r="AV231" s="661" t="s">
        <v>266</v>
      </c>
      <c r="AW231" s="661" t="s">
        <v>3502</v>
      </c>
      <c r="AX231" s="661" t="s">
        <v>3493</v>
      </c>
      <c r="AY231" s="663" t="s">
        <v>3494</v>
      </c>
    </row>
    <row r="232" spans="2:51" s="661" customFormat="1" ht="12.75">
      <c r="B232" s="660"/>
      <c r="D232" s="662" t="s">
        <v>3500</v>
      </c>
      <c r="E232" s="663" t="s">
        <v>3433</v>
      </c>
      <c r="F232" s="664" t="s">
        <v>3692</v>
      </c>
      <c r="H232" s="665">
        <v>3.64</v>
      </c>
      <c r="L232" s="660"/>
      <c r="M232" s="666"/>
      <c r="N232" s="667"/>
      <c r="O232" s="667"/>
      <c r="P232" s="667"/>
      <c r="Q232" s="667"/>
      <c r="R232" s="667"/>
      <c r="S232" s="667"/>
      <c r="T232" s="668"/>
      <c r="AT232" s="663" t="s">
        <v>3500</v>
      </c>
      <c r="AU232" s="663" t="s">
        <v>266</v>
      </c>
      <c r="AV232" s="661" t="s">
        <v>266</v>
      </c>
      <c r="AW232" s="661" t="s">
        <v>3502</v>
      </c>
      <c r="AX232" s="661" t="s">
        <v>3493</v>
      </c>
      <c r="AY232" s="663" t="s">
        <v>3494</v>
      </c>
    </row>
    <row r="233" spans="2:51" s="670" customFormat="1" ht="12.75">
      <c r="B233" s="669"/>
      <c r="D233" s="662" t="s">
        <v>3500</v>
      </c>
      <c r="E233" s="671" t="s">
        <v>3433</v>
      </c>
      <c r="F233" s="672" t="s">
        <v>3381</v>
      </c>
      <c r="H233" s="673">
        <v>33.64</v>
      </c>
      <c r="L233" s="669"/>
      <c r="M233" s="674"/>
      <c r="N233" s="675"/>
      <c r="O233" s="675"/>
      <c r="P233" s="675"/>
      <c r="Q233" s="675"/>
      <c r="R233" s="675"/>
      <c r="S233" s="675"/>
      <c r="T233" s="676"/>
      <c r="AT233" s="671" t="s">
        <v>3500</v>
      </c>
      <c r="AU233" s="671" t="s">
        <v>266</v>
      </c>
      <c r="AV233" s="670" t="s">
        <v>527</v>
      </c>
      <c r="AW233" s="670" t="s">
        <v>3502</v>
      </c>
      <c r="AX233" s="670" t="s">
        <v>94</v>
      </c>
      <c r="AY233" s="671" t="s">
        <v>3494</v>
      </c>
    </row>
    <row r="234" spans="2:63" s="635" customFormat="1" ht="22.9" customHeight="1">
      <c r="B234" s="634"/>
      <c r="D234" s="636" t="s">
        <v>3491</v>
      </c>
      <c r="E234" s="645" t="s">
        <v>169</v>
      </c>
      <c r="F234" s="645" t="s">
        <v>3693</v>
      </c>
      <c r="J234" s="646">
        <f>BK234</f>
        <v>0</v>
      </c>
      <c r="L234" s="634"/>
      <c r="M234" s="639"/>
      <c r="N234" s="640"/>
      <c r="O234" s="640"/>
      <c r="P234" s="641">
        <f>SUM(P235:P264)</f>
        <v>619.779564</v>
      </c>
      <c r="Q234" s="640"/>
      <c r="R234" s="641">
        <f>SUM(R235:R264)</f>
        <v>62.71524300000001</v>
      </c>
      <c r="S234" s="640"/>
      <c r="T234" s="642">
        <f>SUM(T235:T264)</f>
        <v>0</v>
      </c>
      <c r="AR234" s="636" t="s">
        <v>94</v>
      </c>
      <c r="AT234" s="643" t="s">
        <v>3491</v>
      </c>
      <c r="AU234" s="643" t="s">
        <v>94</v>
      </c>
      <c r="AY234" s="636" t="s">
        <v>3494</v>
      </c>
      <c r="BK234" s="644">
        <f>SUM(BK235:BK264)</f>
        <v>0</v>
      </c>
    </row>
    <row r="235" spans="2:65" s="583" customFormat="1" ht="16.5" customHeight="1">
      <c r="B235" s="647"/>
      <c r="C235" s="677" t="s">
        <v>3694</v>
      </c>
      <c r="D235" s="677" t="s">
        <v>3503</v>
      </c>
      <c r="E235" s="678" t="s">
        <v>3695</v>
      </c>
      <c r="F235" s="679" t="s">
        <v>3696</v>
      </c>
      <c r="G235" s="680" t="s">
        <v>183</v>
      </c>
      <c r="H235" s="681">
        <v>3797.376</v>
      </c>
      <c r="I235" s="830"/>
      <c r="J235" s="682">
        <f>ROUND(I235*H235,2)</f>
        <v>0</v>
      </c>
      <c r="K235" s="679" t="s">
        <v>3498</v>
      </c>
      <c r="L235" s="584"/>
      <c r="M235" s="683" t="s">
        <v>3433</v>
      </c>
      <c r="N235" s="684" t="s">
        <v>3450</v>
      </c>
      <c r="O235" s="657">
        <v>0.029</v>
      </c>
      <c r="P235" s="657">
        <f>O235*H235</f>
        <v>110.12390400000001</v>
      </c>
      <c r="Q235" s="657">
        <v>0</v>
      </c>
      <c r="R235" s="657">
        <f>Q235*H235</f>
        <v>0</v>
      </c>
      <c r="S235" s="657">
        <v>0</v>
      </c>
      <c r="T235" s="658">
        <f>S235*H235</f>
        <v>0</v>
      </c>
      <c r="AR235" s="576" t="s">
        <v>527</v>
      </c>
      <c r="AT235" s="576" t="s">
        <v>3503</v>
      </c>
      <c r="AU235" s="576" t="s">
        <v>266</v>
      </c>
      <c r="AY235" s="576" t="s">
        <v>3494</v>
      </c>
      <c r="BE235" s="659">
        <f>IF(N235="základní",J235,0)</f>
        <v>0</v>
      </c>
      <c r="BF235" s="659">
        <f>IF(N235="snížená",J235,0)</f>
        <v>0</v>
      </c>
      <c r="BG235" s="659">
        <f>IF(N235="zákl. přenesená",J235,0)</f>
        <v>0</v>
      </c>
      <c r="BH235" s="659">
        <f>IF(N235="sníž. přenesená",J235,0)</f>
        <v>0</v>
      </c>
      <c r="BI235" s="659">
        <f>IF(N235="nulová",J235,0)</f>
        <v>0</v>
      </c>
      <c r="BJ235" s="576" t="s">
        <v>94</v>
      </c>
      <c r="BK235" s="659">
        <f>ROUND(I235*H235,2)</f>
        <v>0</v>
      </c>
      <c r="BL235" s="576" t="s">
        <v>527</v>
      </c>
      <c r="BM235" s="576" t="s">
        <v>3697</v>
      </c>
    </row>
    <row r="236" spans="2:51" s="661" customFormat="1" ht="12.75">
      <c r="B236" s="660"/>
      <c r="D236" s="662" t="s">
        <v>3500</v>
      </c>
      <c r="E236" s="663" t="s">
        <v>3433</v>
      </c>
      <c r="F236" s="664" t="s">
        <v>3698</v>
      </c>
      <c r="H236" s="665">
        <v>3797.376</v>
      </c>
      <c r="L236" s="660"/>
      <c r="M236" s="666"/>
      <c r="N236" s="667"/>
      <c r="O236" s="667"/>
      <c r="P236" s="667"/>
      <c r="Q236" s="667"/>
      <c r="R236" s="667"/>
      <c r="S236" s="667"/>
      <c r="T236" s="668"/>
      <c r="AT236" s="663" t="s">
        <v>3500</v>
      </c>
      <c r="AU236" s="663" t="s">
        <v>266</v>
      </c>
      <c r="AV236" s="661" t="s">
        <v>266</v>
      </c>
      <c r="AW236" s="661" t="s">
        <v>3502</v>
      </c>
      <c r="AX236" s="661" t="s">
        <v>3493</v>
      </c>
      <c r="AY236" s="663" t="s">
        <v>3494</v>
      </c>
    </row>
    <row r="237" spans="2:51" s="670" customFormat="1" ht="12.75">
      <c r="B237" s="669"/>
      <c r="D237" s="662" t="s">
        <v>3500</v>
      </c>
      <c r="E237" s="671" t="s">
        <v>3433</v>
      </c>
      <c r="F237" s="672" t="s">
        <v>3381</v>
      </c>
      <c r="H237" s="673">
        <v>3797.376</v>
      </c>
      <c r="L237" s="669"/>
      <c r="M237" s="674"/>
      <c r="N237" s="675"/>
      <c r="O237" s="675"/>
      <c r="P237" s="675"/>
      <c r="Q237" s="675"/>
      <c r="R237" s="675"/>
      <c r="S237" s="675"/>
      <c r="T237" s="676"/>
      <c r="AT237" s="671" t="s">
        <v>3500</v>
      </c>
      <c r="AU237" s="671" t="s">
        <v>266</v>
      </c>
      <c r="AV237" s="670" t="s">
        <v>527</v>
      </c>
      <c r="AW237" s="670" t="s">
        <v>3502</v>
      </c>
      <c r="AX237" s="670" t="s">
        <v>94</v>
      </c>
      <c r="AY237" s="671" t="s">
        <v>3494</v>
      </c>
    </row>
    <row r="238" spans="2:65" s="583" customFormat="1" ht="16.5" customHeight="1">
      <c r="B238" s="647"/>
      <c r="C238" s="677" t="s">
        <v>3699</v>
      </c>
      <c r="D238" s="677" t="s">
        <v>3503</v>
      </c>
      <c r="E238" s="678" t="s">
        <v>3700</v>
      </c>
      <c r="F238" s="679" t="s">
        <v>3701</v>
      </c>
      <c r="G238" s="680" t="s">
        <v>183</v>
      </c>
      <c r="H238" s="681">
        <v>3197.79</v>
      </c>
      <c r="I238" s="830"/>
      <c r="J238" s="682">
        <f>ROUND(I238*H238,2)</f>
        <v>0</v>
      </c>
      <c r="K238" s="679" t="s">
        <v>3498</v>
      </c>
      <c r="L238" s="584"/>
      <c r="M238" s="683" t="s">
        <v>3433</v>
      </c>
      <c r="N238" s="684" t="s">
        <v>3450</v>
      </c>
      <c r="O238" s="657">
        <v>0.028</v>
      </c>
      <c r="P238" s="657">
        <f>O238*H238</f>
        <v>89.53812</v>
      </c>
      <c r="Q238" s="657">
        <v>0</v>
      </c>
      <c r="R238" s="657">
        <f>Q238*H238</f>
        <v>0</v>
      </c>
      <c r="S238" s="657">
        <v>0</v>
      </c>
      <c r="T238" s="658">
        <f>S238*H238</f>
        <v>0</v>
      </c>
      <c r="AR238" s="576" t="s">
        <v>527</v>
      </c>
      <c r="AT238" s="576" t="s">
        <v>3503</v>
      </c>
      <c r="AU238" s="576" t="s">
        <v>266</v>
      </c>
      <c r="AY238" s="576" t="s">
        <v>3494</v>
      </c>
      <c r="BE238" s="659">
        <f>IF(N238="základní",J238,0)</f>
        <v>0</v>
      </c>
      <c r="BF238" s="659">
        <f>IF(N238="snížená",J238,0)</f>
        <v>0</v>
      </c>
      <c r="BG238" s="659">
        <f>IF(N238="zákl. přenesená",J238,0)</f>
        <v>0</v>
      </c>
      <c r="BH238" s="659">
        <f>IF(N238="sníž. přenesená",J238,0)</f>
        <v>0</v>
      </c>
      <c r="BI238" s="659">
        <f>IF(N238="nulová",J238,0)</f>
        <v>0</v>
      </c>
      <c r="BJ238" s="576" t="s">
        <v>94</v>
      </c>
      <c r="BK238" s="659">
        <f>ROUND(I238*H238,2)</f>
        <v>0</v>
      </c>
      <c r="BL238" s="576" t="s">
        <v>527</v>
      </c>
      <c r="BM238" s="576" t="s">
        <v>3702</v>
      </c>
    </row>
    <row r="239" spans="2:51" s="661" customFormat="1" ht="12.75">
      <c r="B239" s="660"/>
      <c r="D239" s="662" t="s">
        <v>3500</v>
      </c>
      <c r="E239" s="663" t="s">
        <v>3433</v>
      </c>
      <c r="F239" s="664" t="s">
        <v>3703</v>
      </c>
      <c r="H239" s="665">
        <v>3197.79</v>
      </c>
      <c r="L239" s="660"/>
      <c r="M239" s="666"/>
      <c r="N239" s="667"/>
      <c r="O239" s="667"/>
      <c r="P239" s="667"/>
      <c r="Q239" s="667"/>
      <c r="R239" s="667"/>
      <c r="S239" s="667"/>
      <c r="T239" s="668"/>
      <c r="AT239" s="663" t="s">
        <v>3500</v>
      </c>
      <c r="AU239" s="663" t="s">
        <v>266</v>
      </c>
      <c r="AV239" s="661" t="s">
        <v>266</v>
      </c>
      <c r="AW239" s="661" t="s">
        <v>3502</v>
      </c>
      <c r="AX239" s="661" t="s">
        <v>3493</v>
      </c>
      <c r="AY239" s="663" t="s">
        <v>3494</v>
      </c>
    </row>
    <row r="240" spans="2:51" s="670" customFormat="1" ht="12.75">
      <c r="B240" s="669"/>
      <c r="D240" s="662" t="s">
        <v>3500</v>
      </c>
      <c r="E240" s="671" t="s">
        <v>3433</v>
      </c>
      <c r="F240" s="672" t="s">
        <v>3381</v>
      </c>
      <c r="H240" s="673">
        <v>3197.79</v>
      </c>
      <c r="L240" s="669"/>
      <c r="M240" s="674"/>
      <c r="N240" s="675"/>
      <c r="O240" s="675"/>
      <c r="P240" s="675"/>
      <c r="Q240" s="675"/>
      <c r="R240" s="675"/>
      <c r="S240" s="675"/>
      <c r="T240" s="676"/>
      <c r="AT240" s="671" t="s">
        <v>3500</v>
      </c>
      <c r="AU240" s="671" t="s">
        <v>266</v>
      </c>
      <c r="AV240" s="670" t="s">
        <v>527</v>
      </c>
      <c r="AW240" s="670" t="s">
        <v>3502</v>
      </c>
      <c r="AX240" s="670" t="s">
        <v>94</v>
      </c>
      <c r="AY240" s="671" t="s">
        <v>3494</v>
      </c>
    </row>
    <row r="241" spans="2:65" s="583" customFormat="1" ht="16.5" customHeight="1">
      <c r="B241" s="647"/>
      <c r="C241" s="677" t="s">
        <v>554</v>
      </c>
      <c r="D241" s="677" t="s">
        <v>3503</v>
      </c>
      <c r="E241" s="678" t="s">
        <v>3704</v>
      </c>
      <c r="F241" s="679" t="s">
        <v>3705</v>
      </c>
      <c r="G241" s="680" t="s">
        <v>183</v>
      </c>
      <c r="H241" s="681">
        <v>3055.032</v>
      </c>
      <c r="I241" s="830"/>
      <c r="J241" s="682">
        <f>ROUND(I241*H241,2)</f>
        <v>0</v>
      </c>
      <c r="K241" s="679" t="s">
        <v>3498</v>
      </c>
      <c r="L241" s="584"/>
      <c r="M241" s="683" t="s">
        <v>3433</v>
      </c>
      <c r="N241" s="684" t="s">
        <v>3450</v>
      </c>
      <c r="O241" s="657">
        <v>0.056</v>
      </c>
      <c r="P241" s="657">
        <f>O241*H241</f>
        <v>171.081792</v>
      </c>
      <c r="Q241" s="657">
        <v>0</v>
      </c>
      <c r="R241" s="657">
        <f>Q241*H241</f>
        <v>0</v>
      </c>
      <c r="S241" s="657">
        <v>0</v>
      </c>
      <c r="T241" s="658">
        <f>S241*H241</f>
        <v>0</v>
      </c>
      <c r="AR241" s="576" t="s">
        <v>527</v>
      </c>
      <c r="AT241" s="576" t="s">
        <v>3503</v>
      </c>
      <c r="AU241" s="576" t="s">
        <v>266</v>
      </c>
      <c r="AY241" s="576" t="s">
        <v>3494</v>
      </c>
      <c r="BE241" s="659">
        <f>IF(N241="základní",J241,0)</f>
        <v>0</v>
      </c>
      <c r="BF241" s="659">
        <f>IF(N241="snížená",J241,0)</f>
        <v>0</v>
      </c>
      <c r="BG241" s="659">
        <f>IF(N241="zákl. přenesená",J241,0)</f>
        <v>0</v>
      </c>
      <c r="BH241" s="659">
        <f>IF(N241="sníž. přenesená",J241,0)</f>
        <v>0</v>
      </c>
      <c r="BI241" s="659">
        <f>IF(N241="nulová",J241,0)</f>
        <v>0</v>
      </c>
      <c r="BJ241" s="576" t="s">
        <v>94</v>
      </c>
      <c r="BK241" s="659">
        <f>ROUND(I241*H241,2)</f>
        <v>0</v>
      </c>
      <c r="BL241" s="576" t="s">
        <v>527</v>
      </c>
      <c r="BM241" s="576" t="s">
        <v>3706</v>
      </c>
    </row>
    <row r="242" spans="2:51" s="661" customFormat="1" ht="12.75">
      <c r="B242" s="660"/>
      <c r="D242" s="662" t="s">
        <v>3500</v>
      </c>
      <c r="E242" s="663" t="s">
        <v>3433</v>
      </c>
      <c r="F242" s="664" t="s">
        <v>3707</v>
      </c>
      <c r="H242" s="665">
        <v>3055.032</v>
      </c>
      <c r="L242" s="660"/>
      <c r="M242" s="666"/>
      <c r="N242" s="667"/>
      <c r="O242" s="667"/>
      <c r="P242" s="667"/>
      <c r="Q242" s="667"/>
      <c r="R242" s="667"/>
      <c r="S242" s="667"/>
      <c r="T242" s="668"/>
      <c r="AT242" s="663" t="s">
        <v>3500</v>
      </c>
      <c r="AU242" s="663" t="s">
        <v>266</v>
      </c>
      <c r="AV242" s="661" t="s">
        <v>266</v>
      </c>
      <c r="AW242" s="661" t="s">
        <v>3502</v>
      </c>
      <c r="AX242" s="661" t="s">
        <v>3493</v>
      </c>
      <c r="AY242" s="663" t="s">
        <v>3494</v>
      </c>
    </row>
    <row r="243" spans="2:51" s="670" customFormat="1" ht="12.75">
      <c r="B243" s="669"/>
      <c r="D243" s="662" t="s">
        <v>3500</v>
      </c>
      <c r="E243" s="671" t="s">
        <v>3433</v>
      </c>
      <c r="F243" s="672" t="s">
        <v>3381</v>
      </c>
      <c r="H243" s="673">
        <v>3055.032</v>
      </c>
      <c r="L243" s="669"/>
      <c r="M243" s="674"/>
      <c r="N243" s="675"/>
      <c r="O243" s="675"/>
      <c r="P243" s="675"/>
      <c r="Q243" s="675"/>
      <c r="R243" s="675"/>
      <c r="S243" s="675"/>
      <c r="T243" s="676"/>
      <c r="AT243" s="671" t="s">
        <v>3500</v>
      </c>
      <c r="AU243" s="671" t="s">
        <v>266</v>
      </c>
      <c r="AV243" s="670" t="s">
        <v>527</v>
      </c>
      <c r="AW243" s="670" t="s">
        <v>3502</v>
      </c>
      <c r="AX243" s="670" t="s">
        <v>94</v>
      </c>
      <c r="AY243" s="671" t="s">
        <v>3494</v>
      </c>
    </row>
    <row r="244" spans="2:65" s="583" customFormat="1" ht="16.5" customHeight="1">
      <c r="B244" s="647"/>
      <c r="C244" s="677" t="s">
        <v>3708</v>
      </c>
      <c r="D244" s="677" t="s">
        <v>3503</v>
      </c>
      <c r="E244" s="678" t="s">
        <v>3709</v>
      </c>
      <c r="F244" s="679" t="s">
        <v>3710</v>
      </c>
      <c r="G244" s="680" t="s">
        <v>183</v>
      </c>
      <c r="H244" s="681">
        <v>276.112</v>
      </c>
      <c r="I244" s="830"/>
      <c r="J244" s="682">
        <f>ROUND(I244*H244,2)</f>
        <v>0</v>
      </c>
      <c r="K244" s="679" t="s">
        <v>3498</v>
      </c>
      <c r="L244" s="584"/>
      <c r="M244" s="683" t="s">
        <v>3433</v>
      </c>
      <c r="N244" s="684" t="s">
        <v>3450</v>
      </c>
      <c r="O244" s="657">
        <v>0.052</v>
      </c>
      <c r="P244" s="657">
        <f>O244*H244</f>
        <v>14.357824</v>
      </c>
      <c r="Q244" s="657">
        <v>0.216</v>
      </c>
      <c r="R244" s="657">
        <f>Q244*H244</f>
        <v>59.640192000000006</v>
      </c>
      <c r="S244" s="657">
        <v>0</v>
      </c>
      <c r="T244" s="658">
        <f>S244*H244</f>
        <v>0</v>
      </c>
      <c r="AR244" s="576" t="s">
        <v>527</v>
      </c>
      <c r="AT244" s="576" t="s">
        <v>3503</v>
      </c>
      <c r="AU244" s="576" t="s">
        <v>266</v>
      </c>
      <c r="AY244" s="576" t="s">
        <v>3494</v>
      </c>
      <c r="BE244" s="659">
        <f>IF(N244="základní",J244,0)</f>
        <v>0</v>
      </c>
      <c r="BF244" s="659">
        <f>IF(N244="snížená",J244,0)</f>
        <v>0</v>
      </c>
      <c r="BG244" s="659">
        <f>IF(N244="zákl. přenesená",J244,0)</f>
        <v>0</v>
      </c>
      <c r="BH244" s="659">
        <f>IF(N244="sníž. přenesená",J244,0)</f>
        <v>0</v>
      </c>
      <c r="BI244" s="659">
        <f>IF(N244="nulová",J244,0)</f>
        <v>0</v>
      </c>
      <c r="BJ244" s="576" t="s">
        <v>94</v>
      </c>
      <c r="BK244" s="659">
        <f>ROUND(I244*H244,2)</f>
        <v>0</v>
      </c>
      <c r="BL244" s="576" t="s">
        <v>527</v>
      </c>
      <c r="BM244" s="576" t="s">
        <v>3711</v>
      </c>
    </row>
    <row r="245" spans="2:51" s="661" customFormat="1" ht="12.75">
      <c r="B245" s="660"/>
      <c r="D245" s="662" t="s">
        <v>3500</v>
      </c>
      <c r="E245" s="663" t="s">
        <v>3433</v>
      </c>
      <c r="F245" s="664" t="s">
        <v>3712</v>
      </c>
      <c r="H245" s="665">
        <v>276.112</v>
      </c>
      <c r="L245" s="660"/>
      <c r="M245" s="666"/>
      <c r="N245" s="667"/>
      <c r="O245" s="667"/>
      <c r="P245" s="667"/>
      <c r="Q245" s="667"/>
      <c r="R245" s="667"/>
      <c r="S245" s="667"/>
      <c r="T245" s="668"/>
      <c r="AT245" s="663" t="s">
        <v>3500</v>
      </c>
      <c r="AU245" s="663" t="s">
        <v>266</v>
      </c>
      <c r="AV245" s="661" t="s">
        <v>266</v>
      </c>
      <c r="AW245" s="661" t="s">
        <v>3502</v>
      </c>
      <c r="AX245" s="661" t="s">
        <v>3493</v>
      </c>
      <c r="AY245" s="663" t="s">
        <v>3494</v>
      </c>
    </row>
    <row r="246" spans="2:51" s="670" customFormat="1" ht="12.75">
      <c r="B246" s="669"/>
      <c r="D246" s="662" t="s">
        <v>3500</v>
      </c>
      <c r="E246" s="671" t="s">
        <v>3433</v>
      </c>
      <c r="F246" s="672" t="s">
        <v>3381</v>
      </c>
      <c r="H246" s="673">
        <v>276.112</v>
      </c>
      <c r="L246" s="669"/>
      <c r="M246" s="674"/>
      <c r="N246" s="675"/>
      <c r="O246" s="675"/>
      <c r="P246" s="675"/>
      <c r="Q246" s="675"/>
      <c r="R246" s="675"/>
      <c r="S246" s="675"/>
      <c r="T246" s="676"/>
      <c r="AT246" s="671" t="s">
        <v>3500</v>
      </c>
      <c r="AU246" s="671" t="s">
        <v>266</v>
      </c>
      <c r="AV246" s="670" t="s">
        <v>527</v>
      </c>
      <c r="AW246" s="670" t="s">
        <v>3502</v>
      </c>
      <c r="AX246" s="670" t="s">
        <v>94</v>
      </c>
      <c r="AY246" s="671" t="s">
        <v>3494</v>
      </c>
    </row>
    <row r="247" spans="2:65" s="583" customFormat="1" ht="16.5" customHeight="1">
      <c r="B247" s="647"/>
      <c r="C247" s="677" t="s">
        <v>3713</v>
      </c>
      <c r="D247" s="677" t="s">
        <v>3503</v>
      </c>
      <c r="E247" s="678" t="s">
        <v>3714</v>
      </c>
      <c r="F247" s="679" t="s">
        <v>3715</v>
      </c>
      <c r="G247" s="680" t="s">
        <v>183</v>
      </c>
      <c r="H247" s="681">
        <v>3197.79</v>
      </c>
      <c r="I247" s="830"/>
      <c r="J247" s="682">
        <f>ROUND(I247*H247,2)</f>
        <v>0</v>
      </c>
      <c r="K247" s="679" t="s">
        <v>3498</v>
      </c>
      <c r="L247" s="584"/>
      <c r="M247" s="683" t="s">
        <v>3433</v>
      </c>
      <c r="N247" s="684" t="s">
        <v>3450</v>
      </c>
      <c r="O247" s="657">
        <v>0.008</v>
      </c>
      <c r="P247" s="657">
        <f>O247*H247</f>
        <v>25.58232</v>
      </c>
      <c r="Q247" s="657">
        <v>0</v>
      </c>
      <c r="R247" s="657">
        <f>Q247*H247</f>
        <v>0</v>
      </c>
      <c r="S247" s="657">
        <v>0</v>
      </c>
      <c r="T247" s="658">
        <f>S247*H247</f>
        <v>0</v>
      </c>
      <c r="AR247" s="576" t="s">
        <v>527</v>
      </c>
      <c r="AT247" s="576" t="s">
        <v>3503</v>
      </c>
      <c r="AU247" s="576" t="s">
        <v>266</v>
      </c>
      <c r="AY247" s="576" t="s">
        <v>3494</v>
      </c>
      <c r="BE247" s="659">
        <f>IF(N247="základní",J247,0)</f>
        <v>0</v>
      </c>
      <c r="BF247" s="659">
        <f>IF(N247="snížená",J247,0)</f>
        <v>0</v>
      </c>
      <c r="BG247" s="659">
        <f>IF(N247="zákl. přenesená",J247,0)</f>
        <v>0</v>
      </c>
      <c r="BH247" s="659">
        <f>IF(N247="sníž. přenesená",J247,0)</f>
        <v>0</v>
      </c>
      <c r="BI247" s="659">
        <f>IF(N247="nulová",J247,0)</f>
        <v>0</v>
      </c>
      <c r="BJ247" s="576" t="s">
        <v>94</v>
      </c>
      <c r="BK247" s="659">
        <f>ROUND(I247*H247,2)</f>
        <v>0</v>
      </c>
      <c r="BL247" s="576" t="s">
        <v>527</v>
      </c>
      <c r="BM247" s="576" t="s">
        <v>3716</v>
      </c>
    </row>
    <row r="248" spans="2:51" s="661" customFormat="1" ht="12.75">
      <c r="B248" s="660"/>
      <c r="D248" s="662" t="s">
        <v>3500</v>
      </c>
      <c r="E248" s="663" t="s">
        <v>3433</v>
      </c>
      <c r="F248" s="664" t="s">
        <v>3717</v>
      </c>
      <c r="H248" s="665">
        <v>3197.79</v>
      </c>
      <c r="L248" s="660"/>
      <c r="M248" s="666"/>
      <c r="N248" s="667"/>
      <c r="O248" s="667"/>
      <c r="P248" s="667"/>
      <c r="Q248" s="667"/>
      <c r="R248" s="667"/>
      <c r="S248" s="667"/>
      <c r="T248" s="668"/>
      <c r="AT248" s="663" t="s">
        <v>3500</v>
      </c>
      <c r="AU248" s="663" t="s">
        <v>266</v>
      </c>
      <c r="AV248" s="661" t="s">
        <v>266</v>
      </c>
      <c r="AW248" s="661" t="s">
        <v>3502</v>
      </c>
      <c r="AX248" s="661" t="s">
        <v>3493</v>
      </c>
      <c r="AY248" s="663" t="s">
        <v>3494</v>
      </c>
    </row>
    <row r="249" spans="2:51" s="670" customFormat="1" ht="12.75">
      <c r="B249" s="669"/>
      <c r="D249" s="662" t="s">
        <v>3500</v>
      </c>
      <c r="E249" s="671" t="s">
        <v>3433</v>
      </c>
      <c r="F249" s="672" t="s">
        <v>3381</v>
      </c>
      <c r="H249" s="673">
        <v>3197.79</v>
      </c>
      <c r="L249" s="669"/>
      <c r="M249" s="674"/>
      <c r="N249" s="675"/>
      <c r="O249" s="675"/>
      <c r="P249" s="675"/>
      <c r="Q249" s="675"/>
      <c r="R249" s="675"/>
      <c r="S249" s="675"/>
      <c r="T249" s="676"/>
      <c r="AT249" s="671" t="s">
        <v>3500</v>
      </c>
      <c r="AU249" s="671" t="s">
        <v>266</v>
      </c>
      <c r="AV249" s="670" t="s">
        <v>527</v>
      </c>
      <c r="AW249" s="670" t="s">
        <v>3502</v>
      </c>
      <c r="AX249" s="670" t="s">
        <v>94</v>
      </c>
      <c r="AY249" s="671" t="s">
        <v>3494</v>
      </c>
    </row>
    <row r="250" spans="2:65" s="583" customFormat="1" ht="16.5" customHeight="1">
      <c r="B250" s="647"/>
      <c r="C250" s="677" t="s">
        <v>1674</v>
      </c>
      <c r="D250" s="677" t="s">
        <v>3503</v>
      </c>
      <c r="E250" s="678" t="s">
        <v>3718</v>
      </c>
      <c r="F250" s="679" t="s">
        <v>3719</v>
      </c>
      <c r="G250" s="680" t="s">
        <v>183</v>
      </c>
      <c r="H250" s="681">
        <v>3151.032</v>
      </c>
      <c r="I250" s="830"/>
      <c r="J250" s="682">
        <f>ROUND(I250*H250,2)</f>
        <v>0</v>
      </c>
      <c r="K250" s="679" t="s">
        <v>3498</v>
      </c>
      <c r="L250" s="584"/>
      <c r="M250" s="683" t="s">
        <v>3433</v>
      </c>
      <c r="N250" s="684" t="s">
        <v>3450</v>
      </c>
      <c r="O250" s="657">
        <v>0.002</v>
      </c>
      <c r="P250" s="657">
        <f>O250*H250</f>
        <v>6.3020640000000006</v>
      </c>
      <c r="Q250" s="657">
        <v>0</v>
      </c>
      <c r="R250" s="657">
        <f>Q250*H250</f>
        <v>0</v>
      </c>
      <c r="S250" s="657">
        <v>0</v>
      </c>
      <c r="T250" s="658">
        <f>S250*H250</f>
        <v>0</v>
      </c>
      <c r="AR250" s="576" t="s">
        <v>527</v>
      </c>
      <c r="AT250" s="576" t="s">
        <v>3503</v>
      </c>
      <c r="AU250" s="576" t="s">
        <v>266</v>
      </c>
      <c r="AY250" s="576" t="s">
        <v>3494</v>
      </c>
      <c r="BE250" s="659">
        <f>IF(N250="základní",J250,0)</f>
        <v>0</v>
      </c>
      <c r="BF250" s="659">
        <f>IF(N250="snížená",J250,0)</f>
        <v>0</v>
      </c>
      <c r="BG250" s="659">
        <f>IF(N250="zákl. přenesená",J250,0)</f>
        <v>0</v>
      </c>
      <c r="BH250" s="659">
        <f>IF(N250="sníž. přenesená",J250,0)</f>
        <v>0</v>
      </c>
      <c r="BI250" s="659">
        <f>IF(N250="nulová",J250,0)</f>
        <v>0</v>
      </c>
      <c r="BJ250" s="576" t="s">
        <v>94</v>
      </c>
      <c r="BK250" s="659">
        <f>ROUND(I250*H250,2)</f>
        <v>0</v>
      </c>
      <c r="BL250" s="576" t="s">
        <v>527</v>
      </c>
      <c r="BM250" s="576" t="s">
        <v>3720</v>
      </c>
    </row>
    <row r="251" spans="2:51" s="661" customFormat="1" ht="12.75">
      <c r="B251" s="660"/>
      <c r="D251" s="662" t="s">
        <v>3500</v>
      </c>
      <c r="E251" s="663" t="s">
        <v>3433</v>
      </c>
      <c r="F251" s="664" t="s">
        <v>3721</v>
      </c>
      <c r="H251" s="665">
        <v>3151.032</v>
      </c>
      <c r="L251" s="660"/>
      <c r="M251" s="666"/>
      <c r="N251" s="667"/>
      <c r="O251" s="667"/>
      <c r="P251" s="667"/>
      <c r="Q251" s="667"/>
      <c r="R251" s="667"/>
      <c r="S251" s="667"/>
      <c r="T251" s="668"/>
      <c r="AT251" s="663" t="s">
        <v>3500</v>
      </c>
      <c r="AU251" s="663" t="s">
        <v>266</v>
      </c>
      <c r="AV251" s="661" t="s">
        <v>266</v>
      </c>
      <c r="AW251" s="661" t="s">
        <v>3502</v>
      </c>
      <c r="AX251" s="661" t="s">
        <v>3493</v>
      </c>
      <c r="AY251" s="663" t="s">
        <v>3494</v>
      </c>
    </row>
    <row r="252" spans="2:51" s="670" customFormat="1" ht="12.75">
      <c r="B252" s="669"/>
      <c r="D252" s="662" t="s">
        <v>3500</v>
      </c>
      <c r="E252" s="671" t="s">
        <v>3433</v>
      </c>
      <c r="F252" s="672" t="s">
        <v>3381</v>
      </c>
      <c r="H252" s="673">
        <v>3151.032</v>
      </c>
      <c r="L252" s="669"/>
      <c r="M252" s="674"/>
      <c r="N252" s="675"/>
      <c r="O252" s="675"/>
      <c r="P252" s="675"/>
      <c r="Q252" s="675"/>
      <c r="R252" s="675"/>
      <c r="S252" s="675"/>
      <c r="T252" s="676"/>
      <c r="AT252" s="671" t="s">
        <v>3500</v>
      </c>
      <c r="AU252" s="671" t="s">
        <v>266</v>
      </c>
      <c r="AV252" s="670" t="s">
        <v>527</v>
      </c>
      <c r="AW252" s="670" t="s">
        <v>3502</v>
      </c>
      <c r="AX252" s="670" t="s">
        <v>94</v>
      </c>
      <c r="AY252" s="671" t="s">
        <v>3494</v>
      </c>
    </row>
    <row r="253" spans="2:65" s="583" customFormat="1" ht="16.5" customHeight="1">
      <c r="B253" s="647"/>
      <c r="C253" s="677" t="s">
        <v>3722</v>
      </c>
      <c r="D253" s="677" t="s">
        <v>3503</v>
      </c>
      <c r="E253" s="678" t="s">
        <v>3723</v>
      </c>
      <c r="F253" s="679" t="s">
        <v>3724</v>
      </c>
      <c r="G253" s="680" t="s">
        <v>183</v>
      </c>
      <c r="H253" s="681">
        <v>2855.17</v>
      </c>
      <c r="I253" s="830"/>
      <c r="J253" s="682">
        <f>ROUND(I253*H253,2)</f>
        <v>0</v>
      </c>
      <c r="K253" s="679" t="s">
        <v>3498</v>
      </c>
      <c r="L253" s="584"/>
      <c r="M253" s="683" t="s">
        <v>3433</v>
      </c>
      <c r="N253" s="684" t="s">
        <v>3450</v>
      </c>
      <c r="O253" s="657">
        <v>0.066</v>
      </c>
      <c r="P253" s="657">
        <f>O253*H253</f>
        <v>188.44122000000002</v>
      </c>
      <c r="Q253" s="657">
        <v>0</v>
      </c>
      <c r="R253" s="657">
        <f>Q253*H253</f>
        <v>0</v>
      </c>
      <c r="S253" s="657">
        <v>0</v>
      </c>
      <c r="T253" s="658">
        <f>S253*H253</f>
        <v>0</v>
      </c>
      <c r="AR253" s="576" t="s">
        <v>527</v>
      </c>
      <c r="AT253" s="576" t="s">
        <v>3503</v>
      </c>
      <c r="AU253" s="576" t="s">
        <v>266</v>
      </c>
      <c r="AY253" s="576" t="s">
        <v>3494</v>
      </c>
      <c r="BE253" s="659">
        <f>IF(N253="základní",J253,0)</f>
        <v>0</v>
      </c>
      <c r="BF253" s="659">
        <f>IF(N253="snížená",J253,0)</f>
        <v>0</v>
      </c>
      <c r="BG253" s="659">
        <f>IF(N253="zákl. přenesená",J253,0)</f>
        <v>0</v>
      </c>
      <c r="BH253" s="659">
        <f>IF(N253="sníž. přenesená",J253,0)</f>
        <v>0</v>
      </c>
      <c r="BI253" s="659">
        <f>IF(N253="nulová",J253,0)</f>
        <v>0</v>
      </c>
      <c r="BJ253" s="576" t="s">
        <v>94</v>
      </c>
      <c r="BK253" s="659">
        <f>ROUND(I253*H253,2)</f>
        <v>0</v>
      </c>
      <c r="BL253" s="576" t="s">
        <v>527</v>
      </c>
      <c r="BM253" s="576" t="s">
        <v>3725</v>
      </c>
    </row>
    <row r="254" spans="2:51" s="686" customFormat="1" ht="12.75">
      <c r="B254" s="685"/>
      <c r="D254" s="662" t="s">
        <v>3500</v>
      </c>
      <c r="E254" s="687" t="s">
        <v>3433</v>
      </c>
      <c r="F254" s="688" t="s">
        <v>3726</v>
      </c>
      <c r="H254" s="687" t="s">
        <v>3433</v>
      </c>
      <c r="L254" s="685"/>
      <c r="M254" s="689"/>
      <c r="N254" s="690"/>
      <c r="O254" s="690"/>
      <c r="P254" s="690"/>
      <c r="Q254" s="690"/>
      <c r="R254" s="690"/>
      <c r="S254" s="690"/>
      <c r="T254" s="691"/>
      <c r="AT254" s="687" t="s">
        <v>3500</v>
      </c>
      <c r="AU254" s="687" t="s">
        <v>266</v>
      </c>
      <c r="AV254" s="686" t="s">
        <v>94</v>
      </c>
      <c r="AW254" s="686" t="s">
        <v>3502</v>
      </c>
      <c r="AX254" s="686" t="s">
        <v>3493</v>
      </c>
      <c r="AY254" s="687" t="s">
        <v>3494</v>
      </c>
    </row>
    <row r="255" spans="2:51" s="661" customFormat="1" ht="12.75">
      <c r="B255" s="660"/>
      <c r="D255" s="662" t="s">
        <v>3500</v>
      </c>
      <c r="E255" s="663" t="s">
        <v>3433</v>
      </c>
      <c r="F255" s="664" t="s">
        <v>3727</v>
      </c>
      <c r="H255" s="665">
        <v>2855.17</v>
      </c>
      <c r="L255" s="660"/>
      <c r="M255" s="666"/>
      <c r="N255" s="667"/>
      <c r="O255" s="667"/>
      <c r="P255" s="667"/>
      <c r="Q255" s="667"/>
      <c r="R255" s="667"/>
      <c r="S255" s="667"/>
      <c r="T255" s="668"/>
      <c r="AT255" s="663" t="s">
        <v>3500</v>
      </c>
      <c r="AU255" s="663" t="s">
        <v>266</v>
      </c>
      <c r="AV255" s="661" t="s">
        <v>266</v>
      </c>
      <c r="AW255" s="661" t="s">
        <v>3502</v>
      </c>
      <c r="AX255" s="661" t="s">
        <v>3493</v>
      </c>
      <c r="AY255" s="663" t="s">
        <v>3494</v>
      </c>
    </row>
    <row r="256" spans="2:51" s="670" customFormat="1" ht="12.75">
      <c r="B256" s="669"/>
      <c r="D256" s="662" t="s">
        <v>3500</v>
      </c>
      <c r="E256" s="671" t="s">
        <v>3433</v>
      </c>
      <c r="F256" s="672" t="s">
        <v>3381</v>
      </c>
      <c r="H256" s="673">
        <v>2855.17</v>
      </c>
      <c r="L256" s="669"/>
      <c r="M256" s="674"/>
      <c r="N256" s="675"/>
      <c r="O256" s="675"/>
      <c r="P256" s="675"/>
      <c r="Q256" s="675"/>
      <c r="R256" s="675"/>
      <c r="S256" s="675"/>
      <c r="T256" s="676"/>
      <c r="AT256" s="671" t="s">
        <v>3500</v>
      </c>
      <c r="AU256" s="671" t="s">
        <v>266</v>
      </c>
      <c r="AV256" s="670" t="s">
        <v>527</v>
      </c>
      <c r="AW256" s="670" t="s">
        <v>3502</v>
      </c>
      <c r="AX256" s="670" t="s">
        <v>94</v>
      </c>
      <c r="AY256" s="671" t="s">
        <v>3494</v>
      </c>
    </row>
    <row r="257" spans="2:65" s="583" customFormat="1" ht="16.5" customHeight="1">
      <c r="B257" s="647"/>
      <c r="C257" s="677" t="s">
        <v>3728</v>
      </c>
      <c r="D257" s="677" t="s">
        <v>3503</v>
      </c>
      <c r="E257" s="678" t="s">
        <v>3729</v>
      </c>
      <c r="F257" s="679" t="s">
        <v>3730</v>
      </c>
      <c r="G257" s="680" t="s">
        <v>183</v>
      </c>
      <c r="H257" s="681">
        <v>96</v>
      </c>
      <c r="I257" s="830"/>
      <c r="J257" s="682">
        <f>ROUND(I257*H257,2)</f>
        <v>0</v>
      </c>
      <c r="K257" s="679" t="s">
        <v>3498</v>
      </c>
      <c r="L257" s="584"/>
      <c r="M257" s="683" t="s">
        <v>3433</v>
      </c>
      <c r="N257" s="684" t="s">
        <v>3450</v>
      </c>
      <c r="O257" s="657">
        <v>0.068</v>
      </c>
      <c r="P257" s="657">
        <f>O257*H257</f>
        <v>6.5280000000000005</v>
      </c>
      <c r="Q257" s="657">
        <v>0</v>
      </c>
      <c r="R257" s="657">
        <f>Q257*H257</f>
        <v>0</v>
      </c>
      <c r="S257" s="657">
        <v>0</v>
      </c>
      <c r="T257" s="658">
        <f>S257*H257</f>
        <v>0</v>
      </c>
      <c r="AR257" s="576" t="s">
        <v>527</v>
      </c>
      <c r="AT257" s="576" t="s">
        <v>3503</v>
      </c>
      <c r="AU257" s="576" t="s">
        <v>266</v>
      </c>
      <c r="AY257" s="576" t="s">
        <v>3494</v>
      </c>
      <c r="BE257" s="659">
        <f>IF(N257="základní",J257,0)</f>
        <v>0</v>
      </c>
      <c r="BF257" s="659">
        <f>IF(N257="snížená",J257,0)</f>
        <v>0</v>
      </c>
      <c r="BG257" s="659">
        <f>IF(N257="zákl. přenesená",J257,0)</f>
        <v>0</v>
      </c>
      <c r="BH257" s="659">
        <f>IF(N257="sníž. přenesená",J257,0)</f>
        <v>0</v>
      </c>
      <c r="BI257" s="659">
        <f>IF(N257="nulová",J257,0)</f>
        <v>0</v>
      </c>
      <c r="BJ257" s="576" t="s">
        <v>94</v>
      </c>
      <c r="BK257" s="659">
        <f>ROUND(I257*H257,2)</f>
        <v>0</v>
      </c>
      <c r="BL257" s="576" t="s">
        <v>527</v>
      </c>
      <c r="BM257" s="576" t="s">
        <v>3731</v>
      </c>
    </row>
    <row r="258" spans="2:51" s="686" customFormat="1" ht="12.75">
      <c r="B258" s="685"/>
      <c r="D258" s="662" t="s">
        <v>3500</v>
      </c>
      <c r="E258" s="687" t="s">
        <v>3433</v>
      </c>
      <c r="F258" s="688" t="s">
        <v>3732</v>
      </c>
      <c r="H258" s="687" t="s">
        <v>3433</v>
      </c>
      <c r="L258" s="685"/>
      <c r="M258" s="689"/>
      <c r="N258" s="690"/>
      <c r="O258" s="690"/>
      <c r="P258" s="690"/>
      <c r="Q258" s="690"/>
      <c r="R258" s="690"/>
      <c r="S258" s="690"/>
      <c r="T258" s="691"/>
      <c r="AT258" s="687" t="s">
        <v>3500</v>
      </c>
      <c r="AU258" s="687" t="s">
        <v>266</v>
      </c>
      <c r="AV258" s="686" t="s">
        <v>94</v>
      </c>
      <c r="AW258" s="686" t="s">
        <v>3502</v>
      </c>
      <c r="AX258" s="686" t="s">
        <v>3493</v>
      </c>
      <c r="AY258" s="687" t="s">
        <v>3494</v>
      </c>
    </row>
    <row r="259" spans="2:51" s="661" customFormat="1" ht="12.75">
      <c r="B259" s="660"/>
      <c r="D259" s="662" t="s">
        <v>3500</v>
      </c>
      <c r="E259" s="663" t="s">
        <v>3433</v>
      </c>
      <c r="F259" s="664" t="s">
        <v>3733</v>
      </c>
      <c r="H259" s="665">
        <v>96</v>
      </c>
      <c r="L259" s="660"/>
      <c r="M259" s="666"/>
      <c r="N259" s="667"/>
      <c r="O259" s="667"/>
      <c r="P259" s="667"/>
      <c r="Q259" s="667"/>
      <c r="R259" s="667"/>
      <c r="S259" s="667"/>
      <c r="T259" s="668"/>
      <c r="AT259" s="663" t="s">
        <v>3500</v>
      </c>
      <c r="AU259" s="663" t="s">
        <v>266</v>
      </c>
      <c r="AV259" s="661" t="s">
        <v>266</v>
      </c>
      <c r="AW259" s="661" t="s">
        <v>3502</v>
      </c>
      <c r="AX259" s="661" t="s">
        <v>3493</v>
      </c>
      <c r="AY259" s="663" t="s">
        <v>3494</v>
      </c>
    </row>
    <row r="260" spans="2:51" s="670" customFormat="1" ht="12.75">
      <c r="B260" s="669"/>
      <c r="D260" s="662" t="s">
        <v>3500</v>
      </c>
      <c r="E260" s="671" t="s">
        <v>3433</v>
      </c>
      <c r="F260" s="672" t="s">
        <v>3381</v>
      </c>
      <c r="H260" s="673">
        <v>96</v>
      </c>
      <c r="L260" s="669"/>
      <c r="M260" s="674"/>
      <c r="N260" s="675"/>
      <c r="O260" s="675"/>
      <c r="P260" s="675"/>
      <c r="Q260" s="675"/>
      <c r="R260" s="675"/>
      <c r="S260" s="675"/>
      <c r="T260" s="676"/>
      <c r="AT260" s="671" t="s">
        <v>3500</v>
      </c>
      <c r="AU260" s="671" t="s">
        <v>266</v>
      </c>
      <c r="AV260" s="670" t="s">
        <v>527</v>
      </c>
      <c r="AW260" s="670" t="s">
        <v>3502</v>
      </c>
      <c r="AX260" s="670" t="s">
        <v>94</v>
      </c>
      <c r="AY260" s="671" t="s">
        <v>3494</v>
      </c>
    </row>
    <row r="261" spans="2:65" s="583" customFormat="1" ht="16.5" customHeight="1">
      <c r="B261" s="647"/>
      <c r="C261" s="677" t="s">
        <v>3734</v>
      </c>
      <c r="D261" s="677" t="s">
        <v>3503</v>
      </c>
      <c r="E261" s="678" t="s">
        <v>3735</v>
      </c>
      <c r="F261" s="679" t="s">
        <v>3736</v>
      </c>
      <c r="G261" s="680" t="s">
        <v>183</v>
      </c>
      <c r="H261" s="681">
        <v>9.98</v>
      </c>
      <c r="I261" s="830"/>
      <c r="J261" s="682">
        <f>ROUND(I261*H261,2)</f>
        <v>0</v>
      </c>
      <c r="K261" s="679" t="s">
        <v>3433</v>
      </c>
      <c r="L261" s="584"/>
      <c r="M261" s="683" t="s">
        <v>3433</v>
      </c>
      <c r="N261" s="684" t="s">
        <v>3450</v>
      </c>
      <c r="O261" s="657">
        <v>0.784</v>
      </c>
      <c r="P261" s="657">
        <f>O261*H261</f>
        <v>7.824320000000001</v>
      </c>
      <c r="Q261" s="657">
        <v>0.08565</v>
      </c>
      <c r="R261" s="657">
        <f>Q261*H261</f>
        <v>0.8547870000000001</v>
      </c>
      <c r="S261" s="657">
        <v>0</v>
      </c>
      <c r="T261" s="658">
        <f>S261*H261</f>
        <v>0</v>
      </c>
      <c r="AR261" s="576" t="s">
        <v>527</v>
      </c>
      <c r="AT261" s="576" t="s">
        <v>3503</v>
      </c>
      <c r="AU261" s="576" t="s">
        <v>266</v>
      </c>
      <c r="AY261" s="576" t="s">
        <v>3494</v>
      </c>
      <c r="BE261" s="659">
        <f>IF(N261="základní",J261,0)</f>
        <v>0</v>
      </c>
      <c r="BF261" s="659">
        <f>IF(N261="snížená",J261,0)</f>
        <v>0</v>
      </c>
      <c r="BG261" s="659">
        <f>IF(N261="zákl. přenesená",J261,0)</f>
        <v>0</v>
      </c>
      <c r="BH261" s="659">
        <f>IF(N261="sníž. přenesená",J261,0)</f>
        <v>0</v>
      </c>
      <c r="BI261" s="659">
        <f>IF(N261="nulová",J261,0)</f>
        <v>0</v>
      </c>
      <c r="BJ261" s="576" t="s">
        <v>94</v>
      </c>
      <c r="BK261" s="659">
        <f>ROUND(I261*H261,2)</f>
        <v>0</v>
      </c>
      <c r="BL261" s="576" t="s">
        <v>527</v>
      </c>
      <c r="BM261" s="576" t="s">
        <v>3737</v>
      </c>
    </row>
    <row r="262" spans="2:65" s="583" customFormat="1" ht="16.5" customHeight="1">
      <c r="B262" s="647"/>
      <c r="C262" s="648" t="s">
        <v>3738</v>
      </c>
      <c r="D262" s="648" t="s">
        <v>3495</v>
      </c>
      <c r="E262" s="649" t="s">
        <v>3739</v>
      </c>
      <c r="F262" s="650" t="s">
        <v>3740</v>
      </c>
      <c r="G262" s="651" t="s">
        <v>183</v>
      </c>
      <c r="H262" s="652">
        <v>10.279</v>
      </c>
      <c r="I262" s="829"/>
      <c r="J262" s="653">
        <f>ROUND(I262*H262,2)</f>
        <v>0</v>
      </c>
      <c r="K262" s="650" t="s">
        <v>3498</v>
      </c>
      <c r="L262" s="654"/>
      <c r="M262" s="655" t="s">
        <v>3433</v>
      </c>
      <c r="N262" s="656" t="s">
        <v>3450</v>
      </c>
      <c r="O262" s="657">
        <v>0</v>
      </c>
      <c r="P262" s="657">
        <f>O262*H262</f>
        <v>0</v>
      </c>
      <c r="Q262" s="657">
        <v>0.216</v>
      </c>
      <c r="R262" s="657">
        <f>Q262*H262</f>
        <v>2.220264</v>
      </c>
      <c r="S262" s="657">
        <v>0</v>
      </c>
      <c r="T262" s="658">
        <f>S262*H262</f>
        <v>0</v>
      </c>
      <c r="AR262" s="576" t="s">
        <v>673</v>
      </c>
      <c r="AT262" s="576" t="s">
        <v>3495</v>
      </c>
      <c r="AU262" s="576" t="s">
        <v>266</v>
      </c>
      <c r="AY262" s="576" t="s">
        <v>3494</v>
      </c>
      <c r="BE262" s="659">
        <f>IF(N262="základní",J262,0)</f>
        <v>0</v>
      </c>
      <c r="BF262" s="659">
        <f>IF(N262="snížená",J262,0)</f>
        <v>0</v>
      </c>
      <c r="BG262" s="659">
        <f>IF(N262="zákl. přenesená",J262,0)</f>
        <v>0</v>
      </c>
      <c r="BH262" s="659">
        <f>IF(N262="sníž. přenesená",J262,0)</f>
        <v>0</v>
      </c>
      <c r="BI262" s="659">
        <f>IF(N262="nulová",J262,0)</f>
        <v>0</v>
      </c>
      <c r="BJ262" s="576" t="s">
        <v>94</v>
      </c>
      <c r="BK262" s="659">
        <f>ROUND(I262*H262,2)</f>
        <v>0</v>
      </c>
      <c r="BL262" s="576" t="s">
        <v>527</v>
      </c>
      <c r="BM262" s="576" t="s">
        <v>3741</v>
      </c>
    </row>
    <row r="263" spans="2:51" s="661" customFormat="1" ht="12.75">
      <c r="B263" s="660"/>
      <c r="D263" s="662" t="s">
        <v>3500</v>
      </c>
      <c r="E263" s="663" t="s">
        <v>3433</v>
      </c>
      <c r="F263" s="664" t="s">
        <v>3742</v>
      </c>
      <c r="H263" s="665">
        <v>10.279</v>
      </c>
      <c r="L263" s="660"/>
      <c r="M263" s="666"/>
      <c r="N263" s="667"/>
      <c r="O263" s="667"/>
      <c r="P263" s="667"/>
      <c r="Q263" s="667"/>
      <c r="R263" s="667"/>
      <c r="S263" s="667"/>
      <c r="T263" s="668"/>
      <c r="AT263" s="663" t="s">
        <v>3500</v>
      </c>
      <c r="AU263" s="663" t="s">
        <v>266</v>
      </c>
      <c r="AV263" s="661" t="s">
        <v>266</v>
      </c>
      <c r="AW263" s="661" t="s">
        <v>3502</v>
      </c>
      <c r="AX263" s="661" t="s">
        <v>3493</v>
      </c>
      <c r="AY263" s="663" t="s">
        <v>3494</v>
      </c>
    </row>
    <row r="264" spans="2:51" s="670" customFormat="1" ht="12.75">
      <c r="B264" s="669"/>
      <c r="D264" s="662" t="s">
        <v>3500</v>
      </c>
      <c r="E264" s="671" t="s">
        <v>3433</v>
      </c>
      <c r="F264" s="672" t="s">
        <v>3381</v>
      </c>
      <c r="H264" s="673">
        <v>10.279</v>
      </c>
      <c r="L264" s="669"/>
      <c r="M264" s="674"/>
      <c r="N264" s="675"/>
      <c r="O264" s="675"/>
      <c r="P264" s="675"/>
      <c r="Q264" s="675"/>
      <c r="R264" s="675"/>
      <c r="S264" s="675"/>
      <c r="T264" s="676"/>
      <c r="AT264" s="671" t="s">
        <v>3500</v>
      </c>
      <c r="AU264" s="671" t="s">
        <v>266</v>
      </c>
      <c r="AV264" s="670" t="s">
        <v>527</v>
      </c>
      <c r="AW264" s="670" t="s">
        <v>3502</v>
      </c>
      <c r="AX264" s="670" t="s">
        <v>94</v>
      </c>
      <c r="AY264" s="671" t="s">
        <v>3494</v>
      </c>
    </row>
    <row r="265" spans="2:63" s="635" customFormat="1" ht="22.9" customHeight="1">
      <c r="B265" s="634"/>
      <c r="D265" s="636" t="s">
        <v>3491</v>
      </c>
      <c r="E265" s="645" t="s">
        <v>673</v>
      </c>
      <c r="F265" s="645" t="s">
        <v>674</v>
      </c>
      <c r="J265" s="646">
        <f>BK265</f>
        <v>0</v>
      </c>
      <c r="L265" s="634"/>
      <c r="M265" s="639"/>
      <c r="N265" s="640"/>
      <c r="O265" s="640"/>
      <c r="P265" s="641">
        <f>SUM(P266:P311)</f>
        <v>119.084604</v>
      </c>
      <c r="Q265" s="640"/>
      <c r="R265" s="641">
        <f>SUM(R266:R311)</f>
        <v>11.0694</v>
      </c>
      <c r="S265" s="640"/>
      <c r="T265" s="642">
        <f>SUM(T266:T311)</f>
        <v>0</v>
      </c>
      <c r="AR265" s="636" t="s">
        <v>94</v>
      </c>
      <c r="AT265" s="643" t="s">
        <v>3491</v>
      </c>
      <c r="AU265" s="643" t="s">
        <v>94</v>
      </c>
      <c r="AY265" s="636" t="s">
        <v>3494</v>
      </c>
      <c r="BK265" s="644">
        <f>SUM(BK266:BK311)</f>
        <v>0</v>
      </c>
    </row>
    <row r="266" spans="2:65" s="583" customFormat="1" ht="16.5" customHeight="1">
      <c r="B266" s="647"/>
      <c r="C266" s="677" t="s">
        <v>3743</v>
      </c>
      <c r="D266" s="677" t="s">
        <v>3503</v>
      </c>
      <c r="E266" s="678" t="s">
        <v>3744</v>
      </c>
      <c r="F266" s="679" t="s">
        <v>3745</v>
      </c>
      <c r="G266" s="680" t="s">
        <v>216</v>
      </c>
      <c r="H266" s="681">
        <v>41.5</v>
      </c>
      <c r="I266" s="830"/>
      <c r="J266" s="682">
        <f>ROUND(I266*H266,2)</f>
        <v>0</v>
      </c>
      <c r="K266" s="679" t="s">
        <v>3498</v>
      </c>
      <c r="L266" s="584"/>
      <c r="M266" s="683" t="s">
        <v>3433</v>
      </c>
      <c r="N266" s="684" t="s">
        <v>3450</v>
      </c>
      <c r="O266" s="657">
        <v>0.28</v>
      </c>
      <c r="P266" s="657">
        <f>O266*H266</f>
        <v>11.620000000000001</v>
      </c>
      <c r="Q266" s="657">
        <v>0.0041</v>
      </c>
      <c r="R266" s="657">
        <f>Q266*H266</f>
        <v>0.17015000000000002</v>
      </c>
      <c r="S266" s="657">
        <v>0</v>
      </c>
      <c r="T266" s="658">
        <f>S266*H266</f>
        <v>0</v>
      </c>
      <c r="AR266" s="576" t="s">
        <v>527</v>
      </c>
      <c r="AT266" s="576" t="s">
        <v>3503</v>
      </c>
      <c r="AU266" s="576" t="s">
        <v>266</v>
      </c>
      <c r="AY266" s="576" t="s">
        <v>3494</v>
      </c>
      <c r="BE266" s="659">
        <f>IF(N266="základní",J266,0)</f>
        <v>0</v>
      </c>
      <c r="BF266" s="659">
        <f>IF(N266="snížená",J266,0)</f>
        <v>0</v>
      </c>
      <c r="BG266" s="659">
        <f>IF(N266="zákl. přenesená",J266,0)</f>
        <v>0</v>
      </c>
      <c r="BH266" s="659">
        <f>IF(N266="sníž. přenesená",J266,0)</f>
        <v>0</v>
      </c>
      <c r="BI266" s="659">
        <f>IF(N266="nulová",J266,0)</f>
        <v>0</v>
      </c>
      <c r="BJ266" s="576" t="s">
        <v>94</v>
      </c>
      <c r="BK266" s="659">
        <f>ROUND(I266*H266,2)</f>
        <v>0</v>
      </c>
      <c r="BL266" s="576" t="s">
        <v>527</v>
      </c>
      <c r="BM266" s="576" t="s">
        <v>3746</v>
      </c>
    </row>
    <row r="267" spans="2:51" s="661" customFormat="1" ht="12.75">
      <c r="B267" s="660"/>
      <c r="D267" s="662" t="s">
        <v>3500</v>
      </c>
      <c r="E267" s="663" t="s">
        <v>3433</v>
      </c>
      <c r="F267" s="664" t="s">
        <v>3747</v>
      </c>
      <c r="H267" s="665">
        <v>41.5</v>
      </c>
      <c r="L267" s="660"/>
      <c r="M267" s="666"/>
      <c r="N267" s="667"/>
      <c r="O267" s="667"/>
      <c r="P267" s="667"/>
      <c r="Q267" s="667"/>
      <c r="R267" s="667"/>
      <c r="S267" s="667"/>
      <c r="T267" s="668"/>
      <c r="AT267" s="663" t="s">
        <v>3500</v>
      </c>
      <c r="AU267" s="663" t="s">
        <v>266</v>
      </c>
      <c r="AV267" s="661" t="s">
        <v>266</v>
      </c>
      <c r="AW267" s="661" t="s">
        <v>3502</v>
      </c>
      <c r="AX267" s="661" t="s">
        <v>3493</v>
      </c>
      <c r="AY267" s="663" t="s">
        <v>3494</v>
      </c>
    </row>
    <row r="268" spans="2:51" s="670" customFormat="1" ht="12.75">
      <c r="B268" s="669"/>
      <c r="D268" s="662" t="s">
        <v>3500</v>
      </c>
      <c r="E268" s="671" t="s">
        <v>3433</v>
      </c>
      <c r="F268" s="672" t="s">
        <v>3381</v>
      </c>
      <c r="H268" s="673">
        <v>41.5</v>
      </c>
      <c r="L268" s="669"/>
      <c r="M268" s="674"/>
      <c r="N268" s="675"/>
      <c r="O268" s="675"/>
      <c r="P268" s="675"/>
      <c r="Q268" s="675"/>
      <c r="R268" s="675"/>
      <c r="S268" s="675"/>
      <c r="T268" s="676"/>
      <c r="AT268" s="671" t="s">
        <v>3500</v>
      </c>
      <c r="AU268" s="671" t="s">
        <v>266</v>
      </c>
      <c r="AV268" s="670" t="s">
        <v>527</v>
      </c>
      <c r="AW268" s="670" t="s">
        <v>3502</v>
      </c>
      <c r="AX268" s="670" t="s">
        <v>94</v>
      </c>
      <c r="AY268" s="671" t="s">
        <v>3494</v>
      </c>
    </row>
    <row r="269" spans="2:65" s="583" customFormat="1" ht="16.5" customHeight="1">
      <c r="B269" s="647"/>
      <c r="C269" s="677" t="s">
        <v>3748</v>
      </c>
      <c r="D269" s="677" t="s">
        <v>3503</v>
      </c>
      <c r="E269" s="678" t="s">
        <v>3749</v>
      </c>
      <c r="F269" s="679" t="s">
        <v>3750</v>
      </c>
      <c r="G269" s="680" t="s">
        <v>216</v>
      </c>
      <c r="H269" s="681">
        <v>14.5</v>
      </c>
      <c r="I269" s="830"/>
      <c r="J269" s="682">
        <f>ROUND(I269*H269,2)</f>
        <v>0</v>
      </c>
      <c r="K269" s="679" t="s">
        <v>3498</v>
      </c>
      <c r="L269" s="584"/>
      <c r="M269" s="683" t="s">
        <v>3433</v>
      </c>
      <c r="N269" s="684" t="s">
        <v>3450</v>
      </c>
      <c r="O269" s="657">
        <v>0.3</v>
      </c>
      <c r="P269" s="657">
        <f>O269*H269</f>
        <v>4.35</v>
      </c>
      <c r="Q269" s="657">
        <v>0.00636</v>
      </c>
      <c r="R269" s="657">
        <f>Q269*H269</f>
        <v>0.09222</v>
      </c>
      <c r="S269" s="657">
        <v>0</v>
      </c>
      <c r="T269" s="658">
        <f>S269*H269</f>
        <v>0</v>
      </c>
      <c r="AR269" s="576" t="s">
        <v>527</v>
      </c>
      <c r="AT269" s="576" t="s">
        <v>3503</v>
      </c>
      <c r="AU269" s="576" t="s">
        <v>266</v>
      </c>
      <c r="AY269" s="576" t="s">
        <v>3494</v>
      </c>
      <c r="BE269" s="659">
        <f>IF(N269="základní",J269,0)</f>
        <v>0</v>
      </c>
      <c r="BF269" s="659">
        <f>IF(N269="snížená",J269,0)</f>
        <v>0</v>
      </c>
      <c r="BG269" s="659">
        <f>IF(N269="zákl. přenesená",J269,0)</f>
        <v>0</v>
      </c>
      <c r="BH269" s="659">
        <f>IF(N269="sníž. přenesená",J269,0)</f>
        <v>0</v>
      </c>
      <c r="BI269" s="659">
        <f>IF(N269="nulová",J269,0)</f>
        <v>0</v>
      </c>
      <c r="BJ269" s="576" t="s">
        <v>94</v>
      </c>
      <c r="BK269" s="659">
        <f>ROUND(I269*H269,2)</f>
        <v>0</v>
      </c>
      <c r="BL269" s="576" t="s">
        <v>527</v>
      </c>
      <c r="BM269" s="576" t="s">
        <v>3751</v>
      </c>
    </row>
    <row r="270" spans="2:51" s="661" customFormat="1" ht="12.75">
      <c r="B270" s="660"/>
      <c r="D270" s="662" t="s">
        <v>3500</v>
      </c>
      <c r="E270" s="663" t="s">
        <v>3433</v>
      </c>
      <c r="F270" s="664" t="s">
        <v>3752</v>
      </c>
      <c r="H270" s="665">
        <v>14.5</v>
      </c>
      <c r="L270" s="660"/>
      <c r="M270" s="666"/>
      <c r="N270" s="667"/>
      <c r="O270" s="667"/>
      <c r="P270" s="667"/>
      <c r="Q270" s="667"/>
      <c r="R270" s="667"/>
      <c r="S270" s="667"/>
      <c r="T270" s="668"/>
      <c r="AT270" s="663" t="s">
        <v>3500</v>
      </c>
      <c r="AU270" s="663" t="s">
        <v>266</v>
      </c>
      <c r="AV270" s="661" t="s">
        <v>266</v>
      </c>
      <c r="AW270" s="661" t="s">
        <v>3502</v>
      </c>
      <c r="AX270" s="661" t="s">
        <v>3493</v>
      </c>
      <c r="AY270" s="663" t="s">
        <v>3494</v>
      </c>
    </row>
    <row r="271" spans="2:51" s="670" customFormat="1" ht="12.75">
      <c r="B271" s="669"/>
      <c r="D271" s="662" t="s">
        <v>3500</v>
      </c>
      <c r="E271" s="671" t="s">
        <v>3433</v>
      </c>
      <c r="F271" s="672" t="s">
        <v>3381</v>
      </c>
      <c r="H271" s="673">
        <v>14.5</v>
      </c>
      <c r="L271" s="669"/>
      <c r="M271" s="674"/>
      <c r="N271" s="675"/>
      <c r="O271" s="675"/>
      <c r="P271" s="675"/>
      <c r="Q271" s="675"/>
      <c r="R271" s="675"/>
      <c r="S271" s="675"/>
      <c r="T271" s="676"/>
      <c r="AT271" s="671" t="s">
        <v>3500</v>
      </c>
      <c r="AU271" s="671" t="s">
        <v>266</v>
      </c>
      <c r="AV271" s="670" t="s">
        <v>527</v>
      </c>
      <c r="AW271" s="670" t="s">
        <v>3502</v>
      </c>
      <c r="AX271" s="670" t="s">
        <v>94</v>
      </c>
      <c r="AY271" s="671" t="s">
        <v>3494</v>
      </c>
    </row>
    <row r="272" spans="2:65" s="583" customFormat="1" ht="16.5" customHeight="1">
      <c r="B272" s="647"/>
      <c r="C272" s="677" t="s">
        <v>3753</v>
      </c>
      <c r="D272" s="677" t="s">
        <v>3503</v>
      </c>
      <c r="E272" s="678" t="s">
        <v>3754</v>
      </c>
      <c r="F272" s="679" t="s">
        <v>3755</v>
      </c>
      <c r="G272" s="680" t="s">
        <v>355</v>
      </c>
      <c r="H272" s="681">
        <v>11</v>
      </c>
      <c r="I272" s="830"/>
      <c r="J272" s="682">
        <f>ROUND(I272*H272,2)</f>
        <v>0</v>
      </c>
      <c r="K272" s="679" t="s">
        <v>3498</v>
      </c>
      <c r="L272" s="584"/>
      <c r="M272" s="683" t="s">
        <v>3433</v>
      </c>
      <c r="N272" s="684" t="s">
        <v>3450</v>
      </c>
      <c r="O272" s="657">
        <v>4.198</v>
      </c>
      <c r="P272" s="657">
        <f>O272*H272</f>
        <v>46.178000000000004</v>
      </c>
      <c r="Q272" s="657">
        <v>0.3409</v>
      </c>
      <c r="R272" s="657">
        <f>Q272*H272</f>
        <v>3.7499</v>
      </c>
      <c r="S272" s="657">
        <v>0</v>
      </c>
      <c r="T272" s="658">
        <f>S272*H272</f>
        <v>0</v>
      </c>
      <c r="AR272" s="576" t="s">
        <v>527</v>
      </c>
      <c r="AT272" s="576" t="s">
        <v>3503</v>
      </c>
      <c r="AU272" s="576" t="s">
        <v>266</v>
      </c>
      <c r="AY272" s="576" t="s">
        <v>3494</v>
      </c>
      <c r="BE272" s="659">
        <f>IF(N272="základní",J272,0)</f>
        <v>0</v>
      </c>
      <c r="BF272" s="659">
        <f>IF(N272="snížená",J272,0)</f>
        <v>0</v>
      </c>
      <c r="BG272" s="659">
        <f>IF(N272="zákl. přenesená",J272,0)</f>
        <v>0</v>
      </c>
      <c r="BH272" s="659">
        <f>IF(N272="sníž. přenesená",J272,0)</f>
        <v>0</v>
      </c>
      <c r="BI272" s="659">
        <f>IF(N272="nulová",J272,0)</f>
        <v>0</v>
      </c>
      <c r="BJ272" s="576" t="s">
        <v>94</v>
      </c>
      <c r="BK272" s="659">
        <f>ROUND(I272*H272,2)</f>
        <v>0</v>
      </c>
      <c r="BL272" s="576" t="s">
        <v>527</v>
      </c>
      <c r="BM272" s="576" t="s">
        <v>3756</v>
      </c>
    </row>
    <row r="273" spans="2:51" s="661" customFormat="1" ht="12.75">
      <c r="B273" s="660"/>
      <c r="D273" s="662" t="s">
        <v>3500</v>
      </c>
      <c r="E273" s="663" t="s">
        <v>3433</v>
      </c>
      <c r="F273" s="664" t="s">
        <v>147</v>
      </c>
      <c r="H273" s="665">
        <v>11</v>
      </c>
      <c r="L273" s="660"/>
      <c r="M273" s="666"/>
      <c r="N273" s="667"/>
      <c r="O273" s="667"/>
      <c r="P273" s="667"/>
      <c r="Q273" s="667"/>
      <c r="R273" s="667"/>
      <c r="S273" s="667"/>
      <c r="T273" s="668"/>
      <c r="AT273" s="663" t="s">
        <v>3500</v>
      </c>
      <c r="AU273" s="663" t="s">
        <v>266</v>
      </c>
      <c r="AV273" s="661" t="s">
        <v>266</v>
      </c>
      <c r="AW273" s="661" t="s">
        <v>3502</v>
      </c>
      <c r="AX273" s="661" t="s">
        <v>3493</v>
      </c>
      <c r="AY273" s="663" t="s">
        <v>3494</v>
      </c>
    </row>
    <row r="274" spans="2:51" s="670" customFormat="1" ht="12.75">
      <c r="B274" s="669"/>
      <c r="D274" s="662" t="s">
        <v>3500</v>
      </c>
      <c r="E274" s="671" t="s">
        <v>3433</v>
      </c>
      <c r="F274" s="672" t="s">
        <v>3381</v>
      </c>
      <c r="H274" s="673">
        <v>11</v>
      </c>
      <c r="L274" s="669"/>
      <c r="M274" s="674"/>
      <c r="N274" s="675"/>
      <c r="O274" s="675"/>
      <c r="P274" s="675"/>
      <c r="Q274" s="675"/>
      <c r="R274" s="675"/>
      <c r="S274" s="675"/>
      <c r="T274" s="676"/>
      <c r="AT274" s="671" t="s">
        <v>3500</v>
      </c>
      <c r="AU274" s="671" t="s">
        <v>266</v>
      </c>
      <c r="AV274" s="670" t="s">
        <v>527</v>
      </c>
      <c r="AW274" s="670" t="s">
        <v>3502</v>
      </c>
      <c r="AX274" s="670" t="s">
        <v>94</v>
      </c>
      <c r="AY274" s="671" t="s">
        <v>3494</v>
      </c>
    </row>
    <row r="275" spans="2:65" s="583" customFormat="1" ht="16.5" customHeight="1">
      <c r="B275" s="647"/>
      <c r="C275" s="648" t="s">
        <v>3757</v>
      </c>
      <c r="D275" s="648" t="s">
        <v>3495</v>
      </c>
      <c r="E275" s="649" t="s">
        <v>3758</v>
      </c>
      <c r="F275" s="650" t="s">
        <v>3759</v>
      </c>
      <c r="G275" s="651" t="s">
        <v>355</v>
      </c>
      <c r="H275" s="652">
        <v>11</v>
      </c>
      <c r="I275" s="829"/>
      <c r="J275" s="653">
        <f>ROUND(I275*H275,2)</f>
        <v>0</v>
      </c>
      <c r="K275" s="650" t="s">
        <v>3498</v>
      </c>
      <c r="L275" s="654"/>
      <c r="M275" s="655" t="s">
        <v>3433</v>
      </c>
      <c r="N275" s="656" t="s">
        <v>3450</v>
      </c>
      <c r="O275" s="657">
        <v>0</v>
      </c>
      <c r="P275" s="657">
        <f>O275*H275</f>
        <v>0</v>
      </c>
      <c r="Q275" s="657">
        <v>0.097</v>
      </c>
      <c r="R275" s="657">
        <f>Q275*H275</f>
        <v>1.067</v>
      </c>
      <c r="S275" s="657">
        <v>0</v>
      </c>
      <c r="T275" s="658">
        <f>S275*H275</f>
        <v>0</v>
      </c>
      <c r="AR275" s="576" t="s">
        <v>673</v>
      </c>
      <c r="AT275" s="576" t="s">
        <v>3495</v>
      </c>
      <c r="AU275" s="576" t="s">
        <v>266</v>
      </c>
      <c r="AY275" s="576" t="s">
        <v>3494</v>
      </c>
      <c r="BE275" s="659">
        <f>IF(N275="základní",J275,0)</f>
        <v>0</v>
      </c>
      <c r="BF275" s="659">
        <f>IF(N275="snížená",J275,0)</f>
        <v>0</v>
      </c>
      <c r="BG275" s="659">
        <f>IF(N275="zákl. přenesená",J275,0)</f>
        <v>0</v>
      </c>
      <c r="BH275" s="659">
        <f>IF(N275="sníž. přenesená",J275,0)</f>
        <v>0</v>
      </c>
      <c r="BI275" s="659">
        <f>IF(N275="nulová",J275,0)</f>
        <v>0</v>
      </c>
      <c r="BJ275" s="576" t="s">
        <v>94</v>
      </c>
      <c r="BK275" s="659">
        <f>ROUND(I275*H275,2)</f>
        <v>0</v>
      </c>
      <c r="BL275" s="576" t="s">
        <v>527</v>
      </c>
      <c r="BM275" s="576" t="s">
        <v>3760</v>
      </c>
    </row>
    <row r="276" spans="2:65" s="583" customFormat="1" ht="16.5" customHeight="1">
      <c r="B276" s="647"/>
      <c r="C276" s="648" t="s">
        <v>3761</v>
      </c>
      <c r="D276" s="648" t="s">
        <v>3495</v>
      </c>
      <c r="E276" s="649" t="s">
        <v>3762</v>
      </c>
      <c r="F276" s="650" t="s">
        <v>3763</v>
      </c>
      <c r="G276" s="651" t="s">
        <v>355</v>
      </c>
      <c r="H276" s="652">
        <v>11</v>
      </c>
      <c r="I276" s="829"/>
      <c r="J276" s="653">
        <f>ROUND(I276*H276,2)</f>
        <v>0</v>
      </c>
      <c r="K276" s="650" t="s">
        <v>3498</v>
      </c>
      <c r="L276" s="654"/>
      <c r="M276" s="655" t="s">
        <v>3433</v>
      </c>
      <c r="N276" s="656" t="s">
        <v>3450</v>
      </c>
      <c r="O276" s="657">
        <v>0</v>
      </c>
      <c r="P276" s="657">
        <f>O276*H276</f>
        <v>0</v>
      </c>
      <c r="Q276" s="657">
        <v>0.027</v>
      </c>
      <c r="R276" s="657">
        <f>Q276*H276</f>
        <v>0.297</v>
      </c>
      <c r="S276" s="657">
        <v>0</v>
      </c>
      <c r="T276" s="658">
        <f>S276*H276</f>
        <v>0</v>
      </c>
      <c r="AR276" s="576" t="s">
        <v>673</v>
      </c>
      <c r="AT276" s="576" t="s">
        <v>3495</v>
      </c>
      <c r="AU276" s="576" t="s">
        <v>266</v>
      </c>
      <c r="AY276" s="576" t="s">
        <v>3494</v>
      </c>
      <c r="BE276" s="659">
        <f>IF(N276="základní",J276,0)</f>
        <v>0</v>
      </c>
      <c r="BF276" s="659">
        <f>IF(N276="snížená",J276,0)</f>
        <v>0</v>
      </c>
      <c r="BG276" s="659">
        <f>IF(N276="zákl. přenesená",J276,0)</f>
        <v>0</v>
      </c>
      <c r="BH276" s="659">
        <f>IF(N276="sníž. přenesená",J276,0)</f>
        <v>0</v>
      </c>
      <c r="BI276" s="659">
        <f>IF(N276="nulová",J276,0)</f>
        <v>0</v>
      </c>
      <c r="BJ276" s="576" t="s">
        <v>94</v>
      </c>
      <c r="BK276" s="659">
        <f>ROUND(I276*H276,2)</f>
        <v>0</v>
      </c>
      <c r="BL276" s="576" t="s">
        <v>527</v>
      </c>
      <c r="BM276" s="576" t="s">
        <v>3764</v>
      </c>
    </row>
    <row r="277" spans="2:65" s="583" customFormat="1" ht="16.5" customHeight="1">
      <c r="B277" s="647"/>
      <c r="C277" s="648" t="s">
        <v>3765</v>
      </c>
      <c r="D277" s="648" t="s">
        <v>3495</v>
      </c>
      <c r="E277" s="649" t="s">
        <v>3766</v>
      </c>
      <c r="F277" s="650" t="s">
        <v>3767</v>
      </c>
      <c r="G277" s="651" t="s">
        <v>355</v>
      </c>
      <c r="H277" s="652">
        <v>11</v>
      </c>
      <c r="I277" s="829"/>
      <c r="J277" s="653">
        <f>ROUND(I277*H277,2)</f>
        <v>0</v>
      </c>
      <c r="K277" s="650" t="s">
        <v>3498</v>
      </c>
      <c r="L277" s="654"/>
      <c r="M277" s="655" t="s">
        <v>3433</v>
      </c>
      <c r="N277" s="656" t="s">
        <v>3450</v>
      </c>
      <c r="O277" s="657">
        <v>0</v>
      </c>
      <c r="P277" s="657">
        <f>O277*H277</f>
        <v>0</v>
      </c>
      <c r="Q277" s="657">
        <v>0.04</v>
      </c>
      <c r="R277" s="657">
        <f>Q277*H277</f>
        <v>0.44</v>
      </c>
      <c r="S277" s="657">
        <v>0</v>
      </c>
      <c r="T277" s="658">
        <f>S277*H277</f>
        <v>0</v>
      </c>
      <c r="AR277" s="576" t="s">
        <v>673</v>
      </c>
      <c r="AT277" s="576" t="s">
        <v>3495</v>
      </c>
      <c r="AU277" s="576" t="s">
        <v>266</v>
      </c>
      <c r="AY277" s="576" t="s">
        <v>3494</v>
      </c>
      <c r="BE277" s="659">
        <f>IF(N277="základní",J277,0)</f>
        <v>0</v>
      </c>
      <c r="BF277" s="659">
        <f>IF(N277="snížená",J277,0)</f>
        <v>0</v>
      </c>
      <c r="BG277" s="659">
        <f>IF(N277="zákl. přenesená",J277,0)</f>
        <v>0</v>
      </c>
      <c r="BH277" s="659">
        <f>IF(N277="sníž. přenesená",J277,0)</f>
        <v>0</v>
      </c>
      <c r="BI277" s="659">
        <f>IF(N277="nulová",J277,0)</f>
        <v>0</v>
      </c>
      <c r="BJ277" s="576" t="s">
        <v>94</v>
      </c>
      <c r="BK277" s="659">
        <f>ROUND(I277*H277,2)</f>
        <v>0</v>
      </c>
      <c r="BL277" s="576" t="s">
        <v>527</v>
      </c>
      <c r="BM277" s="576" t="s">
        <v>3768</v>
      </c>
    </row>
    <row r="278" spans="2:65" s="583" customFormat="1" ht="16.5" customHeight="1">
      <c r="B278" s="647"/>
      <c r="C278" s="677" t="s">
        <v>3769</v>
      </c>
      <c r="D278" s="677" t="s">
        <v>3503</v>
      </c>
      <c r="E278" s="678" t="s">
        <v>3770</v>
      </c>
      <c r="F278" s="679" t="s">
        <v>3771</v>
      </c>
      <c r="G278" s="680" t="s">
        <v>355</v>
      </c>
      <c r="H278" s="681">
        <v>1</v>
      </c>
      <c r="I278" s="830"/>
      <c r="J278" s="682">
        <f>ROUND(I278*H278,2)</f>
        <v>0</v>
      </c>
      <c r="K278" s="679" t="s">
        <v>3433</v>
      </c>
      <c r="L278" s="584"/>
      <c r="M278" s="683" t="s">
        <v>3433</v>
      </c>
      <c r="N278" s="684" t="s">
        <v>3450</v>
      </c>
      <c r="O278" s="657">
        <v>1.694</v>
      </c>
      <c r="P278" s="657">
        <f>O278*H278</f>
        <v>1.694</v>
      </c>
      <c r="Q278" s="657">
        <v>0.21734</v>
      </c>
      <c r="R278" s="657">
        <f>Q278*H278</f>
        <v>0.21734</v>
      </c>
      <c r="S278" s="657">
        <v>0</v>
      </c>
      <c r="T278" s="658">
        <f>S278*H278</f>
        <v>0</v>
      </c>
      <c r="AR278" s="576" t="s">
        <v>527</v>
      </c>
      <c r="AT278" s="576" t="s">
        <v>3503</v>
      </c>
      <c r="AU278" s="576" t="s">
        <v>266</v>
      </c>
      <c r="AY278" s="576" t="s">
        <v>3494</v>
      </c>
      <c r="BE278" s="659">
        <f>IF(N278="základní",J278,0)</f>
        <v>0</v>
      </c>
      <c r="BF278" s="659">
        <f>IF(N278="snížená",J278,0)</f>
        <v>0</v>
      </c>
      <c r="BG278" s="659">
        <f>IF(N278="zákl. přenesená",J278,0)</f>
        <v>0</v>
      </c>
      <c r="BH278" s="659">
        <f>IF(N278="sníž. přenesená",J278,0)</f>
        <v>0</v>
      </c>
      <c r="BI278" s="659">
        <f>IF(N278="nulová",J278,0)</f>
        <v>0</v>
      </c>
      <c r="BJ278" s="576" t="s">
        <v>94</v>
      </c>
      <c r="BK278" s="659">
        <f>ROUND(I278*H278,2)</f>
        <v>0</v>
      </c>
      <c r="BL278" s="576" t="s">
        <v>527</v>
      </c>
      <c r="BM278" s="576" t="s">
        <v>3772</v>
      </c>
    </row>
    <row r="279" spans="2:51" s="661" customFormat="1" ht="12.75">
      <c r="B279" s="660"/>
      <c r="D279" s="662" t="s">
        <v>3500</v>
      </c>
      <c r="E279" s="663" t="s">
        <v>3433</v>
      </c>
      <c r="F279" s="664" t="s">
        <v>3773</v>
      </c>
      <c r="H279" s="665">
        <v>1</v>
      </c>
      <c r="L279" s="660"/>
      <c r="M279" s="666"/>
      <c r="N279" s="667"/>
      <c r="O279" s="667"/>
      <c r="P279" s="667"/>
      <c r="Q279" s="667"/>
      <c r="R279" s="667"/>
      <c r="S279" s="667"/>
      <c r="T279" s="668"/>
      <c r="AT279" s="663" t="s">
        <v>3500</v>
      </c>
      <c r="AU279" s="663" t="s">
        <v>266</v>
      </c>
      <c r="AV279" s="661" t="s">
        <v>266</v>
      </c>
      <c r="AW279" s="661" t="s">
        <v>3502</v>
      </c>
      <c r="AX279" s="661" t="s">
        <v>3493</v>
      </c>
      <c r="AY279" s="663" t="s">
        <v>3494</v>
      </c>
    </row>
    <row r="280" spans="2:51" s="686" customFormat="1" ht="12.75">
      <c r="B280" s="685"/>
      <c r="D280" s="662" t="s">
        <v>3500</v>
      </c>
      <c r="E280" s="687" t="s">
        <v>3433</v>
      </c>
      <c r="F280" s="688" t="s">
        <v>3774</v>
      </c>
      <c r="H280" s="687" t="s">
        <v>3433</v>
      </c>
      <c r="L280" s="685"/>
      <c r="M280" s="689"/>
      <c r="N280" s="690"/>
      <c r="O280" s="690"/>
      <c r="P280" s="690"/>
      <c r="Q280" s="690"/>
      <c r="R280" s="690"/>
      <c r="S280" s="690"/>
      <c r="T280" s="691"/>
      <c r="AT280" s="687" t="s">
        <v>3500</v>
      </c>
      <c r="AU280" s="687" t="s">
        <v>266</v>
      </c>
      <c r="AV280" s="686" t="s">
        <v>94</v>
      </c>
      <c r="AW280" s="686" t="s">
        <v>3502</v>
      </c>
      <c r="AX280" s="686" t="s">
        <v>3493</v>
      </c>
      <c r="AY280" s="687" t="s">
        <v>3494</v>
      </c>
    </row>
    <row r="281" spans="2:51" s="686" customFormat="1" ht="12.75">
      <c r="B281" s="685"/>
      <c r="D281" s="662" t="s">
        <v>3500</v>
      </c>
      <c r="E281" s="687" t="s">
        <v>3433</v>
      </c>
      <c r="F281" s="688" t="s">
        <v>3775</v>
      </c>
      <c r="H281" s="687" t="s">
        <v>3433</v>
      </c>
      <c r="L281" s="685"/>
      <c r="M281" s="689"/>
      <c r="N281" s="690"/>
      <c r="O281" s="690"/>
      <c r="P281" s="690"/>
      <c r="Q281" s="690"/>
      <c r="R281" s="690"/>
      <c r="S281" s="690"/>
      <c r="T281" s="691"/>
      <c r="AT281" s="687" t="s">
        <v>3500</v>
      </c>
      <c r="AU281" s="687" t="s">
        <v>266</v>
      </c>
      <c r="AV281" s="686" t="s">
        <v>94</v>
      </c>
      <c r="AW281" s="686" t="s">
        <v>3502</v>
      </c>
      <c r="AX281" s="686" t="s">
        <v>3493</v>
      </c>
      <c r="AY281" s="687" t="s">
        <v>3494</v>
      </c>
    </row>
    <row r="282" spans="2:51" s="686" customFormat="1" ht="12.75">
      <c r="B282" s="685"/>
      <c r="D282" s="662" t="s">
        <v>3500</v>
      </c>
      <c r="E282" s="687" t="s">
        <v>3433</v>
      </c>
      <c r="F282" s="688" t="s">
        <v>3776</v>
      </c>
      <c r="H282" s="687" t="s">
        <v>3433</v>
      </c>
      <c r="L282" s="685"/>
      <c r="M282" s="689"/>
      <c r="N282" s="690"/>
      <c r="O282" s="690"/>
      <c r="P282" s="690"/>
      <c r="Q282" s="690"/>
      <c r="R282" s="690"/>
      <c r="S282" s="690"/>
      <c r="T282" s="691"/>
      <c r="AT282" s="687" t="s">
        <v>3500</v>
      </c>
      <c r="AU282" s="687" t="s">
        <v>266</v>
      </c>
      <c r="AV282" s="686" t="s">
        <v>94</v>
      </c>
      <c r="AW282" s="686" t="s">
        <v>3502</v>
      </c>
      <c r="AX282" s="686" t="s">
        <v>3493</v>
      </c>
      <c r="AY282" s="687" t="s">
        <v>3494</v>
      </c>
    </row>
    <row r="283" spans="2:51" s="686" customFormat="1" ht="12.75">
      <c r="B283" s="685"/>
      <c r="D283" s="662" t="s">
        <v>3500</v>
      </c>
      <c r="E283" s="687" t="s">
        <v>3433</v>
      </c>
      <c r="F283" s="688" t="s">
        <v>3777</v>
      </c>
      <c r="H283" s="687" t="s">
        <v>3433</v>
      </c>
      <c r="L283" s="685"/>
      <c r="M283" s="689"/>
      <c r="N283" s="690"/>
      <c r="O283" s="690"/>
      <c r="P283" s="690"/>
      <c r="Q283" s="690"/>
      <c r="R283" s="690"/>
      <c r="S283" s="690"/>
      <c r="T283" s="691"/>
      <c r="AT283" s="687" t="s">
        <v>3500</v>
      </c>
      <c r="AU283" s="687" t="s">
        <v>266</v>
      </c>
      <c r="AV283" s="686" t="s">
        <v>94</v>
      </c>
      <c r="AW283" s="686" t="s">
        <v>3502</v>
      </c>
      <c r="AX283" s="686" t="s">
        <v>3493</v>
      </c>
      <c r="AY283" s="687" t="s">
        <v>3494</v>
      </c>
    </row>
    <row r="284" spans="2:51" s="686" customFormat="1" ht="12.75">
      <c r="B284" s="685"/>
      <c r="D284" s="662" t="s">
        <v>3500</v>
      </c>
      <c r="E284" s="687" t="s">
        <v>3433</v>
      </c>
      <c r="F284" s="688" t="s">
        <v>3778</v>
      </c>
      <c r="H284" s="687" t="s">
        <v>3433</v>
      </c>
      <c r="L284" s="685"/>
      <c r="M284" s="689"/>
      <c r="N284" s="690"/>
      <c r="O284" s="690"/>
      <c r="P284" s="690"/>
      <c r="Q284" s="690"/>
      <c r="R284" s="690"/>
      <c r="S284" s="690"/>
      <c r="T284" s="691"/>
      <c r="AT284" s="687" t="s">
        <v>3500</v>
      </c>
      <c r="AU284" s="687" t="s">
        <v>266</v>
      </c>
      <c r="AV284" s="686" t="s">
        <v>94</v>
      </c>
      <c r="AW284" s="686" t="s">
        <v>3502</v>
      </c>
      <c r="AX284" s="686" t="s">
        <v>3493</v>
      </c>
      <c r="AY284" s="687" t="s">
        <v>3494</v>
      </c>
    </row>
    <row r="285" spans="2:51" s="670" customFormat="1" ht="12.75">
      <c r="B285" s="669"/>
      <c r="D285" s="662" t="s">
        <v>3500</v>
      </c>
      <c r="E285" s="671" t="s">
        <v>3433</v>
      </c>
      <c r="F285" s="672" t="s">
        <v>3381</v>
      </c>
      <c r="H285" s="673">
        <v>1</v>
      </c>
      <c r="L285" s="669"/>
      <c r="M285" s="674"/>
      <c r="N285" s="675"/>
      <c r="O285" s="675"/>
      <c r="P285" s="675"/>
      <c r="Q285" s="675"/>
      <c r="R285" s="675"/>
      <c r="S285" s="675"/>
      <c r="T285" s="676"/>
      <c r="AT285" s="671" t="s">
        <v>3500</v>
      </c>
      <c r="AU285" s="671" t="s">
        <v>266</v>
      </c>
      <c r="AV285" s="670" t="s">
        <v>527</v>
      </c>
      <c r="AW285" s="670" t="s">
        <v>3502</v>
      </c>
      <c r="AX285" s="670" t="s">
        <v>94</v>
      </c>
      <c r="AY285" s="671" t="s">
        <v>3494</v>
      </c>
    </row>
    <row r="286" spans="2:65" s="583" customFormat="1" ht="16.5" customHeight="1">
      <c r="B286" s="647"/>
      <c r="C286" s="648" t="s">
        <v>3779</v>
      </c>
      <c r="D286" s="648" t="s">
        <v>3495</v>
      </c>
      <c r="E286" s="649" t="s">
        <v>3780</v>
      </c>
      <c r="F286" s="650" t="s">
        <v>3781</v>
      </c>
      <c r="G286" s="651" t="s">
        <v>355</v>
      </c>
      <c r="H286" s="652">
        <v>1</v>
      </c>
      <c r="I286" s="829"/>
      <c r="J286" s="653">
        <f>ROUND(I286*H286,2)</f>
        <v>0</v>
      </c>
      <c r="K286" s="650" t="s">
        <v>3433</v>
      </c>
      <c r="L286" s="654"/>
      <c r="M286" s="655" t="s">
        <v>3433</v>
      </c>
      <c r="N286" s="656" t="s">
        <v>3450</v>
      </c>
      <c r="O286" s="657">
        <v>0</v>
      </c>
      <c r="P286" s="657">
        <f>O286*H286</f>
        <v>0</v>
      </c>
      <c r="Q286" s="657">
        <v>0.025</v>
      </c>
      <c r="R286" s="657">
        <f>Q286*H286</f>
        <v>0.025</v>
      </c>
      <c r="S286" s="657">
        <v>0</v>
      </c>
      <c r="T286" s="658">
        <f>S286*H286</f>
        <v>0</v>
      </c>
      <c r="AR286" s="576" t="s">
        <v>673</v>
      </c>
      <c r="AT286" s="576" t="s">
        <v>3495</v>
      </c>
      <c r="AU286" s="576" t="s">
        <v>266</v>
      </c>
      <c r="AY286" s="576" t="s">
        <v>3494</v>
      </c>
      <c r="BE286" s="659">
        <f>IF(N286="základní",J286,0)</f>
        <v>0</v>
      </c>
      <c r="BF286" s="659">
        <f>IF(N286="snížená",J286,0)</f>
        <v>0</v>
      </c>
      <c r="BG286" s="659">
        <f>IF(N286="zákl. přenesená",J286,0)</f>
        <v>0</v>
      </c>
      <c r="BH286" s="659">
        <f>IF(N286="sníž. přenesená",J286,0)</f>
        <v>0</v>
      </c>
      <c r="BI286" s="659">
        <f>IF(N286="nulová",J286,0)</f>
        <v>0</v>
      </c>
      <c r="BJ286" s="576" t="s">
        <v>94</v>
      </c>
      <c r="BK286" s="659">
        <f>ROUND(I286*H286,2)</f>
        <v>0</v>
      </c>
      <c r="BL286" s="576" t="s">
        <v>527</v>
      </c>
      <c r="BM286" s="576" t="s">
        <v>3782</v>
      </c>
    </row>
    <row r="287" spans="2:51" s="661" customFormat="1" ht="12.75">
      <c r="B287" s="660"/>
      <c r="D287" s="662" t="s">
        <v>3500</v>
      </c>
      <c r="E287" s="663" t="s">
        <v>3433</v>
      </c>
      <c r="F287" s="664" t="s">
        <v>3783</v>
      </c>
      <c r="H287" s="665">
        <v>1</v>
      </c>
      <c r="L287" s="660"/>
      <c r="M287" s="666"/>
      <c r="N287" s="667"/>
      <c r="O287" s="667"/>
      <c r="P287" s="667"/>
      <c r="Q287" s="667"/>
      <c r="R287" s="667"/>
      <c r="S287" s="667"/>
      <c r="T287" s="668"/>
      <c r="AT287" s="663" t="s">
        <v>3500</v>
      </c>
      <c r="AU287" s="663" t="s">
        <v>266</v>
      </c>
      <c r="AV287" s="661" t="s">
        <v>266</v>
      </c>
      <c r="AW287" s="661" t="s">
        <v>3502</v>
      </c>
      <c r="AX287" s="661" t="s">
        <v>3493</v>
      </c>
      <c r="AY287" s="663" t="s">
        <v>3494</v>
      </c>
    </row>
    <row r="288" spans="2:51" s="670" customFormat="1" ht="12.75">
      <c r="B288" s="669"/>
      <c r="D288" s="662" t="s">
        <v>3500</v>
      </c>
      <c r="E288" s="671" t="s">
        <v>3433</v>
      </c>
      <c r="F288" s="672" t="s">
        <v>3381</v>
      </c>
      <c r="H288" s="673">
        <v>1</v>
      </c>
      <c r="L288" s="669"/>
      <c r="M288" s="674"/>
      <c r="N288" s="675"/>
      <c r="O288" s="675"/>
      <c r="P288" s="675"/>
      <c r="Q288" s="675"/>
      <c r="R288" s="675"/>
      <c r="S288" s="675"/>
      <c r="T288" s="676"/>
      <c r="AT288" s="671" t="s">
        <v>3500</v>
      </c>
      <c r="AU288" s="671" t="s">
        <v>266</v>
      </c>
      <c r="AV288" s="670" t="s">
        <v>527</v>
      </c>
      <c r="AW288" s="670" t="s">
        <v>3502</v>
      </c>
      <c r="AX288" s="670" t="s">
        <v>94</v>
      </c>
      <c r="AY288" s="671" t="s">
        <v>3494</v>
      </c>
    </row>
    <row r="289" spans="2:65" s="583" customFormat="1" ht="16.5" customHeight="1">
      <c r="B289" s="647"/>
      <c r="C289" s="677" t="s">
        <v>588</v>
      </c>
      <c r="D289" s="677" t="s">
        <v>3503</v>
      </c>
      <c r="E289" s="678" t="s">
        <v>3784</v>
      </c>
      <c r="F289" s="679" t="s">
        <v>3785</v>
      </c>
      <c r="G289" s="680" t="s">
        <v>355</v>
      </c>
      <c r="H289" s="681">
        <v>11</v>
      </c>
      <c r="I289" s="830"/>
      <c r="J289" s="682">
        <f>ROUND(I289*H289,2)</f>
        <v>0</v>
      </c>
      <c r="K289" s="679" t="s">
        <v>3498</v>
      </c>
      <c r="L289" s="584"/>
      <c r="M289" s="683" t="s">
        <v>3433</v>
      </c>
      <c r="N289" s="684" t="s">
        <v>3450</v>
      </c>
      <c r="O289" s="657">
        <v>2.064</v>
      </c>
      <c r="P289" s="657">
        <f>O289*H289</f>
        <v>22.704</v>
      </c>
      <c r="Q289" s="657">
        <v>0.21734</v>
      </c>
      <c r="R289" s="657">
        <f>Q289*H289</f>
        <v>2.39074</v>
      </c>
      <c r="S289" s="657">
        <v>0</v>
      </c>
      <c r="T289" s="658">
        <f>S289*H289</f>
        <v>0</v>
      </c>
      <c r="AR289" s="576" t="s">
        <v>527</v>
      </c>
      <c r="AT289" s="576" t="s">
        <v>3503</v>
      </c>
      <c r="AU289" s="576" t="s">
        <v>266</v>
      </c>
      <c r="AY289" s="576" t="s">
        <v>3494</v>
      </c>
      <c r="BE289" s="659">
        <f>IF(N289="základní",J289,0)</f>
        <v>0</v>
      </c>
      <c r="BF289" s="659">
        <f>IF(N289="snížená",J289,0)</f>
        <v>0</v>
      </c>
      <c r="BG289" s="659">
        <f>IF(N289="zákl. přenesená",J289,0)</f>
        <v>0</v>
      </c>
      <c r="BH289" s="659">
        <f>IF(N289="sníž. přenesená",J289,0)</f>
        <v>0</v>
      </c>
      <c r="BI289" s="659">
        <f>IF(N289="nulová",J289,0)</f>
        <v>0</v>
      </c>
      <c r="BJ289" s="576" t="s">
        <v>94</v>
      </c>
      <c r="BK289" s="659">
        <f>ROUND(I289*H289,2)</f>
        <v>0</v>
      </c>
      <c r="BL289" s="576" t="s">
        <v>527</v>
      </c>
      <c r="BM289" s="576" t="s">
        <v>3786</v>
      </c>
    </row>
    <row r="290" spans="2:51" s="661" customFormat="1" ht="12.75">
      <c r="B290" s="660"/>
      <c r="D290" s="662" t="s">
        <v>3500</v>
      </c>
      <c r="E290" s="663" t="s">
        <v>3433</v>
      </c>
      <c r="F290" s="664" t="s">
        <v>147</v>
      </c>
      <c r="H290" s="665">
        <v>11</v>
      </c>
      <c r="L290" s="660"/>
      <c r="M290" s="666"/>
      <c r="N290" s="667"/>
      <c r="O290" s="667"/>
      <c r="P290" s="667"/>
      <c r="Q290" s="667"/>
      <c r="R290" s="667"/>
      <c r="S290" s="667"/>
      <c r="T290" s="668"/>
      <c r="AT290" s="663" t="s">
        <v>3500</v>
      </c>
      <c r="AU290" s="663" t="s">
        <v>266</v>
      </c>
      <c r="AV290" s="661" t="s">
        <v>266</v>
      </c>
      <c r="AW290" s="661" t="s">
        <v>3502</v>
      </c>
      <c r="AX290" s="661" t="s">
        <v>3493</v>
      </c>
      <c r="AY290" s="663" t="s">
        <v>3494</v>
      </c>
    </row>
    <row r="291" spans="2:51" s="670" customFormat="1" ht="12.75">
      <c r="B291" s="669"/>
      <c r="D291" s="662" t="s">
        <v>3500</v>
      </c>
      <c r="E291" s="671" t="s">
        <v>3433</v>
      </c>
      <c r="F291" s="672" t="s">
        <v>3381</v>
      </c>
      <c r="H291" s="673">
        <v>11</v>
      </c>
      <c r="L291" s="669"/>
      <c r="M291" s="674"/>
      <c r="N291" s="675"/>
      <c r="O291" s="675"/>
      <c r="P291" s="675"/>
      <c r="Q291" s="675"/>
      <c r="R291" s="675"/>
      <c r="S291" s="675"/>
      <c r="T291" s="676"/>
      <c r="AT291" s="671" t="s">
        <v>3500</v>
      </c>
      <c r="AU291" s="671" t="s">
        <v>266</v>
      </c>
      <c r="AV291" s="670" t="s">
        <v>527</v>
      </c>
      <c r="AW291" s="670" t="s">
        <v>3502</v>
      </c>
      <c r="AX291" s="670" t="s">
        <v>94</v>
      </c>
      <c r="AY291" s="671" t="s">
        <v>3494</v>
      </c>
    </row>
    <row r="292" spans="2:65" s="583" customFormat="1" ht="16.5" customHeight="1">
      <c r="B292" s="647"/>
      <c r="C292" s="648" t="s">
        <v>3787</v>
      </c>
      <c r="D292" s="648" t="s">
        <v>3495</v>
      </c>
      <c r="E292" s="649" t="s">
        <v>3788</v>
      </c>
      <c r="F292" s="650" t="s">
        <v>3789</v>
      </c>
      <c r="G292" s="651" t="s">
        <v>355</v>
      </c>
      <c r="H292" s="652">
        <v>11</v>
      </c>
      <c r="I292" s="829"/>
      <c r="J292" s="653">
        <f>ROUND(I292*H292,2)</f>
        <v>0</v>
      </c>
      <c r="K292" s="650" t="s">
        <v>3498</v>
      </c>
      <c r="L292" s="654"/>
      <c r="M292" s="655" t="s">
        <v>3433</v>
      </c>
      <c r="N292" s="656" t="s">
        <v>3450</v>
      </c>
      <c r="O292" s="657">
        <v>0</v>
      </c>
      <c r="P292" s="657">
        <f>O292*H292</f>
        <v>0</v>
      </c>
      <c r="Q292" s="657">
        <v>0.0506</v>
      </c>
      <c r="R292" s="657">
        <f>Q292*H292</f>
        <v>0.5566</v>
      </c>
      <c r="S292" s="657">
        <v>0</v>
      </c>
      <c r="T292" s="658">
        <f>S292*H292</f>
        <v>0</v>
      </c>
      <c r="AR292" s="576" t="s">
        <v>673</v>
      </c>
      <c r="AT292" s="576" t="s">
        <v>3495</v>
      </c>
      <c r="AU292" s="576" t="s">
        <v>266</v>
      </c>
      <c r="AY292" s="576" t="s">
        <v>3494</v>
      </c>
      <c r="BE292" s="659">
        <f>IF(N292="základní",J292,0)</f>
        <v>0</v>
      </c>
      <c r="BF292" s="659">
        <f>IF(N292="snížená",J292,0)</f>
        <v>0</v>
      </c>
      <c r="BG292" s="659">
        <f>IF(N292="zákl. přenesená",J292,0)</f>
        <v>0</v>
      </c>
      <c r="BH292" s="659">
        <f>IF(N292="sníž. přenesená",J292,0)</f>
        <v>0</v>
      </c>
      <c r="BI292" s="659">
        <f>IF(N292="nulová",J292,0)</f>
        <v>0</v>
      </c>
      <c r="BJ292" s="576" t="s">
        <v>94</v>
      </c>
      <c r="BK292" s="659">
        <f>ROUND(I292*H292,2)</f>
        <v>0</v>
      </c>
      <c r="BL292" s="576" t="s">
        <v>527</v>
      </c>
      <c r="BM292" s="576" t="s">
        <v>3790</v>
      </c>
    </row>
    <row r="293" spans="2:65" s="583" customFormat="1" ht="16.5" customHeight="1">
      <c r="B293" s="647"/>
      <c r="C293" s="677" t="s">
        <v>611</v>
      </c>
      <c r="D293" s="677" t="s">
        <v>3503</v>
      </c>
      <c r="E293" s="678" t="s">
        <v>3791</v>
      </c>
      <c r="F293" s="679" t="s">
        <v>3792</v>
      </c>
      <c r="G293" s="680" t="s">
        <v>355</v>
      </c>
      <c r="H293" s="681">
        <v>2</v>
      </c>
      <c r="I293" s="830"/>
      <c r="J293" s="682">
        <f>ROUND(I293*H293,2)</f>
        <v>0</v>
      </c>
      <c r="K293" s="679" t="s">
        <v>3498</v>
      </c>
      <c r="L293" s="584"/>
      <c r="M293" s="683" t="s">
        <v>3433</v>
      </c>
      <c r="N293" s="684" t="s">
        <v>3450</v>
      </c>
      <c r="O293" s="657">
        <v>3.839</v>
      </c>
      <c r="P293" s="657">
        <f>O293*H293</f>
        <v>7.678</v>
      </c>
      <c r="Q293" s="657">
        <v>0.42368</v>
      </c>
      <c r="R293" s="657">
        <f>Q293*H293</f>
        <v>0.84736</v>
      </c>
      <c r="S293" s="657">
        <v>0</v>
      </c>
      <c r="T293" s="658">
        <f>S293*H293</f>
        <v>0</v>
      </c>
      <c r="AR293" s="576" t="s">
        <v>527</v>
      </c>
      <c r="AT293" s="576" t="s">
        <v>3503</v>
      </c>
      <c r="AU293" s="576" t="s">
        <v>266</v>
      </c>
      <c r="AY293" s="576" t="s">
        <v>3494</v>
      </c>
      <c r="BE293" s="659">
        <f>IF(N293="základní",J293,0)</f>
        <v>0</v>
      </c>
      <c r="BF293" s="659">
        <f>IF(N293="snížená",J293,0)</f>
        <v>0</v>
      </c>
      <c r="BG293" s="659">
        <f>IF(N293="zákl. přenesená",J293,0)</f>
        <v>0</v>
      </c>
      <c r="BH293" s="659">
        <f>IF(N293="sníž. přenesená",J293,0)</f>
        <v>0</v>
      </c>
      <c r="BI293" s="659">
        <f>IF(N293="nulová",J293,0)</f>
        <v>0</v>
      </c>
      <c r="BJ293" s="576" t="s">
        <v>94</v>
      </c>
      <c r="BK293" s="659">
        <f>ROUND(I293*H293,2)</f>
        <v>0</v>
      </c>
      <c r="BL293" s="576" t="s">
        <v>527</v>
      </c>
      <c r="BM293" s="576" t="s">
        <v>3793</v>
      </c>
    </row>
    <row r="294" spans="2:51" s="686" customFormat="1" ht="12.75">
      <c r="B294" s="685"/>
      <c r="D294" s="662" t="s">
        <v>3500</v>
      </c>
      <c r="E294" s="687" t="s">
        <v>3433</v>
      </c>
      <c r="F294" s="688" t="s">
        <v>3794</v>
      </c>
      <c r="H294" s="687" t="s">
        <v>3433</v>
      </c>
      <c r="L294" s="685"/>
      <c r="M294" s="689"/>
      <c r="N294" s="690"/>
      <c r="O294" s="690"/>
      <c r="P294" s="690"/>
      <c r="Q294" s="690"/>
      <c r="R294" s="690"/>
      <c r="S294" s="690"/>
      <c r="T294" s="691"/>
      <c r="AT294" s="687" t="s">
        <v>3500</v>
      </c>
      <c r="AU294" s="687" t="s">
        <v>266</v>
      </c>
      <c r="AV294" s="686" t="s">
        <v>94</v>
      </c>
      <c r="AW294" s="686" t="s">
        <v>3502</v>
      </c>
      <c r="AX294" s="686" t="s">
        <v>3493</v>
      </c>
      <c r="AY294" s="687" t="s">
        <v>3494</v>
      </c>
    </row>
    <row r="295" spans="2:51" s="661" customFormat="1" ht="12.75">
      <c r="B295" s="660"/>
      <c r="D295" s="662" t="s">
        <v>3500</v>
      </c>
      <c r="E295" s="663" t="s">
        <v>3433</v>
      </c>
      <c r="F295" s="664" t="s">
        <v>266</v>
      </c>
      <c r="H295" s="665">
        <v>2</v>
      </c>
      <c r="L295" s="660"/>
      <c r="M295" s="666"/>
      <c r="N295" s="667"/>
      <c r="O295" s="667"/>
      <c r="P295" s="667"/>
      <c r="Q295" s="667"/>
      <c r="R295" s="667"/>
      <c r="S295" s="667"/>
      <c r="T295" s="668"/>
      <c r="AT295" s="663" t="s">
        <v>3500</v>
      </c>
      <c r="AU295" s="663" t="s">
        <v>266</v>
      </c>
      <c r="AV295" s="661" t="s">
        <v>266</v>
      </c>
      <c r="AW295" s="661" t="s">
        <v>3502</v>
      </c>
      <c r="AX295" s="661" t="s">
        <v>3493</v>
      </c>
      <c r="AY295" s="663" t="s">
        <v>3494</v>
      </c>
    </row>
    <row r="296" spans="2:51" s="670" customFormat="1" ht="12.75">
      <c r="B296" s="669"/>
      <c r="D296" s="662" t="s">
        <v>3500</v>
      </c>
      <c r="E296" s="671" t="s">
        <v>3433</v>
      </c>
      <c r="F296" s="672" t="s">
        <v>3381</v>
      </c>
      <c r="H296" s="673">
        <v>2</v>
      </c>
      <c r="L296" s="669"/>
      <c r="M296" s="674"/>
      <c r="N296" s="675"/>
      <c r="O296" s="675"/>
      <c r="P296" s="675"/>
      <c r="Q296" s="675"/>
      <c r="R296" s="675"/>
      <c r="S296" s="675"/>
      <c r="T296" s="676"/>
      <c r="AT296" s="671" t="s">
        <v>3500</v>
      </c>
      <c r="AU296" s="671" t="s">
        <v>266</v>
      </c>
      <c r="AV296" s="670" t="s">
        <v>527</v>
      </c>
      <c r="AW296" s="670" t="s">
        <v>3502</v>
      </c>
      <c r="AX296" s="670" t="s">
        <v>94</v>
      </c>
      <c r="AY296" s="671" t="s">
        <v>3494</v>
      </c>
    </row>
    <row r="297" spans="2:65" s="583" customFormat="1" ht="16.5" customHeight="1">
      <c r="B297" s="647"/>
      <c r="C297" s="677" t="s">
        <v>644</v>
      </c>
      <c r="D297" s="677" t="s">
        <v>3503</v>
      </c>
      <c r="E297" s="678" t="s">
        <v>3795</v>
      </c>
      <c r="F297" s="679" t="s">
        <v>3796</v>
      </c>
      <c r="G297" s="680" t="s">
        <v>355</v>
      </c>
      <c r="H297" s="681">
        <v>1</v>
      </c>
      <c r="I297" s="830"/>
      <c r="J297" s="682">
        <f>ROUND(I297*H297,2)</f>
        <v>0</v>
      </c>
      <c r="K297" s="679" t="s">
        <v>3433</v>
      </c>
      <c r="L297" s="584"/>
      <c r="M297" s="683" t="s">
        <v>3433</v>
      </c>
      <c r="N297" s="684" t="s">
        <v>3450</v>
      </c>
      <c r="O297" s="657">
        <v>3.817</v>
      </c>
      <c r="P297" s="657">
        <f>O297*H297</f>
        <v>3.817</v>
      </c>
      <c r="Q297" s="657">
        <v>0.4208</v>
      </c>
      <c r="R297" s="657">
        <f>Q297*H297</f>
        <v>0.4208</v>
      </c>
      <c r="S297" s="657">
        <v>0</v>
      </c>
      <c r="T297" s="658">
        <f>S297*H297</f>
        <v>0</v>
      </c>
      <c r="AR297" s="576" t="s">
        <v>527</v>
      </c>
      <c r="AT297" s="576" t="s">
        <v>3503</v>
      </c>
      <c r="AU297" s="576" t="s">
        <v>266</v>
      </c>
      <c r="AY297" s="576" t="s">
        <v>3494</v>
      </c>
      <c r="BE297" s="659">
        <f>IF(N297="základní",J297,0)</f>
        <v>0</v>
      </c>
      <c r="BF297" s="659">
        <f>IF(N297="snížená",J297,0)</f>
        <v>0</v>
      </c>
      <c r="BG297" s="659">
        <f>IF(N297="zákl. přenesená",J297,0)</f>
        <v>0</v>
      </c>
      <c r="BH297" s="659">
        <f>IF(N297="sníž. přenesená",J297,0)</f>
        <v>0</v>
      </c>
      <c r="BI297" s="659">
        <f>IF(N297="nulová",J297,0)</f>
        <v>0</v>
      </c>
      <c r="BJ297" s="576" t="s">
        <v>94</v>
      </c>
      <c r="BK297" s="659">
        <f>ROUND(I297*H297,2)</f>
        <v>0</v>
      </c>
      <c r="BL297" s="576" t="s">
        <v>527</v>
      </c>
      <c r="BM297" s="576" t="s">
        <v>3797</v>
      </c>
    </row>
    <row r="298" spans="2:51" s="661" customFormat="1" ht="12.75">
      <c r="B298" s="660"/>
      <c r="D298" s="662" t="s">
        <v>3500</v>
      </c>
      <c r="E298" s="663" t="s">
        <v>3433</v>
      </c>
      <c r="F298" s="664" t="s">
        <v>94</v>
      </c>
      <c r="H298" s="665">
        <v>1</v>
      </c>
      <c r="L298" s="660"/>
      <c r="M298" s="666"/>
      <c r="N298" s="667"/>
      <c r="O298" s="667"/>
      <c r="P298" s="667"/>
      <c r="Q298" s="667"/>
      <c r="R298" s="667"/>
      <c r="S298" s="667"/>
      <c r="T298" s="668"/>
      <c r="AT298" s="663" t="s">
        <v>3500</v>
      </c>
      <c r="AU298" s="663" t="s">
        <v>266</v>
      </c>
      <c r="AV298" s="661" t="s">
        <v>266</v>
      </c>
      <c r="AW298" s="661" t="s">
        <v>3502</v>
      </c>
      <c r="AX298" s="661" t="s">
        <v>3493</v>
      </c>
      <c r="AY298" s="663" t="s">
        <v>3494</v>
      </c>
    </row>
    <row r="299" spans="2:51" s="670" customFormat="1" ht="12.75">
      <c r="B299" s="669"/>
      <c r="D299" s="662" t="s">
        <v>3500</v>
      </c>
      <c r="E299" s="671" t="s">
        <v>3433</v>
      </c>
      <c r="F299" s="672" t="s">
        <v>3381</v>
      </c>
      <c r="H299" s="673">
        <v>1</v>
      </c>
      <c r="L299" s="669"/>
      <c r="M299" s="674"/>
      <c r="N299" s="675"/>
      <c r="O299" s="675"/>
      <c r="P299" s="675"/>
      <c r="Q299" s="675"/>
      <c r="R299" s="675"/>
      <c r="S299" s="675"/>
      <c r="T299" s="676"/>
      <c r="AT299" s="671" t="s">
        <v>3500</v>
      </c>
      <c r="AU299" s="671" t="s">
        <v>266</v>
      </c>
      <c r="AV299" s="670" t="s">
        <v>527</v>
      </c>
      <c r="AW299" s="670" t="s">
        <v>3502</v>
      </c>
      <c r="AX299" s="670" t="s">
        <v>94</v>
      </c>
      <c r="AY299" s="671" t="s">
        <v>3494</v>
      </c>
    </row>
    <row r="300" spans="2:65" s="583" customFormat="1" ht="16.5" customHeight="1">
      <c r="B300" s="647"/>
      <c r="C300" s="677" t="s">
        <v>2615</v>
      </c>
      <c r="D300" s="677" t="s">
        <v>3503</v>
      </c>
      <c r="E300" s="678" t="s">
        <v>3798</v>
      </c>
      <c r="F300" s="679" t="s">
        <v>3799</v>
      </c>
      <c r="G300" s="680" t="s">
        <v>355</v>
      </c>
      <c r="H300" s="681">
        <v>2</v>
      </c>
      <c r="I300" s="830"/>
      <c r="J300" s="682">
        <f>ROUND(I300*H300,2)</f>
        <v>0</v>
      </c>
      <c r="K300" s="679" t="s">
        <v>3498</v>
      </c>
      <c r="L300" s="584"/>
      <c r="M300" s="683" t="s">
        <v>3433</v>
      </c>
      <c r="N300" s="684" t="s">
        <v>3450</v>
      </c>
      <c r="O300" s="657">
        <v>1.551</v>
      </c>
      <c r="P300" s="657">
        <f>O300*H300</f>
        <v>3.102</v>
      </c>
      <c r="Q300" s="657">
        <v>0.31108</v>
      </c>
      <c r="R300" s="657">
        <f>Q300*H300</f>
        <v>0.62216</v>
      </c>
      <c r="S300" s="657">
        <v>0</v>
      </c>
      <c r="T300" s="658">
        <f>S300*H300</f>
        <v>0</v>
      </c>
      <c r="AR300" s="576" t="s">
        <v>527</v>
      </c>
      <c r="AT300" s="576" t="s">
        <v>3503</v>
      </c>
      <c r="AU300" s="576" t="s">
        <v>266</v>
      </c>
      <c r="AY300" s="576" t="s">
        <v>3494</v>
      </c>
      <c r="BE300" s="659">
        <f>IF(N300="základní",J300,0)</f>
        <v>0</v>
      </c>
      <c r="BF300" s="659">
        <f>IF(N300="snížená",J300,0)</f>
        <v>0</v>
      </c>
      <c r="BG300" s="659">
        <f>IF(N300="zákl. přenesená",J300,0)</f>
        <v>0</v>
      </c>
      <c r="BH300" s="659">
        <f>IF(N300="sníž. přenesená",J300,0)</f>
        <v>0</v>
      </c>
      <c r="BI300" s="659">
        <f>IF(N300="nulová",J300,0)</f>
        <v>0</v>
      </c>
      <c r="BJ300" s="576" t="s">
        <v>94</v>
      </c>
      <c r="BK300" s="659">
        <f>ROUND(I300*H300,2)</f>
        <v>0</v>
      </c>
      <c r="BL300" s="576" t="s">
        <v>527</v>
      </c>
      <c r="BM300" s="576" t="s">
        <v>3800</v>
      </c>
    </row>
    <row r="301" spans="2:51" s="661" customFormat="1" ht="12.75">
      <c r="B301" s="660"/>
      <c r="D301" s="662" t="s">
        <v>3500</v>
      </c>
      <c r="E301" s="663" t="s">
        <v>3433</v>
      </c>
      <c r="F301" s="664" t="s">
        <v>266</v>
      </c>
      <c r="H301" s="665">
        <v>2</v>
      </c>
      <c r="L301" s="660"/>
      <c r="M301" s="666"/>
      <c r="N301" s="667"/>
      <c r="O301" s="667"/>
      <c r="P301" s="667"/>
      <c r="Q301" s="667"/>
      <c r="R301" s="667"/>
      <c r="S301" s="667"/>
      <c r="T301" s="668"/>
      <c r="AT301" s="663" t="s">
        <v>3500</v>
      </c>
      <c r="AU301" s="663" t="s">
        <v>266</v>
      </c>
      <c r="AV301" s="661" t="s">
        <v>266</v>
      </c>
      <c r="AW301" s="661" t="s">
        <v>3502</v>
      </c>
      <c r="AX301" s="661" t="s">
        <v>3493</v>
      </c>
      <c r="AY301" s="663" t="s">
        <v>3494</v>
      </c>
    </row>
    <row r="302" spans="2:51" s="670" customFormat="1" ht="12.75">
      <c r="B302" s="669"/>
      <c r="D302" s="662" t="s">
        <v>3500</v>
      </c>
      <c r="E302" s="671" t="s">
        <v>3433</v>
      </c>
      <c r="F302" s="672" t="s">
        <v>3381</v>
      </c>
      <c r="H302" s="673">
        <v>2</v>
      </c>
      <c r="L302" s="669"/>
      <c r="M302" s="674"/>
      <c r="N302" s="675"/>
      <c r="O302" s="675"/>
      <c r="P302" s="675"/>
      <c r="Q302" s="675"/>
      <c r="R302" s="675"/>
      <c r="S302" s="675"/>
      <c r="T302" s="676"/>
      <c r="AT302" s="671" t="s">
        <v>3500</v>
      </c>
      <c r="AU302" s="671" t="s">
        <v>266</v>
      </c>
      <c r="AV302" s="670" t="s">
        <v>527</v>
      </c>
      <c r="AW302" s="670" t="s">
        <v>3502</v>
      </c>
      <c r="AX302" s="670" t="s">
        <v>94</v>
      </c>
      <c r="AY302" s="671" t="s">
        <v>3494</v>
      </c>
    </row>
    <row r="303" spans="2:65" s="583" customFormat="1" ht="16.5" customHeight="1">
      <c r="B303" s="647"/>
      <c r="C303" s="677" t="s">
        <v>656</v>
      </c>
      <c r="D303" s="677" t="s">
        <v>3503</v>
      </c>
      <c r="E303" s="678" t="s">
        <v>3801</v>
      </c>
      <c r="F303" s="679" t="s">
        <v>3802</v>
      </c>
      <c r="G303" s="680" t="s">
        <v>186</v>
      </c>
      <c r="H303" s="681">
        <v>3.016</v>
      </c>
      <c r="I303" s="830"/>
      <c r="J303" s="682">
        <f>ROUND(I303*H303,2)</f>
        <v>0</v>
      </c>
      <c r="K303" s="679" t="s">
        <v>3498</v>
      </c>
      <c r="L303" s="584"/>
      <c r="M303" s="683" t="s">
        <v>3433</v>
      </c>
      <c r="N303" s="684" t="s">
        <v>3450</v>
      </c>
      <c r="O303" s="657">
        <v>1.319</v>
      </c>
      <c r="P303" s="657">
        <f>O303*H303</f>
        <v>3.978104</v>
      </c>
      <c r="Q303" s="657">
        <v>0</v>
      </c>
      <c r="R303" s="657">
        <f>Q303*H303</f>
        <v>0</v>
      </c>
      <c r="S303" s="657">
        <v>0</v>
      </c>
      <c r="T303" s="658">
        <f>S303*H303</f>
        <v>0</v>
      </c>
      <c r="AR303" s="576" t="s">
        <v>527</v>
      </c>
      <c r="AT303" s="576" t="s">
        <v>3503</v>
      </c>
      <c r="AU303" s="576" t="s">
        <v>266</v>
      </c>
      <c r="AY303" s="576" t="s">
        <v>3494</v>
      </c>
      <c r="BE303" s="659">
        <f>IF(N303="základní",J303,0)</f>
        <v>0</v>
      </c>
      <c r="BF303" s="659">
        <f>IF(N303="snížená",J303,0)</f>
        <v>0</v>
      </c>
      <c r="BG303" s="659">
        <f>IF(N303="zákl. přenesená",J303,0)</f>
        <v>0</v>
      </c>
      <c r="BH303" s="659">
        <f>IF(N303="sníž. přenesená",J303,0)</f>
        <v>0</v>
      </c>
      <c r="BI303" s="659">
        <f>IF(N303="nulová",J303,0)</f>
        <v>0</v>
      </c>
      <c r="BJ303" s="576" t="s">
        <v>94</v>
      </c>
      <c r="BK303" s="659">
        <f>ROUND(I303*H303,2)</f>
        <v>0</v>
      </c>
      <c r="BL303" s="576" t="s">
        <v>527</v>
      </c>
      <c r="BM303" s="576" t="s">
        <v>3803</v>
      </c>
    </row>
    <row r="304" spans="2:51" s="686" customFormat="1" ht="12.75">
      <c r="B304" s="685"/>
      <c r="D304" s="662" t="s">
        <v>3500</v>
      </c>
      <c r="E304" s="687" t="s">
        <v>3433</v>
      </c>
      <c r="F304" s="688" t="s">
        <v>3804</v>
      </c>
      <c r="H304" s="687" t="s">
        <v>3433</v>
      </c>
      <c r="L304" s="685"/>
      <c r="M304" s="689"/>
      <c r="N304" s="690"/>
      <c r="O304" s="690"/>
      <c r="P304" s="690"/>
      <c r="Q304" s="690"/>
      <c r="R304" s="690"/>
      <c r="S304" s="690"/>
      <c r="T304" s="691"/>
      <c r="AT304" s="687" t="s">
        <v>3500</v>
      </c>
      <c r="AU304" s="687" t="s">
        <v>266</v>
      </c>
      <c r="AV304" s="686" t="s">
        <v>94</v>
      </c>
      <c r="AW304" s="686" t="s">
        <v>3502</v>
      </c>
      <c r="AX304" s="686" t="s">
        <v>3493</v>
      </c>
      <c r="AY304" s="687" t="s">
        <v>3494</v>
      </c>
    </row>
    <row r="305" spans="2:51" s="661" customFormat="1" ht="12.75">
      <c r="B305" s="660"/>
      <c r="D305" s="662" t="s">
        <v>3500</v>
      </c>
      <c r="E305" s="663" t="s">
        <v>3433</v>
      </c>
      <c r="F305" s="664" t="s">
        <v>3805</v>
      </c>
      <c r="H305" s="665">
        <v>3.016</v>
      </c>
      <c r="L305" s="660"/>
      <c r="M305" s="666"/>
      <c r="N305" s="667"/>
      <c r="O305" s="667"/>
      <c r="P305" s="667"/>
      <c r="Q305" s="667"/>
      <c r="R305" s="667"/>
      <c r="S305" s="667"/>
      <c r="T305" s="668"/>
      <c r="AT305" s="663" t="s">
        <v>3500</v>
      </c>
      <c r="AU305" s="663" t="s">
        <v>266</v>
      </c>
      <c r="AV305" s="661" t="s">
        <v>266</v>
      </c>
      <c r="AW305" s="661" t="s">
        <v>3502</v>
      </c>
      <c r="AX305" s="661" t="s">
        <v>3493</v>
      </c>
      <c r="AY305" s="663" t="s">
        <v>3494</v>
      </c>
    </row>
    <row r="306" spans="2:51" s="670" customFormat="1" ht="12.75">
      <c r="B306" s="669"/>
      <c r="D306" s="662" t="s">
        <v>3500</v>
      </c>
      <c r="E306" s="671" t="s">
        <v>3433</v>
      </c>
      <c r="F306" s="672" t="s">
        <v>3381</v>
      </c>
      <c r="H306" s="673">
        <v>3.016</v>
      </c>
      <c r="L306" s="669"/>
      <c r="M306" s="674"/>
      <c r="N306" s="675"/>
      <c r="O306" s="675"/>
      <c r="P306" s="675"/>
      <c r="Q306" s="675"/>
      <c r="R306" s="675"/>
      <c r="S306" s="675"/>
      <c r="T306" s="676"/>
      <c r="AT306" s="671" t="s">
        <v>3500</v>
      </c>
      <c r="AU306" s="671" t="s">
        <v>266</v>
      </c>
      <c r="AV306" s="670" t="s">
        <v>527</v>
      </c>
      <c r="AW306" s="670" t="s">
        <v>3502</v>
      </c>
      <c r="AX306" s="670" t="s">
        <v>94</v>
      </c>
      <c r="AY306" s="671" t="s">
        <v>3494</v>
      </c>
    </row>
    <row r="307" spans="2:65" s="583" customFormat="1" ht="16.5" customHeight="1">
      <c r="B307" s="647"/>
      <c r="C307" s="677" t="s">
        <v>3806</v>
      </c>
      <c r="D307" s="677" t="s">
        <v>3503</v>
      </c>
      <c r="E307" s="678" t="s">
        <v>3807</v>
      </c>
      <c r="F307" s="679" t="s">
        <v>3808</v>
      </c>
      <c r="G307" s="680" t="s">
        <v>183</v>
      </c>
      <c r="H307" s="681">
        <v>14.5</v>
      </c>
      <c r="I307" s="830"/>
      <c r="J307" s="682">
        <f>ROUND(I307*H307,2)</f>
        <v>0</v>
      </c>
      <c r="K307" s="679" t="s">
        <v>3498</v>
      </c>
      <c r="L307" s="584"/>
      <c r="M307" s="683" t="s">
        <v>3433</v>
      </c>
      <c r="N307" s="684" t="s">
        <v>3450</v>
      </c>
      <c r="O307" s="657">
        <v>0.963</v>
      </c>
      <c r="P307" s="657">
        <f>O307*H307</f>
        <v>13.9635</v>
      </c>
      <c r="Q307" s="657">
        <v>0.00402</v>
      </c>
      <c r="R307" s="657">
        <f>Q307*H307</f>
        <v>0.05829</v>
      </c>
      <c r="S307" s="657">
        <v>0</v>
      </c>
      <c r="T307" s="658">
        <f>S307*H307</f>
        <v>0</v>
      </c>
      <c r="AR307" s="576" t="s">
        <v>527</v>
      </c>
      <c r="AT307" s="576" t="s">
        <v>3503</v>
      </c>
      <c r="AU307" s="576" t="s">
        <v>266</v>
      </c>
      <c r="AY307" s="576" t="s">
        <v>3494</v>
      </c>
      <c r="BE307" s="659">
        <f>IF(N307="základní",J307,0)</f>
        <v>0</v>
      </c>
      <c r="BF307" s="659">
        <f>IF(N307="snížená",J307,0)</f>
        <v>0</v>
      </c>
      <c r="BG307" s="659">
        <f>IF(N307="zákl. přenesená",J307,0)</f>
        <v>0</v>
      </c>
      <c r="BH307" s="659">
        <f>IF(N307="sníž. přenesená",J307,0)</f>
        <v>0</v>
      </c>
      <c r="BI307" s="659">
        <f>IF(N307="nulová",J307,0)</f>
        <v>0</v>
      </c>
      <c r="BJ307" s="576" t="s">
        <v>94</v>
      </c>
      <c r="BK307" s="659">
        <f>ROUND(I307*H307,2)</f>
        <v>0</v>
      </c>
      <c r="BL307" s="576" t="s">
        <v>527</v>
      </c>
      <c r="BM307" s="576" t="s">
        <v>3809</v>
      </c>
    </row>
    <row r="308" spans="2:51" s="686" customFormat="1" ht="12.75">
      <c r="B308" s="685"/>
      <c r="D308" s="662" t="s">
        <v>3500</v>
      </c>
      <c r="E308" s="687" t="s">
        <v>3433</v>
      </c>
      <c r="F308" s="688" t="s">
        <v>3804</v>
      </c>
      <c r="H308" s="687" t="s">
        <v>3433</v>
      </c>
      <c r="L308" s="685"/>
      <c r="M308" s="689"/>
      <c r="N308" s="690"/>
      <c r="O308" s="690"/>
      <c r="P308" s="690"/>
      <c r="Q308" s="690"/>
      <c r="R308" s="690"/>
      <c r="S308" s="690"/>
      <c r="T308" s="691"/>
      <c r="AT308" s="687" t="s">
        <v>3500</v>
      </c>
      <c r="AU308" s="687" t="s">
        <v>266</v>
      </c>
      <c r="AV308" s="686" t="s">
        <v>94</v>
      </c>
      <c r="AW308" s="686" t="s">
        <v>3502</v>
      </c>
      <c r="AX308" s="686" t="s">
        <v>3493</v>
      </c>
      <c r="AY308" s="687" t="s">
        <v>3494</v>
      </c>
    </row>
    <row r="309" spans="2:51" s="661" customFormat="1" ht="12.75">
      <c r="B309" s="660"/>
      <c r="D309" s="662" t="s">
        <v>3500</v>
      </c>
      <c r="E309" s="663" t="s">
        <v>3433</v>
      </c>
      <c r="F309" s="664" t="s">
        <v>3810</v>
      </c>
      <c r="H309" s="665">
        <v>14.5</v>
      </c>
      <c r="L309" s="660"/>
      <c r="M309" s="666"/>
      <c r="N309" s="667"/>
      <c r="O309" s="667"/>
      <c r="P309" s="667"/>
      <c r="Q309" s="667"/>
      <c r="R309" s="667"/>
      <c r="S309" s="667"/>
      <c r="T309" s="668"/>
      <c r="AT309" s="663" t="s">
        <v>3500</v>
      </c>
      <c r="AU309" s="663" t="s">
        <v>266</v>
      </c>
      <c r="AV309" s="661" t="s">
        <v>266</v>
      </c>
      <c r="AW309" s="661" t="s">
        <v>3502</v>
      </c>
      <c r="AX309" s="661" t="s">
        <v>3493</v>
      </c>
      <c r="AY309" s="663" t="s">
        <v>3494</v>
      </c>
    </row>
    <row r="310" spans="2:51" s="670" customFormat="1" ht="12.75">
      <c r="B310" s="669"/>
      <c r="D310" s="662" t="s">
        <v>3500</v>
      </c>
      <c r="E310" s="671" t="s">
        <v>3433</v>
      </c>
      <c r="F310" s="672" t="s">
        <v>3381</v>
      </c>
      <c r="H310" s="673">
        <v>14.5</v>
      </c>
      <c r="L310" s="669"/>
      <c r="M310" s="674"/>
      <c r="N310" s="675"/>
      <c r="O310" s="675"/>
      <c r="P310" s="675"/>
      <c r="Q310" s="675"/>
      <c r="R310" s="675"/>
      <c r="S310" s="675"/>
      <c r="T310" s="676"/>
      <c r="AT310" s="671" t="s">
        <v>3500</v>
      </c>
      <c r="AU310" s="671" t="s">
        <v>266</v>
      </c>
      <c r="AV310" s="670" t="s">
        <v>527</v>
      </c>
      <c r="AW310" s="670" t="s">
        <v>3502</v>
      </c>
      <c r="AX310" s="670" t="s">
        <v>94</v>
      </c>
      <c r="AY310" s="671" t="s">
        <v>3494</v>
      </c>
    </row>
    <row r="311" spans="2:65" s="583" customFormat="1" ht="16.5" customHeight="1">
      <c r="B311" s="647"/>
      <c r="C311" s="648" t="s">
        <v>3811</v>
      </c>
      <c r="D311" s="648" t="s">
        <v>3495</v>
      </c>
      <c r="E311" s="649" t="s">
        <v>3812</v>
      </c>
      <c r="F311" s="650" t="s">
        <v>3813</v>
      </c>
      <c r="G311" s="651" t="s">
        <v>183</v>
      </c>
      <c r="H311" s="652">
        <v>14.5</v>
      </c>
      <c r="I311" s="829"/>
      <c r="J311" s="653">
        <f>ROUND(I311*H311,2)</f>
        <v>0</v>
      </c>
      <c r="K311" s="650" t="s">
        <v>3498</v>
      </c>
      <c r="L311" s="654"/>
      <c r="M311" s="655" t="s">
        <v>3433</v>
      </c>
      <c r="N311" s="656" t="s">
        <v>3450</v>
      </c>
      <c r="O311" s="657">
        <v>0</v>
      </c>
      <c r="P311" s="657">
        <f>O311*H311</f>
        <v>0</v>
      </c>
      <c r="Q311" s="657">
        <v>0.00792</v>
      </c>
      <c r="R311" s="657">
        <f>Q311*H311</f>
        <v>0.11484</v>
      </c>
      <c r="S311" s="657">
        <v>0</v>
      </c>
      <c r="T311" s="658">
        <f>S311*H311</f>
        <v>0</v>
      </c>
      <c r="AR311" s="576" t="s">
        <v>673</v>
      </c>
      <c r="AT311" s="576" t="s">
        <v>3495</v>
      </c>
      <c r="AU311" s="576" t="s">
        <v>266</v>
      </c>
      <c r="AY311" s="576" t="s">
        <v>3494</v>
      </c>
      <c r="BE311" s="659">
        <f>IF(N311="základní",J311,0)</f>
        <v>0</v>
      </c>
      <c r="BF311" s="659">
        <f>IF(N311="snížená",J311,0)</f>
        <v>0</v>
      </c>
      <c r="BG311" s="659">
        <f>IF(N311="zákl. přenesená",J311,0)</f>
        <v>0</v>
      </c>
      <c r="BH311" s="659">
        <f>IF(N311="sníž. přenesená",J311,0)</f>
        <v>0</v>
      </c>
      <c r="BI311" s="659">
        <f>IF(N311="nulová",J311,0)</f>
        <v>0</v>
      </c>
      <c r="BJ311" s="576" t="s">
        <v>94</v>
      </c>
      <c r="BK311" s="659">
        <f>ROUND(I311*H311,2)</f>
        <v>0</v>
      </c>
      <c r="BL311" s="576" t="s">
        <v>527</v>
      </c>
      <c r="BM311" s="576" t="s">
        <v>3814</v>
      </c>
    </row>
    <row r="312" spans="2:63" s="635" customFormat="1" ht="22.9" customHeight="1">
      <c r="B312" s="634"/>
      <c r="D312" s="636" t="s">
        <v>3491</v>
      </c>
      <c r="E312" s="645" t="s">
        <v>3532</v>
      </c>
      <c r="F312" s="645" t="s">
        <v>3815</v>
      </c>
      <c r="J312" s="646">
        <f>BK312</f>
        <v>0</v>
      </c>
      <c r="L312" s="634"/>
      <c r="M312" s="639"/>
      <c r="N312" s="640"/>
      <c r="O312" s="640"/>
      <c r="P312" s="641">
        <f>SUM(P313:P386)</f>
        <v>265.86697000000004</v>
      </c>
      <c r="Q312" s="640"/>
      <c r="R312" s="641">
        <f>SUM(R313:R386)</f>
        <v>32.1352873</v>
      </c>
      <c r="S312" s="640"/>
      <c r="T312" s="642">
        <f>SUM(T313:T386)</f>
        <v>34.3168</v>
      </c>
      <c r="AR312" s="636" t="s">
        <v>94</v>
      </c>
      <c r="AT312" s="643" t="s">
        <v>3491</v>
      </c>
      <c r="AU312" s="643" t="s">
        <v>94</v>
      </c>
      <c r="AY312" s="636" t="s">
        <v>3494</v>
      </c>
      <c r="BK312" s="644">
        <f>SUM(BK313:BK386)</f>
        <v>0</v>
      </c>
    </row>
    <row r="313" spans="2:65" s="583" customFormat="1" ht="16.5" customHeight="1">
      <c r="B313" s="647"/>
      <c r="C313" s="677" t="s">
        <v>3816</v>
      </c>
      <c r="D313" s="677" t="s">
        <v>3503</v>
      </c>
      <c r="E313" s="678" t="s">
        <v>3817</v>
      </c>
      <c r="F313" s="679" t="s">
        <v>3818</v>
      </c>
      <c r="G313" s="680" t="s">
        <v>355</v>
      </c>
      <c r="H313" s="681">
        <v>10</v>
      </c>
      <c r="I313" s="830"/>
      <c r="J313" s="682">
        <f>ROUND(I313*H313,2)</f>
        <v>0</v>
      </c>
      <c r="K313" s="679" t="s">
        <v>3498</v>
      </c>
      <c r="L313" s="584"/>
      <c r="M313" s="683" t="s">
        <v>3433</v>
      </c>
      <c r="N313" s="684" t="s">
        <v>3450</v>
      </c>
      <c r="O313" s="657">
        <v>0.226</v>
      </c>
      <c r="P313" s="657">
        <f>O313*H313</f>
        <v>2.2600000000000002</v>
      </c>
      <c r="Q313" s="657">
        <v>0</v>
      </c>
      <c r="R313" s="657">
        <f>Q313*H313</f>
        <v>0</v>
      </c>
      <c r="S313" s="657">
        <v>0</v>
      </c>
      <c r="T313" s="658">
        <f>S313*H313</f>
        <v>0</v>
      </c>
      <c r="AR313" s="576" t="s">
        <v>527</v>
      </c>
      <c r="AT313" s="576" t="s">
        <v>3503</v>
      </c>
      <c r="AU313" s="576" t="s">
        <v>266</v>
      </c>
      <c r="AY313" s="576" t="s">
        <v>3494</v>
      </c>
      <c r="BE313" s="659">
        <f>IF(N313="základní",J313,0)</f>
        <v>0</v>
      </c>
      <c r="BF313" s="659">
        <f>IF(N313="snížená",J313,0)</f>
        <v>0</v>
      </c>
      <c r="BG313" s="659">
        <f>IF(N313="zákl. přenesená",J313,0)</f>
        <v>0</v>
      </c>
      <c r="BH313" s="659">
        <f>IF(N313="sníž. přenesená",J313,0)</f>
        <v>0</v>
      </c>
      <c r="BI313" s="659">
        <f>IF(N313="nulová",J313,0)</f>
        <v>0</v>
      </c>
      <c r="BJ313" s="576" t="s">
        <v>94</v>
      </c>
      <c r="BK313" s="659">
        <f>ROUND(I313*H313,2)</f>
        <v>0</v>
      </c>
      <c r="BL313" s="576" t="s">
        <v>527</v>
      </c>
      <c r="BM313" s="576" t="s">
        <v>3819</v>
      </c>
    </row>
    <row r="314" spans="2:51" s="661" customFormat="1" ht="12.75">
      <c r="B314" s="660"/>
      <c r="D314" s="662" t="s">
        <v>3500</v>
      </c>
      <c r="E314" s="663" t="s">
        <v>3433</v>
      </c>
      <c r="F314" s="664" t="s">
        <v>145</v>
      </c>
      <c r="H314" s="665">
        <v>10</v>
      </c>
      <c r="L314" s="660"/>
      <c r="M314" s="666"/>
      <c r="N314" s="667"/>
      <c r="O314" s="667"/>
      <c r="P314" s="667"/>
      <c r="Q314" s="667"/>
      <c r="R314" s="667"/>
      <c r="S314" s="667"/>
      <c r="T314" s="668"/>
      <c r="AT314" s="663" t="s">
        <v>3500</v>
      </c>
      <c r="AU314" s="663" t="s">
        <v>266</v>
      </c>
      <c r="AV314" s="661" t="s">
        <v>266</v>
      </c>
      <c r="AW314" s="661" t="s">
        <v>3502</v>
      </c>
      <c r="AX314" s="661" t="s">
        <v>3493</v>
      </c>
      <c r="AY314" s="663" t="s">
        <v>3494</v>
      </c>
    </row>
    <row r="315" spans="2:51" s="670" customFormat="1" ht="12.75">
      <c r="B315" s="669"/>
      <c r="D315" s="662" t="s">
        <v>3500</v>
      </c>
      <c r="E315" s="671" t="s">
        <v>3433</v>
      </c>
      <c r="F315" s="672" t="s">
        <v>3381</v>
      </c>
      <c r="H315" s="673">
        <v>10</v>
      </c>
      <c r="L315" s="669"/>
      <c r="M315" s="674"/>
      <c r="N315" s="675"/>
      <c r="O315" s="675"/>
      <c r="P315" s="675"/>
      <c r="Q315" s="675"/>
      <c r="R315" s="675"/>
      <c r="S315" s="675"/>
      <c r="T315" s="676"/>
      <c r="AT315" s="671" t="s">
        <v>3500</v>
      </c>
      <c r="AU315" s="671" t="s">
        <v>266</v>
      </c>
      <c r="AV315" s="670" t="s">
        <v>527</v>
      </c>
      <c r="AW315" s="670" t="s">
        <v>3502</v>
      </c>
      <c r="AX315" s="670" t="s">
        <v>94</v>
      </c>
      <c r="AY315" s="671" t="s">
        <v>3494</v>
      </c>
    </row>
    <row r="316" spans="2:65" s="583" customFormat="1" ht="16.5" customHeight="1">
      <c r="B316" s="647"/>
      <c r="C316" s="648" t="s">
        <v>3820</v>
      </c>
      <c r="D316" s="648" t="s">
        <v>3495</v>
      </c>
      <c r="E316" s="649" t="s">
        <v>3821</v>
      </c>
      <c r="F316" s="650" t="s">
        <v>3822</v>
      </c>
      <c r="G316" s="651" t="s">
        <v>355</v>
      </c>
      <c r="H316" s="652">
        <v>10</v>
      </c>
      <c r="I316" s="829"/>
      <c r="J316" s="653">
        <f>ROUND(I316*H316,2)</f>
        <v>0</v>
      </c>
      <c r="K316" s="650" t="s">
        <v>3498</v>
      </c>
      <c r="L316" s="654"/>
      <c r="M316" s="655" t="s">
        <v>3433</v>
      </c>
      <c r="N316" s="656" t="s">
        <v>3450</v>
      </c>
      <c r="O316" s="657">
        <v>0</v>
      </c>
      <c r="P316" s="657">
        <f>O316*H316</f>
        <v>0</v>
      </c>
      <c r="Q316" s="657">
        <v>0.0021</v>
      </c>
      <c r="R316" s="657">
        <f>Q316*H316</f>
        <v>0.020999999999999998</v>
      </c>
      <c r="S316" s="657">
        <v>0</v>
      </c>
      <c r="T316" s="658">
        <f>S316*H316</f>
        <v>0</v>
      </c>
      <c r="AR316" s="576" t="s">
        <v>673</v>
      </c>
      <c r="AT316" s="576" t="s">
        <v>3495</v>
      </c>
      <c r="AU316" s="576" t="s">
        <v>266</v>
      </c>
      <c r="AY316" s="576" t="s">
        <v>3494</v>
      </c>
      <c r="BE316" s="659">
        <f>IF(N316="základní",J316,0)</f>
        <v>0</v>
      </c>
      <c r="BF316" s="659">
        <f>IF(N316="snížená",J316,0)</f>
        <v>0</v>
      </c>
      <c r="BG316" s="659">
        <f>IF(N316="zákl. přenesená",J316,0)</f>
        <v>0</v>
      </c>
      <c r="BH316" s="659">
        <f>IF(N316="sníž. přenesená",J316,0)</f>
        <v>0</v>
      </c>
      <c r="BI316" s="659">
        <f>IF(N316="nulová",J316,0)</f>
        <v>0</v>
      </c>
      <c r="BJ316" s="576" t="s">
        <v>94</v>
      </c>
      <c r="BK316" s="659">
        <f>ROUND(I316*H316,2)</f>
        <v>0</v>
      </c>
      <c r="BL316" s="576" t="s">
        <v>527</v>
      </c>
      <c r="BM316" s="576" t="s">
        <v>3823</v>
      </c>
    </row>
    <row r="317" spans="2:65" s="583" customFormat="1" ht="16.5" customHeight="1">
      <c r="B317" s="647"/>
      <c r="C317" s="677" t="s">
        <v>3824</v>
      </c>
      <c r="D317" s="677" t="s">
        <v>3503</v>
      </c>
      <c r="E317" s="678" t="s">
        <v>3825</v>
      </c>
      <c r="F317" s="679" t="s">
        <v>3826</v>
      </c>
      <c r="G317" s="680" t="s">
        <v>355</v>
      </c>
      <c r="H317" s="681">
        <v>7</v>
      </c>
      <c r="I317" s="830"/>
      <c r="J317" s="682">
        <f>ROUND(I317*H317,2)</f>
        <v>0</v>
      </c>
      <c r="K317" s="679" t="s">
        <v>3498</v>
      </c>
      <c r="L317" s="584"/>
      <c r="M317" s="683" t="s">
        <v>3433</v>
      </c>
      <c r="N317" s="684" t="s">
        <v>3450</v>
      </c>
      <c r="O317" s="657">
        <v>0.2</v>
      </c>
      <c r="P317" s="657">
        <f>O317*H317</f>
        <v>1.4000000000000001</v>
      </c>
      <c r="Q317" s="657">
        <v>0.0007</v>
      </c>
      <c r="R317" s="657">
        <f>Q317*H317</f>
        <v>0.0049</v>
      </c>
      <c r="S317" s="657">
        <v>0</v>
      </c>
      <c r="T317" s="658">
        <f>S317*H317</f>
        <v>0</v>
      </c>
      <c r="AR317" s="576" t="s">
        <v>527</v>
      </c>
      <c r="AT317" s="576" t="s">
        <v>3503</v>
      </c>
      <c r="AU317" s="576" t="s">
        <v>266</v>
      </c>
      <c r="AY317" s="576" t="s">
        <v>3494</v>
      </c>
      <c r="BE317" s="659">
        <f>IF(N317="základní",J317,0)</f>
        <v>0</v>
      </c>
      <c r="BF317" s="659">
        <f>IF(N317="snížená",J317,0)</f>
        <v>0</v>
      </c>
      <c r="BG317" s="659">
        <f>IF(N317="zákl. přenesená",J317,0)</f>
        <v>0</v>
      </c>
      <c r="BH317" s="659">
        <f>IF(N317="sníž. přenesená",J317,0)</f>
        <v>0</v>
      </c>
      <c r="BI317" s="659">
        <f>IF(N317="nulová",J317,0)</f>
        <v>0</v>
      </c>
      <c r="BJ317" s="576" t="s">
        <v>94</v>
      </c>
      <c r="BK317" s="659">
        <f>ROUND(I317*H317,2)</f>
        <v>0</v>
      </c>
      <c r="BL317" s="576" t="s">
        <v>527</v>
      </c>
      <c r="BM317" s="576" t="s">
        <v>3827</v>
      </c>
    </row>
    <row r="318" spans="2:51" s="686" customFormat="1" ht="12.75">
      <c r="B318" s="685"/>
      <c r="D318" s="662" t="s">
        <v>3500</v>
      </c>
      <c r="E318" s="687" t="s">
        <v>3433</v>
      </c>
      <c r="F318" s="688" t="s">
        <v>3828</v>
      </c>
      <c r="H318" s="687" t="s">
        <v>3433</v>
      </c>
      <c r="L318" s="685"/>
      <c r="M318" s="689"/>
      <c r="N318" s="690"/>
      <c r="O318" s="690"/>
      <c r="P318" s="690"/>
      <c r="Q318" s="690"/>
      <c r="R318" s="690"/>
      <c r="S318" s="690"/>
      <c r="T318" s="691"/>
      <c r="AT318" s="687" t="s">
        <v>3500</v>
      </c>
      <c r="AU318" s="687" t="s">
        <v>266</v>
      </c>
      <c r="AV318" s="686" t="s">
        <v>94</v>
      </c>
      <c r="AW318" s="686" t="s">
        <v>3502</v>
      </c>
      <c r="AX318" s="686" t="s">
        <v>3493</v>
      </c>
      <c r="AY318" s="687" t="s">
        <v>3494</v>
      </c>
    </row>
    <row r="319" spans="2:51" s="661" customFormat="1" ht="12.75">
      <c r="B319" s="660"/>
      <c r="D319" s="662" t="s">
        <v>3500</v>
      </c>
      <c r="E319" s="663" t="s">
        <v>3433</v>
      </c>
      <c r="F319" s="664" t="s">
        <v>3313</v>
      </c>
      <c r="H319" s="665">
        <v>7</v>
      </c>
      <c r="L319" s="660"/>
      <c r="M319" s="666"/>
      <c r="N319" s="667"/>
      <c r="O319" s="667"/>
      <c r="P319" s="667"/>
      <c r="Q319" s="667"/>
      <c r="R319" s="667"/>
      <c r="S319" s="667"/>
      <c r="T319" s="668"/>
      <c r="AT319" s="663" t="s">
        <v>3500</v>
      </c>
      <c r="AU319" s="663" t="s">
        <v>266</v>
      </c>
      <c r="AV319" s="661" t="s">
        <v>266</v>
      </c>
      <c r="AW319" s="661" t="s">
        <v>3502</v>
      </c>
      <c r="AX319" s="661" t="s">
        <v>3493</v>
      </c>
      <c r="AY319" s="663" t="s">
        <v>3494</v>
      </c>
    </row>
    <row r="320" spans="2:51" s="670" customFormat="1" ht="12.75">
      <c r="B320" s="669"/>
      <c r="D320" s="662" t="s">
        <v>3500</v>
      </c>
      <c r="E320" s="671" t="s">
        <v>3433</v>
      </c>
      <c r="F320" s="672" t="s">
        <v>3381</v>
      </c>
      <c r="H320" s="673">
        <v>7</v>
      </c>
      <c r="L320" s="669"/>
      <c r="M320" s="674"/>
      <c r="N320" s="675"/>
      <c r="O320" s="675"/>
      <c r="P320" s="675"/>
      <c r="Q320" s="675"/>
      <c r="R320" s="675"/>
      <c r="S320" s="675"/>
      <c r="T320" s="676"/>
      <c r="AT320" s="671" t="s">
        <v>3500</v>
      </c>
      <c r="AU320" s="671" t="s">
        <v>266</v>
      </c>
      <c r="AV320" s="670" t="s">
        <v>527</v>
      </c>
      <c r="AW320" s="670" t="s">
        <v>3502</v>
      </c>
      <c r="AX320" s="670" t="s">
        <v>94</v>
      </c>
      <c r="AY320" s="671" t="s">
        <v>3494</v>
      </c>
    </row>
    <row r="321" spans="2:65" s="583" customFormat="1" ht="16.5" customHeight="1">
      <c r="B321" s="647"/>
      <c r="C321" s="648" t="s">
        <v>3829</v>
      </c>
      <c r="D321" s="648" t="s">
        <v>3495</v>
      </c>
      <c r="E321" s="649" t="s">
        <v>3830</v>
      </c>
      <c r="F321" s="650" t="s">
        <v>3831</v>
      </c>
      <c r="G321" s="651" t="s">
        <v>355</v>
      </c>
      <c r="H321" s="652">
        <v>7</v>
      </c>
      <c r="I321" s="829"/>
      <c r="J321" s="653">
        <f>ROUND(I321*H321,2)</f>
        <v>0</v>
      </c>
      <c r="K321" s="650" t="s">
        <v>3498</v>
      </c>
      <c r="L321" s="654"/>
      <c r="M321" s="655" t="s">
        <v>3433</v>
      </c>
      <c r="N321" s="656" t="s">
        <v>3450</v>
      </c>
      <c r="O321" s="657">
        <v>0</v>
      </c>
      <c r="P321" s="657">
        <f>O321*H321</f>
        <v>0</v>
      </c>
      <c r="Q321" s="657">
        <v>0.004</v>
      </c>
      <c r="R321" s="657">
        <f>Q321*H321</f>
        <v>0.028</v>
      </c>
      <c r="S321" s="657">
        <v>0</v>
      </c>
      <c r="T321" s="658">
        <f>S321*H321</f>
        <v>0</v>
      </c>
      <c r="AR321" s="576" t="s">
        <v>673</v>
      </c>
      <c r="AT321" s="576" t="s">
        <v>3495</v>
      </c>
      <c r="AU321" s="576" t="s">
        <v>266</v>
      </c>
      <c r="AY321" s="576" t="s">
        <v>3494</v>
      </c>
      <c r="BE321" s="659">
        <f>IF(N321="základní",J321,0)</f>
        <v>0</v>
      </c>
      <c r="BF321" s="659">
        <f>IF(N321="snížená",J321,0)</f>
        <v>0</v>
      </c>
      <c r="BG321" s="659">
        <f>IF(N321="zákl. přenesená",J321,0)</f>
        <v>0</v>
      </c>
      <c r="BH321" s="659">
        <f>IF(N321="sníž. přenesená",J321,0)</f>
        <v>0</v>
      </c>
      <c r="BI321" s="659">
        <f>IF(N321="nulová",J321,0)</f>
        <v>0</v>
      </c>
      <c r="BJ321" s="576" t="s">
        <v>94</v>
      </c>
      <c r="BK321" s="659">
        <f>ROUND(I321*H321,2)</f>
        <v>0</v>
      </c>
      <c r="BL321" s="576" t="s">
        <v>527</v>
      </c>
      <c r="BM321" s="576" t="s">
        <v>3832</v>
      </c>
    </row>
    <row r="322" spans="2:51" s="661" customFormat="1" ht="12.75">
      <c r="B322" s="660"/>
      <c r="D322" s="662" t="s">
        <v>3500</v>
      </c>
      <c r="E322" s="663" t="s">
        <v>3433</v>
      </c>
      <c r="F322" s="664" t="s">
        <v>3833</v>
      </c>
      <c r="H322" s="665">
        <v>7</v>
      </c>
      <c r="L322" s="660"/>
      <c r="M322" s="666"/>
      <c r="N322" s="667"/>
      <c r="O322" s="667"/>
      <c r="P322" s="667"/>
      <c r="Q322" s="667"/>
      <c r="R322" s="667"/>
      <c r="S322" s="667"/>
      <c r="T322" s="668"/>
      <c r="AT322" s="663" t="s">
        <v>3500</v>
      </c>
      <c r="AU322" s="663" t="s">
        <v>266</v>
      </c>
      <c r="AV322" s="661" t="s">
        <v>266</v>
      </c>
      <c r="AW322" s="661" t="s">
        <v>3502</v>
      </c>
      <c r="AX322" s="661" t="s">
        <v>3493</v>
      </c>
      <c r="AY322" s="663" t="s">
        <v>3494</v>
      </c>
    </row>
    <row r="323" spans="2:51" s="670" customFormat="1" ht="12.75">
      <c r="B323" s="669"/>
      <c r="D323" s="662" t="s">
        <v>3500</v>
      </c>
      <c r="E323" s="671" t="s">
        <v>3433</v>
      </c>
      <c r="F323" s="672" t="s">
        <v>3381</v>
      </c>
      <c r="H323" s="673">
        <v>7</v>
      </c>
      <c r="L323" s="669"/>
      <c r="M323" s="674"/>
      <c r="N323" s="675"/>
      <c r="O323" s="675"/>
      <c r="P323" s="675"/>
      <c r="Q323" s="675"/>
      <c r="R323" s="675"/>
      <c r="S323" s="675"/>
      <c r="T323" s="676"/>
      <c r="AT323" s="671" t="s">
        <v>3500</v>
      </c>
      <c r="AU323" s="671" t="s">
        <v>266</v>
      </c>
      <c r="AV323" s="670" t="s">
        <v>527</v>
      </c>
      <c r="AW323" s="670" t="s">
        <v>3502</v>
      </c>
      <c r="AX323" s="670" t="s">
        <v>94</v>
      </c>
      <c r="AY323" s="671" t="s">
        <v>3494</v>
      </c>
    </row>
    <row r="324" spans="2:65" s="583" customFormat="1" ht="16.5" customHeight="1">
      <c r="B324" s="647"/>
      <c r="C324" s="677" t="s">
        <v>3834</v>
      </c>
      <c r="D324" s="677" t="s">
        <v>3503</v>
      </c>
      <c r="E324" s="678" t="s">
        <v>3835</v>
      </c>
      <c r="F324" s="679" t="s">
        <v>3836</v>
      </c>
      <c r="G324" s="680" t="s">
        <v>355</v>
      </c>
      <c r="H324" s="681">
        <v>4</v>
      </c>
      <c r="I324" s="830"/>
      <c r="J324" s="682">
        <f>ROUND(I324*H324,2)</f>
        <v>0</v>
      </c>
      <c r="K324" s="679" t="s">
        <v>3498</v>
      </c>
      <c r="L324" s="584"/>
      <c r="M324" s="683" t="s">
        <v>3433</v>
      </c>
      <c r="N324" s="684" t="s">
        <v>3450</v>
      </c>
      <c r="O324" s="657">
        <v>0.549</v>
      </c>
      <c r="P324" s="657">
        <f>O324*H324</f>
        <v>2.196</v>
      </c>
      <c r="Q324" s="657">
        <v>0.11241</v>
      </c>
      <c r="R324" s="657">
        <f>Q324*H324</f>
        <v>0.44964</v>
      </c>
      <c r="S324" s="657">
        <v>0</v>
      </c>
      <c r="T324" s="658">
        <f>S324*H324</f>
        <v>0</v>
      </c>
      <c r="AR324" s="576" t="s">
        <v>527</v>
      </c>
      <c r="AT324" s="576" t="s">
        <v>3503</v>
      </c>
      <c r="AU324" s="576" t="s">
        <v>266</v>
      </c>
      <c r="AY324" s="576" t="s">
        <v>3494</v>
      </c>
      <c r="BE324" s="659">
        <f>IF(N324="základní",J324,0)</f>
        <v>0</v>
      </c>
      <c r="BF324" s="659">
        <f>IF(N324="snížená",J324,0)</f>
        <v>0</v>
      </c>
      <c r="BG324" s="659">
        <f>IF(N324="zákl. přenesená",J324,0)</f>
        <v>0</v>
      </c>
      <c r="BH324" s="659">
        <f>IF(N324="sníž. přenesená",J324,0)</f>
        <v>0</v>
      </c>
      <c r="BI324" s="659">
        <f>IF(N324="nulová",J324,0)</f>
        <v>0</v>
      </c>
      <c r="BJ324" s="576" t="s">
        <v>94</v>
      </c>
      <c r="BK324" s="659">
        <f>ROUND(I324*H324,2)</f>
        <v>0</v>
      </c>
      <c r="BL324" s="576" t="s">
        <v>527</v>
      </c>
      <c r="BM324" s="576" t="s">
        <v>3837</v>
      </c>
    </row>
    <row r="325" spans="2:51" s="661" customFormat="1" ht="12.75">
      <c r="B325" s="660"/>
      <c r="D325" s="662" t="s">
        <v>3500</v>
      </c>
      <c r="E325" s="663" t="s">
        <v>3433</v>
      </c>
      <c r="F325" s="664" t="s">
        <v>527</v>
      </c>
      <c r="H325" s="665">
        <v>4</v>
      </c>
      <c r="L325" s="660"/>
      <c r="M325" s="666"/>
      <c r="N325" s="667"/>
      <c r="O325" s="667"/>
      <c r="P325" s="667"/>
      <c r="Q325" s="667"/>
      <c r="R325" s="667"/>
      <c r="S325" s="667"/>
      <c r="T325" s="668"/>
      <c r="AT325" s="663" t="s">
        <v>3500</v>
      </c>
      <c r="AU325" s="663" t="s">
        <v>266</v>
      </c>
      <c r="AV325" s="661" t="s">
        <v>266</v>
      </c>
      <c r="AW325" s="661" t="s">
        <v>3502</v>
      </c>
      <c r="AX325" s="661" t="s">
        <v>3493</v>
      </c>
      <c r="AY325" s="663" t="s">
        <v>3494</v>
      </c>
    </row>
    <row r="326" spans="2:51" s="670" customFormat="1" ht="12.75">
      <c r="B326" s="669"/>
      <c r="D326" s="662" t="s">
        <v>3500</v>
      </c>
      <c r="E326" s="671" t="s">
        <v>3433</v>
      </c>
      <c r="F326" s="672" t="s">
        <v>3381</v>
      </c>
      <c r="H326" s="673">
        <v>4</v>
      </c>
      <c r="L326" s="669"/>
      <c r="M326" s="674"/>
      <c r="N326" s="675"/>
      <c r="O326" s="675"/>
      <c r="P326" s="675"/>
      <c r="Q326" s="675"/>
      <c r="R326" s="675"/>
      <c r="S326" s="675"/>
      <c r="T326" s="676"/>
      <c r="AT326" s="671" t="s">
        <v>3500</v>
      </c>
      <c r="AU326" s="671" t="s">
        <v>266</v>
      </c>
      <c r="AV326" s="670" t="s">
        <v>527</v>
      </c>
      <c r="AW326" s="670" t="s">
        <v>3502</v>
      </c>
      <c r="AX326" s="670" t="s">
        <v>94</v>
      </c>
      <c r="AY326" s="671" t="s">
        <v>3494</v>
      </c>
    </row>
    <row r="327" spans="2:65" s="583" customFormat="1" ht="16.5" customHeight="1">
      <c r="B327" s="647"/>
      <c r="C327" s="648" t="s">
        <v>3838</v>
      </c>
      <c r="D327" s="648" t="s">
        <v>3495</v>
      </c>
      <c r="E327" s="649" t="s">
        <v>3839</v>
      </c>
      <c r="F327" s="650" t="s">
        <v>3840</v>
      </c>
      <c r="G327" s="651" t="s">
        <v>355</v>
      </c>
      <c r="H327" s="652">
        <v>4</v>
      </c>
      <c r="I327" s="829"/>
      <c r="J327" s="653">
        <f>ROUND(I327*H327,2)</f>
        <v>0</v>
      </c>
      <c r="K327" s="650" t="s">
        <v>3498</v>
      </c>
      <c r="L327" s="654"/>
      <c r="M327" s="655" t="s">
        <v>3433</v>
      </c>
      <c r="N327" s="656" t="s">
        <v>3450</v>
      </c>
      <c r="O327" s="657">
        <v>0</v>
      </c>
      <c r="P327" s="657">
        <f>O327*H327</f>
        <v>0</v>
      </c>
      <c r="Q327" s="657">
        <v>0.0065</v>
      </c>
      <c r="R327" s="657">
        <f>Q327*H327</f>
        <v>0.026</v>
      </c>
      <c r="S327" s="657">
        <v>0</v>
      </c>
      <c r="T327" s="658">
        <f>S327*H327</f>
        <v>0</v>
      </c>
      <c r="AR327" s="576" t="s">
        <v>673</v>
      </c>
      <c r="AT327" s="576" t="s">
        <v>3495</v>
      </c>
      <c r="AU327" s="576" t="s">
        <v>266</v>
      </c>
      <c r="AY327" s="576" t="s">
        <v>3494</v>
      </c>
      <c r="BE327" s="659">
        <f>IF(N327="základní",J327,0)</f>
        <v>0</v>
      </c>
      <c r="BF327" s="659">
        <f>IF(N327="snížená",J327,0)</f>
        <v>0</v>
      </c>
      <c r="BG327" s="659">
        <f>IF(N327="zákl. přenesená",J327,0)</f>
        <v>0</v>
      </c>
      <c r="BH327" s="659">
        <f>IF(N327="sníž. přenesená",J327,0)</f>
        <v>0</v>
      </c>
      <c r="BI327" s="659">
        <f>IF(N327="nulová",J327,0)</f>
        <v>0</v>
      </c>
      <c r="BJ327" s="576" t="s">
        <v>94</v>
      </c>
      <c r="BK327" s="659">
        <f>ROUND(I327*H327,2)</f>
        <v>0</v>
      </c>
      <c r="BL327" s="576" t="s">
        <v>527</v>
      </c>
      <c r="BM327" s="576" t="s">
        <v>3841</v>
      </c>
    </row>
    <row r="328" spans="2:65" s="583" customFormat="1" ht="16.5" customHeight="1">
      <c r="B328" s="647"/>
      <c r="C328" s="677" t="s">
        <v>3842</v>
      </c>
      <c r="D328" s="677" t="s">
        <v>3503</v>
      </c>
      <c r="E328" s="678" t="s">
        <v>3843</v>
      </c>
      <c r="F328" s="679" t="s">
        <v>3844</v>
      </c>
      <c r="G328" s="680" t="s">
        <v>216</v>
      </c>
      <c r="H328" s="681">
        <v>815</v>
      </c>
      <c r="I328" s="830"/>
      <c r="J328" s="682">
        <f>ROUND(I328*H328,2)</f>
        <v>0</v>
      </c>
      <c r="K328" s="679" t="s">
        <v>3498</v>
      </c>
      <c r="L328" s="584"/>
      <c r="M328" s="683" t="s">
        <v>3433</v>
      </c>
      <c r="N328" s="684" t="s">
        <v>3450</v>
      </c>
      <c r="O328" s="657">
        <v>0.003</v>
      </c>
      <c r="P328" s="657">
        <f>O328*H328</f>
        <v>2.445</v>
      </c>
      <c r="Q328" s="657">
        <v>0.00011</v>
      </c>
      <c r="R328" s="657">
        <f>Q328*H328</f>
        <v>0.08965000000000001</v>
      </c>
      <c r="S328" s="657">
        <v>0</v>
      </c>
      <c r="T328" s="658">
        <f>S328*H328</f>
        <v>0</v>
      </c>
      <c r="AR328" s="576" t="s">
        <v>527</v>
      </c>
      <c r="AT328" s="576" t="s">
        <v>3503</v>
      </c>
      <c r="AU328" s="576" t="s">
        <v>266</v>
      </c>
      <c r="AY328" s="576" t="s">
        <v>3494</v>
      </c>
      <c r="BE328" s="659">
        <f>IF(N328="základní",J328,0)</f>
        <v>0</v>
      </c>
      <c r="BF328" s="659">
        <f>IF(N328="snížená",J328,0)</f>
        <v>0</v>
      </c>
      <c r="BG328" s="659">
        <f>IF(N328="zákl. přenesená",J328,0)</f>
        <v>0</v>
      </c>
      <c r="BH328" s="659">
        <f>IF(N328="sníž. přenesená",J328,0)</f>
        <v>0</v>
      </c>
      <c r="BI328" s="659">
        <f>IF(N328="nulová",J328,0)</f>
        <v>0</v>
      </c>
      <c r="BJ328" s="576" t="s">
        <v>94</v>
      </c>
      <c r="BK328" s="659">
        <f>ROUND(I328*H328,2)</f>
        <v>0</v>
      </c>
      <c r="BL328" s="576" t="s">
        <v>527</v>
      </c>
      <c r="BM328" s="576" t="s">
        <v>3845</v>
      </c>
    </row>
    <row r="329" spans="2:51" s="661" customFormat="1" ht="12.75">
      <c r="B329" s="660"/>
      <c r="D329" s="662" t="s">
        <v>3500</v>
      </c>
      <c r="E329" s="663" t="s">
        <v>3433</v>
      </c>
      <c r="F329" s="664" t="s">
        <v>3846</v>
      </c>
      <c r="H329" s="665">
        <v>788</v>
      </c>
      <c r="L329" s="660"/>
      <c r="M329" s="666"/>
      <c r="N329" s="667"/>
      <c r="O329" s="667"/>
      <c r="P329" s="667"/>
      <c r="Q329" s="667"/>
      <c r="R329" s="667"/>
      <c r="S329" s="667"/>
      <c r="T329" s="668"/>
      <c r="AT329" s="663" t="s">
        <v>3500</v>
      </c>
      <c r="AU329" s="663" t="s">
        <v>266</v>
      </c>
      <c r="AV329" s="661" t="s">
        <v>266</v>
      </c>
      <c r="AW329" s="661" t="s">
        <v>3502</v>
      </c>
      <c r="AX329" s="661" t="s">
        <v>3493</v>
      </c>
      <c r="AY329" s="663" t="s">
        <v>3494</v>
      </c>
    </row>
    <row r="330" spans="2:51" s="661" customFormat="1" ht="12.75">
      <c r="B330" s="660"/>
      <c r="D330" s="662" t="s">
        <v>3500</v>
      </c>
      <c r="E330" s="663" t="s">
        <v>3433</v>
      </c>
      <c r="F330" s="664" t="s">
        <v>3847</v>
      </c>
      <c r="H330" s="665">
        <v>27</v>
      </c>
      <c r="L330" s="660"/>
      <c r="M330" s="666"/>
      <c r="N330" s="667"/>
      <c r="O330" s="667"/>
      <c r="P330" s="667"/>
      <c r="Q330" s="667"/>
      <c r="R330" s="667"/>
      <c r="S330" s="667"/>
      <c r="T330" s="668"/>
      <c r="AT330" s="663" t="s">
        <v>3500</v>
      </c>
      <c r="AU330" s="663" t="s">
        <v>266</v>
      </c>
      <c r="AV330" s="661" t="s">
        <v>266</v>
      </c>
      <c r="AW330" s="661" t="s">
        <v>3502</v>
      </c>
      <c r="AX330" s="661" t="s">
        <v>3493</v>
      </c>
      <c r="AY330" s="663" t="s">
        <v>3494</v>
      </c>
    </row>
    <row r="331" spans="2:51" s="670" customFormat="1" ht="12.75">
      <c r="B331" s="669"/>
      <c r="D331" s="662" t="s">
        <v>3500</v>
      </c>
      <c r="E331" s="671" t="s">
        <v>3433</v>
      </c>
      <c r="F331" s="672" t="s">
        <v>3381</v>
      </c>
      <c r="H331" s="673">
        <v>815</v>
      </c>
      <c r="L331" s="669"/>
      <c r="M331" s="674"/>
      <c r="N331" s="675"/>
      <c r="O331" s="675"/>
      <c r="P331" s="675"/>
      <c r="Q331" s="675"/>
      <c r="R331" s="675"/>
      <c r="S331" s="675"/>
      <c r="T331" s="676"/>
      <c r="AT331" s="671" t="s">
        <v>3500</v>
      </c>
      <c r="AU331" s="671" t="s">
        <v>266</v>
      </c>
      <c r="AV331" s="670" t="s">
        <v>527</v>
      </c>
      <c r="AW331" s="670" t="s">
        <v>3502</v>
      </c>
      <c r="AX331" s="670" t="s">
        <v>94</v>
      </c>
      <c r="AY331" s="671" t="s">
        <v>3494</v>
      </c>
    </row>
    <row r="332" spans="2:65" s="583" customFormat="1" ht="16.5" customHeight="1">
      <c r="B332" s="647"/>
      <c r="C332" s="677" t="s">
        <v>3848</v>
      </c>
      <c r="D332" s="677" t="s">
        <v>3503</v>
      </c>
      <c r="E332" s="678" t="s">
        <v>3849</v>
      </c>
      <c r="F332" s="679" t="s">
        <v>3850</v>
      </c>
      <c r="G332" s="680" t="s">
        <v>216</v>
      </c>
      <c r="H332" s="681">
        <v>29.5</v>
      </c>
      <c r="I332" s="830"/>
      <c r="J332" s="682">
        <f>ROUND(I332*H332,2)</f>
        <v>0</v>
      </c>
      <c r="K332" s="679" t="s">
        <v>3498</v>
      </c>
      <c r="L332" s="584"/>
      <c r="M332" s="683" t="s">
        <v>3433</v>
      </c>
      <c r="N332" s="684" t="s">
        <v>3450</v>
      </c>
      <c r="O332" s="657">
        <v>0.003</v>
      </c>
      <c r="P332" s="657">
        <f>O332*H332</f>
        <v>0.0885</v>
      </c>
      <c r="Q332" s="657">
        <v>4E-05</v>
      </c>
      <c r="R332" s="657">
        <f>Q332*H332</f>
        <v>0.00118</v>
      </c>
      <c r="S332" s="657">
        <v>0</v>
      </c>
      <c r="T332" s="658">
        <f>S332*H332</f>
        <v>0</v>
      </c>
      <c r="AR332" s="576" t="s">
        <v>527</v>
      </c>
      <c r="AT332" s="576" t="s">
        <v>3503</v>
      </c>
      <c r="AU332" s="576" t="s">
        <v>266</v>
      </c>
      <c r="AY332" s="576" t="s">
        <v>3494</v>
      </c>
      <c r="BE332" s="659">
        <f>IF(N332="základní",J332,0)</f>
        <v>0</v>
      </c>
      <c r="BF332" s="659">
        <f>IF(N332="snížená",J332,0)</f>
        <v>0</v>
      </c>
      <c r="BG332" s="659">
        <f>IF(N332="zákl. přenesená",J332,0)</f>
        <v>0</v>
      </c>
      <c r="BH332" s="659">
        <f>IF(N332="sníž. přenesená",J332,0)</f>
        <v>0</v>
      </c>
      <c r="BI332" s="659">
        <f>IF(N332="nulová",J332,0)</f>
        <v>0</v>
      </c>
      <c r="BJ332" s="576" t="s">
        <v>94</v>
      </c>
      <c r="BK332" s="659">
        <f>ROUND(I332*H332,2)</f>
        <v>0</v>
      </c>
      <c r="BL332" s="576" t="s">
        <v>527</v>
      </c>
      <c r="BM332" s="576" t="s">
        <v>3851</v>
      </c>
    </row>
    <row r="333" spans="2:51" s="661" customFormat="1" ht="12.75">
      <c r="B333" s="660"/>
      <c r="D333" s="662" t="s">
        <v>3500</v>
      </c>
      <c r="E333" s="663" t="s">
        <v>3433</v>
      </c>
      <c r="F333" s="664" t="s">
        <v>3852</v>
      </c>
      <c r="H333" s="665">
        <v>29.5</v>
      </c>
      <c r="L333" s="660"/>
      <c r="M333" s="666"/>
      <c r="N333" s="667"/>
      <c r="O333" s="667"/>
      <c r="P333" s="667"/>
      <c r="Q333" s="667"/>
      <c r="R333" s="667"/>
      <c r="S333" s="667"/>
      <c r="T333" s="668"/>
      <c r="AT333" s="663" t="s">
        <v>3500</v>
      </c>
      <c r="AU333" s="663" t="s">
        <v>266</v>
      </c>
      <c r="AV333" s="661" t="s">
        <v>266</v>
      </c>
      <c r="AW333" s="661" t="s">
        <v>3502</v>
      </c>
      <c r="AX333" s="661" t="s">
        <v>3493</v>
      </c>
      <c r="AY333" s="663" t="s">
        <v>3494</v>
      </c>
    </row>
    <row r="334" spans="2:51" s="670" customFormat="1" ht="12.75">
      <c r="B334" s="669"/>
      <c r="D334" s="662" t="s">
        <v>3500</v>
      </c>
      <c r="E334" s="671" t="s">
        <v>3433</v>
      </c>
      <c r="F334" s="672" t="s">
        <v>3381</v>
      </c>
      <c r="H334" s="673">
        <v>29.5</v>
      </c>
      <c r="L334" s="669"/>
      <c r="M334" s="674"/>
      <c r="N334" s="675"/>
      <c r="O334" s="675"/>
      <c r="P334" s="675"/>
      <c r="Q334" s="675"/>
      <c r="R334" s="675"/>
      <c r="S334" s="675"/>
      <c r="T334" s="676"/>
      <c r="AT334" s="671" t="s">
        <v>3500</v>
      </c>
      <c r="AU334" s="671" t="s">
        <v>266</v>
      </c>
      <c r="AV334" s="670" t="s">
        <v>527</v>
      </c>
      <c r="AW334" s="670" t="s">
        <v>3502</v>
      </c>
      <c r="AX334" s="670" t="s">
        <v>94</v>
      </c>
      <c r="AY334" s="671" t="s">
        <v>3494</v>
      </c>
    </row>
    <row r="335" spans="2:65" s="583" customFormat="1" ht="16.5" customHeight="1">
      <c r="B335" s="647"/>
      <c r="C335" s="677" t="s">
        <v>3853</v>
      </c>
      <c r="D335" s="677" t="s">
        <v>3503</v>
      </c>
      <c r="E335" s="678" t="s">
        <v>3854</v>
      </c>
      <c r="F335" s="679" t="s">
        <v>3855</v>
      </c>
      <c r="G335" s="680" t="s">
        <v>216</v>
      </c>
      <c r="H335" s="681">
        <v>10.6</v>
      </c>
      <c r="I335" s="830"/>
      <c r="J335" s="682">
        <f>ROUND(I335*H335,2)</f>
        <v>0</v>
      </c>
      <c r="K335" s="679" t="s">
        <v>3498</v>
      </c>
      <c r="L335" s="584"/>
      <c r="M335" s="683" t="s">
        <v>3433</v>
      </c>
      <c r="N335" s="684" t="s">
        <v>3450</v>
      </c>
      <c r="O335" s="657">
        <v>0.003</v>
      </c>
      <c r="P335" s="657">
        <f>O335*H335</f>
        <v>0.0318</v>
      </c>
      <c r="Q335" s="657">
        <v>0.00011</v>
      </c>
      <c r="R335" s="657">
        <f>Q335*H335</f>
        <v>0.001166</v>
      </c>
      <c r="S335" s="657">
        <v>0</v>
      </c>
      <c r="T335" s="658">
        <f>S335*H335</f>
        <v>0</v>
      </c>
      <c r="AR335" s="576" t="s">
        <v>527</v>
      </c>
      <c r="AT335" s="576" t="s">
        <v>3503</v>
      </c>
      <c r="AU335" s="576" t="s">
        <v>266</v>
      </c>
      <c r="AY335" s="576" t="s">
        <v>3494</v>
      </c>
      <c r="BE335" s="659">
        <f>IF(N335="základní",J335,0)</f>
        <v>0</v>
      </c>
      <c r="BF335" s="659">
        <f>IF(N335="snížená",J335,0)</f>
        <v>0</v>
      </c>
      <c r="BG335" s="659">
        <f>IF(N335="zákl. přenesená",J335,0)</f>
        <v>0</v>
      </c>
      <c r="BH335" s="659">
        <f>IF(N335="sníž. přenesená",J335,0)</f>
        <v>0</v>
      </c>
      <c r="BI335" s="659">
        <f>IF(N335="nulová",J335,0)</f>
        <v>0</v>
      </c>
      <c r="BJ335" s="576" t="s">
        <v>94</v>
      </c>
      <c r="BK335" s="659">
        <f>ROUND(I335*H335,2)</f>
        <v>0</v>
      </c>
      <c r="BL335" s="576" t="s">
        <v>527</v>
      </c>
      <c r="BM335" s="576" t="s">
        <v>3856</v>
      </c>
    </row>
    <row r="336" spans="2:51" s="661" customFormat="1" ht="12.75">
      <c r="B336" s="660"/>
      <c r="D336" s="662" t="s">
        <v>3500</v>
      </c>
      <c r="E336" s="663" t="s">
        <v>3433</v>
      </c>
      <c r="F336" s="664" t="s">
        <v>3857</v>
      </c>
      <c r="H336" s="665">
        <v>3.6</v>
      </c>
      <c r="L336" s="660"/>
      <c r="M336" s="666"/>
      <c r="N336" s="667"/>
      <c r="O336" s="667"/>
      <c r="P336" s="667"/>
      <c r="Q336" s="667"/>
      <c r="R336" s="667"/>
      <c r="S336" s="667"/>
      <c r="T336" s="668"/>
      <c r="AT336" s="663" t="s">
        <v>3500</v>
      </c>
      <c r="AU336" s="663" t="s">
        <v>266</v>
      </c>
      <c r="AV336" s="661" t="s">
        <v>266</v>
      </c>
      <c r="AW336" s="661" t="s">
        <v>3502</v>
      </c>
      <c r="AX336" s="661" t="s">
        <v>3493</v>
      </c>
      <c r="AY336" s="663" t="s">
        <v>3494</v>
      </c>
    </row>
    <row r="337" spans="2:51" s="661" customFormat="1" ht="12.75">
      <c r="B337" s="660"/>
      <c r="D337" s="662" t="s">
        <v>3500</v>
      </c>
      <c r="E337" s="663" t="s">
        <v>3433</v>
      </c>
      <c r="F337" s="664" t="s">
        <v>3858</v>
      </c>
      <c r="H337" s="665">
        <v>7</v>
      </c>
      <c r="L337" s="660"/>
      <c r="M337" s="666"/>
      <c r="N337" s="667"/>
      <c r="O337" s="667"/>
      <c r="P337" s="667"/>
      <c r="Q337" s="667"/>
      <c r="R337" s="667"/>
      <c r="S337" s="667"/>
      <c r="T337" s="668"/>
      <c r="AT337" s="663" t="s">
        <v>3500</v>
      </c>
      <c r="AU337" s="663" t="s">
        <v>266</v>
      </c>
      <c r="AV337" s="661" t="s">
        <v>266</v>
      </c>
      <c r="AW337" s="661" t="s">
        <v>3502</v>
      </c>
      <c r="AX337" s="661" t="s">
        <v>3493</v>
      </c>
      <c r="AY337" s="663" t="s">
        <v>3494</v>
      </c>
    </row>
    <row r="338" spans="2:51" s="670" customFormat="1" ht="12.75">
      <c r="B338" s="669"/>
      <c r="D338" s="662" t="s">
        <v>3500</v>
      </c>
      <c r="E338" s="671" t="s">
        <v>3433</v>
      </c>
      <c r="F338" s="672" t="s">
        <v>3381</v>
      </c>
      <c r="H338" s="673">
        <v>10.6</v>
      </c>
      <c r="L338" s="669"/>
      <c r="M338" s="674"/>
      <c r="N338" s="675"/>
      <c r="O338" s="675"/>
      <c r="P338" s="675"/>
      <c r="Q338" s="675"/>
      <c r="R338" s="675"/>
      <c r="S338" s="675"/>
      <c r="T338" s="676"/>
      <c r="AT338" s="671" t="s">
        <v>3500</v>
      </c>
      <c r="AU338" s="671" t="s">
        <v>266</v>
      </c>
      <c r="AV338" s="670" t="s">
        <v>527</v>
      </c>
      <c r="AW338" s="670" t="s">
        <v>3502</v>
      </c>
      <c r="AX338" s="670" t="s">
        <v>94</v>
      </c>
      <c r="AY338" s="671" t="s">
        <v>3494</v>
      </c>
    </row>
    <row r="339" spans="2:65" s="583" customFormat="1" ht="16.5" customHeight="1">
      <c r="B339" s="647"/>
      <c r="C339" s="677" t="s">
        <v>3859</v>
      </c>
      <c r="D339" s="677" t="s">
        <v>3503</v>
      </c>
      <c r="E339" s="678" t="s">
        <v>3860</v>
      </c>
      <c r="F339" s="679" t="s">
        <v>3861</v>
      </c>
      <c r="G339" s="680" t="s">
        <v>216</v>
      </c>
      <c r="H339" s="681">
        <v>815</v>
      </c>
      <c r="I339" s="830"/>
      <c r="J339" s="682">
        <f>ROUND(I339*H339,2)</f>
        <v>0</v>
      </c>
      <c r="K339" s="679" t="s">
        <v>3498</v>
      </c>
      <c r="L339" s="584"/>
      <c r="M339" s="683" t="s">
        <v>3433</v>
      </c>
      <c r="N339" s="684" t="s">
        <v>3450</v>
      </c>
      <c r="O339" s="657">
        <v>0.003</v>
      </c>
      <c r="P339" s="657">
        <f>O339*H339</f>
        <v>2.445</v>
      </c>
      <c r="Q339" s="657">
        <v>0.00033</v>
      </c>
      <c r="R339" s="657">
        <f>Q339*H339</f>
        <v>0.26895</v>
      </c>
      <c r="S339" s="657">
        <v>0</v>
      </c>
      <c r="T339" s="658">
        <f>S339*H339</f>
        <v>0</v>
      </c>
      <c r="AR339" s="576" t="s">
        <v>527</v>
      </c>
      <c r="AT339" s="576" t="s">
        <v>3503</v>
      </c>
      <c r="AU339" s="576" t="s">
        <v>266</v>
      </c>
      <c r="AY339" s="576" t="s">
        <v>3494</v>
      </c>
      <c r="BE339" s="659">
        <f>IF(N339="základní",J339,0)</f>
        <v>0</v>
      </c>
      <c r="BF339" s="659">
        <f>IF(N339="snížená",J339,0)</f>
        <v>0</v>
      </c>
      <c r="BG339" s="659">
        <f>IF(N339="zákl. přenesená",J339,0)</f>
        <v>0</v>
      </c>
      <c r="BH339" s="659">
        <f>IF(N339="sníž. přenesená",J339,0)</f>
        <v>0</v>
      </c>
      <c r="BI339" s="659">
        <f>IF(N339="nulová",J339,0)</f>
        <v>0</v>
      </c>
      <c r="BJ339" s="576" t="s">
        <v>94</v>
      </c>
      <c r="BK339" s="659">
        <f>ROUND(I339*H339,2)</f>
        <v>0</v>
      </c>
      <c r="BL339" s="576" t="s">
        <v>527</v>
      </c>
      <c r="BM339" s="576" t="s">
        <v>3862</v>
      </c>
    </row>
    <row r="340" spans="2:51" s="661" customFormat="1" ht="12.75">
      <c r="B340" s="660"/>
      <c r="D340" s="662" t="s">
        <v>3500</v>
      </c>
      <c r="E340" s="663" t="s">
        <v>3433</v>
      </c>
      <c r="F340" s="664" t="s">
        <v>3846</v>
      </c>
      <c r="H340" s="665">
        <v>788</v>
      </c>
      <c r="L340" s="660"/>
      <c r="M340" s="666"/>
      <c r="N340" s="667"/>
      <c r="O340" s="667"/>
      <c r="P340" s="667"/>
      <c r="Q340" s="667"/>
      <c r="R340" s="667"/>
      <c r="S340" s="667"/>
      <c r="T340" s="668"/>
      <c r="AT340" s="663" t="s">
        <v>3500</v>
      </c>
      <c r="AU340" s="663" t="s">
        <v>266</v>
      </c>
      <c r="AV340" s="661" t="s">
        <v>266</v>
      </c>
      <c r="AW340" s="661" t="s">
        <v>3502</v>
      </c>
      <c r="AX340" s="661" t="s">
        <v>3493</v>
      </c>
      <c r="AY340" s="663" t="s">
        <v>3494</v>
      </c>
    </row>
    <row r="341" spans="2:51" s="661" customFormat="1" ht="12.75">
      <c r="B341" s="660"/>
      <c r="D341" s="662" t="s">
        <v>3500</v>
      </c>
      <c r="E341" s="663" t="s">
        <v>3433</v>
      </c>
      <c r="F341" s="664" t="s">
        <v>3847</v>
      </c>
      <c r="H341" s="665">
        <v>27</v>
      </c>
      <c r="L341" s="660"/>
      <c r="M341" s="666"/>
      <c r="N341" s="667"/>
      <c r="O341" s="667"/>
      <c r="P341" s="667"/>
      <c r="Q341" s="667"/>
      <c r="R341" s="667"/>
      <c r="S341" s="667"/>
      <c r="T341" s="668"/>
      <c r="AT341" s="663" t="s">
        <v>3500</v>
      </c>
      <c r="AU341" s="663" t="s">
        <v>266</v>
      </c>
      <c r="AV341" s="661" t="s">
        <v>266</v>
      </c>
      <c r="AW341" s="661" t="s">
        <v>3502</v>
      </c>
      <c r="AX341" s="661" t="s">
        <v>3493</v>
      </c>
      <c r="AY341" s="663" t="s">
        <v>3494</v>
      </c>
    </row>
    <row r="342" spans="2:51" s="670" customFormat="1" ht="12.75">
      <c r="B342" s="669"/>
      <c r="D342" s="662" t="s">
        <v>3500</v>
      </c>
      <c r="E342" s="671" t="s">
        <v>3433</v>
      </c>
      <c r="F342" s="672" t="s">
        <v>3381</v>
      </c>
      <c r="H342" s="673">
        <v>815</v>
      </c>
      <c r="L342" s="669"/>
      <c r="M342" s="674"/>
      <c r="N342" s="675"/>
      <c r="O342" s="675"/>
      <c r="P342" s="675"/>
      <c r="Q342" s="675"/>
      <c r="R342" s="675"/>
      <c r="S342" s="675"/>
      <c r="T342" s="676"/>
      <c r="AT342" s="671" t="s">
        <v>3500</v>
      </c>
      <c r="AU342" s="671" t="s">
        <v>266</v>
      </c>
      <c r="AV342" s="670" t="s">
        <v>527</v>
      </c>
      <c r="AW342" s="670" t="s">
        <v>3502</v>
      </c>
      <c r="AX342" s="670" t="s">
        <v>94</v>
      </c>
      <c r="AY342" s="671" t="s">
        <v>3494</v>
      </c>
    </row>
    <row r="343" spans="2:65" s="583" customFormat="1" ht="16.5" customHeight="1">
      <c r="B343" s="647"/>
      <c r="C343" s="677" t="s">
        <v>3863</v>
      </c>
      <c r="D343" s="677" t="s">
        <v>3503</v>
      </c>
      <c r="E343" s="678" t="s">
        <v>3864</v>
      </c>
      <c r="F343" s="679" t="s">
        <v>3865</v>
      </c>
      <c r="G343" s="680" t="s">
        <v>216</v>
      </c>
      <c r="H343" s="681">
        <v>29.5</v>
      </c>
      <c r="I343" s="830"/>
      <c r="J343" s="682">
        <f>ROUND(I343*H343,2)</f>
        <v>0</v>
      </c>
      <c r="K343" s="679" t="s">
        <v>3498</v>
      </c>
      <c r="L343" s="584"/>
      <c r="M343" s="683" t="s">
        <v>3433</v>
      </c>
      <c r="N343" s="684" t="s">
        <v>3450</v>
      </c>
      <c r="O343" s="657">
        <v>0.003</v>
      </c>
      <c r="P343" s="657">
        <f>O343*H343</f>
        <v>0.0885</v>
      </c>
      <c r="Q343" s="657">
        <v>0.00011</v>
      </c>
      <c r="R343" s="657">
        <f>Q343*H343</f>
        <v>0.003245</v>
      </c>
      <c r="S343" s="657">
        <v>0</v>
      </c>
      <c r="T343" s="658">
        <f>S343*H343</f>
        <v>0</v>
      </c>
      <c r="AR343" s="576" t="s">
        <v>527</v>
      </c>
      <c r="AT343" s="576" t="s">
        <v>3503</v>
      </c>
      <c r="AU343" s="576" t="s">
        <v>266</v>
      </c>
      <c r="AY343" s="576" t="s">
        <v>3494</v>
      </c>
      <c r="BE343" s="659">
        <f>IF(N343="základní",J343,0)</f>
        <v>0</v>
      </c>
      <c r="BF343" s="659">
        <f>IF(N343="snížená",J343,0)</f>
        <v>0</v>
      </c>
      <c r="BG343" s="659">
        <f>IF(N343="zákl. přenesená",J343,0)</f>
        <v>0</v>
      </c>
      <c r="BH343" s="659">
        <f>IF(N343="sníž. přenesená",J343,0)</f>
        <v>0</v>
      </c>
      <c r="BI343" s="659">
        <f>IF(N343="nulová",J343,0)</f>
        <v>0</v>
      </c>
      <c r="BJ343" s="576" t="s">
        <v>94</v>
      </c>
      <c r="BK343" s="659">
        <f>ROUND(I343*H343,2)</f>
        <v>0</v>
      </c>
      <c r="BL343" s="576" t="s">
        <v>527</v>
      </c>
      <c r="BM343" s="576" t="s">
        <v>3866</v>
      </c>
    </row>
    <row r="344" spans="2:51" s="661" customFormat="1" ht="12.75">
      <c r="B344" s="660"/>
      <c r="D344" s="662" t="s">
        <v>3500</v>
      </c>
      <c r="E344" s="663" t="s">
        <v>3433</v>
      </c>
      <c r="F344" s="664" t="s">
        <v>3852</v>
      </c>
      <c r="H344" s="665">
        <v>29.5</v>
      </c>
      <c r="L344" s="660"/>
      <c r="M344" s="666"/>
      <c r="N344" s="667"/>
      <c r="O344" s="667"/>
      <c r="P344" s="667"/>
      <c r="Q344" s="667"/>
      <c r="R344" s="667"/>
      <c r="S344" s="667"/>
      <c r="T344" s="668"/>
      <c r="AT344" s="663" t="s">
        <v>3500</v>
      </c>
      <c r="AU344" s="663" t="s">
        <v>266</v>
      </c>
      <c r="AV344" s="661" t="s">
        <v>266</v>
      </c>
      <c r="AW344" s="661" t="s">
        <v>3502</v>
      </c>
      <c r="AX344" s="661" t="s">
        <v>3493</v>
      </c>
      <c r="AY344" s="663" t="s">
        <v>3494</v>
      </c>
    </row>
    <row r="345" spans="2:51" s="670" customFormat="1" ht="12.75">
      <c r="B345" s="669"/>
      <c r="D345" s="662" t="s">
        <v>3500</v>
      </c>
      <c r="E345" s="671" t="s">
        <v>3433</v>
      </c>
      <c r="F345" s="672" t="s">
        <v>3381</v>
      </c>
      <c r="H345" s="673">
        <v>29.5</v>
      </c>
      <c r="L345" s="669"/>
      <c r="M345" s="674"/>
      <c r="N345" s="675"/>
      <c r="O345" s="675"/>
      <c r="P345" s="675"/>
      <c r="Q345" s="675"/>
      <c r="R345" s="675"/>
      <c r="S345" s="675"/>
      <c r="T345" s="676"/>
      <c r="AT345" s="671" t="s">
        <v>3500</v>
      </c>
      <c r="AU345" s="671" t="s">
        <v>266</v>
      </c>
      <c r="AV345" s="670" t="s">
        <v>527</v>
      </c>
      <c r="AW345" s="670" t="s">
        <v>3502</v>
      </c>
      <c r="AX345" s="670" t="s">
        <v>94</v>
      </c>
      <c r="AY345" s="671" t="s">
        <v>3494</v>
      </c>
    </row>
    <row r="346" spans="2:65" s="583" customFormat="1" ht="16.5" customHeight="1">
      <c r="B346" s="647"/>
      <c r="C346" s="677" t="s">
        <v>3867</v>
      </c>
      <c r="D346" s="677" t="s">
        <v>3503</v>
      </c>
      <c r="E346" s="678" t="s">
        <v>3868</v>
      </c>
      <c r="F346" s="679" t="s">
        <v>3869</v>
      </c>
      <c r="G346" s="680" t="s">
        <v>216</v>
      </c>
      <c r="H346" s="681">
        <v>10.6</v>
      </c>
      <c r="I346" s="830"/>
      <c r="J346" s="682">
        <f>ROUND(I346*H346,2)</f>
        <v>0</v>
      </c>
      <c r="K346" s="679" t="s">
        <v>3498</v>
      </c>
      <c r="L346" s="584"/>
      <c r="M346" s="683" t="s">
        <v>3433</v>
      </c>
      <c r="N346" s="684" t="s">
        <v>3450</v>
      </c>
      <c r="O346" s="657">
        <v>0.003</v>
      </c>
      <c r="P346" s="657">
        <f>O346*H346</f>
        <v>0.0318</v>
      </c>
      <c r="Q346" s="657">
        <v>0.00038</v>
      </c>
      <c r="R346" s="657">
        <f>Q346*H346</f>
        <v>0.004028</v>
      </c>
      <c r="S346" s="657">
        <v>0</v>
      </c>
      <c r="T346" s="658">
        <f>S346*H346</f>
        <v>0</v>
      </c>
      <c r="AR346" s="576" t="s">
        <v>527</v>
      </c>
      <c r="AT346" s="576" t="s">
        <v>3503</v>
      </c>
      <c r="AU346" s="576" t="s">
        <v>266</v>
      </c>
      <c r="AY346" s="576" t="s">
        <v>3494</v>
      </c>
      <c r="BE346" s="659">
        <f>IF(N346="základní",J346,0)</f>
        <v>0</v>
      </c>
      <c r="BF346" s="659">
        <f>IF(N346="snížená",J346,0)</f>
        <v>0</v>
      </c>
      <c r="BG346" s="659">
        <f>IF(N346="zákl. přenesená",J346,0)</f>
        <v>0</v>
      </c>
      <c r="BH346" s="659">
        <f>IF(N346="sníž. přenesená",J346,0)</f>
        <v>0</v>
      </c>
      <c r="BI346" s="659">
        <f>IF(N346="nulová",J346,0)</f>
        <v>0</v>
      </c>
      <c r="BJ346" s="576" t="s">
        <v>94</v>
      </c>
      <c r="BK346" s="659">
        <f>ROUND(I346*H346,2)</f>
        <v>0</v>
      </c>
      <c r="BL346" s="576" t="s">
        <v>527</v>
      </c>
      <c r="BM346" s="576" t="s">
        <v>3870</v>
      </c>
    </row>
    <row r="347" spans="2:51" s="661" customFormat="1" ht="12.75">
      <c r="B347" s="660"/>
      <c r="D347" s="662" t="s">
        <v>3500</v>
      </c>
      <c r="E347" s="663" t="s">
        <v>3433</v>
      </c>
      <c r="F347" s="664" t="s">
        <v>3857</v>
      </c>
      <c r="H347" s="665">
        <v>3.6</v>
      </c>
      <c r="L347" s="660"/>
      <c r="M347" s="666"/>
      <c r="N347" s="667"/>
      <c r="O347" s="667"/>
      <c r="P347" s="667"/>
      <c r="Q347" s="667"/>
      <c r="R347" s="667"/>
      <c r="S347" s="667"/>
      <c r="T347" s="668"/>
      <c r="AT347" s="663" t="s">
        <v>3500</v>
      </c>
      <c r="AU347" s="663" t="s">
        <v>266</v>
      </c>
      <c r="AV347" s="661" t="s">
        <v>266</v>
      </c>
      <c r="AW347" s="661" t="s">
        <v>3502</v>
      </c>
      <c r="AX347" s="661" t="s">
        <v>3493</v>
      </c>
      <c r="AY347" s="663" t="s">
        <v>3494</v>
      </c>
    </row>
    <row r="348" spans="2:51" s="661" customFormat="1" ht="12.75">
      <c r="B348" s="660"/>
      <c r="D348" s="662" t="s">
        <v>3500</v>
      </c>
      <c r="E348" s="663" t="s">
        <v>3433</v>
      </c>
      <c r="F348" s="664" t="s">
        <v>3858</v>
      </c>
      <c r="H348" s="665">
        <v>7</v>
      </c>
      <c r="L348" s="660"/>
      <c r="M348" s="666"/>
      <c r="N348" s="667"/>
      <c r="O348" s="667"/>
      <c r="P348" s="667"/>
      <c r="Q348" s="667"/>
      <c r="R348" s="667"/>
      <c r="S348" s="667"/>
      <c r="T348" s="668"/>
      <c r="AT348" s="663" t="s">
        <v>3500</v>
      </c>
      <c r="AU348" s="663" t="s">
        <v>266</v>
      </c>
      <c r="AV348" s="661" t="s">
        <v>266</v>
      </c>
      <c r="AW348" s="661" t="s">
        <v>3502</v>
      </c>
      <c r="AX348" s="661" t="s">
        <v>3493</v>
      </c>
      <c r="AY348" s="663" t="s">
        <v>3494</v>
      </c>
    </row>
    <row r="349" spans="2:51" s="670" customFormat="1" ht="12.75">
      <c r="B349" s="669"/>
      <c r="D349" s="662" t="s">
        <v>3500</v>
      </c>
      <c r="E349" s="671" t="s">
        <v>3433</v>
      </c>
      <c r="F349" s="672" t="s">
        <v>3381</v>
      </c>
      <c r="H349" s="673">
        <v>10.6</v>
      </c>
      <c r="L349" s="669"/>
      <c r="M349" s="674"/>
      <c r="N349" s="675"/>
      <c r="O349" s="675"/>
      <c r="P349" s="675"/>
      <c r="Q349" s="675"/>
      <c r="R349" s="675"/>
      <c r="S349" s="675"/>
      <c r="T349" s="676"/>
      <c r="AT349" s="671" t="s">
        <v>3500</v>
      </c>
      <c r="AU349" s="671" t="s">
        <v>266</v>
      </c>
      <c r="AV349" s="670" t="s">
        <v>527</v>
      </c>
      <c r="AW349" s="670" t="s">
        <v>3502</v>
      </c>
      <c r="AX349" s="670" t="s">
        <v>94</v>
      </c>
      <c r="AY349" s="671" t="s">
        <v>3494</v>
      </c>
    </row>
    <row r="350" spans="2:65" s="583" customFormat="1" ht="16.5" customHeight="1">
      <c r="B350" s="647"/>
      <c r="C350" s="677" t="s">
        <v>3871</v>
      </c>
      <c r="D350" s="677" t="s">
        <v>3503</v>
      </c>
      <c r="E350" s="678" t="s">
        <v>3872</v>
      </c>
      <c r="F350" s="679" t="s">
        <v>3873</v>
      </c>
      <c r="G350" s="680" t="s">
        <v>216</v>
      </c>
      <c r="H350" s="681">
        <v>81</v>
      </c>
      <c r="I350" s="830"/>
      <c r="J350" s="682">
        <f>ROUND(I350*H350,2)</f>
        <v>0</v>
      </c>
      <c r="K350" s="679" t="s">
        <v>3498</v>
      </c>
      <c r="L350" s="584"/>
      <c r="M350" s="683" t="s">
        <v>3433</v>
      </c>
      <c r="N350" s="684" t="s">
        <v>3450</v>
      </c>
      <c r="O350" s="657">
        <v>0.268</v>
      </c>
      <c r="P350" s="657">
        <f>O350*H350</f>
        <v>21.708000000000002</v>
      </c>
      <c r="Q350" s="657">
        <v>0.1554</v>
      </c>
      <c r="R350" s="657">
        <f>Q350*H350</f>
        <v>12.5874</v>
      </c>
      <c r="S350" s="657">
        <v>0</v>
      </c>
      <c r="T350" s="658">
        <f>S350*H350</f>
        <v>0</v>
      </c>
      <c r="AR350" s="576" t="s">
        <v>527</v>
      </c>
      <c r="AT350" s="576" t="s">
        <v>3503</v>
      </c>
      <c r="AU350" s="576" t="s">
        <v>266</v>
      </c>
      <c r="AY350" s="576" t="s">
        <v>3494</v>
      </c>
      <c r="BE350" s="659">
        <f>IF(N350="základní",J350,0)</f>
        <v>0</v>
      </c>
      <c r="BF350" s="659">
        <f>IF(N350="snížená",J350,0)</f>
        <v>0</v>
      </c>
      <c r="BG350" s="659">
        <f>IF(N350="zákl. přenesená",J350,0)</f>
        <v>0</v>
      </c>
      <c r="BH350" s="659">
        <f>IF(N350="sníž. přenesená",J350,0)</f>
        <v>0</v>
      </c>
      <c r="BI350" s="659">
        <f>IF(N350="nulová",J350,0)</f>
        <v>0</v>
      </c>
      <c r="BJ350" s="576" t="s">
        <v>94</v>
      </c>
      <c r="BK350" s="659">
        <f>ROUND(I350*H350,2)</f>
        <v>0</v>
      </c>
      <c r="BL350" s="576" t="s">
        <v>527</v>
      </c>
      <c r="BM350" s="576" t="s">
        <v>3874</v>
      </c>
    </row>
    <row r="351" spans="2:51" s="661" customFormat="1" ht="12.75">
      <c r="B351" s="660"/>
      <c r="D351" s="662" t="s">
        <v>3500</v>
      </c>
      <c r="E351" s="663" t="s">
        <v>3433</v>
      </c>
      <c r="F351" s="664" t="s">
        <v>3875</v>
      </c>
      <c r="H351" s="665">
        <v>15</v>
      </c>
      <c r="L351" s="660"/>
      <c r="M351" s="666"/>
      <c r="N351" s="667"/>
      <c r="O351" s="667"/>
      <c r="P351" s="667"/>
      <c r="Q351" s="667"/>
      <c r="R351" s="667"/>
      <c r="S351" s="667"/>
      <c r="T351" s="668"/>
      <c r="AT351" s="663" t="s">
        <v>3500</v>
      </c>
      <c r="AU351" s="663" t="s">
        <v>266</v>
      </c>
      <c r="AV351" s="661" t="s">
        <v>266</v>
      </c>
      <c r="AW351" s="661" t="s">
        <v>3502</v>
      </c>
      <c r="AX351" s="661" t="s">
        <v>3493</v>
      </c>
      <c r="AY351" s="663" t="s">
        <v>3494</v>
      </c>
    </row>
    <row r="352" spans="2:51" s="661" customFormat="1" ht="12.75">
      <c r="B352" s="660"/>
      <c r="D352" s="662" t="s">
        <v>3500</v>
      </c>
      <c r="E352" s="663" t="s">
        <v>3433</v>
      </c>
      <c r="F352" s="664" t="s">
        <v>3876</v>
      </c>
      <c r="H352" s="665">
        <v>66</v>
      </c>
      <c r="L352" s="660"/>
      <c r="M352" s="666"/>
      <c r="N352" s="667"/>
      <c r="O352" s="667"/>
      <c r="P352" s="667"/>
      <c r="Q352" s="667"/>
      <c r="R352" s="667"/>
      <c r="S352" s="667"/>
      <c r="T352" s="668"/>
      <c r="AT352" s="663" t="s">
        <v>3500</v>
      </c>
      <c r="AU352" s="663" t="s">
        <v>266</v>
      </c>
      <c r="AV352" s="661" t="s">
        <v>266</v>
      </c>
      <c r="AW352" s="661" t="s">
        <v>3502</v>
      </c>
      <c r="AX352" s="661" t="s">
        <v>3493</v>
      </c>
      <c r="AY352" s="663" t="s">
        <v>3494</v>
      </c>
    </row>
    <row r="353" spans="2:51" s="670" customFormat="1" ht="12.75">
      <c r="B353" s="669"/>
      <c r="D353" s="662" t="s">
        <v>3500</v>
      </c>
      <c r="E353" s="671" t="s">
        <v>3433</v>
      </c>
      <c r="F353" s="672" t="s">
        <v>3381</v>
      </c>
      <c r="H353" s="673">
        <v>81</v>
      </c>
      <c r="L353" s="669"/>
      <c r="M353" s="674"/>
      <c r="N353" s="675"/>
      <c r="O353" s="675"/>
      <c r="P353" s="675"/>
      <c r="Q353" s="675"/>
      <c r="R353" s="675"/>
      <c r="S353" s="675"/>
      <c r="T353" s="676"/>
      <c r="AT353" s="671" t="s">
        <v>3500</v>
      </c>
      <c r="AU353" s="671" t="s">
        <v>266</v>
      </c>
      <c r="AV353" s="670" t="s">
        <v>527</v>
      </c>
      <c r="AW353" s="670" t="s">
        <v>3502</v>
      </c>
      <c r="AX353" s="670" t="s">
        <v>94</v>
      </c>
      <c r="AY353" s="671" t="s">
        <v>3494</v>
      </c>
    </row>
    <row r="354" spans="2:65" s="583" customFormat="1" ht="16.5" customHeight="1">
      <c r="B354" s="647"/>
      <c r="C354" s="648" t="s">
        <v>3877</v>
      </c>
      <c r="D354" s="648" t="s">
        <v>3495</v>
      </c>
      <c r="E354" s="649" t="s">
        <v>3878</v>
      </c>
      <c r="F354" s="650" t="s">
        <v>3879</v>
      </c>
      <c r="G354" s="651" t="s">
        <v>216</v>
      </c>
      <c r="H354" s="652">
        <v>81</v>
      </c>
      <c r="I354" s="829"/>
      <c r="J354" s="653">
        <f>ROUND(I354*H354,2)</f>
        <v>0</v>
      </c>
      <c r="K354" s="650" t="s">
        <v>3498</v>
      </c>
      <c r="L354" s="654"/>
      <c r="M354" s="655" t="s">
        <v>3433</v>
      </c>
      <c r="N354" s="656" t="s">
        <v>3450</v>
      </c>
      <c r="O354" s="657">
        <v>0</v>
      </c>
      <c r="P354" s="657">
        <f>O354*H354</f>
        <v>0</v>
      </c>
      <c r="Q354" s="657">
        <v>0.085</v>
      </c>
      <c r="R354" s="657">
        <f>Q354*H354</f>
        <v>6.885000000000001</v>
      </c>
      <c r="S354" s="657">
        <v>0</v>
      </c>
      <c r="T354" s="658">
        <f>S354*H354</f>
        <v>0</v>
      </c>
      <c r="AR354" s="576" t="s">
        <v>673</v>
      </c>
      <c r="AT354" s="576" t="s">
        <v>3495</v>
      </c>
      <c r="AU354" s="576" t="s">
        <v>266</v>
      </c>
      <c r="AY354" s="576" t="s">
        <v>3494</v>
      </c>
      <c r="BE354" s="659">
        <f>IF(N354="základní",J354,0)</f>
        <v>0</v>
      </c>
      <c r="BF354" s="659">
        <f>IF(N354="snížená",J354,0)</f>
        <v>0</v>
      </c>
      <c r="BG354" s="659">
        <f>IF(N354="zákl. přenesená",J354,0)</f>
        <v>0</v>
      </c>
      <c r="BH354" s="659">
        <f>IF(N354="sníž. přenesená",J354,0)</f>
        <v>0</v>
      </c>
      <c r="BI354" s="659">
        <f>IF(N354="nulová",J354,0)</f>
        <v>0</v>
      </c>
      <c r="BJ354" s="576" t="s">
        <v>94</v>
      </c>
      <c r="BK354" s="659">
        <f>ROUND(I354*H354,2)</f>
        <v>0</v>
      </c>
      <c r="BL354" s="576" t="s">
        <v>527</v>
      </c>
      <c r="BM354" s="576" t="s">
        <v>3880</v>
      </c>
    </row>
    <row r="355" spans="2:65" s="583" customFormat="1" ht="16.5" customHeight="1">
      <c r="B355" s="647"/>
      <c r="C355" s="677" t="s">
        <v>3881</v>
      </c>
      <c r="D355" s="677" t="s">
        <v>3503</v>
      </c>
      <c r="E355" s="678" t="s">
        <v>3882</v>
      </c>
      <c r="F355" s="679" t="s">
        <v>3883</v>
      </c>
      <c r="G355" s="680" t="s">
        <v>216</v>
      </c>
      <c r="H355" s="681">
        <v>19.05</v>
      </c>
      <c r="I355" s="830"/>
      <c r="J355" s="682">
        <f>ROUND(I355*H355,2)</f>
        <v>0</v>
      </c>
      <c r="K355" s="679" t="s">
        <v>3498</v>
      </c>
      <c r="L355" s="584"/>
      <c r="M355" s="683" t="s">
        <v>3433</v>
      </c>
      <c r="N355" s="684" t="s">
        <v>3450</v>
      </c>
      <c r="O355" s="657">
        <v>0.174</v>
      </c>
      <c r="P355" s="657">
        <f>O355*H355</f>
        <v>3.3146999999999998</v>
      </c>
      <c r="Q355" s="657">
        <v>1E-05</v>
      </c>
      <c r="R355" s="657">
        <f>Q355*H355</f>
        <v>0.00019050000000000002</v>
      </c>
      <c r="S355" s="657">
        <v>0</v>
      </c>
      <c r="T355" s="658">
        <f>S355*H355</f>
        <v>0</v>
      </c>
      <c r="AR355" s="576" t="s">
        <v>527</v>
      </c>
      <c r="AT355" s="576" t="s">
        <v>3503</v>
      </c>
      <c r="AU355" s="576" t="s">
        <v>266</v>
      </c>
      <c r="AY355" s="576" t="s">
        <v>3494</v>
      </c>
      <c r="BE355" s="659">
        <f>IF(N355="základní",J355,0)</f>
        <v>0</v>
      </c>
      <c r="BF355" s="659">
        <f>IF(N355="snížená",J355,0)</f>
        <v>0</v>
      </c>
      <c r="BG355" s="659">
        <f>IF(N355="zákl. přenesená",J355,0)</f>
        <v>0</v>
      </c>
      <c r="BH355" s="659">
        <f>IF(N355="sníž. přenesená",J355,0)</f>
        <v>0</v>
      </c>
      <c r="BI355" s="659">
        <f>IF(N355="nulová",J355,0)</f>
        <v>0</v>
      </c>
      <c r="BJ355" s="576" t="s">
        <v>94</v>
      </c>
      <c r="BK355" s="659">
        <f>ROUND(I355*H355,2)</f>
        <v>0</v>
      </c>
      <c r="BL355" s="576" t="s">
        <v>527</v>
      </c>
      <c r="BM355" s="576" t="s">
        <v>3884</v>
      </c>
    </row>
    <row r="356" spans="2:51" s="661" customFormat="1" ht="12.75">
      <c r="B356" s="660"/>
      <c r="D356" s="662" t="s">
        <v>3500</v>
      </c>
      <c r="E356" s="663" t="s">
        <v>3433</v>
      </c>
      <c r="F356" s="664" t="s">
        <v>3885</v>
      </c>
      <c r="H356" s="665">
        <v>19.05</v>
      </c>
      <c r="L356" s="660"/>
      <c r="M356" s="666"/>
      <c r="N356" s="667"/>
      <c r="O356" s="667"/>
      <c r="P356" s="667"/>
      <c r="Q356" s="667"/>
      <c r="R356" s="667"/>
      <c r="S356" s="667"/>
      <c r="T356" s="668"/>
      <c r="AT356" s="663" t="s">
        <v>3500</v>
      </c>
      <c r="AU356" s="663" t="s">
        <v>266</v>
      </c>
      <c r="AV356" s="661" t="s">
        <v>266</v>
      </c>
      <c r="AW356" s="661" t="s">
        <v>3502</v>
      </c>
      <c r="AX356" s="661" t="s">
        <v>3493</v>
      </c>
      <c r="AY356" s="663" t="s">
        <v>3494</v>
      </c>
    </row>
    <row r="357" spans="2:51" s="670" customFormat="1" ht="12.75">
      <c r="B357" s="669"/>
      <c r="D357" s="662" t="s">
        <v>3500</v>
      </c>
      <c r="E357" s="671" t="s">
        <v>3433</v>
      </c>
      <c r="F357" s="672" t="s">
        <v>3381</v>
      </c>
      <c r="H357" s="673">
        <v>19.05</v>
      </c>
      <c r="L357" s="669"/>
      <c r="M357" s="674"/>
      <c r="N357" s="675"/>
      <c r="O357" s="675"/>
      <c r="P357" s="675"/>
      <c r="Q357" s="675"/>
      <c r="R357" s="675"/>
      <c r="S357" s="675"/>
      <c r="T357" s="676"/>
      <c r="AT357" s="671" t="s">
        <v>3500</v>
      </c>
      <c r="AU357" s="671" t="s">
        <v>266</v>
      </c>
      <c r="AV357" s="670" t="s">
        <v>527</v>
      </c>
      <c r="AW357" s="670" t="s">
        <v>3502</v>
      </c>
      <c r="AX357" s="670" t="s">
        <v>94</v>
      </c>
      <c r="AY357" s="671" t="s">
        <v>3494</v>
      </c>
    </row>
    <row r="358" spans="2:65" s="583" customFormat="1" ht="16.5" customHeight="1">
      <c r="B358" s="647"/>
      <c r="C358" s="677" t="s">
        <v>3886</v>
      </c>
      <c r="D358" s="677" t="s">
        <v>3503</v>
      </c>
      <c r="E358" s="678" t="s">
        <v>3887</v>
      </c>
      <c r="F358" s="679" t="s">
        <v>3888</v>
      </c>
      <c r="G358" s="680" t="s">
        <v>216</v>
      </c>
      <c r="H358" s="681">
        <v>533.46</v>
      </c>
      <c r="I358" s="830"/>
      <c r="J358" s="682">
        <f>ROUND(I358*H358,2)</f>
        <v>0</v>
      </c>
      <c r="K358" s="679" t="s">
        <v>3498</v>
      </c>
      <c r="L358" s="584"/>
      <c r="M358" s="683" t="s">
        <v>3433</v>
      </c>
      <c r="N358" s="684" t="s">
        <v>3450</v>
      </c>
      <c r="O358" s="657">
        <v>0.15</v>
      </c>
      <c r="P358" s="657">
        <f>O358*H358</f>
        <v>80.019</v>
      </c>
      <c r="Q358" s="657">
        <v>0</v>
      </c>
      <c r="R358" s="657">
        <f>Q358*H358</f>
        <v>0</v>
      </c>
      <c r="S358" s="657">
        <v>0</v>
      </c>
      <c r="T358" s="658">
        <f>S358*H358</f>
        <v>0</v>
      </c>
      <c r="AR358" s="576" t="s">
        <v>527</v>
      </c>
      <c r="AT358" s="576" t="s">
        <v>3503</v>
      </c>
      <c r="AU358" s="576" t="s">
        <v>266</v>
      </c>
      <c r="AY358" s="576" t="s">
        <v>3494</v>
      </c>
      <c r="BE358" s="659">
        <f>IF(N358="základní",J358,0)</f>
        <v>0</v>
      </c>
      <c r="BF358" s="659">
        <f>IF(N358="snížená",J358,0)</f>
        <v>0</v>
      </c>
      <c r="BG358" s="659">
        <f>IF(N358="zákl. přenesená",J358,0)</f>
        <v>0</v>
      </c>
      <c r="BH358" s="659">
        <f>IF(N358="sníž. přenesená",J358,0)</f>
        <v>0</v>
      </c>
      <c r="BI358" s="659">
        <f>IF(N358="nulová",J358,0)</f>
        <v>0</v>
      </c>
      <c r="BJ358" s="576" t="s">
        <v>94</v>
      </c>
      <c r="BK358" s="659">
        <f>ROUND(I358*H358,2)</f>
        <v>0</v>
      </c>
      <c r="BL358" s="576" t="s">
        <v>527</v>
      </c>
      <c r="BM358" s="576" t="s">
        <v>3889</v>
      </c>
    </row>
    <row r="359" spans="2:51" s="661" customFormat="1" ht="12.75">
      <c r="B359" s="660"/>
      <c r="D359" s="662" t="s">
        <v>3500</v>
      </c>
      <c r="E359" s="663" t="s">
        <v>3433</v>
      </c>
      <c r="F359" s="664" t="s">
        <v>3890</v>
      </c>
      <c r="H359" s="665">
        <v>533.46</v>
      </c>
      <c r="L359" s="660"/>
      <c r="M359" s="666"/>
      <c r="N359" s="667"/>
      <c r="O359" s="667"/>
      <c r="P359" s="667"/>
      <c r="Q359" s="667"/>
      <c r="R359" s="667"/>
      <c r="S359" s="667"/>
      <c r="T359" s="668"/>
      <c r="AT359" s="663" t="s">
        <v>3500</v>
      </c>
      <c r="AU359" s="663" t="s">
        <v>266</v>
      </c>
      <c r="AV359" s="661" t="s">
        <v>266</v>
      </c>
      <c r="AW359" s="661" t="s">
        <v>3502</v>
      </c>
      <c r="AX359" s="661" t="s">
        <v>3493</v>
      </c>
      <c r="AY359" s="663" t="s">
        <v>3494</v>
      </c>
    </row>
    <row r="360" spans="2:51" s="670" customFormat="1" ht="12.75">
      <c r="B360" s="669"/>
      <c r="D360" s="662" t="s">
        <v>3500</v>
      </c>
      <c r="E360" s="671" t="s">
        <v>3433</v>
      </c>
      <c r="F360" s="672" t="s">
        <v>3381</v>
      </c>
      <c r="H360" s="673">
        <v>533.46</v>
      </c>
      <c r="L360" s="669"/>
      <c r="M360" s="674"/>
      <c r="N360" s="675"/>
      <c r="O360" s="675"/>
      <c r="P360" s="675"/>
      <c r="Q360" s="675"/>
      <c r="R360" s="675"/>
      <c r="S360" s="675"/>
      <c r="T360" s="676"/>
      <c r="AT360" s="671" t="s">
        <v>3500</v>
      </c>
      <c r="AU360" s="671" t="s">
        <v>266</v>
      </c>
      <c r="AV360" s="670" t="s">
        <v>527</v>
      </c>
      <c r="AW360" s="670" t="s">
        <v>3502</v>
      </c>
      <c r="AX360" s="670" t="s">
        <v>94</v>
      </c>
      <c r="AY360" s="671" t="s">
        <v>3494</v>
      </c>
    </row>
    <row r="361" spans="2:65" s="583" customFormat="1" ht="16.5" customHeight="1">
      <c r="B361" s="647"/>
      <c r="C361" s="677" t="s">
        <v>1753</v>
      </c>
      <c r="D361" s="677" t="s">
        <v>3503</v>
      </c>
      <c r="E361" s="678" t="s">
        <v>3891</v>
      </c>
      <c r="F361" s="679" t="s">
        <v>3892</v>
      </c>
      <c r="G361" s="680" t="s">
        <v>216</v>
      </c>
      <c r="H361" s="681">
        <v>533.46</v>
      </c>
      <c r="I361" s="830"/>
      <c r="J361" s="682">
        <f>ROUND(I361*H361,2)</f>
        <v>0</v>
      </c>
      <c r="K361" s="679" t="s">
        <v>3498</v>
      </c>
      <c r="L361" s="584"/>
      <c r="M361" s="683" t="s">
        <v>3433</v>
      </c>
      <c r="N361" s="684" t="s">
        <v>3450</v>
      </c>
      <c r="O361" s="657">
        <v>0.217</v>
      </c>
      <c r="P361" s="657">
        <f>O361*H361</f>
        <v>115.76082000000001</v>
      </c>
      <c r="Q361" s="657">
        <v>0.00018</v>
      </c>
      <c r="R361" s="657">
        <f>Q361*H361</f>
        <v>0.09602280000000002</v>
      </c>
      <c r="S361" s="657">
        <v>0</v>
      </c>
      <c r="T361" s="658">
        <f>S361*H361</f>
        <v>0</v>
      </c>
      <c r="AR361" s="576" t="s">
        <v>527</v>
      </c>
      <c r="AT361" s="576" t="s">
        <v>3503</v>
      </c>
      <c r="AU361" s="576" t="s">
        <v>266</v>
      </c>
      <c r="AY361" s="576" t="s">
        <v>3494</v>
      </c>
      <c r="BE361" s="659">
        <f>IF(N361="základní",J361,0)</f>
        <v>0</v>
      </c>
      <c r="BF361" s="659">
        <f>IF(N361="snížená",J361,0)</f>
        <v>0</v>
      </c>
      <c r="BG361" s="659">
        <f>IF(N361="zákl. přenesená",J361,0)</f>
        <v>0</v>
      </c>
      <c r="BH361" s="659">
        <f>IF(N361="sníž. přenesená",J361,0)</f>
        <v>0</v>
      </c>
      <c r="BI361" s="659">
        <f>IF(N361="nulová",J361,0)</f>
        <v>0</v>
      </c>
      <c r="BJ361" s="576" t="s">
        <v>94</v>
      </c>
      <c r="BK361" s="659">
        <f>ROUND(I361*H361,2)</f>
        <v>0</v>
      </c>
      <c r="BL361" s="576" t="s">
        <v>527</v>
      </c>
      <c r="BM361" s="576" t="s">
        <v>3893</v>
      </c>
    </row>
    <row r="362" spans="2:51" s="661" customFormat="1" ht="12.75">
      <c r="B362" s="660"/>
      <c r="D362" s="662" t="s">
        <v>3500</v>
      </c>
      <c r="E362" s="663" t="s">
        <v>3433</v>
      </c>
      <c r="F362" s="664" t="s">
        <v>3890</v>
      </c>
      <c r="H362" s="665">
        <v>533.46</v>
      </c>
      <c r="L362" s="660"/>
      <c r="M362" s="666"/>
      <c r="N362" s="667"/>
      <c r="O362" s="667"/>
      <c r="P362" s="667"/>
      <c r="Q362" s="667"/>
      <c r="R362" s="667"/>
      <c r="S362" s="667"/>
      <c r="T362" s="668"/>
      <c r="AT362" s="663" t="s">
        <v>3500</v>
      </c>
      <c r="AU362" s="663" t="s">
        <v>266</v>
      </c>
      <c r="AV362" s="661" t="s">
        <v>266</v>
      </c>
      <c r="AW362" s="661" t="s">
        <v>3502</v>
      </c>
      <c r="AX362" s="661" t="s">
        <v>3493</v>
      </c>
      <c r="AY362" s="663" t="s">
        <v>3494</v>
      </c>
    </row>
    <row r="363" spans="2:51" s="670" customFormat="1" ht="12.75">
      <c r="B363" s="669"/>
      <c r="D363" s="662" t="s">
        <v>3500</v>
      </c>
      <c r="E363" s="671" t="s">
        <v>3433</v>
      </c>
      <c r="F363" s="672" t="s">
        <v>3381</v>
      </c>
      <c r="H363" s="673">
        <v>533.46</v>
      </c>
      <c r="L363" s="669"/>
      <c r="M363" s="674"/>
      <c r="N363" s="675"/>
      <c r="O363" s="675"/>
      <c r="P363" s="675"/>
      <c r="Q363" s="675"/>
      <c r="R363" s="675"/>
      <c r="S363" s="675"/>
      <c r="T363" s="676"/>
      <c r="AT363" s="671" t="s">
        <v>3500</v>
      </c>
      <c r="AU363" s="671" t="s">
        <v>266</v>
      </c>
      <c r="AV363" s="670" t="s">
        <v>527</v>
      </c>
      <c r="AW363" s="670" t="s">
        <v>3502</v>
      </c>
      <c r="AX363" s="670" t="s">
        <v>94</v>
      </c>
      <c r="AY363" s="671" t="s">
        <v>3494</v>
      </c>
    </row>
    <row r="364" spans="2:65" s="583" customFormat="1" ht="16.5" customHeight="1">
      <c r="B364" s="647"/>
      <c r="C364" s="677" t="s">
        <v>3894</v>
      </c>
      <c r="D364" s="677" t="s">
        <v>3503</v>
      </c>
      <c r="E364" s="678" t="s">
        <v>3895</v>
      </c>
      <c r="F364" s="679" t="s">
        <v>3896</v>
      </c>
      <c r="G364" s="680" t="s">
        <v>355</v>
      </c>
      <c r="H364" s="681">
        <v>1</v>
      </c>
      <c r="I364" s="830"/>
      <c r="J364" s="682">
        <f>ROUND(I364*H364,2)</f>
        <v>0</v>
      </c>
      <c r="K364" s="679" t="s">
        <v>3498</v>
      </c>
      <c r="L364" s="584"/>
      <c r="M364" s="683" t="s">
        <v>3433</v>
      </c>
      <c r="N364" s="684" t="s">
        <v>3450</v>
      </c>
      <c r="O364" s="657">
        <v>21.121</v>
      </c>
      <c r="P364" s="657">
        <f>O364*H364</f>
        <v>21.121</v>
      </c>
      <c r="Q364" s="657">
        <v>9.895</v>
      </c>
      <c r="R364" s="657">
        <f>Q364*H364</f>
        <v>9.895</v>
      </c>
      <c r="S364" s="657">
        <v>0</v>
      </c>
      <c r="T364" s="658">
        <f>S364*H364</f>
        <v>0</v>
      </c>
      <c r="AR364" s="576" t="s">
        <v>527</v>
      </c>
      <c r="AT364" s="576" t="s">
        <v>3503</v>
      </c>
      <c r="AU364" s="576" t="s">
        <v>266</v>
      </c>
      <c r="AY364" s="576" t="s">
        <v>3494</v>
      </c>
      <c r="BE364" s="659">
        <f>IF(N364="základní",J364,0)</f>
        <v>0</v>
      </c>
      <c r="BF364" s="659">
        <f>IF(N364="snížená",J364,0)</f>
        <v>0</v>
      </c>
      <c r="BG364" s="659">
        <f>IF(N364="zákl. přenesená",J364,0)</f>
        <v>0</v>
      </c>
      <c r="BH364" s="659">
        <f>IF(N364="sníž. přenesená",J364,0)</f>
        <v>0</v>
      </c>
      <c r="BI364" s="659">
        <f>IF(N364="nulová",J364,0)</f>
        <v>0</v>
      </c>
      <c r="BJ364" s="576" t="s">
        <v>94</v>
      </c>
      <c r="BK364" s="659">
        <f>ROUND(I364*H364,2)</f>
        <v>0</v>
      </c>
      <c r="BL364" s="576" t="s">
        <v>527</v>
      </c>
      <c r="BM364" s="576" t="s">
        <v>3897</v>
      </c>
    </row>
    <row r="365" spans="2:51" s="661" customFormat="1" ht="12.75">
      <c r="B365" s="660"/>
      <c r="D365" s="662" t="s">
        <v>3500</v>
      </c>
      <c r="E365" s="663" t="s">
        <v>3433</v>
      </c>
      <c r="F365" s="664" t="s">
        <v>3898</v>
      </c>
      <c r="H365" s="665">
        <v>1</v>
      </c>
      <c r="L365" s="660"/>
      <c r="M365" s="666"/>
      <c r="N365" s="667"/>
      <c r="O365" s="667"/>
      <c r="P365" s="667"/>
      <c r="Q365" s="667"/>
      <c r="R365" s="667"/>
      <c r="S365" s="667"/>
      <c r="T365" s="668"/>
      <c r="AT365" s="663" t="s">
        <v>3500</v>
      </c>
      <c r="AU365" s="663" t="s">
        <v>266</v>
      </c>
      <c r="AV365" s="661" t="s">
        <v>266</v>
      </c>
      <c r="AW365" s="661" t="s">
        <v>3502</v>
      </c>
      <c r="AX365" s="661" t="s">
        <v>3493</v>
      </c>
      <c r="AY365" s="663" t="s">
        <v>3494</v>
      </c>
    </row>
    <row r="366" spans="2:51" s="670" customFormat="1" ht="12.75">
      <c r="B366" s="669"/>
      <c r="D366" s="662" t="s">
        <v>3500</v>
      </c>
      <c r="E366" s="671" t="s">
        <v>3433</v>
      </c>
      <c r="F366" s="672" t="s">
        <v>3381</v>
      </c>
      <c r="H366" s="673">
        <v>1</v>
      </c>
      <c r="L366" s="669"/>
      <c r="M366" s="674"/>
      <c r="N366" s="675"/>
      <c r="O366" s="675"/>
      <c r="P366" s="675"/>
      <c r="Q366" s="675"/>
      <c r="R366" s="675"/>
      <c r="S366" s="675"/>
      <c r="T366" s="676"/>
      <c r="AT366" s="671" t="s">
        <v>3500</v>
      </c>
      <c r="AU366" s="671" t="s">
        <v>266</v>
      </c>
      <c r="AV366" s="670" t="s">
        <v>527</v>
      </c>
      <c r="AW366" s="670" t="s">
        <v>3502</v>
      </c>
      <c r="AX366" s="670" t="s">
        <v>94</v>
      </c>
      <c r="AY366" s="671" t="s">
        <v>3494</v>
      </c>
    </row>
    <row r="367" spans="2:65" s="583" customFormat="1" ht="16.5" customHeight="1">
      <c r="B367" s="647"/>
      <c r="C367" s="677" t="s">
        <v>3899</v>
      </c>
      <c r="D367" s="677" t="s">
        <v>3503</v>
      </c>
      <c r="E367" s="678" t="s">
        <v>3900</v>
      </c>
      <c r="F367" s="679" t="s">
        <v>3901</v>
      </c>
      <c r="G367" s="680" t="s">
        <v>216</v>
      </c>
      <c r="H367" s="681">
        <v>19.05</v>
      </c>
      <c r="I367" s="830"/>
      <c r="J367" s="682">
        <f>ROUND(I367*H367,2)</f>
        <v>0</v>
      </c>
      <c r="K367" s="679" t="s">
        <v>3498</v>
      </c>
      <c r="L367" s="584"/>
      <c r="M367" s="683" t="s">
        <v>3433</v>
      </c>
      <c r="N367" s="684" t="s">
        <v>3450</v>
      </c>
      <c r="O367" s="657">
        <v>0.305</v>
      </c>
      <c r="P367" s="657">
        <f>O367*H367</f>
        <v>5.81025</v>
      </c>
      <c r="Q367" s="657">
        <v>0</v>
      </c>
      <c r="R367" s="657">
        <f>Q367*H367</f>
        <v>0</v>
      </c>
      <c r="S367" s="657">
        <v>0</v>
      </c>
      <c r="T367" s="658">
        <f>S367*H367</f>
        <v>0</v>
      </c>
      <c r="AR367" s="576" t="s">
        <v>527</v>
      </c>
      <c r="AT367" s="576" t="s">
        <v>3503</v>
      </c>
      <c r="AU367" s="576" t="s">
        <v>266</v>
      </c>
      <c r="AY367" s="576" t="s">
        <v>3494</v>
      </c>
      <c r="BE367" s="659">
        <f>IF(N367="základní",J367,0)</f>
        <v>0</v>
      </c>
      <c r="BF367" s="659">
        <f>IF(N367="snížená",J367,0)</f>
        <v>0</v>
      </c>
      <c r="BG367" s="659">
        <f>IF(N367="zákl. přenesená",J367,0)</f>
        <v>0</v>
      </c>
      <c r="BH367" s="659">
        <f>IF(N367="sníž. přenesená",J367,0)</f>
        <v>0</v>
      </c>
      <c r="BI367" s="659">
        <f>IF(N367="nulová",J367,0)</f>
        <v>0</v>
      </c>
      <c r="BJ367" s="576" t="s">
        <v>94</v>
      </c>
      <c r="BK367" s="659">
        <f>ROUND(I367*H367,2)</f>
        <v>0</v>
      </c>
      <c r="BL367" s="576" t="s">
        <v>527</v>
      </c>
      <c r="BM367" s="576" t="s">
        <v>3902</v>
      </c>
    </row>
    <row r="368" spans="2:51" s="661" customFormat="1" ht="12.75">
      <c r="B368" s="660"/>
      <c r="D368" s="662" t="s">
        <v>3500</v>
      </c>
      <c r="E368" s="663" t="s">
        <v>3433</v>
      </c>
      <c r="F368" s="664" t="s">
        <v>3885</v>
      </c>
      <c r="H368" s="665">
        <v>19.05</v>
      </c>
      <c r="L368" s="660"/>
      <c r="M368" s="666"/>
      <c r="N368" s="667"/>
      <c r="O368" s="667"/>
      <c r="P368" s="667"/>
      <c r="Q368" s="667"/>
      <c r="R368" s="667"/>
      <c r="S368" s="667"/>
      <c r="T368" s="668"/>
      <c r="AT368" s="663" t="s">
        <v>3500</v>
      </c>
      <c r="AU368" s="663" t="s">
        <v>266</v>
      </c>
      <c r="AV368" s="661" t="s">
        <v>266</v>
      </c>
      <c r="AW368" s="661" t="s">
        <v>3502</v>
      </c>
      <c r="AX368" s="661" t="s">
        <v>3493</v>
      </c>
      <c r="AY368" s="663" t="s">
        <v>3494</v>
      </c>
    </row>
    <row r="369" spans="2:51" s="670" customFormat="1" ht="12.75">
      <c r="B369" s="669"/>
      <c r="D369" s="662" t="s">
        <v>3500</v>
      </c>
      <c r="E369" s="671" t="s">
        <v>3433</v>
      </c>
      <c r="F369" s="672" t="s">
        <v>3381</v>
      </c>
      <c r="H369" s="673">
        <v>19.05</v>
      </c>
      <c r="L369" s="669"/>
      <c r="M369" s="674"/>
      <c r="N369" s="675"/>
      <c r="O369" s="675"/>
      <c r="P369" s="675"/>
      <c r="Q369" s="675"/>
      <c r="R369" s="675"/>
      <c r="S369" s="675"/>
      <c r="T369" s="676"/>
      <c r="AT369" s="671" t="s">
        <v>3500</v>
      </c>
      <c r="AU369" s="671" t="s">
        <v>266</v>
      </c>
      <c r="AV369" s="670" t="s">
        <v>527</v>
      </c>
      <c r="AW369" s="670" t="s">
        <v>3502</v>
      </c>
      <c r="AX369" s="670" t="s">
        <v>94</v>
      </c>
      <c r="AY369" s="671" t="s">
        <v>3494</v>
      </c>
    </row>
    <row r="370" spans="2:65" s="583" customFormat="1" ht="16.5" customHeight="1">
      <c r="B370" s="647"/>
      <c r="C370" s="677" t="s">
        <v>3903</v>
      </c>
      <c r="D370" s="677" t="s">
        <v>3503</v>
      </c>
      <c r="E370" s="678" t="s">
        <v>3904</v>
      </c>
      <c r="F370" s="679" t="s">
        <v>3905</v>
      </c>
      <c r="G370" s="680" t="s">
        <v>216</v>
      </c>
      <c r="H370" s="681">
        <v>5.5</v>
      </c>
      <c r="I370" s="830"/>
      <c r="J370" s="682">
        <f>ROUND(I370*H370,2)</f>
        <v>0</v>
      </c>
      <c r="K370" s="679" t="s">
        <v>3498</v>
      </c>
      <c r="L370" s="584"/>
      <c r="M370" s="683" t="s">
        <v>3433</v>
      </c>
      <c r="N370" s="684" t="s">
        <v>3450</v>
      </c>
      <c r="O370" s="657">
        <v>0.452</v>
      </c>
      <c r="P370" s="657">
        <f>O370*H370</f>
        <v>2.486</v>
      </c>
      <c r="Q370" s="657">
        <v>0.32253</v>
      </c>
      <c r="R370" s="657">
        <f>Q370*H370</f>
        <v>1.773915</v>
      </c>
      <c r="S370" s="657">
        <v>0</v>
      </c>
      <c r="T370" s="658">
        <f>S370*H370</f>
        <v>0</v>
      </c>
      <c r="AR370" s="576" t="s">
        <v>527</v>
      </c>
      <c r="AT370" s="576" t="s">
        <v>3503</v>
      </c>
      <c r="AU370" s="576" t="s">
        <v>266</v>
      </c>
      <c r="AY370" s="576" t="s">
        <v>3494</v>
      </c>
      <c r="BE370" s="659">
        <f>IF(N370="základní",J370,0)</f>
        <v>0</v>
      </c>
      <c r="BF370" s="659">
        <f>IF(N370="snížená",J370,0)</f>
        <v>0</v>
      </c>
      <c r="BG370" s="659">
        <f>IF(N370="zákl. přenesená",J370,0)</f>
        <v>0</v>
      </c>
      <c r="BH370" s="659">
        <f>IF(N370="sníž. přenesená",J370,0)</f>
        <v>0</v>
      </c>
      <c r="BI370" s="659">
        <f>IF(N370="nulová",J370,0)</f>
        <v>0</v>
      </c>
      <c r="BJ370" s="576" t="s">
        <v>94</v>
      </c>
      <c r="BK370" s="659">
        <f>ROUND(I370*H370,2)</f>
        <v>0</v>
      </c>
      <c r="BL370" s="576" t="s">
        <v>527</v>
      </c>
      <c r="BM370" s="576" t="s">
        <v>3906</v>
      </c>
    </row>
    <row r="371" spans="2:51" s="661" customFormat="1" ht="12.75">
      <c r="B371" s="660"/>
      <c r="D371" s="662" t="s">
        <v>3500</v>
      </c>
      <c r="E371" s="663" t="s">
        <v>3433</v>
      </c>
      <c r="F371" s="664" t="s">
        <v>3907</v>
      </c>
      <c r="H371" s="665">
        <v>5.5</v>
      </c>
      <c r="L371" s="660"/>
      <c r="M371" s="666"/>
      <c r="N371" s="667"/>
      <c r="O371" s="667"/>
      <c r="P371" s="667"/>
      <c r="Q371" s="667"/>
      <c r="R371" s="667"/>
      <c r="S371" s="667"/>
      <c r="T371" s="668"/>
      <c r="AT371" s="663" t="s">
        <v>3500</v>
      </c>
      <c r="AU371" s="663" t="s">
        <v>266</v>
      </c>
      <c r="AV371" s="661" t="s">
        <v>266</v>
      </c>
      <c r="AW371" s="661" t="s">
        <v>3502</v>
      </c>
      <c r="AX371" s="661" t="s">
        <v>3493</v>
      </c>
      <c r="AY371" s="663" t="s">
        <v>3494</v>
      </c>
    </row>
    <row r="372" spans="2:51" s="670" customFormat="1" ht="12.75">
      <c r="B372" s="669"/>
      <c r="D372" s="662" t="s">
        <v>3500</v>
      </c>
      <c r="E372" s="671" t="s">
        <v>3433</v>
      </c>
      <c r="F372" s="672" t="s">
        <v>3381</v>
      </c>
      <c r="H372" s="673">
        <v>5.5</v>
      </c>
      <c r="L372" s="669"/>
      <c r="M372" s="674"/>
      <c r="N372" s="675"/>
      <c r="O372" s="675"/>
      <c r="P372" s="675"/>
      <c r="Q372" s="675"/>
      <c r="R372" s="675"/>
      <c r="S372" s="675"/>
      <c r="T372" s="676"/>
      <c r="AT372" s="671" t="s">
        <v>3500</v>
      </c>
      <c r="AU372" s="671" t="s">
        <v>266</v>
      </c>
      <c r="AV372" s="670" t="s">
        <v>527</v>
      </c>
      <c r="AW372" s="670" t="s">
        <v>3502</v>
      </c>
      <c r="AX372" s="670" t="s">
        <v>94</v>
      </c>
      <c r="AY372" s="671" t="s">
        <v>3494</v>
      </c>
    </row>
    <row r="373" spans="2:65" s="583" customFormat="1" ht="16.5" customHeight="1">
      <c r="B373" s="647"/>
      <c r="C373" s="677" t="s">
        <v>1336</v>
      </c>
      <c r="D373" s="677" t="s">
        <v>3503</v>
      </c>
      <c r="E373" s="678" t="s">
        <v>3908</v>
      </c>
      <c r="F373" s="679" t="s">
        <v>3909</v>
      </c>
      <c r="G373" s="680" t="s">
        <v>216</v>
      </c>
      <c r="H373" s="681">
        <v>95.2</v>
      </c>
      <c r="I373" s="830"/>
      <c r="J373" s="682">
        <f>ROUND(I373*H373,2)</f>
        <v>0</v>
      </c>
      <c r="K373" s="679" t="s">
        <v>3498</v>
      </c>
      <c r="L373" s="584"/>
      <c r="M373" s="683" t="s">
        <v>3433</v>
      </c>
      <c r="N373" s="684" t="s">
        <v>3450</v>
      </c>
      <c r="O373" s="657">
        <v>0.018</v>
      </c>
      <c r="P373" s="657">
        <f>O373*H373</f>
        <v>1.7136</v>
      </c>
      <c r="Q373" s="657">
        <v>0</v>
      </c>
      <c r="R373" s="657">
        <f>Q373*H373</f>
        <v>0</v>
      </c>
      <c r="S373" s="657">
        <v>0.324</v>
      </c>
      <c r="T373" s="658">
        <f>S373*H373</f>
        <v>30.844800000000003</v>
      </c>
      <c r="AR373" s="576" t="s">
        <v>527</v>
      </c>
      <c r="AT373" s="576" t="s">
        <v>3503</v>
      </c>
      <c r="AU373" s="576" t="s">
        <v>266</v>
      </c>
      <c r="AY373" s="576" t="s">
        <v>3494</v>
      </c>
      <c r="BE373" s="659">
        <f>IF(N373="základní",J373,0)</f>
        <v>0</v>
      </c>
      <c r="BF373" s="659">
        <f>IF(N373="snížená",J373,0)</f>
        <v>0</v>
      </c>
      <c r="BG373" s="659">
        <f>IF(N373="zákl. přenesená",J373,0)</f>
        <v>0</v>
      </c>
      <c r="BH373" s="659">
        <f>IF(N373="sníž. přenesená",J373,0)</f>
        <v>0</v>
      </c>
      <c r="BI373" s="659">
        <f>IF(N373="nulová",J373,0)</f>
        <v>0</v>
      </c>
      <c r="BJ373" s="576" t="s">
        <v>94</v>
      </c>
      <c r="BK373" s="659">
        <f>ROUND(I373*H373,2)</f>
        <v>0</v>
      </c>
      <c r="BL373" s="576" t="s">
        <v>527</v>
      </c>
      <c r="BM373" s="576" t="s">
        <v>3910</v>
      </c>
    </row>
    <row r="374" spans="2:51" s="661" customFormat="1" ht="12.75">
      <c r="B374" s="660"/>
      <c r="D374" s="662" t="s">
        <v>3500</v>
      </c>
      <c r="E374" s="663" t="s">
        <v>3433</v>
      </c>
      <c r="F374" s="664" t="s">
        <v>3911</v>
      </c>
      <c r="H374" s="665">
        <v>95.2</v>
      </c>
      <c r="L374" s="660"/>
      <c r="M374" s="666"/>
      <c r="N374" s="667"/>
      <c r="O374" s="667"/>
      <c r="P374" s="667"/>
      <c r="Q374" s="667"/>
      <c r="R374" s="667"/>
      <c r="S374" s="667"/>
      <c r="T374" s="668"/>
      <c r="AT374" s="663" t="s">
        <v>3500</v>
      </c>
      <c r="AU374" s="663" t="s">
        <v>266</v>
      </c>
      <c r="AV374" s="661" t="s">
        <v>266</v>
      </c>
      <c r="AW374" s="661" t="s">
        <v>3502</v>
      </c>
      <c r="AX374" s="661" t="s">
        <v>3493</v>
      </c>
      <c r="AY374" s="663" t="s">
        <v>3494</v>
      </c>
    </row>
    <row r="375" spans="2:51" s="670" customFormat="1" ht="12.75">
      <c r="B375" s="669"/>
      <c r="D375" s="662" t="s">
        <v>3500</v>
      </c>
      <c r="E375" s="671" t="s">
        <v>3433</v>
      </c>
      <c r="F375" s="672" t="s">
        <v>3381</v>
      </c>
      <c r="H375" s="673">
        <v>95.2</v>
      </c>
      <c r="L375" s="669"/>
      <c r="M375" s="674"/>
      <c r="N375" s="675"/>
      <c r="O375" s="675"/>
      <c r="P375" s="675"/>
      <c r="Q375" s="675"/>
      <c r="R375" s="675"/>
      <c r="S375" s="675"/>
      <c r="T375" s="676"/>
      <c r="AT375" s="671" t="s">
        <v>3500</v>
      </c>
      <c r="AU375" s="671" t="s">
        <v>266</v>
      </c>
      <c r="AV375" s="670" t="s">
        <v>527</v>
      </c>
      <c r="AW375" s="670" t="s">
        <v>3502</v>
      </c>
      <c r="AX375" s="670" t="s">
        <v>94</v>
      </c>
      <c r="AY375" s="671" t="s">
        <v>3494</v>
      </c>
    </row>
    <row r="376" spans="2:65" s="583" customFormat="1" ht="16.5" customHeight="1">
      <c r="B376" s="647"/>
      <c r="C376" s="677" t="s">
        <v>3912</v>
      </c>
      <c r="D376" s="677" t="s">
        <v>3503</v>
      </c>
      <c r="E376" s="678" t="s">
        <v>3913</v>
      </c>
      <c r="F376" s="679" t="s">
        <v>3914</v>
      </c>
      <c r="G376" s="680" t="s">
        <v>355</v>
      </c>
      <c r="H376" s="681">
        <v>2</v>
      </c>
      <c r="I376" s="830"/>
      <c r="J376" s="682">
        <f>ROUND(I376*H376,2)</f>
        <v>0</v>
      </c>
      <c r="K376" s="679" t="s">
        <v>3498</v>
      </c>
      <c r="L376" s="584"/>
      <c r="M376" s="683" t="s">
        <v>3433</v>
      </c>
      <c r="N376" s="684" t="s">
        <v>3450</v>
      </c>
      <c r="O376" s="657">
        <v>0.557</v>
      </c>
      <c r="P376" s="657">
        <f>O376*H376</f>
        <v>1.114</v>
      </c>
      <c r="Q376" s="657">
        <v>0</v>
      </c>
      <c r="R376" s="657">
        <f>Q376*H376</f>
        <v>0</v>
      </c>
      <c r="S376" s="657">
        <v>0.082</v>
      </c>
      <c r="T376" s="658">
        <f>S376*H376</f>
        <v>0.164</v>
      </c>
      <c r="AR376" s="576" t="s">
        <v>527</v>
      </c>
      <c r="AT376" s="576" t="s">
        <v>3503</v>
      </c>
      <c r="AU376" s="576" t="s">
        <v>266</v>
      </c>
      <c r="AY376" s="576" t="s">
        <v>3494</v>
      </c>
      <c r="BE376" s="659">
        <f>IF(N376="základní",J376,0)</f>
        <v>0</v>
      </c>
      <c r="BF376" s="659">
        <f>IF(N376="snížená",J376,0)</f>
        <v>0</v>
      </c>
      <c r="BG376" s="659">
        <f>IF(N376="zákl. přenesená",J376,0)</f>
        <v>0</v>
      </c>
      <c r="BH376" s="659">
        <f>IF(N376="sníž. přenesená",J376,0)</f>
        <v>0</v>
      </c>
      <c r="BI376" s="659">
        <f>IF(N376="nulová",J376,0)</f>
        <v>0</v>
      </c>
      <c r="BJ376" s="576" t="s">
        <v>94</v>
      </c>
      <c r="BK376" s="659">
        <f>ROUND(I376*H376,2)</f>
        <v>0</v>
      </c>
      <c r="BL376" s="576" t="s">
        <v>527</v>
      </c>
      <c r="BM376" s="576" t="s">
        <v>3915</v>
      </c>
    </row>
    <row r="377" spans="2:51" s="686" customFormat="1" ht="12.75">
      <c r="B377" s="685"/>
      <c r="D377" s="662" t="s">
        <v>3500</v>
      </c>
      <c r="E377" s="687" t="s">
        <v>3433</v>
      </c>
      <c r="F377" s="688" t="s">
        <v>3916</v>
      </c>
      <c r="H377" s="687" t="s">
        <v>3433</v>
      </c>
      <c r="L377" s="685"/>
      <c r="M377" s="689"/>
      <c r="N377" s="690"/>
      <c r="O377" s="690"/>
      <c r="P377" s="690"/>
      <c r="Q377" s="690"/>
      <c r="R377" s="690"/>
      <c r="S377" s="690"/>
      <c r="T377" s="691"/>
      <c r="AT377" s="687" t="s">
        <v>3500</v>
      </c>
      <c r="AU377" s="687" t="s">
        <v>266</v>
      </c>
      <c r="AV377" s="686" t="s">
        <v>94</v>
      </c>
      <c r="AW377" s="686" t="s">
        <v>3502</v>
      </c>
      <c r="AX377" s="686" t="s">
        <v>3493</v>
      </c>
      <c r="AY377" s="687" t="s">
        <v>3494</v>
      </c>
    </row>
    <row r="378" spans="2:51" s="661" customFormat="1" ht="12.75">
      <c r="B378" s="660"/>
      <c r="D378" s="662" t="s">
        <v>3500</v>
      </c>
      <c r="E378" s="663" t="s">
        <v>3433</v>
      </c>
      <c r="F378" s="664" t="s">
        <v>266</v>
      </c>
      <c r="H378" s="665">
        <v>2</v>
      </c>
      <c r="L378" s="660"/>
      <c r="M378" s="666"/>
      <c r="N378" s="667"/>
      <c r="O378" s="667"/>
      <c r="P378" s="667"/>
      <c r="Q378" s="667"/>
      <c r="R378" s="667"/>
      <c r="S378" s="667"/>
      <c r="T378" s="668"/>
      <c r="AT378" s="663" t="s">
        <v>3500</v>
      </c>
      <c r="AU378" s="663" t="s">
        <v>266</v>
      </c>
      <c r="AV378" s="661" t="s">
        <v>266</v>
      </c>
      <c r="AW378" s="661" t="s">
        <v>3502</v>
      </c>
      <c r="AX378" s="661" t="s">
        <v>3493</v>
      </c>
      <c r="AY378" s="663" t="s">
        <v>3494</v>
      </c>
    </row>
    <row r="379" spans="2:51" s="670" customFormat="1" ht="12.75">
      <c r="B379" s="669"/>
      <c r="D379" s="662" t="s">
        <v>3500</v>
      </c>
      <c r="E379" s="671" t="s">
        <v>3433</v>
      </c>
      <c r="F379" s="672" t="s">
        <v>3381</v>
      </c>
      <c r="H379" s="673">
        <v>2</v>
      </c>
      <c r="L379" s="669"/>
      <c r="M379" s="674"/>
      <c r="N379" s="675"/>
      <c r="O379" s="675"/>
      <c r="P379" s="675"/>
      <c r="Q379" s="675"/>
      <c r="R379" s="675"/>
      <c r="S379" s="675"/>
      <c r="T379" s="676"/>
      <c r="AT379" s="671" t="s">
        <v>3500</v>
      </c>
      <c r="AU379" s="671" t="s">
        <v>266</v>
      </c>
      <c r="AV379" s="670" t="s">
        <v>527</v>
      </c>
      <c r="AW379" s="670" t="s">
        <v>3502</v>
      </c>
      <c r="AX379" s="670" t="s">
        <v>94</v>
      </c>
      <c r="AY379" s="671" t="s">
        <v>3494</v>
      </c>
    </row>
    <row r="380" spans="2:65" s="583" customFormat="1" ht="16.5" customHeight="1">
      <c r="B380" s="647"/>
      <c r="C380" s="677" t="s">
        <v>173</v>
      </c>
      <c r="D380" s="677" t="s">
        <v>3503</v>
      </c>
      <c r="E380" s="678" t="s">
        <v>3917</v>
      </c>
      <c r="F380" s="679" t="s">
        <v>3918</v>
      </c>
      <c r="G380" s="680" t="s">
        <v>355</v>
      </c>
      <c r="H380" s="681">
        <v>2</v>
      </c>
      <c r="I380" s="830"/>
      <c r="J380" s="682">
        <f>ROUND(I380*H380,2)</f>
        <v>0</v>
      </c>
      <c r="K380" s="679" t="s">
        <v>3498</v>
      </c>
      <c r="L380" s="584"/>
      <c r="M380" s="683" t="s">
        <v>3433</v>
      </c>
      <c r="N380" s="684" t="s">
        <v>3450</v>
      </c>
      <c r="O380" s="657">
        <v>0.174</v>
      </c>
      <c r="P380" s="657">
        <f>O380*H380</f>
        <v>0.348</v>
      </c>
      <c r="Q380" s="657">
        <v>0</v>
      </c>
      <c r="R380" s="657">
        <f>Q380*H380</f>
        <v>0</v>
      </c>
      <c r="S380" s="657">
        <v>0.004</v>
      </c>
      <c r="T380" s="658">
        <f>S380*H380</f>
        <v>0.008</v>
      </c>
      <c r="AR380" s="576" t="s">
        <v>527</v>
      </c>
      <c r="AT380" s="576" t="s">
        <v>3503</v>
      </c>
      <c r="AU380" s="576" t="s">
        <v>266</v>
      </c>
      <c r="AY380" s="576" t="s">
        <v>3494</v>
      </c>
      <c r="BE380" s="659">
        <f>IF(N380="základní",J380,0)</f>
        <v>0</v>
      </c>
      <c r="BF380" s="659">
        <f>IF(N380="snížená",J380,0)</f>
        <v>0</v>
      </c>
      <c r="BG380" s="659">
        <f>IF(N380="zákl. přenesená",J380,0)</f>
        <v>0</v>
      </c>
      <c r="BH380" s="659">
        <f>IF(N380="sníž. přenesená",J380,0)</f>
        <v>0</v>
      </c>
      <c r="BI380" s="659">
        <f>IF(N380="nulová",J380,0)</f>
        <v>0</v>
      </c>
      <c r="BJ380" s="576" t="s">
        <v>94</v>
      </c>
      <c r="BK380" s="659">
        <f>ROUND(I380*H380,2)</f>
        <v>0</v>
      </c>
      <c r="BL380" s="576" t="s">
        <v>527</v>
      </c>
      <c r="BM380" s="576" t="s">
        <v>3919</v>
      </c>
    </row>
    <row r="381" spans="2:51" s="686" customFormat="1" ht="12.75">
      <c r="B381" s="685"/>
      <c r="D381" s="662" t="s">
        <v>3500</v>
      </c>
      <c r="E381" s="687" t="s">
        <v>3433</v>
      </c>
      <c r="F381" s="688" t="s">
        <v>3916</v>
      </c>
      <c r="H381" s="687" t="s">
        <v>3433</v>
      </c>
      <c r="L381" s="685"/>
      <c r="M381" s="689"/>
      <c r="N381" s="690"/>
      <c r="O381" s="690"/>
      <c r="P381" s="690"/>
      <c r="Q381" s="690"/>
      <c r="R381" s="690"/>
      <c r="S381" s="690"/>
      <c r="T381" s="691"/>
      <c r="AT381" s="687" t="s">
        <v>3500</v>
      </c>
      <c r="AU381" s="687" t="s">
        <v>266</v>
      </c>
      <c r="AV381" s="686" t="s">
        <v>94</v>
      </c>
      <c r="AW381" s="686" t="s">
        <v>3502</v>
      </c>
      <c r="AX381" s="686" t="s">
        <v>3493</v>
      </c>
      <c r="AY381" s="687" t="s">
        <v>3494</v>
      </c>
    </row>
    <row r="382" spans="2:51" s="661" customFormat="1" ht="12.75">
      <c r="B382" s="660"/>
      <c r="D382" s="662" t="s">
        <v>3500</v>
      </c>
      <c r="E382" s="663" t="s">
        <v>3433</v>
      </c>
      <c r="F382" s="664" t="s">
        <v>266</v>
      </c>
      <c r="H382" s="665">
        <v>2</v>
      </c>
      <c r="L382" s="660"/>
      <c r="M382" s="666"/>
      <c r="N382" s="667"/>
      <c r="O382" s="667"/>
      <c r="P382" s="667"/>
      <c r="Q382" s="667"/>
      <c r="R382" s="667"/>
      <c r="S382" s="667"/>
      <c r="T382" s="668"/>
      <c r="AT382" s="663" t="s">
        <v>3500</v>
      </c>
      <c r="AU382" s="663" t="s">
        <v>266</v>
      </c>
      <c r="AV382" s="661" t="s">
        <v>266</v>
      </c>
      <c r="AW382" s="661" t="s">
        <v>3502</v>
      </c>
      <c r="AX382" s="661" t="s">
        <v>3493</v>
      </c>
      <c r="AY382" s="663" t="s">
        <v>3494</v>
      </c>
    </row>
    <row r="383" spans="2:51" s="670" customFormat="1" ht="12.75">
      <c r="B383" s="669"/>
      <c r="D383" s="662" t="s">
        <v>3500</v>
      </c>
      <c r="E383" s="671" t="s">
        <v>3433</v>
      </c>
      <c r="F383" s="672" t="s">
        <v>3381</v>
      </c>
      <c r="H383" s="673">
        <v>2</v>
      </c>
      <c r="L383" s="669"/>
      <c r="M383" s="674"/>
      <c r="N383" s="675"/>
      <c r="O383" s="675"/>
      <c r="P383" s="675"/>
      <c r="Q383" s="675"/>
      <c r="R383" s="675"/>
      <c r="S383" s="675"/>
      <c r="T383" s="676"/>
      <c r="AT383" s="671" t="s">
        <v>3500</v>
      </c>
      <c r="AU383" s="671" t="s">
        <v>266</v>
      </c>
      <c r="AV383" s="670" t="s">
        <v>527</v>
      </c>
      <c r="AW383" s="670" t="s">
        <v>3502</v>
      </c>
      <c r="AX383" s="670" t="s">
        <v>94</v>
      </c>
      <c r="AY383" s="671" t="s">
        <v>3494</v>
      </c>
    </row>
    <row r="384" spans="2:65" s="583" customFormat="1" ht="16.5" customHeight="1">
      <c r="B384" s="647"/>
      <c r="C384" s="677" t="s">
        <v>3920</v>
      </c>
      <c r="D384" s="677" t="s">
        <v>3503</v>
      </c>
      <c r="E384" s="678" t="s">
        <v>3921</v>
      </c>
      <c r="F384" s="679" t="s">
        <v>3922</v>
      </c>
      <c r="G384" s="680" t="s">
        <v>216</v>
      </c>
      <c r="H384" s="681">
        <v>5.5</v>
      </c>
      <c r="I384" s="830"/>
      <c r="J384" s="682">
        <f>ROUND(I384*H384,2)</f>
        <v>0</v>
      </c>
      <c r="K384" s="679" t="s">
        <v>3498</v>
      </c>
      <c r="L384" s="584"/>
      <c r="M384" s="683" t="s">
        <v>3433</v>
      </c>
      <c r="N384" s="684" t="s">
        <v>3450</v>
      </c>
      <c r="O384" s="657">
        <v>0.27</v>
      </c>
      <c r="P384" s="657">
        <f>O384*H384</f>
        <v>1.485</v>
      </c>
      <c r="Q384" s="657">
        <v>0</v>
      </c>
      <c r="R384" s="657">
        <f>Q384*H384</f>
        <v>0</v>
      </c>
      <c r="S384" s="657">
        <v>0.6</v>
      </c>
      <c r="T384" s="658">
        <f>S384*H384</f>
        <v>3.3</v>
      </c>
      <c r="AR384" s="576" t="s">
        <v>527</v>
      </c>
      <c r="AT384" s="576" t="s">
        <v>3503</v>
      </c>
      <c r="AU384" s="576" t="s">
        <v>266</v>
      </c>
      <c r="AY384" s="576" t="s">
        <v>3494</v>
      </c>
      <c r="BE384" s="659">
        <f>IF(N384="základní",J384,0)</f>
        <v>0</v>
      </c>
      <c r="BF384" s="659">
        <f>IF(N384="snížená",J384,0)</f>
        <v>0</v>
      </c>
      <c r="BG384" s="659">
        <f>IF(N384="zákl. přenesená",J384,0)</f>
        <v>0</v>
      </c>
      <c r="BH384" s="659">
        <f>IF(N384="sníž. přenesená",J384,0)</f>
        <v>0</v>
      </c>
      <c r="BI384" s="659">
        <f>IF(N384="nulová",J384,0)</f>
        <v>0</v>
      </c>
      <c r="BJ384" s="576" t="s">
        <v>94</v>
      </c>
      <c r="BK384" s="659">
        <f>ROUND(I384*H384,2)</f>
        <v>0</v>
      </c>
      <c r="BL384" s="576" t="s">
        <v>527</v>
      </c>
      <c r="BM384" s="576" t="s">
        <v>3923</v>
      </c>
    </row>
    <row r="385" spans="2:51" s="661" customFormat="1" ht="12.75">
      <c r="B385" s="660"/>
      <c r="D385" s="662" t="s">
        <v>3500</v>
      </c>
      <c r="E385" s="663" t="s">
        <v>3433</v>
      </c>
      <c r="F385" s="664" t="s">
        <v>3924</v>
      </c>
      <c r="H385" s="665">
        <v>5.5</v>
      </c>
      <c r="L385" s="660"/>
      <c r="M385" s="666"/>
      <c r="N385" s="667"/>
      <c r="O385" s="667"/>
      <c r="P385" s="667"/>
      <c r="Q385" s="667"/>
      <c r="R385" s="667"/>
      <c r="S385" s="667"/>
      <c r="T385" s="668"/>
      <c r="AT385" s="663" t="s">
        <v>3500</v>
      </c>
      <c r="AU385" s="663" t="s">
        <v>266</v>
      </c>
      <c r="AV385" s="661" t="s">
        <v>266</v>
      </c>
      <c r="AW385" s="661" t="s">
        <v>3502</v>
      </c>
      <c r="AX385" s="661" t="s">
        <v>3493</v>
      </c>
      <c r="AY385" s="663" t="s">
        <v>3494</v>
      </c>
    </row>
    <row r="386" spans="2:51" s="670" customFormat="1" ht="12.75">
      <c r="B386" s="669"/>
      <c r="D386" s="662" t="s">
        <v>3500</v>
      </c>
      <c r="E386" s="671" t="s">
        <v>3433</v>
      </c>
      <c r="F386" s="672" t="s">
        <v>3381</v>
      </c>
      <c r="H386" s="673">
        <v>5.5</v>
      </c>
      <c r="L386" s="669"/>
      <c r="M386" s="674"/>
      <c r="N386" s="675"/>
      <c r="O386" s="675"/>
      <c r="P386" s="675"/>
      <c r="Q386" s="675"/>
      <c r="R386" s="675"/>
      <c r="S386" s="675"/>
      <c r="T386" s="676"/>
      <c r="AT386" s="671" t="s">
        <v>3500</v>
      </c>
      <c r="AU386" s="671" t="s">
        <v>266</v>
      </c>
      <c r="AV386" s="670" t="s">
        <v>527</v>
      </c>
      <c r="AW386" s="670" t="s">
        <v>3502</v>
      </c>
      <c r="AX386" s="670" t="s">
        <v>94</v>
      </c>
      <c r="AY386" s="671" t="s">
        <v>3494</v>
      </c>
    </row>
    <row r="387" spans="2:63" s="635" customFormat="1" ht="22.9" customHeight="1">
      <c r="B387" s="634"/>
      <c r="D387" s="636" t="s">
        <v>3491</v>
      </c>
      <c r="E387" s="645" t="s">
        <v>3925</v>
      </c>
      <c r="F387" s="645" t="s">
        <v>3926</v>
      </c>
      <c r="J387" s="646">
        <f>BK387</f>
        <v>0</v>
      </c>
      <c r="L387" s="634"/>
      <c r="M387" s="639"/>
      <c r="N387" s="640"/>
      <c r="O387" s="640"/>
      <c r="P387" s="641">
        <f>SUM(P388:P406)</f>
        <v>665.5165529999999</v>
      </c>
      <c r="Q387" s="640"/>
      <c r="R387" s="641">
        <f>SUM(R388:R406)</f>
        <v>0</v>
      </c>
      <c r="S387" s="640"/>
      <c r="T387" s="642">
        <f>SUM(T388:T406)</f>
        <v>0</v>
      </c>
      <c r="AR387" s="636" t="s">
        <v>94</v>
      </c>
      <c r="AT387" s="643" t="s">
        <v>3491</v>
      </c>
      <c r="AU387" s="643" t="s">
        <v>94</v>
      </c>
      <c r="AY387" s="636" t="s">
        <v>3494</v>
      </c>
      <c r="BK387" s="644">
        <f>SUM(BK388:BK406)</f>
        <v>0</v>
      </c>
    </row>
    <row r="388" spans="2:65" s="583" customFormat="1" ht="16.5" customHeight="1">
      <c r="B388" s="647"/>
      <c r="C388" s="677" t="s">
        <v>1380</v>
      </c>
      <c r="D388" s="677" t="s">
        <v>3503</v>
      </c>
      <c r="E388" s="678" t="s">
        <v>3927</v>
      </c>
      <c r="F388" s="679" t="s">
        <v>3928</v>
      </c>
      <c r="G388" s="680" t="s">
        <v>309</v>
      </c>
      <c r="H388" s="681">
        <v>2694.399</v>
      </c>
      <c r="I388" s="830"/>
      <c r="J388" s="682">
        <f>ROUND(I388*H388,2)</f>
        <v>0</v>
      </c>
      <c r="K388" s="679" t="s">
        <v>3498</v>
      </c>
      <c r="L388" s="584"/>
      <c r="M388" s="683" t="s">
        <v>3433</v>
      </c>
      <c r="N388" s="684" t="s">
        <v>3450</v>
      </c>
      <c r="O388" s="657">
        <v>0.03</v>
      </c>
      <c r="P388" s="657">
        <f>O388*H388</f>
        <v>80.83197</v>
      </c>
      <c r="Q388" s="657">
        <v>0</v>
      </c>
      <c r="R388" s="657">
        <f>Q388*H388</f>
        <v>0</v>
      </c>
      <c r="S388" s="657">
        <v>0</v>
      </c>
      <c r="T388" s="658">
        <f>S388*H388</f>
        <v>0</v>
      </c>
      <c r="AR388" s="576" t="s">
        <v>527</v>
      </c>
      <c r="AT388" s="576" t="s">
        <v>3503</v>
      </c>
      <c r="AU388" s="576" t="s">
        <v>266</v>
      </c>
      <c r="AY388" s="576" t="s">
        <v>3494</v>
      </c>
      <c r="BE388" s="659">
        <f>IF(N388="základní",J388,0)</f>
        <v>0</v>
      </c>
      <c r="BF388" s="659">
        <f>IF(N388="snížená",J388,0)</f>
        <v>0</v>
      </c>
      <c r="BG388" s="659">
        <f>IF(N388="zákl. přenesená",J388,0)</f>
        <v>0</v>
      </c>
      <c r="BH388" s="659">
        <f>IF(N388="sníž. přenesená",J388,0)</f>
        <v>0</v>
      </c>
      <c r="BI388" s="659">
        <f>IF(N388="nulová",J388,0)</f>
        <v>0</v>
      </c>
      <c r="BJ388" s="576" t="s">
        <v>94</v>
      </c>
      <c r="BK388" s="659">
        <f>ROUND(I388*H388,2)</f>
        <v>0</v>
      </c>
      <c r="BL388" s="576" t="s">
        <v>527</v>
      </c>
      <c r="BM388" s="576" t="s">
        <v>3929</v>
      </c>
    </row>
    <row r="389" spans="2:65" s="583" customFormat="1" ht="16.5" customHeight="1">
      <c r="B389" s="647"/>
      <c r="C389" s="677" t="s">
        <v>3930</v>
      </c>
      <c r="D389" s="677" t="s">
        <v>3503</v>
      </c>
      <c r="E389" s="678" t="s">
        <v>3931</v>
      </c>
      <c r="F389" s="679" t="s">
        <v>3932</v>
      </c>
      <c r="G389" s="680" t="s">
        <v>309</v>
      </c>
      <c r="H389" s="681">
        <v>78137.571</v>
      </c>
      <c r="I389" s="830"/>
      <c r="J389" s="682">
        <f>ROUND(I389*H389,2)</f>
        <v>0</v>
      </c>
      <c r="K389" s="679" t="s">
        <v>3498</v>
      </c>
      <c r="L389" s="584"/>
      <c r="M389" s="683" t="s">
        <v>3433</v>
      </c>
      <c r="N389" s="684" t="s">
        <v>3450</v>
      </c>
      <c r="O389" s="657">
        <v>0.002</v>
      </c>
      <c r="P389" s="657">
        <f>O389*H389</f>
        <v>156.275142</v>
      </c>
      <c r="Q389" s="657">
        <v>0</v>
      </c>
      <c r="R389" s="657">
        <f>Q389*H389</f>
        <v>0</v>
      </c>
      <c r="S389" s="657">
        <v>0</v>
      </c>
      <c r="T389" s="658">
        <f>S389*H389</f>
        <v>0</v>
      </c>
      <c r="AR389" s="576" t="s">
        <v>527</v>
      </c>
      <c r="AT389" s="576" t="s">
        <v>3503</v>
      </c>
      <c r="AU389" s="576" t="s">
        <v>266</v>
      </c>
      <c r="AY389" s="576" t="s">
        <v>3494</v>
      </c>
      <c r="BE389" s="659">
        <f>IF(N389="základní",J389,0)</f>
        <v>0</v>
      </c>
      <c r="BF389" s="659">
        <f>IF(N389="snížená",J389,0)</f>
        <v>0</v>
      </c>
      <c r="BG389" s="659">
        <f>IF(N389="zákl. přenesená",J389,0)</f>
        <v>0</v>
      </c>
      <c r="BH389" s="659">
        <f>IF(N389="sníž. přenesená",J389,0)</f>
        <v>0</v>
      </c>
      <c r="BI389" s="659">
        <f>IF(N389="nulová",J389,0)</f>
        <v>0</v>
      </c>
      <c r="BJ389" s="576" t="s">
        <v>94</v>
      </c>
      <c r="BK389" s="659">
        <f>ROUND(I389*H389,2)</f>
        <v>0</v>
      </c>
      <c r="BL389" s="576" t="s">
        <v>527</v>
      </c>
      <c r="BM389" s="576" t="s">
        <v>3933</v>
      </c>
    </row>
    <row r="390" spans="2:51" s="661" customFormat="1" ht="12.75">
      <c r="B390" s="660"/>
      <c r="D390" s="662" t="s">
        <v>3500</v>
      </c>
      <c r="E390" s="663" t="s">
        <v>3433</v>
      </c>
      <c r="F390" s="664" t="s">
        <v>3934</v>
      </c>
      <c r="H390" s="665">
        <v>78137.571</v>
      </c>
      <c r="L390" s="660"/>
      <c r="M390" s="666"/>
      <c r="N390" s="667"/>
      <c r="O390" s="667"/>
      <c r="P390" s="667"/>
      <c r="Q390" s="667"/>
      <c r="R390" s="667"/>
      <c r="S390" s="667"/>
      <c r="T390" s="668"/>
      <c r="AT390" s="663" t="s">
        <v>3500</v>
      </c>
      <c r="AU390" s="663" t="s">
        <v>266</v>
      </c>
      <c r="AV390" s="661" t="s">
        <v>266</v>
      </c>
      <c r="AW390" s="661" t="s">
        <v>3502</v>
      </c>
      <c r="AX390" s="661" t="s">
        <v>3493</v>
      </c>
      <c r="AY390" s="663" t="s">
        <v>3494</v>
      </c>
    </row>
    <row r="391" spans="2:51" s="670" customFormat="1" ht="12.75">
      <c r="B391" s="669"/>
      <c r="D391" s="662" t="s">
        <v>3500</v>
      </c>
      <c r="E391" s="671" t="s">
        <v>3433</v>
      </c>
      <c r="F391" s="672" t="s">
        <v>3381</v>
      </c>
      <c r="H391" s="673">
        <v>78137.571</v>
      </c>
      <c r="L391" s="669"/>
      <c r="M391" s="674"/>
      <c r="N391" s="675"/>
      <c r="O391" s="675"/>
      <c r="P391" s="675"/>
      <c r="Q391" s="675"/>
      <c r="R391" s="675"/>
      <c r="S391" s="675"/>
      <c r="T391" s="676"/>
      <c r="AT391" s="671" t="s">
        <v>3500</v>
      </c>
      <c r="AU391" s="671" t="s">
        <v>266</v>
      </c>
      <c r="AV391" s="670" t="s">
        <v>527</v>
      </c>
      <c r="AW391" s="670" t="s">
        <v>3502</v>
      </c>
      <c r="AX391" s="670" t="s">
        <v>94</v>
      </c>
      <c r="AY391" s="671" t="s">
        <v>3494</v>
      </c>
    </row>
    <row r="392" spans="2:65" s="583" customFormat="1" ht="16.5" customHeight="1">
      <c r="B392" s="647"/>
      <c r="C392" s="677" t="s">
        <v>740</v>
      </c>
      <c r="D392" s="677" t="s">
        <v>3503</v>
      </c>
      <c r="E392" s="678" t="s">
        <v>3935</v>
      </c>
      <c r="F392" s="679" t="s">
        <v>3936</v>
      </c>
      <c r="G392" s="680" t="s">
        <v>309</v>
      </c>
      <c r="H392" s="681">
        <v>2694.399</v>
      </c>
      <c r="I392" s="830"/>
      <c r="J392" s="682">
        <f>ROUND(I392*H392,2)</f>
        <v>0</v>
      </c>
      <c r="K392" s="679" t="s">
        <v>3498</v>
      </c>
      <c r="L392" s="584"/>
      <c r="M392" s="683" t="s">
        <v>3433</v>
      </c>
      <c r="N392" s="684" t="s">
        <v>3450</v>
      </c>
      <c r="O392" s="657">
        <v>0.159</v>
      </c>
      <c r="P392" s="657">
        <f>O392*H392</f>
        <v>428.409441</v>
      </c>
      <c r="Q392" s="657">
        <v>0</v>
      </c>
      <c r="R392" s="657">
        <f>Q392*H392</f>
        <v>0</v>
      </c>
      <c r="S392" s="657">
        <v>0</v>
      </c>
      <c r="T392" s="658">
        <f>S392*H392</f>
        <v>0</v>
      </c>
      <c r="AR392" s="576" t="s">
        <v>527</v>
      </c>
      <c r="AT392" s="576" t="s">
        <v>3503</v>
      </c>
      <c r="AU392" s="576" t="s">
        <v>266</v>
      </c>
      <c r="AY392" s="576" t="s">
        <v>3494</v>
      </c>
      <c r="BE392" s="659">
        <f>IF(N392="základní",J392,0)</f>
        <v>0</v>
      </c>
      <c r="BF392" s="659">
        <f>IF(N392="snížená",J392,0)</f>
        <v>0</v>
      </c>
      <c r="BG392" s="659">
        <f>IF(N392="zákl. přenesená",J392,0)</f>
        <v>0</v>
      </c>
      <c r="BH392" s="659">
        <f>IF(N392="sníž. přenesená",J392,0)</f>
        <v>0</v>
      </c>
      <c r="BI392" s="659">
        <f>IF(N392="nulová",J392,0)</f>
        <v>0</v>
      </c>
      <c r="BJ392" s="576" t="s">
        <v>94</v>
      </c>
      <c r="BK392" s="659">
        <f>ROUND(I392*H392,2)</f>
        <v>0</v>
      </c>
      <c r="BL392" s="576" t="s">
        <v>527</v>
      </c>
      <c r="BM392" s="576" t="s">
        <v>3937</v>
      </c>
    </row>
    <row r="393" spans="2:65" s="583" customFormat="1" ht="16.5" customHeight="1">
      <c r="B393" s="647"/>
      <c r="C393" s="677" t="s">
        <v>816</v>
      </c>
      <c r="D393" s="677" t="s">
        <v>3503</v>
      </c>
      <c r="E393" s="678" t="s">
        <v>3938</v>
      </c>
      <c r="F393" s="679" t="s">
        <v>3939</v>
      </c>
      <c r="G393" s="680" t="s">
        <v>309</v>
      </c>
      <c r="H393" s="681">
        <v>3.3</v>
      </c>
      <c r="I393" s="830"/>
      <c r="J393" s="682">
        <f>ROUND(I393*H393,2)</f>
        <v>0</v>
      </c>
      <c r="K393" s="679" t="s">
        <v>3498</v>
      </c>
      <c r="L393" s="584"/>
      <c r="M393" s="683" t="s">
        <v>3433</v>
      </c>
      <c r="N393" s="684" t="s">
        <v>3450</v>
      </c>
      <c r="O393" s="657">
        <v>0</v>
      </c>
      <c r="P393" s="657">
        <f>O393*H393</f>
        <v>0</v>
      </c>
      <c r="Q393" s="657">
        <v>0</v>
      </c>
      <c r="R393" s="657">
        <f>Q393*H393</f>
        <v>0</v>
      </c>
      <c r="S393" s="657">
        <v>0</v>
      </c>
      <c r="T393" s="658">
        <f>S393*H393</f>
        <v>0</v>
      </c>
      <c r="AR393" s="576" t="s">
        <v>527</v>
      </c>
      <c r="AT393" s="576" t="s">
        <v>3503</v>
      </c>
      <c r="AU393" s="576" t="s">
        <v>266</v>
      </c>
      <c r="AY393" s="576" t="s">
        <v>3494</v>
      </c>
      <c r="BE393" s="659">
        <f>IF(N393="základní",J393,0)</f>
        <v>0</v>
      </c>
      <c r="BF393" s="659">
        <f>IF(N393="snížená",J393,0)</f>
        <v>0</v>
      </c>
      <c r="BG393" s="659">
        <f>IF(N393="zákl. přenesená",J393,0)</f>
        <v>0</v>
      </c>
      <c r="BH393" s="659">
        <f>IF(N393="sníž. přenesená",J393,0)</f>
        <v>0</v>
      </c>
      <c r="BI393" s="659">
        <f>IF(N393="nulová",J393,0)</f>
        <v>0</v>
      </c>
      <c r="BJ393" s="576" t="s">
        <v>94</v>
      </c>
      <c r="BK393" s="659">
        <f>ROUND(I393*H393,2)</f>
        <v>0</v>
      </c>
      <c r="BL393" s="576" t="s">
        <v>527</v>
      </c>
      <c r="BM393" s="576" t="s">
        <v>3940</v>
      </c>
    </row>
    <row r="394" spans="2:51" s="661" customFormat="1" ht="12.75">
      <c r="B394" s="660"/>
      <c r="D394" s="662" t="s">
        <v>3500</v>
      </c>
      <c r="E394" s="663" t="s">
        <v>3433</v>
      </c>
      <c r="F394" s="664" t="s">
        <v>3941</v>
      </c>
      <c r="H394" s="665">
        <v>3.3</v>
      </c>
      <c r="L394" s="660"/>
      <c r="M394" s="666"/>
      <c r="N394" s="667"/>
      <c r="O394" s="667"/>
      <c r="P394" s="667"/>
      <c r="Q394" s="667"/>
      <c r="R394" s="667"/>
      <c r="S394" s="667"/>
      <c r="T394" s="668"/>
      <c r="AT394" s="663" t="s">
        <v>3500</v>
      </c>
      <c r="AU394" s="663" t="s">
        <v>266</v>
      </c>
      <c r="AV394" s="661" t="s">
        <v>266</v>
      </c>
      <c r="AW394" s="661" t="s">
        <v>3502</v>
      </c>
      <c r="AX394" s="661" t="s">
        <v>3493</v>
      </c>
      <c r="AY394" s="663" t="s">
        <v>3494</v>
      </c>
    </row>
    <row r="395" spans="2:51" s="670" customFormat="1" ht="12.75">
      <c r="B395" s="669"/>
      <c r="D395" s="662" t="s">
        <v>3500</v>
      </c>
      <c r="E395" s="671" t="s">
        <v>3433</v>
      </c>
      <c r="F395" s="672" t="s">
        <v>3381</v>
      </c>
      <c r="H395" s="673">
        <v>3.3</v>
      </c>
      <c r="L395" s="669"/>
      <c r="M395" s="674"/>
      <c r="N395" s="675"/>
      <c r="O395" s="675"/>
      <c r="P395" s="675"/>
      <c r="Q395" s="675"/>
      <c r="R395" s="675"/>
      <c r="S395" s="675"/>
      <c r="T395" s="676"/>
      <c r="AT395" s="671" t="s">
        <v>3500</v>
      </c>
      <c r="AU395" s="671" t="s">
        <v>266</v>
      </c>
      <c r="AV395" s="670" t="s">
        <v>527</v>
      </c>
      <c r="AW395" s="670" t="s">
        <v>3502</v>
      </c>
      <c r="AX395" s="670" t="s">
        <v>94</v>
      </c>
      <c r="AY395" s="671" t="s">
        <v>3494</v>
      </c>
    </row>
    <row r="396" spans="2:65" s="583" customFormat="1" ht="16.5" customHeight="1">
      <c r="B396" s="647"/>
      <c r="C396" s="677" t="s">
        <v>826</v>
      </c>
      <c r="D396" s="677" t="s">
        <v>3503</v>
      </c>
      <c r="E396" s="678" t="s">
        <v>3942</v>
      </c>
      <c r="F396" s="679" t="s">
        <v>3943</v>
      </c>
      <c r="G396" s="680" t="s">
        <v>309</v>
      </c>
      <c r="H396" s="681">
        <v>1741.004</v>
      </c>
      <c r="I396" s="830"/>
      <c r="J396" s="682">
        <f>ROUND(I396*H396,2)</f>
        <v>0</v>
      </c>
      <c r="K396" s="679" t="s">
        <v>3498</v>
      </c>
      <c r="L396" s="584"/>
      <c r="M396" s="683" t="s">
        <v>3433</v>
      </c>
      <c r="N396" s="684" t="s">
        <v>3450</v>
      </c>
      <c r="O396" s="657">
        <v>0</v>
      </c>
      <c r="P396" s="657">
        <f>O396*H396</f>
        <v>0</v>
      </c>
      <c r="Q396" s="657">
        <v>0</v>
      </c>
      <c r="R396" s="657">
        <f>Q396*H396</f>
        <v>0</v>
      </c>
      <c r="S396" s="657">
        <v>0</v>
      </c>
      <c r="T396" s="658">
        <f>S396*H396</f>
        <v>0</v>
      </c>
      <c r="AR396" s="576" t="s">
        <v>527</v>
      </c>
      <c r="AT396" s="576" t="s">
        <v>3503</v>
      </c>
      <c r="AU396" s="576" t="s">
        <v>266</v>
      </c>
      <c r="AY396" s="576" t="s">
        <v>3494</v>
      </c>
      <c r="BE396" s="659">
        <f>IF(N396="základní",J396,0)</f>
        <v>0</v>
      </c>
      <c r="BF396" s="659">
        <f>IF(N396="snížená",J396,0)</f>
        <v>0</v>
      </c>
      <c r="BG396" s="659">
        <f>IF(N396="zákl. přenesená",J396,0)</f>
        <v>0</v>
      </c>
      <c r="BH396" s="659">
        <f>IF(N396="sníž. přenesená",J396,0)</f>
        <v>0</v>
      </c>
      <c r="BI396" s="659">
        <f>IF(N396="nulová",J396,0)</f>
        <v>0</v>
      </c>
      <c r="BJ396" s="576" t="s">
        <v>94</v>
      </c>
      <c r="BK396" s="659">
        <f>ROUND(I396*H396,2)</f>
        <v>0</v>
      </c>
      <c r="BL396" s="576" t="s">
        <v>527</v>
      </c>
      <c r="BM396" s="576" t="s">
        <v>3944</v>
      </c>
    </row>
    <row r="397" spans="2:51" s="661" customFormat="1" ht="12.75">
      <c r="B397" s="660"/>
      <c r="D397" s="662" t="s">
        <v>3500</v>
      </c>
      <c r="E397" s="663" t="s">
        <v>3433</v>
      </c>
      <c r="F397" s="664" t="s">
        <v>3945</v>
      </c>
      <c r="H397" s="665">
        <v>1741.004</v>
      </c>
      <c r="L397" s="660"/>
      <c r="M397" s="666"/>
      <c r="N397" s="667"/>
      <c r="O397" s="667"/>
      <c r="P397" s="667"/>
      <c r="Q397" s="667"/>
      <c r="R397" s="667"/>
      <c r="S397" s="667"/>
      <c r="T397" s="668"/>
      <c r="AT397" s="663" t="s">
        <v>3500</v>
      </c>
      <c r="AU397" s="663" t="s">
        <v>266</v>
      </c>
      <c r="AV397" s="661" t="s">
        <v>266</v>
      </c>
      <c r="AW397" s="661" t="s">
        <v>3502</v>
      </c>
      <c r="AX397" s="661" t="s">
        <v>3493</v>
      </c>
      <c r="AY397" s="663" t="s">
        <v>3494</v>
      </c>
    </row>
    <row r="398" spans="2:51" s="670" customFormat="1" ht="12.75">
      <c r="B398" s="669"/>
      <c r="D398" s="662" t="s">
        <v>3500</v>
      </c>
      <c r="E398" s="671" t="s">
        <v>3433</v>
      </c>
      <c r="F398" s="672" t="s">
        <v>3381</v>
      </c>
      <c r="H398" s="673">
        <v>1741.004</v>
      </c>
      <c r="L398" s="669"/>
      <c r="M398" s="674"/>
      <c r="N398" s="675"/>
      <c r="O398" s="675"/>
      <c r="P398" s="675"/>
      <c r="Q398" s="675"/>
      <c r="R398" s="675"/>
      <c r="S398" s="675"/>
      <c r="T398" s="676"/>
      <c r="AT398" s="671" t="s">
        <v>3500</v>
      </c>
      <c r="AU398" s="671" t="s">
        <v>266</v>
      </c>
      <c r="AV398" s="670" t="s">
        <v>527</v>
      </c>
      <c r="AW398" s="670" t="s">
        <v>3502</v>
      </c>
      <c r="AX398" s="670" t="s">
        <v>94</v>
      </c>
      <c r="AY398" s="671" t="s">
        <v>3494</v>
      </c>
    </row>
    <row r="399" spans="2:65" s="583" customFormat="1" ht="16.5" customHeight="1">
      <c r="B399" s="647"/>
      <c r="C399" s="677" t="s">
        <v>843</v>
      </c>
      <c r="D399" s="677" t="s">
        <v>3503</v>
      </c>
      <c r="E399" s="678" t="s">
        <v>3946</v>
      </c>
      <c r="F399" s="679" t="s">
        <v>3947</v>
      </c>
      <c r="G399" s="680" t="s">
        <v>309</v>
      </c>
      <c r="H399" s="681">
        <v>1628.348</v>
      </c>
      <c r="I399" s="830"/>
      <c r="J399" s="682">
        <f>ROUND(I399*H399,2)</f>
        <v>0</v>
      </c>
      <c r="K399" s="679" t="s">
        <v>3498</v>
      </c>
      <c r="L399" s="584"/>
      <c r="M399" s="683" t="s">
        <v>3433</v>
      </c>
      <c r="N399" s="684" t="s">
        <v>3450</v>
      </c>
      <c r="O399" s="657">
        <v>0</v>
      </c>
      <c r="P399" s="657">
        <f>O399*H399</f>
        <v>0</v>
      </c>
      <c r="Q399" s="657">
        <v>0</v>
      </c>
      <c r="R399" s="657">
        <f>Q399*H399</f>
        <v>0</v>
      </c>
      <c r="S399" s="657">
        <v>0</v>
      </c>
      <c r="T399" s="658">
        <f>S399*H399</f>
        <v>0</v>
      </c>
      <c r="AR399" s="576" t="s">
        <v>527</v>
      </c>
      <c r="AT399" s="576" t="s">
        <v>3503</v>
      </c>
      <c r="AU399" s="576" t="s">
        <v>266</v>
      </c>
      <c r="AY399" s="576" t="s">
        <v>3494</v>
      </c>
      <c r="BE399" s="659">
        <f>IF(N399="základní",J399,0)</f>
        <v>0</v>
      </c>
      <c r="BF399" s="659">
        <f>IF(N399="snížená",J399,0)</f>
        <v>0</v>
      </c>
      <c r="BG399" s="659">
        <f>IF(N399="zákl. přenesená",J399,0)</f>
        <v>0</v>
      </c>
      <c r="BH399" s="659">
        <f>IF(N399="sníž. přenesená",J399,0)</f>
        <v>0</v>
      </c>
      <c r="BI399" s="659">
        <f>IF(N399="nulová",J399,0)</f>
        <v>0</v>
      </c>
      <c r="BJ399" s="576" t="s">
        <v>94</v>
      </c>
      <c r="BK399" s="659">
        <f>ROUND(I399*H399,2)</f>
        <v>0</v>
      </c>
      <c r="BL399" s="576" t="s">
        <v>527</v>
      </c>
      <c r="BM399" s="576" t="s">
        <v>3948</v>
      </c>
    </row>
    <row r="400" spans="2:51" s="661" customFormat="1" ht="12.75">
      <c r="B400" s="660"/>
      <c r="D400" s="662" t="s">
        <v>3500</v>
      </c>
      <c r="E400" s="663" t="s">
        <v>3433</v>
      </c>
      <c r="F400" s="664" t="s">
        <v>3949</v>
      </c>
      <c r="H400" s="665">
        <v>919.078</v>
      </c>
      <c r="L400" s="660"/>
      <c r="M400" s="666"/>
      <c r="N400" s="667"/>
      <c r="O400" s="667"/>
      <c r="P400" s="667"/>
      <c r="Q400" s="667"/>
      <c r="R400" s="667"/>
      <c r="S400" s="667"/>
      <c r="T400" s="668"/>
      <c r="AT400" s="663" t="s">
        <v>3500</v>
      </c>
      <c r="AU400" s="663" t="s">
        <v>266</v>
      </c>
      <c r="AV400" s="661" t="s">
        <v>266</v>
      </c>
      <c r="AW400" s="661" t="s">
        <v>3502</v>
      </c>
      <c r="AX400" s="661" t="s">
        <v>3493</v>
      </c>
      <c r="AY400" s="663" t="s">
        <v>3494</v>
      </c>
    </row>
    <row r="401" spans="2:51" s="661" customFormat="1" ht="12.75">
      <c r="B401" s="660"/>
      <c r="D401" s="662" t="s">
        <v>3500</v>
      </c>
      <c r="E401" s="663" t="s">
        <v>3433</v>
      </c>
      <c r="F401" s="664" t="s">
        <v>3950</v>
      </c>
      <c r="H401" s="665">
        <v>286.8</v>
      </c>
      <c r="L401" s="660"/>
      <c r="M401" s="666"/>
      <c r="N401" s="667"/>
      <c r="O401" s="667"/>
      <c r="P401" s="667"/>
      <c r="Q401" s="667"/>
      <c r="R401" s="667"/>
      <c r="S401" s="667"/>
      <c r="T401" s="668"/>
      <c r="AT401" s="663" t="s">
        <v>3500</v>
      </c>
      <c r="AU401" s="663" t="s">
        <v>266</v>
      </c>
      <c r="AV401" s="661" t="s">
        <v>266</v>
      </c>
      <c r="AW401" s="661" t="s">
        <v>3502</v>
      </c>
      <c r="AX401" s="661" t="s">
        <v>3493</v>
      </c>
      <c r="AY401" s="663" t="s">
        <v>3494</v>
      </c>
    </row>
    <row r="402" spans="2:51" s="661" customFormat="1" ht="12.75">
      <c r="B402" s="660"/>
      <c r="D402" s="662" t="s">
        <v>3500</v>
      </c>
      <c r="E402" s="663" t="s">
        <v>3433</v>
      </c>
      <c r="F402" s="664" t="s">
        <v>3951</v>
      </c>
      <c r="H402" s="665">
        <v>422.47</v>
      </c>
      <c r="L402" s="660"/>
      <c r="M402" s="666"/>
      <c r="N402" s="667"/>
      <c r="O402" s="667"/>
      <c r="P402" s="667"/>
      <c r="Q402" s="667"/>
      <c r="R402" s="667"/>
      <c r="S402" s="667"/>
      <c r="T402" s="668"/>
      <c r="AT402" s="663" t="s">
        <v>3500</v>
      </c>
      <c r="AU402" s="663" t="s">
        <v>266</v>
      </c>
      <c r="AV402" s="661" t="s">
        <v>266</v>
      </c>
      <c r="AW402" s="661" t="s">
        <v>3502</v>
      </c>
      <c r="AX402" s="661" t="s">
        <v>3493</v>
      </c>
      <c r="AY402" s="663" t="s">
        <v>3494</v>
      </c>
    </row>
    <row r="403" spans="2:51" s="670" customFormat="1" ht="12.75">
      <c r="B403" s="669"/>
      <c r="D403" s="662" t="s">
        <v>3500</v>
      </c>
      <c r="E403" s="671" t="s">
        <v>3433</v>
      </c>
      <c r="F403" s="672" t="s">
        <v>3381</v>
      </c>
      <c r="H403" s="673">
        <v>1628.348</v>
      </c>
      <c r="L403" s="669"/>
      <c r="M403" s="674"/>
      <c r="N403" s="675"/>
      <c r="O403" s="675"/>
      <c r="P403" s="675"/>
      <c r="Q403" s="675"/>
      <c r="R403" s="675"/>
      <c r="S403" s="675"/>
      <c r="T403" s="676"/>
      <c r="AT403" s="671" t="s">
        <v>3500</v>
      </c>
      <c r="AU403" s="671" t="s">
        <v>266</v>
      </c>
      <c r="AV403" s="670" t="s">
        <v>527</v>
      </c>
      <c r="AW403" s="670" t="s">
        <v>3502</v>
      </c>
      <c r="AX403" s="670" t="s">
        <v>94</v>
      </c>
      <c r="AY403" s="671" t="s">
        <v>3494</v>
      </c>
    </row>
    <row r="404" spans="2:65" s="583" customFormat="1" ht="16.5" customHeight="1">
      <c r="B404" s="647"/>
      <c r="C404" s="677" t="s">
        <v>2619</v>
      </c>
      <c r="D404" s="677" t="s">
        <v>3503</v>
      </c>
      <c r="E404" s="678" t="s">
        <v>3952</v>
      </c>
      <c r="F404" s="679" t="s">
        <v>3947</v>
      </c>
      <c r="G404" s="680" t="s">
        <v>309</v>
      </c>
      <c r="H404" s="681">
        <v>3831</v>
      </c>
      <c r="I404" s="830"/>
      <c r="J404" s="682">
        <f>ROUND(I404*H404,2)</f>
        <v>0</v>
      </c>
      <c r="K404" s="679" t="s">
        <v>3433</v>
      </c>
      <c r="L404" s="584"/>
      <c r="M404" s="683" t="s">
        <v>3433</v>
      </c>
      <c r="N404" s="684" t="s">
        <v>3450</v>
      </c>
      <c r="O404" s="657">
        <v>0</v>
      </c>
      <c r="P404" s="657">
        <f>O404*H404</f>
        <v>0</v>
      </c>
      <c r="Q404" s="657">
        <v>0</v>
      </c>
      <c r="R404" s="657">
        <f>Q404*H404</f>
        <v>0</v>
      </c>
      <c r="S404" s="657">
        <v>0</v>
      </c>
      <c r="T404" s="658">
        <f>S404*H404</f>
        <v>0</v>
      </c>
      <c r="AR404" s="576" t="s">
        <v>527</v>
      </c>
      <c r="AT404" s="576" t="s">
        <v>3503</v>
      </c>
      <c r="AU404" s="576" t="s">
        <v>266</v>
      </c>
      <c r="AY404" s="576" t="s">
        <v>3494</v>
      </c>
      <c r="BE404" s="659">
        <f>IF(N404="základní",J404,0)</f>
        <v>0</v>
      </c>
      <c r="BF404" s="659">
        <f>IF(N404="snížená",J404,0)</f>
        <v>0</v>
      </c>
      <c r="BG404" s="659">
        <f>IF(N404="zákl. přenesená",J404,0)</f>
        <v>0</v>
      </c>
      <c r="BH404" s="659">
        <f>IF(N404="sníž. přenesená",J404,0)</f>
        <v>0</v>
      </c>
      <c r="BI404" s="659">
        <f>IF(N404="nulová",J404,0)</f>
        <v>0</v>
      </c>
      <c r="BJ404" s="576" t="s">
        <v>94</v>
      </c>
      <c r="BK404" s="659">
        <f>ROUND(I404*H404,2)</f>
        <v>0</v>
      </c>
      <c r="BL404" s="576" t="s">
        <v>527</v>
      </c>
      <c r="BM404" s="576" t="s">
        <v>3953</v>
      </c>
    </row>
    <row r="405" spans="2:51" s="661" customFormat="1" ht="12.75">
      <c r="B405" s="660"/>
      <c r="D405" s="662" t="s">
        <v>3500</v>
      </c>
      <c r="E405" s="663" t="s">
        <v>3433</v>
      </c>
      <c r="F405" s="664" t="s">
        <v>3954</v>
      </c>
      <c r="H405" s="665">
        <v>3831</v>
      </c>
      <c r="L405" s="660"/>
      <c r="M405" s="666"/>
      <c r="N405" s="667"/>
      <c r="O405" s="667"/>
      <c r="P405" s="667"/>
      <c r="Q405" s="667"/>
      <c r="R405" s="667"/>
      <c r="S405" s="667"/>
      <c r="T405" s="668"/>
      <c r="AT405" s="663" t="s">
        <v>3500</v>
      </c>
      <c r="AU405" s="663" t="s">
        <v>266</v>
      </c>
      <c r="AV405" s="661" t="s">
        <v>266</v>
      </c>
      <c r="AW405" s="661" t="s">
        <v>3502</v>
      </c>
      <c r="AX405" s="661" t="s">
        <v>3493</v>
      </c>
      <c r="AY405" s="663" t="s">
        <v>3494</v>
      </c>
    </row>
    <row r="406" spans="2:51" s="670" customFormat="1" ht="12.75">
      <c r="B406" s="669"/>
      <c r="D406" s="662" t="s">
        <v>3500</v>
      </c>
      <c r="E406" s="671" t="s">
        <v>3433</v>
      </c>
      <c r="F406" s="672" t="s">
        <v>3381</v>
      </c>
      <c r="H406" s="673">
        <v>3831</v>
      </c>
      <c r="L406" s="669"/>
      <c r="M406" s="674"/>
      <c r="N406" s="675"/>
      <c r="O406" s="675"/>
      <c r="P406" s="675"/>
      <c r="Q406" s="675"/>
      <c r="R406" s="675"/>
      <c r="S406" s="675"/>
      <c r="T406" s="676"/>
      <c r="AT406" s="671" t="s">
        <v>3500</v>
      </c>
      <c r="AU406" s="671" t="s">
        <v>266</v>
      </c>
      <c r="AV406" s="670" t="s">
        <v>527</v>
      </c>
      <c r="AW406" s="670" t="s">
        <v>3502</v>
      </c>
      <c r="AX406" s="670" t="s">
        <v>94</v>
      </c>
      <c r="AY406" s="671" t="s">
        <v>3494</v>
      </c>
    </row>
    <row r="407" spans="2:63" s="635" customFormat="1" ht="22.9" customHeight="1">
      <c r="B407" s="634"/>
      <c r="D407" s="636" t="s">
        <v>3491</v>
      </c>
      <c r="E407" s="645" t="s">
        <v>3955</v>
      </c>
      <c r="F407" s="645" t="s">
        <v>3956</v>
      </c>
      <c r="J407" s="646">
        <f>BK407</f>
        <v>0</v>
      </c>
      <c r="L407" s="634"/>
      <c r="M407" s="639"/>
      <c r="N407" s="640"/>
      <c r="O407" s="640"/>
      <c r="P407" s="641">
        <f>P408</f>
        <v>299.4948</v>
      </c>
      <c r="Q407" s="640"/>
      <c r="R407" s="641">
        <f>R408</f>
        <v>0</v>
      </c>
      <c r="S407" s="640"/>
      <c r="T407" s="642">
        <f>T408</f>
        <v>0</v>
      </c>
      <c r="AR407" s="636" t="s">
        <v>94</v>
      </c>
      <c r="AT407" s="643" t="s">
        <v>3491</v>
      </c>
      <c r="AU407" s="643" t="s">
        <v>94</v>
      </c>
      <c r="AY407" s="636" t="s">
        <v>3494</v>
      </c>
      <c r="BK407" s="644">
        <f>BK408</f>
        <v>0</v>
      </c>
    </row>
    <row r="408" spans="2:65" s="583" customFormat="1" ht="16.5" customHeight="1">
      <c r="B408" s="647"/>
      <c r="C408" s="677" t="s">
        <v>3957</v>
      </c>
      <c r="D408" s="677" t="s">
        <v>3503</v>
      </c>
      <c r="E408" s="678" t="s">
        <v>3958</v>
      </c>
      <c r="F408" s="679" t="s">
        <v>3959</v>
      </c>
      <c r="G408" s="680" t="s">
        <v>309</v>
      </c>
      <c r="H408" s="681">
        <v>4537.8</v>
      </c>
      <c r="I408" s="830"/>
      <c r="J408" s="682">
        <f>ROUND(I408*H408,2)</f>
        <v>0</v>
      </c>
      <c r="K408" s="679" t="s">
        <v>3498</v>
      </c>
      <c r="L408" s="584"/>
      <c r="M408" s="683" t="s">
        <v>3433</v>
      </c>
      <c r="N408" s="684" t="s">
        <v>3450</v>
      </c>
      <c r="O408" s="657">
        <v>0.066</v>
      </c>
      <c r="P408" s="657">
        <f>O408*H408</f>
        <v>299.4948</v>
      </c>
      <c r="Q408" s="657">
        <v>0</v>
      </c>
      <c r="R408" s="657">
        <f>Q408*H408</f>
        <v>0</v>
      </c>
      <c r="S408" s="657">
        <v>0</v>
      </c>
      <c r="T408" s="658">
        <f>S408*H408</f>
        <v>0</v>
      </c>
      <c r="AR408" s="576" t="s">
        <v>527</v>
      </c>
      <c r="AT408" s="576" t="s">
        <v>3503</v>
      </c>
      <c r="AU408" s="576" t="s">
        <v>266</v>
      </c>
      <c r="AY408" s="576" t="s">
        <v>3494</v>
      </c>
      <c r="BE408" s="659">
        <f>IF(N408="základní",J408,0)</f>
        <v>0</v>
      </c>
      <c r="BF408" s="659">
        <f>IF(N408="snížená",J408,0)</f>
        <v>0</v>
      </c>
      <c r="BG408" s="659">
        <f>IF(N408="zákl. přenesená",J408,0)</f>
        <v>0</v>
      </c>
      <c r="BH408" s="659">
        <f>IF(N408="sníž. přenesená",J408,0)</f>
        <v>0</v>
      </c>
      <c r="BI408" s="659">
        <f>IF(N408="nulová",J408,0)</f>
        <v>0</v>
      </c>
      <c r="BJ408" s="576" t="s">
        <v>94</v>
      </c>
      <c r="BK408" s="659">
        <f>ROUND(I408*H408,2)</f>
        <v>0</v>
      </c>
      <c r="BL408" s="576" t="s">
        <v>527</v>
      </c>
      <c r="BM408" s="576" t="s">
        <v>3960</v>
      </c>
    </row>
    <row r="409" spans="2:63" s="635" customFormat="1" ht="25.9" customHeight="1">
      <c r="B409" s="634"/>
      <c r="D409" s="636" t="s">
        <v>3491</v>
      </c>
      <c r="E409" s="637" t="s">
        <v>22</v>
      </c>
      <c r="F409" s="637" t="s">
        <v>3961</v>
      </c>
      <c r="J409" s="638">
        <f>BK409</f>
        <v>0</v>
      </c>
      <c r="L409" s="634"/>
      <c r="M409" s="639"/>
      <c r="N409" s="640"/>
      <c r="O409" s="640"/>
      <c r="P409" s="641">
        <f>P410+P414</f>
        <v>2.878</v>
      </c>
      <c r="Q409" s="640"/>
      <c r="R409" s="641">
        <f>R410+R414</f>
        <v>0.02443</v>
      </c>
      <c r="S409" s="640"/>
      <c r="T409" s="642">
        <f>T410+T414</f>
        <v>0</v>
      </c>
      <c r="AR409" s="636" t="s">
        <v>266</v>
      </c>
      <c r="AT409" s="643" t="s">
        <v>3491</v>
      </c>
      <c r="AU409" s="643" t="s">
        <v>3493</v>
      </c>
      <c r="AY409" s="636" t="s">
        <v>3494</v>
      </c>
      <c r="BK409" s="644">
        <f>BK410+BK414</f>
        <v>0</v>
      </c>
    </row>
    <row r="410" spans="2:63" s="635" customFormat="1" ht="22.9" customHeight="1">
      <c r="B410" s="634"/>
      <c r="D410" s="636" t="s">
        <v>3491</v>
      </c>
      <c r="E410" s="645" t="s">
        <v>904</v>
      </c>
      <c r="F410" s="645" t="s">
        <v>3962</v>
      </c>
      <c r="J410" s="646">
        <f>BK410</f>
        <v>0</v>
      </c>
      <c r="L410" s="634"/>
      <c r="M410" s="639"/>
      <c r="N410" s="640"/>
      <c r="O410" s="640"/>
      <c r="P410" s="641">
        <f>SUM(P411:P413)</f>
        <v>2.2</v>
      </c>
      <c r="Q410" s="640"/>
      <c r="R410" s="641">
        <f>SUM(R411:R413)</f>
        <v>0.0024200000000000003</v>
      </c>
      <c r="S410" s="640"/>
      <c r="T410" s="642">
        <f>SUM(T411:T413)</f>
        <v>0</v>
      </c>
      <c r="AR410" s="636" t="s">
        <v>266</v>
      </c>
      <c r="AT410" s="643" t="s">
        <v>3491</v>
      </c>
      <c r="AU410" s="643" t="s">
        <v>94</v>
      </c>
      <c r="AY410" s="636" t="s">
        <v>3494</v>
      </c>
      <c r="BK410" s="644">
        <f>SUM(BK411:BK413)</f>
        <v>0</v>
      </c>
    </row>
    <row r="411" spans="2:65" s="583" customFormat="1" ht="16.5" customHeight="1">
      <c r="B411" s="647"/>
      <c r="C411" s="677" t="s">
        <v>899</v>
      </c>
      <c r="D411" s="677" t="s">
        <v>3503</v>
      </c>
      <c r="E411" s="678" t="s">
        <v>3963</v>
      </c>
      <c r="F411" s="679" t="s">
        <v>3964</v>
      </c>
      <c r="G411" s="680" t="s">
        <v>355</v>
      </c>
      <c r="H411" s="681">
        <v>2</v>
      </c>
      <c r="I411" s="830"/>
      <c r="J411" s="682">
        <f>ROUND(I411*H411,2)</f>
        <v>0</v>
      </c>
      <c r="K411" s="679" t="s">
        <v>3433</v>
      </c>
      <c r="L411" s="584"/>
      <c r="M411" s="683" t="s">
        <v>3433</v>
      </c>
      <c r="N411" s="684" t="s">
        <v>3450</v>
      </c>
      <c r="O411" s="657">
        <v>1.1</v>
      </c>
      <c r="P411" s="657">
        <f>O411*H411</f>
        <v>2.2</v>
      </c>
      <c r="Q411" s="657">
        <v>0.00021</v>
      </c>
      <c r="R411" s="657">
        <f>Q411*H411</f>
        <v>0.00042</v>
      </c>
      <c r="S411" s="657">
        <v>0</v>
      </c>
      <c r="T411" s="658">
        <f>S411*H411</f>
        <v>0</v>
      </c>
      <c r="AR411" s="576" t="s">
        <v>3567</v>
      </c>
      <c r="AT411" s="576" t="s">
        <v>3503</v>
      </c>
      <c r="AU411" s="576" t="s">
        <v>266</v>
      </c>
      <c r="AY411" s="576" t="s">
        <v>3494</v>
      </c>
      <c r="BE411" s="659">
        <f>IF(N411="základní",J411,0)</f>
        <v>0</v>
      </c>
      <c r="BF411" s="659">
        <f>IF(N411="snížená",J411,0)</f>
        <v>0</v>
      </c>
      <c r="BG411" s="659">
        <f>IF(N411="zákl. přenesená",J411,0)</f>
        <v>0</v>
      </c>
      <c r="BH411" s="659">
        <f>IF(N411="sníž. přenesená",J411,0)</f>
        <v>0</v>
      </c>
      <c r="BI411" s="659">
        <f>IF(N411="nulová",J411,0)</f>
        <v>0</v>
      </c>
      <c r="BJ411" s="576" t="s">
        <v>94</v>
      </c>
      <c r="BK411" s="659">
        <f>ROUND(I411*H411,2)</f>
        <v>0</v>
      </c>
      <c r="BL411" s="576" t="s">
        <v>3567</v>
      </c>
      <c r="BM411" s="576" t="s">
        <v>3965</v>
      </c>
    </row>
    <row r="412" spans="2:65" s="583" customFormat="1" ht="16.5" customHeight="1">
      <c r="B412" s="647"/>
      <c r="C412" s="648" t="s">
        <v>3966</v>
      </c>
      <c r="D412" s="648" t="s">
        <v>3495</v>
      </c>
      <c r="E412" s="649" t="s">
        <v>3967</v>
      </c>
      <c r="F412" s="650" t="s">
        <v>3968</v>
      </c>
      <c r="G412" s="651" t="s">
        <v>2741</v>
      </c>
      <c r="H412" s="652">
        <v>2</v>
      </c>
      <c r="I412" s="829"/>
      <c r="J412" s="653">
        <f>ROUND(I412*H412,2)</f>
        <v>0</v>
      </c>
      <c r="K412" s="650" t="s">
        <v>3433</v>
      </c>
      <c r="L412" s="654"/>
      <c r="M412" s="655" t="s">
        <v>3433</v>
      </c>
      <c r="N412" s="656" t="s">
        <v>3450</v>
      </c>
      <c r="O412" s="657">
        <v>0</v>
      </c>
      <c r="P412" s="657">
        <f>O412*H412</f>
        <v>0</v>
      </c>
      <c r="Q412" s="657">
        <v>0.001</v>
      </c>
      <c r="R412" s="657">
        <f>Q412*H412</f>
        <v>0.002</v>
      </c>
      <c r="S412" s="657">
        <v>0</v>
      </c>
      <c r="T412" s="658">
        <f>S412*H412</f>
        <v>0</v>
      </c>
      <c r="AR412" s="576" t="s">
        <v>3645</v>
      </c>
      <c r="AT412" s="576" t="s">
        <v>3495</v>
      </c>
      <c r="AU412" s="576" t="s">
        <v>266</v>
      </c>
      <c r="AY412" s="576" t="s">
        <v>3494</v>
      </c>
      <c r="BE412" s="659">
        <f>IF(N412="základní",J412,0)</f>
        <v>0</v>
      </c>
      <c r="BF412" s="659">
        <f>IF(N412="snížená",J412,0)</f>
        <v>0</v>
      </c>
      <c r="BG412" s="659">
        <f>IF(N412="zákl. přenesená",J412,0)</f>
        <v>0</v>
      </c>
      <c r="BH412" s="659">
        <f>IF(N412="sníž. přenesená",J412,0)</f>
        <v>0</v>
      </c>
      <c r="BI412" s="659">
        <f>IF(N412="nulová",J412,0)</f>
        <v>0</v>
      </c>
      <c r="BJ412" s="576" t="s">
        <v>94</v>
      </c>
      <c r="BK412" s="659">
        <f>ROUND(I412*H412,2)</f>
        <v>0</v>
      </c>
      <c r="BL412" s="576" t="s">
        <v>3567</v>
      </c>
      <c r="BM412" s="576" t="s">
        <v>3969</v>
      </c>
    </row>
    <row r="413" spans="2:51" s="661" customFormat="1" ht="12.75">
      <c r="B413" s="660"/>
      <c r="D413" s="662" t="s">
        <v>3500</v>
      </c>
      <c r="F413" s="664" t="s">
        <v>3970</v>
      </c>
      <c r="H413" s="665">
        <v>2</v>
      </c>
      <c r="L413" s="660"/>
      <c r="M413" s="666"/>
      <c r="N413" s="667"/>
      <c r="O413" s="667"/>
      <c r="P413" s="667"/>
      <c r="Q413" s="667"/>
      <c r="R413" s="667"/>
      <c r="S413" s="667"/>
      <c r="T413" s="668"/>
      <c r="AT413" s="663" t="s">
        <v>3500</v>
      </c>
      <c r="AU413" s="663" t="s">
        <v>266</v>
      </c>
      <c r="AV413" s="661" t="s">
        <v>266</v>
      </c>
      <c r="AW413" s="661" t="s">
        <v>3429</v>
      </c>
      <c r="AX413" s="661" t="s">
        <v>94</v>
      </c>
      <c r="AY413" s="663" t="s">
        <v>3494</v>
      </c>
    </row>
    <row r="414" spans="2:63" s="635" customFormat="1" ht="22.9" customHeight="1">
      <c r="B414" s="634"/>
      <c r="D414" s="636" t="s">
        <v>3491</v>
      </c>
      <c r="E414" s="645" t="s">
        <v>1018</v>
      </c>
      <c r="F414" s="645" t="s">
        <v>1019</v>
      </c>
      <c r="J414" s="646">
        <f>BK414</f>
        <v>0</v>
      </c>
      <c r="L414" s="634"/>
      <c r="M414" s="639"/>
      <c r="N414" s="640"/>
      <c r="O414" s="640"/>
      <c r="P414" s="641">
        <f>SUM(P415:P423)</f>
        <v>0.678</v>
      </c>
      <c r="Q414" s="640"/>
      <c r="R414" s="641">
        <f>SUM(R415:R423)</f>
        <v>0.02201</v>
      </c>
      <c r="S414" s="640"/>
      <c r="T414" s="642">
        <f>SUM(T415:T423)</f>
        <v>0</v>
      </c>
      <c r="AR414" s="636" t="s">
        <v>266</v>
      </c>
      <c r="AT414" s="643" t="s">
        <v>3491</v>
      </c>
      <c r="AU414" s="643" t="s">
        <v>94</v>
      </c>
      <c r="AY414" s="636" t="s">
        <v>3494</v>
      </c>
      <c r="BK414" s="644">
        <f>SUM(BK415:BK423)</f>
        <v>0</v>
      </c>
    </row>
    <row r="415" spans="2:65" s="583" customFormat="1" ht="16.5" customHeight="1">
      <c r="B415" s="647"/>
      <c r="C415" s="677" t="s">
        <v>3971</v>
      </c>
      <c r="D415" s="677" t="s">
        <v>3503</v>
      </c>
      <c r="E415" s="678" t="s">
        <v>3972</v>
      </c>
      <c r="F415" s="679" t="s">
        <v>3973</v>
      </c>
      <c r="G415" s="680" t="s">
        <v>2741</v>
      </c>
      <c r="H415" s="681">
        <v>1</v>
      </c>
      <c r="I415" s="830"/>
      <c r="J415" s="682">
        <f>ROUND(I415*H415,2)</f>
        <v>0</v>
      </c>
      <c r="K415" s="679" t="s">
        <v>3433</v>
      </c>
      <c r="L415" s="584"/>
      <c r="M415" s="683" t="s">
        <v>3433</v>
      </c>
      <c r="N415" s="684" t="s">
        <v>3450</v>
      </c>
      <c r="O415" s="657">
        <v>0.678</v>
      </c>
      <c r="P415" s="657">
        <f>O415*H415</f>
        <v>0.678</v>
      </c>
      <c r="Q415" s="657">
        <v>1E-05</v>
      </c>
      <c r="R415" s="657">
        <f>Q415*H415</f>
        <v>1E-05</v>
      </c>
      <c r="S415" s="657">
        <v>0</v>
      </c>
      <c r="T415" s="658">
        <f>S415*H415</f>
        <v>0</v>
      </c>
      <c r="AR415" s="576" t="s">
        <v>3567</v>
      </c>
      <c r="AT415" s="576" t="s">
        <v>3503</v>
      </c>
      <c r="AU415" s="576" t="s">
        <v>266</v>
      </c>
      <c r="AY415" s="576" t="s">
        <v>3494</v>
      </c>
      <c r="BE415" s="659">
        <f>IF(N415="základní",J415,0)</f>
        <v>0</v>
      </c>
      <c r="BF415" s="659">
        <f>IF(N415="snížená",J415,0)</f>
        <v>0</v>
      </c>
      <c r="BG415" s="659">
        <f>IF(N415="zákl. přenesená",J415,0)</f>
        <v>0</v>
      </c>
      <c r="BH415" s="659">
        <f>IF(N415="sníž. přenesená",J415,0)</f>
        <v>0</v>
      </c>
      <c r="BI415" s="659">
        <f>IF(N415="nulová",J415,0)</f>
        <v>0</v>
      </c>
      <c r="BJ415" s="576" t="s">
        <v>94</v>
      </c>
      <c r="BK415" s="659">
        <f>ROUND(I415*H415,2)</f>
        <v>0</v>
      </c>
      <c r="BL415" s="576" t="s">
        <v>3567</v>
      </c>
      <c r="BM415" s="576" t="s">
        <v>3974</v>
      </c>
    </row>
    <row r="416" spans="2:51" s="661" customFormat="1" ht="12.75">
      <c r="B416" s="660"/>
      <c r="D416" s="662" t="s">
        <v>3500</v>
      </c>
      <c r="E416" s="663" t="s">
        <v>3433</v>
      </c>
      <c r="F416" s="664" t="s">
        <v>3975</v>
      </c>
      <c r="H416" s="665">
        <v>1</v>
      </c>
      <c r="L416" s="660"/>
      <c r="M416" s="666"/>
      <c r="N416" s="667"/>
      <c r="O416" s="667"/>
      <c r="P416" s="667"/>
      <c r="Q416" s="667"/>
      <c r="R416" s="667"/>
      <c r="S416" s="667"/>
      <c r="T416" s="668"/>
      <c r="AT416" s="663" t="s">
        <v>3500</v>
      </c>
      <c r="AU416" s="663" t="s">
        <v>266</v>
      </c>
      <c r="AV416" s="661" t="s">
        <v>266</v>
      </c>
      <c r="AW416" s="661" t="s">
        <v>3502</v>
      </c>
      <c r="AX416" s="661" t="s">
        <v>3493</v>
      </c>
      <c r="AY416" s="663" t="s">
        <v>3494</v>
      </c>
    </row>
    <row r="417" spans="2:51" s="670" customFormat="1" ht="12.75">
      <c r="B417" s="669"/>
      <c r="D417" s="662" t="s">
        <v>3500</v>
      </c>
      <c r="E417" s="671" t="s">
        <v>3433</v>
      </c>
      <c r="F417" s="672" t="s">
        <v>3381</v>
      </c>
      <c r="H417" s="673">
        <v>1</v>
      </c>
      <c r="L417" s="669"/>
      <c r="M417" s="674"/>
      <c r="N417" s="675"/>
      <c r="O417" s="675"/>
      <c r="P417" s="675"/>
      <c r="Q417" s="675"/>
      <c r="R417" s="675"/>
      <c r="S417" s="675"/>
      <c r="T417" s="676"/>
      <c r="AT417" s="671" t="s">
        <v>3500</v>
      </c>
      <c r="AU417" s="671" t="s">
        <v>266</v>
      </c>
      <c r="AV417" s="670" t="s">
        <v>527</v>
      </c>
      <c r="AW417" s="670" t="s">
        <v>3502</v>
      </c>
      <c r="AX417" s="670" t="s">
        <v>94</v>
      </c>
      <c r="AY417" s="671" t="s">
        <v>3494</v>
      </c>
    </row>
    <row r="418" spans="2:65" s="583" customFormat="1" ht="16.5" customHeight="1">
      <c r="B418" s="647"/>
      <c r="C418" s="648" t="s">
        <v>3976</v>
      </c>
      <c r="D418" s="648" t="s">
        <v>3495</v>
      </c>
      <c r="E418" s="649" t="s">
        <v>3977</v>
      </c>
      <c r="F418" s="650" t="s">
        <v>3978</v>
      </c>
      <c r="G418" s="651" t="s">
        <v>355</v>
      </c>
      <c r="H418" s="652">
        <v>1</v>
      </c>
      <c r="I418" s="829"/>
      <c r="J418" s="653">
        <f>ROUND(I418*H418,2)</f>
        <v>0</v>
      </c>
      <c r="K418" s="650" t="s">
        <v>3433</v>
      </c>
      <c r="L418" s="654"/>
      <c r="M418" s="655" t="s">
        <v>3433</v>
      </c>
      <c r="N418" s="656" t="s">
        <v>3450</v>
      </c>
      <c r="O418" s="657">
        <v>0</v>
      </c>
      <c r="P418" s="657">
        <f>O418*H418</f>
        <v>0</v>
      </c>
      <c r="Q418" s="657">
        <v>0.011</v>
      </c>
      <c r="R418" s="657">
        <f>Q418*H418</f>
        <v>0.011</v>
      </c>
      <c r="S418" s="657">
        <v>0</v>
      </c>
      <c r="T418" s="658">
        <f>S418*H418</f>
        <v>0</v>
      </c>
      <c r="AR418" s="576" t="s">
        <v>3645</v>
      </c>
      <c r="AT418" s="576" t="s">
        <v>3495</v>
      </c>
      <c r="AU418" s="576" t="s">
        <v>266</v>
      </c>
      <c r="AY418" s="576" t="s">
        <v>3494</v>
      </c>
      <c r="BE418" s="659">
        <f>IF(N418="základní",J418,0)</f>
        <v>0</v>
      </c>
      <c r="BF418" s="659">
        <f>IF(N418="snížená",J418,0)</f>
        <v>0</v>
      </c>
      <c r="BG418" s="659">
        <f>IF(N418="zákl. přenesená",J418,0)</f>
        <v>0</v>
      </c>
      <c r="BH418" s="659">
        <f>IF(N418="sníž. přenesená",J418,0)</f>
        <v>0</v>
      </c>
      <c r="BI418" s="659">
        <f>IF(N418="nulová",J418,0)</f>
        <v>0</v>
      </c>
      <c r="BJ418" s="576" t="s">
        <v>94</v>
      </c>
      <c r="BK418" s="659">
        <f>ROUND(I418*H418,2)</f>
        <v>0</v>
      </c>
      <c r="BL418" s="576" t="s">
        <v>3567</v>
      </c>
      <c r="BM418" s="576" t="s">
        <v>3979</v>
      </c>
    </row>
    <row r="419" spans="2:51" s="661" customFormat="1" ht="12.75">
      <c r="B419" s="660"/>
      <c r="D419" s="662" t="s">
        <v>3500</v>
      </c>
      <c r="E419" s="663" t="s">
        <v>3433</v>
      </c>
      <c r="F419" s="664" t="s">
        <v>3898</v>
      </c>
      <c r="H419" s="665">
        <v>1</v>
      </c>
      <c r="L419" s="660"/>
      <c r="M419" s="666"/>
      <c r="N419" s="667"/>
      <c r="O419" s="667"/>
      <c r="P419" s="667"/>
      <c r="Q419" s="667"/>
      <c r="R419" s="667"/>
      <c r="S419" s="667"/>
      <c r="T419" s="668"/>
      <c r="AT419" s="663" t="s">
        <v>3500</v>
      </c>
      <c r="AU419" s="663" t="s">
        <v>266</v>
      </c>
      <c r="AV419" s="661" t="s">
        <v>266</v>
      </c>
      <c r="AW419" s="661" t="s">
        <v>3502</v>
      </c>
      <c r="AX419" s="661" t="s">
        <v>3493</v>
      </c>
      <c r="AY419" s="663" t="s">
        <v>3494</v>
      </c>
    </row>
    <row r="420" spans="2:51" s="670" customFormat="1" ht="12.75">
      <c r="B420" s="669"/>
      <c r="D420" s="662" t="s">
        <v>3500</v>
      </c>
      <c r="E420" s="671" t="s">
        <v>3433</v>
      </c>
      <c r="F420" s="672" t="s">
        <v>3381</v>
      </c>
      <c r="H420" s="673">
        <v>1</v>
      </c>
      <c r="L420" s="669"/>
      <c r="M420" s="674"/>
      <c r="N420" s="675"/>
      <c r="O420" s="675"/>
      <c r="P420" s="675"/>
      <c r="Q420" s="675"/>
      <c r="R420" s="675"/>
      <c r="S420" s="675"/>
      <c r="T420" s="676"/>
      <c r="AT420" s="671" t="s">
        <v>3500</v>
      </c>
      <c r="AU420" s="671" t="s">
        <v>266</v>
      </c>
      <c r="AV420" s="670" t="s">
        <v>527</v>
      </c>
      <c r="AW420" s="670" t="s">
        <v>3502</v>
      </c>
      <c r="AX420" s="670" t="s">
        <v>94</v>
      </c>
      <c r="AY420" s="671" t="s">
        <v>3494</v>
      </c>
    </row>
    <row r="421" spans="2:65" s="583" customFormat="1" ht="16.5" customHeight="1">
      <c r="B421" s="647"/>
      <c r="C421" s="648" t="s">
        <v>3980</v>
      </c>
      <c r="D421" s="648" t="s">
        <v>3495</v>
      </c>
      <c r="E421" s="649" t="s">
        <v>3981</v>
      </c>
      <c r="F421" s="650" t="s">
        <v>3982</v>
      </c>
      <c r="G421" s="651" t="s">
        <v>355</v>
      </c>
      <c r="H421" s="652">
        <v>1</v>
      </c>
      <c r="I421" s="829"/>
      <c r="J421" s="653">
        <f>ROUND(I421*H421,2)</f>
        <v>0</v>
      </c>
      <c r="K421" s="650" t="s">
        <v>3433</v>
      </c>
      <c r="L421" s="654"/>
      <c r="M421" s="655" t="s">
        <v>3433</v>
      </c>
      <c r="N421" s="656" t="s">
        <v>3450</v>
      </c>
      <c r="O421" s="657">
        <v>0</v>
      </c>
      <c r="P421" s="657">
        <f>O421*H421</f>
        <v>0</v>
      </c>
      <c r="Q421" s="657">
        <v>0.011</v>
      </c>
      <c r="R421" s="657">
        <f>Q421*H421</f>
        <v>0.011</v>
      </c>
      <c r="S421" s="657">
        <v>0</v>
      </c>
      <c r="T421" s="658">
        <f>S421*H421</f>
        <v>0</v>
      </c>
      <c r="AR421" s="576" t="s">
        <v>3645</v>
      </c>
      <c r="AT421" s="576" t="s">
        <v>3495</v>
      </c>
      <c r="AU421" s="576" t="s">
        <v>266</v>
      </c>
      <c r="AY421" s="576" t="s">
        <v>3494</v>
      </c>
      <c r="BE421" s="659">
        <f>IF(N421="základní",J421,0)</f>
        <v>0</v>
      </c>
      <c r="BF421" s="659">
        <f>IF(N421="snížená",J421,0)</f>
        <v>0</v>
      </c>
      <c r="BG421" s="659">
        <f>IF(N421="zákl. přenesená",J421,0)</f>
        <v>0</v>
      </c>
      <c r="BH421" s="659">
        <f>IF(N421="sníž. přenesená",J421,0)</f>
        <v>0</v>
      </c>
      <c r="BI421" s="659">
        <f>IF(N421="nulová",J421,0)</f>
        <v>0</v>
      </c>
      <c r="BJ421" s="576" t="s">
        <v>94</v>
      </c>
      <c r="BK421" s="659">
        <f>ROUND(I421*H421,2)</f>
        <v>0</v>
      </c>
      <c r="BL421" s="576" t="s">
        <v>3567</v>
      </c>
      <c r="BM421" s="576" t="s">
        <v>3983</v>
      </c>
    </row>
    <row r="422" spans="2:51" s="661" customFormat="1" ht="12.75">
      <c r="B422" s="660"/>
      <c r="D422" s="662" t="s">
        <v>3500</v>
      </c>
      <c r="E422" s="663" t="s">
        <v>3433</v>
      </c>
      <c r="F422" s="664" t="s">
        <v>3898</v>
      </c>
      <c r="H422" s="665">
        <v>1</v>
      </c>
      <c r="L422" s="660"/>
      <c r="M422" s="666"/>
      <c r="N422" s="667"/>
      <c r="O422" s="667"/>
      <c r="P422" s="667"/>
      <c r="Q422" s="667"/>
      <c r="R422" s="667"/>
      <c r="S422" s="667"/>
      <c r="T422" s="668"/>
      <c r="AT422" s="663" t="s">
        <v>3500</v>
      </c>
      <c r="AU422" s="663" t="s">
        <v>266</v>
      </c>
      <c r="AV422" s="661" t="s">
        <v>266</v>
      </c>
      <c r="AW422" s="661" t="s">
        <v>3502</v>
      </c>
      <c r="AX422" s="661" t="s">
        <v>3493</v>
      </c>
      <c r="AY422" s="663" t="s">
        <v>3494</v>
      </c>
    </row>
    <row r="423" spans="2:51" s="670" customFormat="1" ht="12.75">
      <c r="B423" s="669"/>
      <c r="D423" s="662" t="s">
        <v>3500</v>
      </c>
      <c r="E423" s="671" t="s">
        <v>3433</v>
      </c>
      <c r="F423" s="672" t="s">
        <v>3381</v>
      </c>
      <c r="H423" s="673">
        <v>1</v>
      </c>
      <c r="L423" s="669"/>
      <c r="M423" s="674"/>
      <c r="N423" s="675"/>
      <c r="O423" s="675"/>
      <c r="P423" s="675"/>
      <c r="Q423" s="675"/>
      <c r="R423" s="675"/>
      <c r="S423" s="675"/>
      <c r="T423" s="676"/>
      <c r="AT423" s="671" t="s">
        <v>3500</v>
      </c>
      <c r="AU423" s="671" t="s">
        <v>266</v>
      </c>
      <c r="AV423" s="670" t="s">
        <v>527</v>
      </c>
      <c r="AW423" s="670" t="s">
        <v>3502</v>
      </c>
      <c r="AX423" s="670" t="s">
        <v>94</v>
      </c>
      <c r="AY423" s="671" t="s">
        <v>3494</v>
      </c>
    </row>
    <row r="424" spans="2:63" s="635" customFormat="1" ht="25.9" customHeight="1">
      <c r="B424" s="634"/>
      <c r="D424" s="636" t="s">
        <v>3491</v>
      </c>
      <c r="E424" s="637" t="s">
        <v>3984</v>
      </c>
      <c r="F424" s="637" t="s">
        <v>3985</v>
      </c>
      <c r="J424" s="638">
        <f>BK424</f>
        <v>0</v>
      </c>
      <c r="L424" s="634"/>
      <c r="M424" s="639"/>
      <c r="N424" s="640"/>
      <c r="O424" s="640"/>
      <c r="P424" s="641">
        <f>P425+P433</f>
        <v>0</v>
      </c>
      <c r="Q424" s="640"/>
      <c r="R424" s="641">
        <f>R425+R433</f>
        <v>0</v>
      </c>
      <c r="S424" s="640"/>
      <c r="T424" s="642">
        <f>T425+T433</f>
        <v>0</v>
      </c>
      <c r="AR424" s="636" t="s">
        <v>169</v>
      </c>
      <c r="AT424" s="643" t="s">
        <v>3491</v>
      </c>
      <c r="AU424" s="643" t="s">
        <v>3493</v>
      </c>
      <c r="AY424" s="636" t="s">
        <v>3494</v>
      </c>
      <c r="BK424" s="644">
        <f>BK425+BK433</f>
        <v>0</v>
      </c>
    </row>
    <row r="425" spans="2:63" s="635" customFormat="1" ht="22.9" customHeight="1">
      <c r="B425" s="634"/>
      <c r="D425" s="636" t="s">
        <v>3491</v>
      </c>
      <c r="E425" s="645" t="s">
        <v>3986</v>
      </c>
      <c r="F425" s="645" t="s">
        <v>3987</v>
      </c>
      <c r="J425" s="646">
        <f>BK425</f>
        <v>0</v>
      </c>
      <c r="L425" s="634"/>
      <c r="M425" s="639"/>
      <c r="N425" s="640"/>
      <c r="O425" s="640"/>
      <c r="P425" s="641">
        <f>SUM(P426:P432)</f>
        <v>0</v>
      </c>
      <c r="Q425" s="640"/>
      <c r="R425" s="641">
        <f>SUM(R426:R432)</f>
        <v>0</v>
      </c>
      <c r="S425" s="640"/>
      <c r="T425" s="642">
        <f>SUM(T426:T432)</f>
        <v>0</v>
      </c>
      <c r="AR425" s="636" t="s">
        <v>169</v>
      </c>
      <c r="AT425" s="643" t="s">
        <v>3491</v>
      </c>
      <c r="AU425" s="643" t="s">
        <v>94</v>
      </c>
      <c r="AY425" s="636" t="s">
        <v>3494</v>
      </c>
      <c r="BK425" s="644">
        <f>SUM(BK426:BK432)</f>
        <v>0</v>
      </c>
    </row>
    <row r="426" spans="2:65" s="583" customFormat="1" ht="16.5" customHeight="1">
      <c r="B426" s="647"/>
      <c r="C426" s="677" t="s">
        <v>3988</v>
      </c>
      <c r="D426" s="677" t="s">
        <v>3503</v>
      </c>
      <c r="E426" s="678" t="s">
        <v>3989</v>
      </c>
      <c r="F426" s="679" t="s">
        <v>3990</v>
      </c>
      <c r="G426" s="680" t="s">
        <v>108</v>
      </c>
      <c r="H426" s="681">
        <v>1</v>
      </c>
      <c r="I426" s="830"/>
      <c r="J426" s="682">
        <f>ROUND(I426*H426,2)</f>
        <v>0</v>
      </c>
      <c r="K426" s="679" t="s">
        <v>3498</v>
      </c>
      <c r="L426" s="584"/>
      <c r="M426" s="683" t="s">
        <v>3433</v>
      </c>
      <c r="N426" s="684" t="s">
        <v>3450</v>
      </c>
      <c r="O426" s="657">
        <v>0</v>
      </c>
      <c r="P426" s="657">
        <f>O426*H426</f>
        <v>0</v>
      </c>
      <c r="Q426" s="657">
        <v>0</v>
      </c>
      <c r="R426" s="657">
        <f>Q426*H426</f>
        <v>0</v>
      </c>
      <c r="S426" s="657">
        <v>0</v>
      </c>
      <c r="T426" s="658">
        <f>S426*H426</f>
        <v>0</v>
      </c>
      <c r="AR426" s="576" t="s">
        <v>3991</v>
      </c>
      <c r="AT426" s="576" t="s">
        <v>3503</v>
      </c>
      <c r="AU426" s="576" t="s">
        <v>266</v>
      </c>
      <c r="AY426" s="576" t="s">
        <v>3494</v>
      </c>
      <c r="BE426" s="659">
        <f>IF(N426="základní",J426,0)</f>
        <v>0</v>
      </c>
      <c r="BF426" s="659">
        <f>IF(N426="snížená",J426,0)</f>
        <v>0</v>
      </c>
      <c r="BG426" s="659">
        <f>IF(N426="zákl. přenesená",J426,0)</f>
        <v>0</v>
      </c>
      <c r="BH426" s="659">
        <f>IF(N426="sníž. přenesená",J426,0)</f>
        <v>0</v>
      </c>
      <c r="BI426" s="659">
        <f>IF(N426="nulová",J426,0)</f>
        <v>0</v>
      </c>
      <c r="BJ426" s="576" t="s">
        <v>94</v>
      </c>
      <c r="BK426" s="659">
        <f>ROUND(I426*H426,2)</f>
        <v>0</v>
      </c>
      <c r="BL426" s="576" t="s">
        <v>3991</v>
      </c>
      <c r="BM426" s="576" t="s">
        <v>3992</v>
      </c>
    </row>
    <row r="427" spans="2:51" s="661" customFormat="1" ht="12.75">
      <c r="B427" s="660"/>
      <c r="D427" s="662" t="s">
        <v>3500</v>
      </c>
      <c r="E427" s="663" t="s">
        <v>3433</v>
      </c>
      <c r="F427" s="664" t="s">
        <v>3993</v>
      </c>
      <c r="H427" s="665">
        <v>1</v>
      </c>
      <c r="L427" s="660"/>
      <c r="M427" s="666"/>
      <c r="N427" s="667"/>
      <c r="O427" s="667"/>
      <c r="P427" s="667"/>
      <c r="Q427" s="667"/>
      <c r="R427" s="667"/>
      <c r="S427" s="667"/>
      <c r="T427" s="668"/>
      <c r="AT427" s="663" t="s">
        <v>3500</v>
      </c>
      <c r="AU427" s="663" t="s">
        <v>266</v>
      </c>
      <c r="AV427" s="661" t="s">
        <v>266</v>
      </c>
      <c r="AW427" s="661" t="s">
        <v>3502</v>
      </c>
      <c r="AX427" s="661" t="s">
        <v>3493</v>
      </c>
      <c r="AY427" s="663" t="s">
        <v>3494</v>
      </c>
    </row>
    <row r="428" spans="2:51" s="686" customFormat="1" ht="12.75">
      <c r="B428" s="685"/>
      <c r="D428" s="662" t="s">
        <v>3500</v>
      </c>
      <c r="E428" s="687" t="s">
        <v>3433</v>
      </c>
      <c r="F428" s="688" t="s">
        <v>3994</v>
      </c>
      <c r="H428" s="687" t="s">
        <v>3433</v>
      </c>
      <c r="L428" s="685"/>
      <c r="M428" s="689"/>
      <c r="N428" s="690"/>
      <c r="O428" s="690"/>
      <c r="P428" s="690"/>
      <c r="Q428" s="690"/>
      <c r="R428" s="690"/>
      <c r="S428" s="690"/>
      <c r="T428" s="691"/>
      <c r="AT428" s="687" t="s">
        <v>3500</v>
      </c>
      <c r="AU428" s="687" t="s">
        <v>266</v>
      </c>
      <c r="AV428" s="686" t="s">
        <v>94</v>
      </c>
      <c r="AW428" s="686" t="s">
        <v>3502</v>
      </c>
      <c r="AX428" s="686" t="s">
        <v>3493</v>
      </c>
      <c r="AY428" s="687" t="s">
        <v>3494</v>
      </c>
    </row>
    <row r="429" spans="2:51" s="670" customFormat="1" ht="12.75">
      <c r="B429" s="669"/>
      <c r="D429" s="662" t="s">
        <v>3500</v>
      </c>
      <c r="E429" s="671" t="s">
        <v>3433</v>
      </c>
      <c r="F429" s="672" t="s">
        <v>3381</v>
      </c>
      <c r="H429" s="673">
        <v>1</v>
      </c>
      <c r="L429" s="669"/>
      <c r="M429" s="674"/>
      <c r="N429" s="675"/>
      <c r="O429" s="675"/>
      <c r="P429" s="675"/>
      <c r="Q429" s="675"/>
      <c r="R429" s="675"/>
      <c r="S429" s="675"/>
      <c r="T429" s="676"/>
      <c r="AT429" s="671" t="s">
        <v>3500</v>
      </c>
      <c r="AU429" s="671" t="s">
        <v>266</v>
      </c>
      <c r="AV429" s="670" t="s">
        <v>527</v>
      </c>
      <c r="AW429" s="670" t="s">
        <v>3502</v>
      </c>
      <c r="AX429" s="670" t="s">
        <v>94</v>
      </c>
      <c r="AY429" s="671" t="s">
        <v>3494</v>
      </c>
    </row>
    <row r="430" spans="2:65" s="583" customFormat="1" ht="16.5" customHeight="1">
      <c r="B430" s="647"/>
      <c r="C430" s="677" t="s">
        <v>3995</v>
      </c>
      <c r="D430" s="677" t="s">
        <v>3503</v>
      </c>
      <c r="E430" s="678" t="s">
        <v>3996</v>
      </c>
      <c r="F430" s="679" t="s">
        <v>3997</v>
      </c>
      <c r="G430" s="680" t="s">
        <v>108</v>
      </c>
      <c r="H430" s="681">
        <v>1</v>
      </c>
      <c r="I430" s="830"/>
      <c r="J430" s="682">
        <f>ROUND(I430*H430,2)</f>
        <v>0</v>
      </c>
      <c r="K430" s="679" t="s">
        <v>3498</v>
      </c>
      <c r="L430" s="584"/>
      <c r="M430" s="683" t="s">
        <v>3433</v>
      </c>
      <c r="N430" s="684" t="s">
        <v>3450</v>
      </c>
      <c r="O430" s="657">
        <v>0</v>
      </c>
      <c r="P430" s="657">
        <f>O430*H430</f>
        <v>0</v>
      </c>
      <c r="Q430" s="657">
        <v>0</v>
      </c>
      <c r="R430" s="657">
        <f>Q430*H430</f>
        <v>0</v>
      </c>
      <c r="S430" s="657">
        <v>0</v>
      </c>
      <c r="T430" s="658">
        <f>S430*H430</f>
        <v>0</v>
      </c>
      <c r="AR430" s="576" t="s">
        <v>3991</v>
      </c>
      <c r="AT430" s="576" t="s">
        <v>3503</v>
      </c>
      <c r="AU430" s="576" t="s">
        <v>266</v>
      </c>
      <c r="AY430" s="576" t="s">
        <v>3494</v>
      </c>
      <c r="BE430" s="659">
        <f>IF(N430="základní",J430,0)</f>
        <v>0</v>
      </c>
      <c r="BF430" s="659">
        <f>IF(N430="snížená",J430,0)</f>
        <v>0</v>
      </c>
      <c r="BG430" s="659">
        <f>IF(N430="zákl. přenesená",J430,0)</f>
        <v>0</v>
      </c>
      <c r="BH430" s="659">
        <f>IF(N430="sníž. přenesená",J430,0)</f>
        <v>0</v>
      </c>
      <c r="BI430" s="659">
        <f>IF(N430="nulová",J430,0)</f>
        <v>0</v>
      </c>
      <c r="BJ430" s="576" t="s">
        <v>94</v>
      </c>
      <c r="BK430" s="659">
        <f>ROUND(I430*H430,2)</f>
        <v>0</v>
      </c>
      <c r="BL430" s="576" t="s">
        <v>3991</v>
      </c>
      <c r="BM430" s="576" t="s">
        <v>3998</v>
      </c>
    </row>
    <row r="431" spans="2:51" s="661" customFormat="1" ht="12.75">
      <c r="B431" s="660"/>
      <c r="D431" s="662" t="s">
        <v>3500</v>
      </c>
      <c r="E431" s="663" t="s">
        <v>3433</v>
      </c>
      <c r="F431" s="664" t="s">
        <v>3999</v>
      </c>
      <c r="H431" s="665">
        <v>1</v>
      </c>
      <c r="L431" s="660"/>
      <c r="M431" s="666"/>
      <c r="N431" s="667"/>
      <c r="O431" s="667"/>
      <c r="P431" s="667"/>
      <c r="Q431" s="667"/>
      <c r="R431" s="667"/>
      <c r="S431" s="667"/>
      <c r="T431" s="668"/>
      <c r="AT431" s="663" t="s">
        <v>3500</v>
      </c>
      <c r="AU431" s="663" t="s">
        <v>266</v>
      </c>
      <c r="AV431" s="661" t="s">
        <v>266</v>
      </c>
      <c r="AW431" s="661" t="s">
        <v>3502</v>
      </c>
      <c r="AX431" s="661" t="s">
        <v>3493</v>
      </c>
      <c r="AY431" s="663" t="s">
        <v>3494</v>
      </c>
    </row>
    <row r="432" spans="2:51" s="670" customFormat="1" ht="12.75">
      <c r="B432" s="669"/>
      <c r="D432" s="662" t="s">
        <v>3500</v>
      </c>
      <c r="E432" s="671" t="s">
        <v>3433</v>
      </c>
      <c r="F432" s="672" t="s">
        <v>3381</v>
      </c>
      <c r="H432" s="673">
        <v>1</v>
      </c>
      <c r="L432" s="669"/>
      <c r="M432" s="674"/>
      <c r="N432" s="675"/>
      <c r="O432" s="675"/>
      <c r="P432" s="675"/>
      <c r="Q432" s="675"/>
      <c r="R432" s="675"/>
      <c r="S432" s="675"/>
      <c r="T432" s="676"/>
      <c r="AT432" s="671" t="s">
        <v>3500</v>
      </c>
      <c r="AU432" s="671" t="s">
        <v>266</v>
      </c>
      <c r="AV432" s="670" t="s">
        <v>527</v>
      </c>
      <c r="AW432" s="670" t="s">
        <v>3502</v>
      </c>
      <c r="AX432" s="670" t="s">
        <v>94</v>
      </c>
      <c r="AY432" s="671" t="s">
        <v>3494</v>
      </c>
    </row>
    <row r="433" spans="2:63" s="635" customFormat="1" ht="22.9" customHeight="1">
      <c r="B433" s="634"/>
      <c r="D433" s="636" t="s">
        <v>3491</v>
      </c>
      <c r="E433" s="645" t="s">
        <v>4000</v>
      </c>
      <c r="F433" s="645" t="s">
        <v>4001</v>
      </c>
      <c r="J433" s="646">
        <f>BK433</f>
        <v>0</v>
      </c>
      <c r="L433" s="634"/>
      <c r="M433" s="639"/>
      <c r="N433" s="640"/>
      <c r="O433" s="640"/>
      <c r="P433" s="641">
        <f>SUM(P434:P439)</f>
        <v>0</v>
      </c>
      <c r="Q433" s="640"/>
      <c r="R433" s="641">
        <f>SUM(R434:R439)</f>
        <v>0</v>
      </c>
      <c r="S433" s="640"/>
      <c r="T433" s="642">
        <f>SUM(T434:T439)</f>
        <v>0</v>
      </c>
      <c r="AR433" s="636" t="s">
        <v>169</v>
      </c>
      <c r="AT433" s="643" t="s">
        <v>3491</v>
      </c>
      <c r="AU433" s="643" t="s">
        <v>94</v>
      </c>
      <c r="AY433" s="636" t="s">
        <v>3494</v>
      </c>
      <c r="BK433" s="644">
        <f>SUM(BK434:BK439)</f>
        <v>0</v>
      </c>
    </row>
    <row r="434" spans="2:65" s="583" customFormat="1" ht="16.5" customHeight="1">
      <c r="B434" s="647"/>
      <c r="C434" s="677" t="s">
        <v>4002</v>
      </c>
      <c r="D434" s="677" t="s">
        <v>3503</v>
      </c>
      <c r="E434" s="678" t="s">
        <v>4003</v>
      </c>
      <c r="F434" s="679" t="s">
        <v>4004</v>
      </c>
      <c r="G434" s="680" t="s">
        <v>4005</v>
      </c>
      <c r="H434" s="681">
        <v>0.5</v>
      </c>
      <c r="I434" s="830"/>
      <c r="J434" s="682">
        <f>ROUND(I434*H434,2)</f>
        <v>0</v>
      </c>
      <c r="K434" s="679" t="s">
        <v>3498</v>
      </c>
      <c r="L434" s="584"/>
      <c r="M434" s="683" t="s">
        <v>3433</v>
      </c>
      <c r="N434" s="684" t="s">
        <v>3450</v>
      </c>
      <c r="O434" s="657">
        <v>0</v>
      </c>
      <c r="P434" s="657">
        <f>O434*H434</f>
        <v>0</v>
      </c>
      <c r="Q434" s="657">
        <v>0</v>
      </c>
      <c r="R434" s="657">
        <f>Q434*H434</f>
        <v>0</v>
      </c>
      <c r="S434" s="657">
        <v>0</v>
      </c>
      <c r="T434" s="658">
        <f>S434*H434</f>
        <v>0</v>
      </c>
      <c r="AR434" s="576" t="s">
        <v>3991</v>
      </c>
      <c r="AT434" s="576" t="s">
        <v>3503</v>
      </c>
      <c r="AU434" s="576" t="s">
        <v>266</v>
      </c>
      <c r="AY434" s="576" t="s">
        <v>3494</v>
      </c>
      <c r="BE434" s="659">
        <f>IF(N434="základní",J434,0)</f>
        <v>0</v>
      </c>
      <c r="BF434" s="659">
        <f>IF(N434="snížená",J434,0)</f>
        <v>0</v>
      </c>
      <c r="BG434" s="659">
        <f>IF(N434="zákl. přenesená",J434,0)</f>
        <v>0</v>
      </c>
      <c r="BH434" s="659">
        <f>IF(N434="sníž. přenesená",J434,0)</f>
        <v>0</v>
      </c>
      <c r="BI434" s="659">
        <f>IF(N434="nulová",J434,0)</f>
        <v>0</v>
      </c>
      <c r="BJ434" s="576" t="s">
        <v>94</v>
      </c>
      <c r="BK434" s="659">
        <f>ROUND(I434*H434,2)</f>
        <v>0</v>
      </c>
      <c r="BL434" s="576" t="s">
        <v>3991</v>
      </c>
      <c r="BM434" s="576" t="s">
        <v>4006</v>
      </c>
    </row>
    <row r="435" spans="2:51" s="686" customFormat="1" ht="12.75">
      <c r="B435" s="685"/>
      <c r="D435" s="662" t="s">
        <v>3500</v>
      </c>
      <c r="E435" s="687" t="s">
        <v>3433</v>
      </c>
      <c r="F435" s="688" t="s">
        <v>4007</v>
      </c>
      <c r="H435" s="687" t="s">
        <v>3433</v>
      </c>
      <c r="L435" s="685"/>
      <c r="M435" s="689"/>
      <c r="N435" s="690"/>
      <c r="O435" s="690"/>
      <c r="P435" s="690"/>
      <c r="Q435" s="690"/>
      <c r="R435" s="690"/>
      <c r="S435" s="690"/>
      <c r="T435" s="691"/>
      <c r="AT435" s="687" t="s">
        <v>3500</v>
      </c>
      <c r="AU435" s="687" t="s">
        <v>266</v>
      </c>
      <c r="AV435" s="686" t="s">
        <v>94</v>
      </c>
      <c r="AW435" s="686" t="s">
        <v>3502</v>
      </c>
      <c r="AX435" s="686" t="s">
        <v>3493</v>
      </c>
      <c r="AY435" s="687" t="s">
        <v>3494</v>
      </c>
    </row>
    <row r="436" spans="2:51" s="661" customFormat="1" ht="12.75">
      <c r="B436" s="660"/>
      <c r="D436" s="662" t="s">
        <v>3500</v>
      </c>
      <c r="E436" s="663" t="s">
        <v>3433</v>
      </c>
      <c r="F436" s="664" t="s">
        <v>4008</v>
      </c>
      <c r="H436" s="665">
        <v>0.5</v>
      </c>
      <c r="L436" s="660"/>
      <c r="M436" s="666"/>
      <c r="N436" s="667"/>
      <c r="O436" s="667"/>
      <c r="P436" s="667"/>
      <c r="Q436" s="667"/>
      <c r="R436" s="667"/>
      <c r="S436" s="667"/>
      <c r="T436" s="668"/>
      <c r="AT436" s="663" t="s">
        <v>3500</v>
      </c>
      <c r="AU436" s="663" t="s">
        <v>266</v>
      </c>
      <c r="AV436" s="661" t="s">
        <v>266</v>
      </c>
      <c r="AW436" s="661" t="s">
        <v>3502</v>
      </c>
      <c r="AX436" s="661" t="s">
        <v>3493</v>
      </c>
      <c r="AY436" s="663" t="s">
        <v>3494</v>
      </c>
    </row>
    <row r="437" spans="2:51" s="670" customFormat="1" ht="12.75">
      <c r="B437" s="669"/>
      <c r="D437" s="662" t="s">
        <v>3500</v>
      </c>
      <c r="E437" s="671" t="s">
        <v>3433</v>
      </c>
      <c r="F437" s="672" t="s">
        <v>3381</v>
      </c>
      <c r="H437" s="673">
        <v>0.5</v>
      </c>
      <c r="L437" s="669"/>
      <c r="M437" s="674"/>
      <c r="N437" s="675"/>
      <c r="O437" s="675"/>
      <c r="P437" s="675"/>
      <c r="Q437" s="675"/>
      <c r="R437" s="675"/>
      <c r="S437" s="675"/>
      <c r="T437" s="676"/>
      <c r="AT437" s="671" t="s">
        <v>3500</v>
      </c>
      <c r="AU437" s="671" t="s">
        <v>266</v>
      </c>
      <c r="AV437" s="670" t="s">
        <v>527</v>
      </c>
      <c r="AW437" s="670" t="s">
        <v>3502</v>
      </c>
      <c r="AX437" s="670" t="s">
        <v>94</v>
      </c>
      <c r="AY437" s="671" t="s">
        <v>3494</v>
      </c>
    </row>
    <row r="438" spans="2:65" s="583" customFormat="1" ht="16.5" customHeight="1">
      <c r="B438" s="647"/>
      <c r="C438" s="677" t="s">
        <v>4009</v>
      </c>
      <c r="D438" s="677" t="s">
        <v>3503</v>
      </c>
      <c r="E438" s="678" t="s">
        <v>4010</v>
      </c>
      <c r="F438" s="679" t="s">
        <v>4011</v>
      </c>
      <c r="G438" s="680" t="s">
        <v>4005</v>
      </c>
      <c r="H438" s="681">
        <v>0.5</v>
      </c>
      <c r="I438" s="830"/>
      <c r="J438" s="682">
        <f>ROUND(I438*H438,2)</f>
        <v>0</v>
      </c>
      <c r="K438" s="679" t="s">
        <v>3498</v>
      </c>
      <c r="L438" s="584"/>
      <c r="M438" s="683" t="s">
        <v>3433</v>
      </c>
      <c r="N438" s="684" t="s">
        <v>3450</v>
      </c>
      <c r="O438" s="657">
        <v>0</v>
      </c>
      <c r="P438" s="657">
        <f>O438*H438</f>
        <v>0</v>
      </c>
      <c r="Q438" s="657">
        <v>0</v>
      </c>
      <c r="R438" s="657">
        <f>Q438*H438</f>
        <v>0</v>
      </c>
      <c r="S438" s="657">
        <v>0</v>
      </c>
      <c r="T438" s="658">
        <f>S438*H438</f>
        <v>0</v>
      </c>
      <c r="AR438" s="576" t="s">
        <v>3991</v>
      </c>
      <c r="AT438" s="576" t="s">
        <v>3503</v>
      </c>
      <c r="AU438" s="576" t="s">
        <v>266</v>
      </c>
      <c r="AY438" s="576" t="s">
        <v>3494</v>
      </c>
      <c r="BE438" s="659">
        <f>IF(N438="základní",J438,0)</f>
        <v>0</v>
      </c>
      <c r="BF438" s="659">
        <f>IF(N438="snížená",J438,0)</f>
        <v>0</v>
      </c>
      <c r="BG438" s="659">
        <f>IF(N438="zákl. přenesená",J438,0)</f>
        <v>0</v>
      </c>
      <c r="BH438" s="659">
        <f>IF(N438="sníž. přenesená",J438,0)</f>
        <v>0</v>
      </c>
      <c r="BI438" s="659">
        <f>IF(N438="nulová",J438,0)</f>
        <v>0</v>
      </c>
      <c r="BJ438" s="576" t="s">
        <v>94</v>
      </c>
      <c r="BK438" s="659">
        <f>ROUND(I438*H438,2)</f>
        <v>0</v>
      </c>
      <c r="BL438" s="576" t="s">
        <v>3991</v>
      </c>
      <c r="BM438" s="576" t="s">
        <v>4012</v>
      </c>
    </row>
    <row r="439" spans="2:51" s="661" customFormat="1" ht="12.75">
      <c r="B439" s="660"/>
      <c r="D439" s="662" t="s">
        <v>3500</v>
      </c>
      <c r="E439" s="663" t="s">
        <v>3433</v>
      </c>
      <c r="F439" s="664" t="s">
        <v>4013</v>
      </c>
      <c r="H439" s="665">
        <v>0.5</v>
      </c>
      <c r="L439" s="660"/>
      <c r="M439" s="692"/>
      <c r="N439" s="693"/>
      <c r="O439" s="693"/>
      <c r="P439" s="693"/>
      <c r="Q439" s="693"/>
      <c r="R439" s="693"/>
      <c r="S439" s="693"/>
      <c r="T439" s="694"/>
      <c r="AT439" s="663" t="s">
        <v>3500</v>
      </c>
      <c r="AU439" s="663" t="s">
        <v>266</v>
      </c>
      <c r="AV439" s="661" t="s">
        <v>266</v>
      </c>
      <c r="AW439" s="661" t="s">
        <v>3502</v>
      </c>
      <c r="AX439" s="661" t="s">
        <v>94</v>
      </c>
      <c r="AY439" s="663" t="s">
        <v>3494</v>
      </c>
    </row>
    <row r="440" spans="2:12" s="583" customFormat="1" ht="6.95" customHeight="1">
      <c r="B440" s="601"/>
      <c r="C440" s="602"/>
      <c r="D440" s="602"/>
      <c r="E440" s="602"/>
      <c r="F440" s="602"/>
      <c r="G440" s="602"/>
      <c r="H440" s="602"/>
      <c r="I440" s="602"/>
      <c r="J440" s="602"/>
      <c r="K440" s="602"/>
      <c r="L440" s="584"/>
    </row>
  </sheetData>
  <autoFilter ref="C94:K439"/>
  <mergeCells count="9">
    <mergeCell ref="E50:H50"/>
    <mergeCell ref="E85:H85"/>
    <mergeCell ref="E87:H87"/>
    <mergeCell ref="L2:V2"/>
    <mergeCell ref="E7:H7"/>
    <mergeCell ref="E9:H9"/>
    <mergeCell ref="E18:H18"/>
    <mergeCell ref="E27:H27"/>
    <mergeCell ref="E48:H48"/>
  </mergeCells>
  <printOptions/>
  <pageMargins left="0.3937007874015748" right="0.1968503937007874" top="0.3937007874015748" bottom="0.3937007874015748" header="0" footer="0.1968503937007874"/>
  <pageSetup fitToHeight="9999" horizontalDpi="600" verticalDpi="600" orientation="portrait" paperSize="9" scale="63" r:id="rId2"/>
  <headerFooter alignWithMargins="0">
    <oddFooter>&amp;L&amp;9 1565-51; Sušice – stavební úpravy v ulici Hájkova&amp;R&amp;9&amp;P/&amp;N</oddFooter>
  </headerFooter>
  <rowBreaks count="4" manualBreakCount="4">
    <brk id="172" min="2" max="16383" man="1"/>
    <brk id="260" min="2" max="16383" man="1"/>
    <brk id="349" min="2" max="16383" man="1"/>
    <brk id="423" min="2"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2636F-023B-42B1-8CEF-34338C10CBFA}">
  <sheetPr>
    <tabColor theme="7" tint="0.39998000860214233"/>
  </sheetPr>
  <dimension ref="A1:BM425"/>
  <sheetViews>
    <sheetView showGridLines="0" view="pageBreakPreview" zoomScale="85" zoomScaleSheetLayoutView="85" workbookViewId="0" topLeftCell="A1"/>
  </sheetViews>
  <sheetFormatPr defaultColWidth="9.00390625" defaultRowHeight="12.75"/>
  <cols>
    <col min="1" max="1" width="7.125" style="575" customWidth="1"/>
    <col min="2" max="2" width="1.37890625" style="575" customWidth="1"/>
    <col min="3" max="3" width="3.625" style="575" customWidth="1"/>
    <col min="4" max="4" width="3.75390625" style="575" customWidth="1"/>
    <col min="5" max="5" width="14.75390625" style="575" customWidth="1"/>
    <col min="6" max="6" width="86.375" style="575" customWidth="1"/>
    <col min="7" max="7" width="7.375" style="575" customWidth="1"/>
    <col min="8" max="8" width="9.625" style="575" customWidth="1"/>
    <col min="9" max="9" width="12.125" style="575" customWidth="1"/>
    <col min="10" max="10" width="20.125" style="575" customWidth="1"/>
    <col min="11" max="11" width="13.25390625" style="575" hidden="1" customWidth="1"/>
    <col min="12" max="12" width="8.00390625" style="575" customWidth="1"/>
    <col min="13" max="13" width="9.25390625" style="575" hidden="1" customWidth="1"/>
    <col min="14" max="14" width="9.125" style="575" customWidth="1"/>
    <col min="15" max="20" width="12.125" style="575" hidden="1" customWidth="1"/>
    <col min="21" max="21" width="14.00390625" style="575" hidden="1" customWidth="1"/>
    <col min="22" max="22" width="10.625" style="575" customWidth="1"/>
    <col min="23" max="23" width="14.00390625" style="575" customWidth="1"/>
    <col min="24" max="24" width="10.625" style="575" customWidth="1"/>
    <col min="25" max="25" width="12.875" style="575" customWidth="1"/>
    <col min="26" max="26" width="9.375" style="575" customWidth="1"/>
    <col min="27" max="27" width="12.875" style="575" customWidth="1"/>
    <col min="28" max="28" width="14.00390625" style="575" customWidth="1"/>
    <col min="29" max="29" width="9.375" style="575" customWidth="1"/>
    <col min="30" max="30" width="12.875" style="575" customWidth="1"/>
    <col min="31" max="31" width="14.00390625" style="575" customWidth="1"/>
    <col min="32" max="16384" width="9.125" style="575" customWidth="1"/>
  </cols>
  <sheetData>
    <row r="1" ht="12">
      <c r="A1" s="574"/>
    </row>
    <row r="2" spans="12:46" ht="36.95" customHeight="1">
      <c r="L2" s="805" t="s">
        <v>3425</v>
      </c>
      <c r="M2" s="806"/>
      <c r="N2" s="806"/>
      <c r="O2" s="806"/>
      <c r="P2" s="806"/>
      <c r="Q2" s="806"/>
      <c r="R2" s="806"/>
      <c r="S2" s="806"/>
      <c r="T2" s="806"/>
      <c r="U2" s="806"/>
      <c r="V2" s="806"/>
      <c r="AT2" s="576" t="s">
        <v>4014</v>
      </c>
    </row>
    <row r="3" spans="2:46" ht="6.95" customHeight="1">
      <c r="B3" s="577"/>
      <c r="C3" s="578"/>
      <c r="D3" s="578"/>
      <c r="E3" s="578"/>
      <c r="F3" s="578"/>
      <c r="G3" s="578"/>
      <c r="H3" s="578"/>
      <c r="I3" s="578"/>
      <c r="J3" s="578"/>
      <c r="K3" s="578"/>
      <c r="L3" s="579"/>
      <c r="AT3" s="576" t="s">
        <v>266</v>
      </c>
    </row>
    <row r="4" spans="2:46" ht="24.95" customHeight="1">
      <c r="B4" s="579"/>
      <c r="D4" s="580" t="s">
        <v>3427</v>
      </c>
      <c r="L4" s="579"/>
      <c r="M4" s="581" t="s">
        <v>3428</v>
      </c>
      <c r="AT4" s="576" t="s">
        <v>3429</v>
      </c>
    </row>
    <row r="5" spans="2:12" ht="6.95" customHeight="1">
      <c r="B5" s="579"/>
      <c r="L5" s="579"/>
    </row>
    <row r="6" spans="2:12" ht="12" customHeight="1">
      <c r="B6" s="579"/>
      <c r="D6" s="582" t="s">
        <v>3430</v>
      </c>
      <c r="L6" s="579"/>
    </row>
    <row r="7" spans="2:12" ht="16.5" customHeight="1">
      <c r="B7" s="579"/>
      <c r="E7" s="803" t="str">
        <f>'[1]Rekapitulace stavby'!K6</f>
        <v>Sušice_Hájkova ulice</v>
      </c>
      <c r="F7" s="804"/>
      <c r="G7" s="804"/>
      <c r="H7" s="804"/>
      <c r="L7" s="579"/>
    </row>
    <row r="8" spans="2:12" s="583" customFormat="1" ht="12" customHeight="1">
      <c r="B8" s="584"/>
      <c r="D8" s="582" t="s">
        <v>3431</v>
      </c>
      <c r="L8" s="584"/>
    </row>
    <row r="9" spans="2:12" s="583" customFormat="1" ht="36.95" customHeight="1">
      <c r="B9" s="584"/>
      <c r="E9" s="801" t="s">
        <v>4444</v>
      </c>
      <c r="F9" s="802"/>
      <c r="G9" s="802"/>
      <c r="H9" s="802"/>
      <c r="L9" s="584"/>
    </row>
    <row r="10" spans="2:12" s="583" customFormat="1" ht="12.75">
      <c r="B10" s="584"/>
      <c r="L10" s="584"/>
    </row>
    <row r="11" spans="2:12" s="583" customFormat="1" ht="12" customHeight="1">
      <c r="B11" s="584"/>
      <c r="D11" s="582" t="s">
        <v>3432</v>
      </c>
      <c r="F11" s="576" t="s">
        <v>3433</v>
      </c>
      <c r="I11" s="582" t="s">
        <v>3434</v>
      </c>
      <c r="J11" s="576" t="s">
        <v>3433</v>
      </c>
      <c r="L11" s="584"/>
    </row>
    <row r="12" spans="2:12" s="583" customFormat="1" ht="12" customHeight="1">
      <c r="B12" s="584"/>
      <c r="D12" s="582" t="s">
        <v>3435</v>
      </c>
      <c r="F12" s="576" t="s">
        <v>3436</v>
      </c>
      <c r="I12" s="582" t="s">
        <v>3437</v>
      </c>
      <c r="J12" s="585" t="str">
        <f>'[1]Rekapitulace stavby'!AN8</f>
        <v>6.5.2019</v>
      </c>
      <c r="L12" s="584"/>
    </row>
    <row r="13" spans="2:12" s="583" customFormat="1" ht="10.9" customHeight="1">
      <c r="B13" s="584"/>
      <c r="L13" s="584"/>
    </row>
    <row r="14" spans="2:12" s="583" customFormat="1" ht="12" customHeight="1">
      <c r="B14" s="584"/>
      <c r="D14" s="582" t="s">
        <v>3438</v>
      </c>
      <c r="I14" s="582" t="s">
        <v>3439</v>
      </c>
      <c r="J14" s="576" t="s">
        <v>3433</v>
      </c>
      <c r="L14" s="584"/>
    </row>
    <row r="15" spans="2:12" s="583" customFormat="1" ht="18" customHeight="1">
      <c r="B15" s="584"/>
      <c r="E15" s="576"/>
      <c r="I15" s="582" t="s">
        <v>3440</v>
      </c>
      <c r="J15" s="576" t="s">
        <v>3433</v>
      </c>
      <c r="L15" s="584"/>
    </row>
    <row r="16" spans="2:12" s="583" customFormat="1" ht="6.95" customHeight="1">
      <c r="B16" s="584"/>
      <c r="L16" s="584"/>
    </row>
    <row r="17" spans="2:12" s="583" customFormat="1" ht="12" customHeight="1">
      <c r="B17" s="584"/>
      <c r="D17" s="582" t="s">
        <v>3441</v>
      </c>
      <c r="I17" s="582" t="s">
        <v>3439</v>
      </c>
      <c r="J17" s="576" t="str">
        <f>'[1]Rekapitulace stavby'!AN13</f>
        <v/>
      </c>
      <c r="L17" s="584"/>
    </row>
    <row r="18" spans="2:12" s="583" customFormat="1" ht="18" customHeight="1">
      <c r="B18" s="584"/>
      <c r="E18" s="807" t="str">
        <f>'[1]Rekapitulace stavby'!E14</f>
        <v xml:space="preserve"> </v>
      </c>
      <c r="F18" s="807"/>
      <c r="G18" s="807"/>
      <c r="H18" s="807"/>
      <c r="I18" s="582" t="s">
        <v>3440</v>
      </c>
      <c r="J18" s="576" t="str">
        <f>'[1]Rekapitulace stavby'!AN14</f>
        <v/>
      </c>
      <c r="L18" s="584"/>
    </row>
    <row r="19" spans="2:12" s="583" customFormat="1" ht="6.95" customHeight="1">
      <c r="B19" s="584"/>
      <c r="L19" s="584"/>
    </row>
    <row r="20" spans="2:12" s="583" customFormat="1" ht="12" customHeight="1">
      <c r="B20" s="584"/>
      <c r="D20" s="582" t="s">
        <v>3442</v>
      </c>
      <c r="I20" s="582" t="s">
        <v>3439</v>
      </c>
      <c r="J20" s="576" t="s">
        <v>3433</v>
      </c>
      <c r="L20" s="584"/>
    </row>
    <row r="21" spans="2:12" s="583" customFormat="1" ht="18" customHeight="1">
      <c r="B21" s="584"/>
      <c r="E21" s="576" t="s">
        <v>3443</v>
      </c>
      <c r="I21" s="582" t="s">
        <v>3440</v>
      </c>
      <c r="J21" s="576" t="s">
        <v>3433</v>
      </c>
      <c r="L21" s="584"/>
    </row>
    <row r="22" spans="2:12" s="583" customFormat="1" ht="6.95" customHeight="1">
      <c r="B22" s="584"/>
      <c r="L22" s="584"/>
    </row>
    <row r="23" spans="2:12" s="583" customFormat="1" ht="12" customHeight="1">
      <c r="B23" s="584"/>
      <c r="D23" s="582" t="s">
        <v>3444</v>
      </c>
      <c r="I23" s="582" t="s">
        <v>3439</v>
      </c>
      <c r="J23" s="576" t="str">
        <f>IF('[1]Rekapitulace stavby'!AN19="","",'[1]Rekapitulace stavby'!AN19)</f>
        <v/>
      </c>
      <c r="L23" s="584"/>
    </row>
    <row r="24" spans="2:12" s="583" customFormat="1" ht="18" customHeight="1">
      <c r="B24" s="584"/>
      <c r="E24" s="576" t="str">
        <f>IF('[1]Rekapitulace stavby'!E20="","",'[1]Rekapitulace stavby'!E20)</f>
        <v xml:space="preserve"> </v>
      </c>
      <c r="I24" s="582" t="s">
        <v>3440</v>
      </c>
      <c r="J24" s="576" t="str">
        <f>IF('[1]Rekapitulace stavby'!AN20="","",'[1]Rekapitulace stavby'!AN20)</f>
        <v/>
      </c>
      <c r="L24" s="584"/>
    </row>
    <row r="25" spans="2:12" s="583" customFormat="1" ht="6.95" customHeight="1">
      <c r="B25" s="584"/>
      <c r="L25" s="584"/>
    </row>
    <row r="26" spans="2:12" s="583" customFormat="1" ht="12" customHeight="1">
      <c r="B26" s="584"/>
      <c r="D26" s="582" t="s">
        <v>3445</v>
      </c>
      <c r="L26" s="584"/>
    </row>
    <row r="27" spans="2:12" s="587" customFormat="1" ht="16.5" customHeight="1">
      <c r="B27" s="586"/>
      <c r="E27" s="808" t="s">
        <v>3433</v>
      </c>
      <c r="F27" s="808"/>
      <c r="G27" s="808"/>
      <c r="H27" s="808"/>
      <c r="L27" s="586"/>
    </row>
    <row r="28" spans="2:12" s="583" customFormat="1" ht="6.95" customHeight="1">
      <c r="B28" s="584"/>
      <c r="L28" s="584"/>
    </row>
    <row r="29" spans="2:12" s="583" customFormat="1" ht="6.95" customHeight="1">
      <c r="B29" s="584"/>
      <c r="D29" s="588"/>
      <c r="E29" s="588"/>
      <c r="F29" s="588"/>
      <c r="G29" s="588"/>
      <c r="H29" s="588"/>
      <c r="I29" s="588"/>
      <c r="J29" s="588"/>
      <c r="K29" s="588"/>
      <c r="L29" s="584"/>
    </row>
    <row r="30" spans="2:12" s="583" customFormat="1" ht="25.35" customHeight="1">
      <c r="B30" s="584"/>
      <c r="D30" s="589" t="s">
        <v>3446</v>
      </c>
      <c r="J30" s="590">
        <f>ROUND(J91,2)</f>
        <v>0</v>
      </c>
      <c r="L30" s="584"/>
    </row>
    <row r="31" spans="2:12" s="583" customFormat="1" ht="6.95" customHeight="1">
      <c r="B31" s="584"/>
      <c r="D31" s="588"/>
      <c r="E31" s="588"/>
      <c r="F31" s="588"/>
      <c r="G31" s="588"/>
      <c r="H31" s="588"/>
      <c r="I31" s="588"/>
      <c r="J31" s="588"/>
      <c r="K31" s="588"/>
      <c r="L31" s="584"/>
    </row>
    <row r="32" spans="2:12" s="583" customFormat="1" ht="14.45" customHeight="1">
      <c r="B32" s="584"/>
      <c r="F32" s="591" t="s">
        <v>3447</v>
      </c>
      <c r="I32" s="591" t="s">
        <v>3448</v>
      </c>
      <c r="J32" s="591" t="s">
        <v>3449</v>
      </c>
      <c r="L32" s="584"/>
    </row>
    <row r="33" spans="2:12" s="583" customFormat="1" ht="14.45" customHeight="1">
      <c r="B33" s="584"/>
      <c r="D33" s="582" t="s">
        <v>66</v>
      </c>
      <c r="E33" s="582" t="s">
        <v>3450</v>
      </c>
      <c r="F33" s="592">
        <f>ROUND((SUM(BE91:BE424)),2)</f>
        <v>0</v>
      </c>
      <c r="I33" s="593">
        <v>0.21</v>
      </c>
      <c r="J33" s="592">
        <f>ROUND(((SUM(BE91:BE424))*I33),2)</f>
        <v>0</v>
      </c>
      <c r="L33" s="584"/>
    </row>
    <row r="34" spans="2:12" s="583" customFormat="1" ht="14.45" customHeight="1">
      <c r="B34" s="584"/>
      <c r="E34" s="582" t="s">
        <v>3451</v>
      </c>
      <c r="F34" s="592">
        <f>ROUND((SUM(BF91:BF424)),2)</f>
        <v>0</v>
      </c>
      <c r="I34" s="593">
        <v>0.15</v>
      </c>
      <c r="J34" s="592">
        <f>ROUND(((SUM(BF91:BF424))*I34),2)</f>
        <v>0</v>
      </c>
      <c r="L34" s="584"/>
    </row>
    <row r="35" spans="2:12" s="583" customFormat="1" ht="14.45" customHeight="1" hidden="1">
      <c r="B35" s="584"/>
      <c r="E35" s="582" t="s">
        <v>3452</v>
      </c>
      <c r="F35" s="592">
        <f>ROUND((SUM(BG91:BG424)),2)</f>
        <v>0</v>
      </c>
      <c r="I35" s="593">
        <v>0.21</v>
      </c>
      <c r="J35" s="592">
        <f>0</f>
        <v>0</v>
      </c>
      <c r="L35" s="584"/>
    </row>
    <row r="36" spans="2:12" s="583" customFormat="1" ht="14.45" customHeight="1" hidden="1">
      <c r="B36" s="584"/>
      <c r="E36" s="582" t="s">
        <v>3453</v>
      </c>
      <c r="F36" s="592">
        <f>ROUND((SUM(BH91:BH424)),2)</f>
        <v>0</v>
      </c>
      <c r="I36" s="593">
        <v>0.15</v>
      </c>
      <c r="J36" s="592">
        <f>0</f>
        <v>0</v>
      </c>
      <c r="L36" s="584"/>
    </row>
    <row r="37" spans="2:12" s="583" customFormat="1" ht="14.45" customHeight="1" hidden="1">
      <c r="B37" s="584"/>
      <c r="E37" s="582" t="s">
        <v>3454</v>
      </c>
      <c r="F37" s="592">
        <f>ROUND((SUM(BI91:BI424)),2)</f>
        <v>0</v>
      </c>
      <c r="I37" s="593">
        <v>0</v>
      </c>
      <c r="J37" s="592">
        <f>0</f>
        <v>0</v>
      </c>
      <c r="L37" s="584"/>
    </row>
    <row r="38" spans="2:12" s="583" customFormat="1" ht="6.95" customHeight="1">
      <c r="B38" s="584"/>
      <c r="L38" s="584"/>
    </row>
    <row r="39" spans="2:12" s="583" customFormat="1" ht="25.35" customHeight="1">
      <c r="B39" s="584"/>
      <c r="C39" s="594"/>
      <c r="D39" s="595" t="s">
        <v>3455</v>
      </c>
      <c r="E39" s="596"/>
      <c r="F39" s="596"/>
      <c r="G39" s="597" t="s">
        <v>3456</v>
      </c>
      <c r="H39" s="598" t="s">
        <v>3457</v>
      </c>
      <c r="I39" s="596"/>
      <c r="J39" s="599">
        <f>SUM(J30:J37)</f>
        <v>0</v>
      </c>
      <c r="K39" s="600"/>
      <c r="L39" s="584"/>
    </row>
    <row r="40" spans="2:12" s="583" customFormat="1" ht="14.45" customHeight="1">
      <c r="B40" s="601"/>
      <c r="C40" s="602"/>
      <c r="D40" s="602"/>
      <c r="E40" s="602"/>
      <c r="F40" s="602"/>
      <c r="G40" s="602"/>
      <c r="H40" s="602"/>
      <c r="I40" s="602"/>
      <c r="J40" s="602"/>
      <c r="K40" s="602"/>
      <c r="L40" s="584"/>
    </row>
    <row r="44" spans="2:12" s="583" customFormat="1" ht="6.95" customHeight="1">
      <c r="B44" s="603"/>
      <c r="C44" s="604"/>
      <c r="D44" s="604"/>
      <c r="E44" s="604"/>
      <c r="F44" s="604"/>
      <c r="G44" s="604"/>
      <c r="H44" s="604"/>
      <c r="I44" s="604"/>
      <c r="J44" s="604"/>
      <c r="K44" s="604"/>
      <c r="L44" s="584"/>
    </row>
    <row r="45" spans="2:12" s="583" customFormat="1" ht="24.95" customHeight="1">
      <c r="B45" s="584"/>
      <c r="C45" s="580" t="s">
        <v>3458</v>
      </c>
      <c r="L45" s="584"/>
    </row>
    <row r="46" spans="2:12" s="583" customFormat="1" ht="6.95" customHeight="1">
      <c r="B46" s="584"/>
      <c r="L46" s="584"/>
    </row>
    <row r="47" spans="2:12" s="583" customFormat="1" ht="12" customHeight="1">
      <c r="B47" s="584"/>
      <c r="C47" s="582" t="s">
        <v>3430</v>
      </c>
      <c r="L47" s="584"/>
    </row>
    <row r="48" spans="2:12" s="583" customFormat="1" ht="16.5" customHeight="1">
      <c r="B48" s="584"/>
      <c r="E48" s="803" t="str">
        <f>E7</f>
        <v>Sušice_Hájkova ulice</v>
      </c>
      <c r="F48" s="804"/>
      <c r="G48" s="804"/>
      <c r="H48" s="804"/>
      <c r="L48" s="584"/>
    </row>
    <row r="49" spans="2:12" s="583" customFormat="1" ht="12" customHeight="1">
      <c r="B49" s="584"/>
      <c r="C49" s="582" t="s">
        <v>3431</v>
      </c>
      <c r="L49" s="584"/>
    </row>
    <row r="50" spans="2:12" s="583" customFormat="1" ht="16.5" customHeight="1">
      <c r="B50" s="584"/>
      <c r="E50" s="801" t="str">
        <f>E9</f>
        <v>SO 01.2 - Chodníky a komunikace (Město Sušice)</v>
      </c>
      <c r="F50" s="802"/>
      <c r="G50" s="802"/>
      <c r="H50" s="802"/>
      <c r="L50" s="584"/>
    </row>
    <row r="51" spans="2:12" s="583" customFormat="1" ht="6.95" customHeight="1">
      <c r="B51" s="584"/>
      <c r="L51" s="584"/>
    </row>
    <row r="52" spans="2:12" s="583" customFormat="1" ht="12" customHeight="1">
      <c r="B52" s="584"/>
      <c r="C52" s="582" t="s">
        <v>3435</v>
      </c>
      <c r="F52" s="576" t="str">
        <f>F12</f>
        <v>Sušice</v>
      </c>
      <c r="I52" s="582" t="s">
        <v>3437</v>
      </c>
      <c r="J52" s="585" t="str">
        <f>IF(J12="","",J12)</f>
        <v>6.5.2019</v>
      </c>
      <c r="L52" s="584"/>
    </row>
    <row r="53" spans="2:12" s="583" customFormat="1" ht="6.95" customHeight="1">
      <c r="B53" s="584"/>
      <c r="L53" s="584"/>
    </row>
    <row r="54" spans="2:12" s="583" customFormat="1" ht="13.7" customHeight="1">
      <c r="B54" s="584"/>
      <c r="C54" s="582" t="s">
        <v>3438</v>
      </c>
      <c r="F54" s="576">
        <f>E15</f>
        <v>0</v>
      </c>
      <c r="I54" s="582" t="s">
        <v>3442</v>
      </c>
      <c r="J54" s="605" t="str">
        <f>E21</f>
        <v>AF Cityplan s.r.o. Praha</v>
      </c>
      <c r="L54" s="584"/>
    </row>
    <row r="55" spans="2:12" s="583" customFormat="1" ht="13.7" customHeight="1">
      <c r="B55" s="584"/>
      <c r="C55" s="582" t="s">
        <v>3441</v>
      </c>
      <c r="F55" s="576" t="str">
        <f>IF(E18="","",E18)</f>
        <v xml:space="preserve"> </v>
      </c>
      <c r="I55" s="582" t="s">
        <v>3444</v>
      </c>
      <c r="J55" s="605" t="str">
        <f>E24</f>
        <v xml:space="preserve"> </v>
      </c>
      <c r="L55" s="584"/>
    </row>
    <row r="56" spans="2:12" s="583" customFormat="1" ht="10.35" customHeight="1">
      <c r="B56" s="584"/>
      <c r="L56" s="584"/>
    </row>
    <row r="57" spans="2:12" s="583" customFormat="1" ht="29.25" customHeight="1">
      <c r="B57" s="584"/>
      <c r="C57" s="606" t="s">
        <v>3459</v>
      </c>
      <c r="D57" s="594"/>
      <c r="E57" s="594"/>
      <c r="F57" s="594"/>
      <c r="G57" s="594"/>
      <c r="H57" s="594"/>
      <c r="I57" s="594"/>
      <c r="J57" s="607" t="s">
        <v>3460</v>
      </c>
      <c r="K57" s="594"/>
      <c r="L57" s="584"/>
    </row>
    <row r="58" spans="2:12" s="583" customFormat="1" ht="10.35" customHeight="1">
      <c r="B58" s="584"/>
      <c r="L58" s="584"/>
    </row>
    <row r="59" spans="2:47" s="583" customFormat="1" ht="22.9" customHeight="1">
      <c r="B59" s="584"/>
      <c r="C59" s="608" t="s">
        <v>3461</v>
      </c>
      <c r="J59" s="590">
        <f>J91</f>
        <v>0</v>
      </c>
      <c r="L59" s="584"/>
      <c r="AU59" s="576" t="s">
        <v>3462</v>
      </c>
    </row>
    <row r="60" spans="2:12" s="610" customFormat="1" ht="24.95" customHeight="1">
      <c r="B60" s="609"/>
      <c r="D60" s="611" t="s">
        <v>3463</v>
      </c>
      <c r="E60" s="612"/>
      <c r="F60" s="612"/>
      <c r="G60" s="612"/>
      <c r="H60" s="612"/>
      <c r="I60" s="612"/>
      <c r="J60" s="613">
        <f>J92</f>
        <v>0</v>
      </c>
      <c r="L60" s="609"/>
    </row>
    <row r="61" spans="2:12" s="615" customFormat="1" ht="19.9" customHeight="1">
      <c r="B61" s="614"/>
      <c r="D61" s="616" t="s">
        <v>3464</v>
      </c>
      <c r="E61" s="617"/>
      <c r="F61" s="617"/>
      <c r="G61" s="617"/>
      <c r="H61" s="617"/>
      <c r="I61" s="617"/>
      <c r="J61" s="618">
        <f>J93</f>
        <v>0</v>
      </c>
      <c r="L61" s="614"/>
    </row>
    <row r="62" spans="2:12" s="615" customFormat="1" ht="19.9" customHeight="1">
      <c r="B62" s="614"/>
      <c r="D62" s="616" t="s">
        <v>3465</v>
      </c>
      <c r="E62" s="617"/>
      <c r="F62" s="617"/>
      <c r="G62" s="617"/>
      <c r="H62" s="617"/>
      <c r="I62" s="617"/>
      <c r="J62" s="618">
        <f>J194</f>
        <v>0</v>
      </c>
      <c r="L62" s="614"/>
    </row>
    <row r="63" spans="2:12" s="615" customFormat="1" ht="19.9" customHeight="1">
      <c r="B63" s="614"/>
      <c r="D63" s="616" t="s">
        <v>3466</v>
      </c>
      <c r="E63" s="617"/>
      <c r="F63" s="617"/>
      <c r="G63" s="617"/>
      <c r="H63" s="617"/>
      <c r="I63" s="617"/>
      <c r="J63" s="618">
        <f>J200</f>
        <v>0</v>
      </c>
      <c r="L63" s="614"/>
    </row>
    <row r="64" spans="2:12" s="615" customFormat="1" ht="19.9" customHeight="1">
      <c r="B64" s="614"/>
      <c r="D64" s="616" t="s">
        <v>3467</v>
      </c>
      <c r="E64" s="617"/>
      <c r="F64" s="617"/>
      <c r="G64" s="617"/>
      <c r="H64" s="617"/>
      <c r="I64" s="617"/>
      <c r="J64" s="618">
        <f>J222</f>
        <v>0</v>
      </c>
      <c r="L64" s="614"/>
    </row>
    <row r="65" spans="2:12" s="615" customFormat="1" ht="19.9" customHeight="1">
      <c r="B65" s="614"/>
      <c r="D65" s="616" t="s">
        <v>3468</v>
      </c>
      <c r="E65" s="617"/>
      <c r="F65" s="617"/>
      <c r="G65" s="617"/>
      <c r="H65" s="617"/>
      <c r="I65" s="617"/>
      <c r="J65" s="618">
        <f>J240</f>
        <v>0</v>
      </c>
      <c r="L65" s="614"/>
    </row>
    <row r="66" spans="2:12" s="615" customFormat="1" ht="19.9" customHeight="1">
      <c r="B66" s="614"/>
      <c r="D66" s="616" t="s">
        <v>3469</v>
      </c>
      <c r="E66" s="617"/>
      <c r="F66" s="617"/>
      <c r="G66" s="617"/>
      <c r="H66" s="617"/>
      <c r="I66" s="617"/>
      <c r="J66" s="618">
        <f>J298</f>
        <v>0</v>
      </c>
      <c r="L66" s="614"/>
    </row>
    <row r="67" spans="2:12" s="615" customFormat="1" ht="19.9" customHeight="1">
      <c r="B67" s="614"/>
      <c r="D67" s="616" t="s">
        <v>3470</v>
      </c>
      <c r="E67" s="617"/>
      <c r="F67" s="617"/>
      <c r="G67" s="617"/>
      <c r="H67" s="617"/>
      <c r="I67" s="617"/>
      <c r="J67" s="618">
        <f>J312</f>
        <v>0</v>
      </c>
      <c r="L67" s="614"/>
    </row>
    <row r="68" spans="2:12" s="615" customFormat="1" ht="19.9" customHeight="1">
      <c r="B68" s="614"/>
      <c r="D68" s="616" t="s">
        <v>3471</v>
      </c>
      <c r="E68" s="617"/>
      <c r="F68" s="617"/>
      <c r="G68" s="617"/>
      <c r="H68" s="617"/>
      <c r="I68" s="617"/>
      <c r="J68" s="618">
        <f>J403</f>
        <v>0</v>
      </c>
      <c r="L68" s="614"/>
    </row>
    <row r="69" spans="2:12" s="615" customFormat="1" ht="19.9" customHeight="1">
      <c r="B69" s="614"/>
      <c r="D69" s="616" t="s">
        <v>3472</v>
      </c>
      <c r="E69" s="617"/>
      <c r="F69" s="617"/>
      <c r="G69" s="617"/>
      <c r="H69" s="617"/>
      <c r="I69" s="617"/>
      <c r="J69" s="618">
        <f>J415</f>
        <v>0</v>
      </c>
      <c r="L69" s="614"/>
    </row>
    <row r="70" spans="2:12" s="610" customFormat="1" ht="24.95" customHeight="1">
      <c r="B70" s="609"/>
      <c r="D70" s="611" t="s">
        <v>3476</v>
      </c>
      <c r="E70" s="612"/>
      <c r="F70" s="612"/>
      <c r="G70" s="612"/>
      <c r="H70" s="612"/>
      <c r="I70" s="612"/>
      <c r="J70" s="613">
        <f>J417</f>
        <v>0</v>
      </c>
      <c r="L70" s="609"/>
    </row>
    <row r="71" spans="2:12" s="615" customFormat="1" ht="19.9" customHeight="1">
      <c r="B71" s="614"/>
      <c r="D71" s="616" t="s">
        <v>3478</v>
      </c>
      <c r="E71" s="617"/>
      <c r="F71" s="617"/>
      <c r="G71" s="617"/>
      <c r="H71" s="617"/>
      <c r="I71" s="617"/>
      <c r="J71" s="618">
        <f>J418</f>
        <v>0</v>
      </c>
      <c r="L71" s="614"/>
    </row>
    <row r="72" spans="2:12" s="583" customFormat="1" ht="21.75" customHeight="1">
      <c r="B72" s="584"/>
      <c r="L72" s="584"/>
    </row>
    <row r="73" spans="2:12" s="583" customFormat="1" ht="6.95" customHeight="1">
      <c r="B73" s="601"/>
      <c r="C73" s="602"/>
      <c r="D73" s="602"/>
      <c r="E73" s="602"/>
      <c r="F73" s="602"/>
      <c r="G73" s="602"/>
      <c r="H73" s="602"/>
      <c r="I73" s="602"/>
      <c r="J73" s="602"/>
      <c r="K73" s="602"/>
      <c r="L73" s="584"/>
    </row>
    <row r="77" spans="2:12" s="583" customFormat="1" ht="6.95" customHeight="1">
      <c r="B77" s="603"/>
      <c r="C77" s="604"/>
      <c r="D77" s="604"/>
      <c r="E77" s="604"/>
      <c r="F77" s="604"/>
      <c r="G77" s="604"/>
      <c r="H77" s="604"/>
      <c r="I77" s="604"/>
      <c r="J77" s="604"/>
      <c r="K77" s="604"/>
      <c r="L77" s="584"/>
    </row>
    <row r="78" spans="2:12" s="583" customFormat="1" ht="24.95" customHeight="1">
      <c r="B78" s="584"/>
      <c r="C78" s="580" t="s">
        <v>3479</v>
      </c>
      <c r="L78" s="584"/>
    </row>
    <row r="79" spans="2:12" s="583" customFormat="1" ht="6.95" customHeight="1">
      <c r="B79" s="584"/>
      <c r="L79" s="584"/>
    </row>
    <row r="80" spans="2:12" s="583" customFormat="1" ht="12" customHeight="1">
      <c r="B80" s="584"/>
      <c r="C80" s="582" t="s">
        <v>3430</v>
      </c>
      <c r="L80" s="584"/>
    </row>
    <row r="81" spans="2:12" s="583" customFormat="1" ht="16.5" customHeight="1">
      <c r="B81" s="584"/>
      <c r="E81" s="803" t="str">
        <f>E7</f>
        <v>Sušice_Hájkova ulice</v>
      </c>
      <c r="F81" s="804"/>
      <c r="G81" s="804"/>
      <c r="H81" s="804"/>
      <c r="L81" s="584"/>
    </row>
    <row r="82" spans="2:12" s="583" customFormat="1" ht="12" customHeight="1">
      <c r="B82" s="584"/>
      <c r="C82" s="582" t="s">
        <v>3431</v>
      </c>
      <c r="L82" s="584"/>
    </row>
    <row r="83" spans="2:12" s="583" customFormat="1" ht="16.5" customHeight="1">
      <c r="B83" s="584"/>
      <c r="E83" s="801" t="str">
        <f>E9</f>
        <v>SO 01.2 - Chodníky a komunikace (Město Sušice)</v>
      </c>
      <c r="F83" s="802"/>
      <c r="G83" s="802"/>
      <c r="H83" s="802"/>
      <c r="L83" s="584"/>
    </row>
    <row r="84" spans="2:12" s="583" customFormat="1" ht="6.95" customHeight="1">
      <c r="B84" s="584"/>
      <c r="L84" s="584"/>
    </row>
    <row r="85" spans="2:12" s="583" customFormat="1" ht="12" customHeight="1">
      <c r="B85" s="584"/>
      <c r="C85" s="582" t="s">
        <v>3435</v>
      </c>
      <c r="F85" s="576" t="str">
        <f>F12</f>
        <v>Sušice</v>
      </c>
      <c r="I85" s="582" t="s">
        <v>3437</v>
      </c>
      <c r="J85" s="585" t="str">
        <f>IF(J12="","",J12)</f>
        <v>6.5.2019</v>
      </c>
      <c r="L85" s="584"/>
    </row>
    <row r="86" spans="2:12" s="583" customFormat="1" ht="6.95" customHeight="1">
      <c r="B86" s="584"/>
      <c r="L86" s="584"/>
    </row>
    <row r="87" spans="2:12" s="583" customFormat="1" ht="13.7" customHeight="1">
      <c r="B87" s="584"/>
      <c r="C87" s="582" t="s">
        <v>3438</v>
      </c>
      <c r="F87" s="576">
        <f>E15</f>
        <v>0</v>
      </c>
      <c r="I87" s="582" t="s">
        <v>3442</v>
      </c>
      <c r="J87" s="605" t="str">
        <f>E21</f>
        <v>AF Cityplan s.r.o. Praha</v>
      </c>
      <c r="L87" s="584"/>
    </row>
    <row r="88" spans="2:12" s="583" customFormat="1" ht="13.7" customHeight="1">
      <c r="B88" s="584"/>
      <c r="C88" s="582" t="s">
        <v>3441</v>
      </c>
      <c r="F88" s="576" t="str">
        <f>IF(E18="","",E18)</f>
        <v xml:space="preserve"> </v>
      </c>
      <c r="I88" s="582" t="s">
        <v>3444</v>
      </c>
      <c r="J88" s="605" t="str">
        <f>E24</f>
        <v xml:space="preserve"> </v>
      </c>
      <c r="L88" s="584"/>
    </row>
    <row r="89" spans="2:12" s="583" customFormat="1" ht="10.35" customHeight="1">
      <c r="B89" s="584"/>
      <c r="L89" s="584"/>
    </row>
    <row r="90" spans="2:20" s="627" customFormat="1" ht="29.25" customHeight="1">
      <c r="B90" s="619"/>
      <c r="C90" s="620" t="s">
        <v>3480</v>
      </c>
      <c r="D90" s="621" t="s">
        <v>2730</v>
      </c>
      <c r="E90" s="621" t="s">
        <v>3481</v>
      </c>
      <c r="F90" s="621" t="s">
        <v>3096</v>
      </c>
      <c r="G90" s="621" t="s">
        <v>85</v>
      </c>
      <c r="H90" s="621" t="s">
        <v>2733</v>
      </c>
      <c r="I90" s="621" t="s">
        <v>3482</v>
      </c>
      <c r="J90" s="622" t="s">
        <v>3460</v>
      </c>
      <c r="K90" s="623" t="s">
        <v>3483</v>
      </c>
      <c r="L90" s="619"/>
      <c r="M90" s="624" t="s">
        <v>3433</v>
      </c>
      <c r="N90" s="625" t="s">
        <v>66</v>
      </c>
      <c r="O90" s="625" t="s">
        <v>3484</v>
      </c>
      <c r="P90" s="625" t="s">
        <v>3485</v>
      </c>
      <c r="Q90" s="625" t="s">
        <v>3486</v>
      </c>
      <c r="R90" s="625" t="s">
        <v>3487</v>
      </c>
      <c r="S90" s="625" t="s">
        <v>3488</v>
      </c>
      <c r="T90" s="626" t="s">
        <v>3489</v>
      </c>
    </row>
    <row r="91" spans="2:63" s="583" customFormat="1" ht="22.9" customHeight="1">
      <c r="B91" s="584"/>
      <c r="C91" s="628" t="s">
        <v>3490</v>
      </c>
      <c r="J91" s="629">
        <f>BK91</f>
        <v>0</v>
      </c>
      <c r="L91" s="584"/>
      <c r="M91" s="630"/>
      <c r="N91" s="588"/>
      <c r="O91" s="588"/>
      <c r="P91" s="631">
        <f>P92+P417</f>
        <v>2834.3288599999996</v>
      </c>
      <c r="Q91" s="588"/>
      <c r="R91" s="631">
        <f>R92+R417</f>
        <v>962.1373131</v>
      </c>
      <c r="S91" s="588"/>
      <c r="T91" s="632">
        <f>T92+T417</f>
        <v>307.72499999999997</v>
      </c>
      <c r="AT91" s="576" t="s">
        <v>3491</v>
      </c>
      <c r="AU91" s="576" t="s">
        <v>3462</v>
      </c>
      <c r="BK91" s="633">
        <f>BK92+BK417</f>
        <v>0</v>
      </c>
    </row>
    <row r="92" spans="2:63" s="635" customFormat="1" ht="25.9" customHeight="1">
      <c r="B92" s="634"/>
      <c r="D92" s="636" t="s">
        <v>3491</v>
      </c>
      <c r="E92" s="637" t="s">
        <v>21</v>
      </c>
      <c r="F92" s="637" t="s">
        <v>3492</v>
      </c>
      <c r="J92" s="638">
        <f>BK92</f>
        <v>0</v>
      </c>
      <c r="L92" s="634"/>
      <c r="M92" s="639"/>
      <c r="N92" s="640"/>
      <c r="O92" s="640"/>
      <c r="P92" s="641">
        <f>P93+P194+P200+P222+P240+P298+P312+P403+P415</f>
        <v>2834.3288599999996</v>
      </c>
      <c r="Q92" s="640"/>
      <c r="R92" s="641">
        <f>R93+R194+R200+R222+R240+R298+R312+R403+R415</f>
        <v>962.1373131</v>
      </c>
      <c r="S92" s="640"/>
      <c r="T92" s="642">
        <f>T93+T194+T200+T222+T240+T298+T312+T403+T415</f>
        <v>307.72499999999997</v>
      </c>
      <c r="AR92" s="636" t="s">
        <v>94</v>
      </c>
      <c r="AT92" s="643" t="s">
        <v>3491</v>
      </c>
      <c r="AU92" s="643" t="s">
        <v>3493</v>
      </c>
      <c r="AY92" s="636" t="s">
        <v>3494</v>
      </c>
      <c r="BK92" s="644">
        <f>BK93+BK194+BK200+BK222+BK240+BK298+BK312+BK403+BK415</f>
        <v>0</v>
      </c>
    </row>
    <row r="93" spans="2:63" s="635" customFormat="1" ht="22.9" customHeight="1">
      <c r="B93" s="634"/>
      <c r="D93" s="636" t="s">
        <v>3491</v>
      </c>
      <c r="E93" s="645" t="s">
        <v>94</v>
      </c>
      <c r="F93" s="645" t="s">
        <v>95</v>
      </c>
      <c r="J93" s="646">
        <f>BK93</f>
        <v>0</v>
      </c>
      <c r="L93" s="634"/>
      <c r="M93" s="639"/>
      <c r="N93" s="640"/>
      <c r="O93" s="640"/>
      <c r="P93" s="641">
        <f>SUM(P94:P193)</f>
        <v>439.5790139999999</v>
      </c>
      <c r="Q93" s="640"/>
      <c r="R93" s="641">
        <f>SUM(R94:R193)</f>
        <v>541.897465</v>
      </c>
      <c r="S93" s="640"/>
      <c r="T93" s="642">
        <f>SUM(T94:T193)</f>
        <v>7.28</v>
      </c>
      <c r="AR93" s="636" t="s">
        <v>94</v>
      </c>
      <c r="AT93" s="643" t="s">
        <v>3491</v>
      </c>
      <c r="AU93" s="643" t="s">
        <v>94</v>
      </c>
      <c r="AY93" s="636" t="s">
        <v>3494</v>
      </c>
      <c r="BK93" s="644">
        <f>SUM(BK94:BK193)</f>
        <v>0</v>
      </c>
    </row>
    <row r="94" spans="2:65" s="583" customFormat="1" ht="16.5" customHeight="1">
      <c r="B94" s="647"/>
      <c r="C94" s="648" t="s">
        <v>94</v>
      </c>
      <c r="D94" s="648" t="s">
        <v>3495</v>
      </c>
      <c r="E94" s="649" t="s">
        <v>3496</v>
      </c>
      <c r="F94" s="650" t="s">
        <v>3497</v>
      </c>
      <c r="G94" s="651" t="s">
        <v>309</v>
      </c>
      <c r="H94" s="652">
        <v>77.52</v>
      </c>
      <c r="I94" s="829"/>
      <c r="J94" s="653">
        <f>ROUND(I94*H94,2)</f>
        <v>0</v>
      </c>
      <c r="K94" s="650" t="s">
        <v>3498</v>
      </c>
      <c r="L94" s="654"/>
      <c r="M94" s="655" t="s">
        <v>3433</v>
      </c>
      <c r="N94" s="656" t="s">
        <v>3450</v>
      </c>
      <c r="O94" s="657">
        <v>0</v>
      </c>
      <c r="P94" s="657">
        <f>O94*H94</f>
        <v>0</v>
      </c>
      <c r="Q94" s="657">
        <v>1</v>
      </c>
      <c r="R94" s="657">
        <f>Q94*H94</f>
        <v>77.52</v>
      </c>
      <c r="S94" s="657">
        <v>0</v>
      </c>
      <c r="T94" s="658">
        <f>S94*H94</f>
        <v>0</v>
      </c>
      <c r="AR94" s="576" t="s">
        <v>673</v>
      </c>
      <c r="AT94" s="576" t="s">
        <v>3495</v>
      </c>
      <c r="AU94" s="576" t="s">
        <v>266</v>
      </c>
      <c r="AY94" s="576" t="s">
        <v>3494</v>
      </c>
      <c r="BE94" s="659">
        <f>IF(N94="základní",J94,0)</f>
        <v>0</v>
      </c>
      <c r="BF94" s="659">
        <f>IF(N94="snížená",J94,0)</f>
        <v>0</v>
      </c>
      <c r="BG94" s="659">
        <f>IF(N94="zákl. přenesená",J94,0)</f>
        <v>0</v>
      </c>
      <c r="BH94" s="659">
        <f>IF(N94="sníž. přenesená",J94,0)</f>
        <v>0</v>
      </c>
      <c r="BI94" s="659">
        <f>IF(N94="nulová",J94,0)</f>
        <v>0</v>
      </c>
      <c r="BJ94" s="576" t="s">
        <v>94</v>
      </c>
      <c r="BK94" s="659">
        <f>ROUND(I94*H94,2)</f>
        <v>0</v>
      </c>
      <c r="BL94" s="576" t="s">
        <v>527</v>
      </c>
      <c r="BM94" s="576" t="s">
        <v>4015</v>
      </c>
    </row>
    <row r="95" spans="2:51" s="661" customFormat="1" ht="12.75">
      <c r="B95" s="660"/>
      <c r="D95" s="662" t="s">
        <v>3500</v>
      </c>
      <c r="E95" s="663" t="s">
        <v>3433</v>
      </c>
      <c r="F95" s="664" t="s">
        <v>4016</v>
      </c>
      <c r="H95" s="665">
        <v>77.52</v>
      </c>
      <c r="L95" s="660"/>
      <c r="M95" s="666"/>
      <c r="N95" s="667"/>
      <c r="O95" s="667"/>
      <c r="P95" s="667"/>
      <c r="Q95" s="667"/>
      <c r="R95" s="667"/>
      <c r="S95" s="667"/>
      <c r="T95" s="668"/>
      <c r="AT95" s="663" t="s">
        <v>3500</v>
      </c>
      <c r="AU95" s="663" t="s">
        <v>266</v>
      </c>
      <c r="AV95" s="661" t="s">
        <v>266</v>
      </c>
      <c r="AW95" s="661" t="s">
        <v>3502</v>
      </c>
      <c r="AX95" s="661" t="s">
        <v>3493</v>
      </c>
      <c r="AY95" s="663" t="s">
        <v>3494</v>
      </c>
    </row>
    <row r="96" spans="2:51" s="670" customFormat="1" ht="12.75">
      <c r="B96" s="669"/>
      <c r="D96" s="662" t="s">
        <v>3500</v>
      </c>
      <c r="E96" s="671" t="s">
        <v>3433</v>
      </c>
      <c r="F96" s="672" t="s">
        <v>3381</v>
      </c>
      <c r="H96" s="673">
        <v>77.52</v>
      </c>
      <c r="L96" s="669"/>
      <c r="M96" s="674"/>
      <c r="N96" s="675"/>
      <c r="O96" s="675"/>
      <c r="P96" s="675"/>
      <c r="Q96" s="675"/>
      <c r="R96" s="675"/>
      <c r="S96" s="675"/>
      <c r="T96" s="676"/>
      <c r="AT96" s="671" t="s">
        <v>3500</v>
      </c>
      <c r="AU96" s="671" t="s">
        <v>266</v>
      </c>
      <c r="AV96" s="670" t="s">
        <v>527</v>
      </c>
      <c r="AW96" s="670" t="s">
        <v>3502</v>
      </c>
      <c r="AX96" s="670" t="s">
        <v>94</v>
      </c>
      <c r="AY96" s="671" t="s">
        <v>3494</v>
      </c>
    </row>
    <row r="97" spans="2:65" s="583" customFormat="1" ht="16.5" customHeight="1">
      <c r="B97" s="647"/>
      <c r="C97" s="677" t="s">
        <v>266</v>
      </c>
      <c r="D97" s="677" t="s">
        <v>3503</v>
      </c>
      <c r="E97" s="678" t="s">
        <v>4017</v>
      </c>
      <c r="F97" s="679" t="s">
        <v>4018</v>
      </c>
      <c r="G97" s="680" t="s">
        <v>183</v>
      </c>
      <c r="H97" s="681">
        <v>113.67</v>
      </c>
      <c r="I97" s="830"/>
      <c r="J97" s="682">
        <f>ROUND(I97*H97,2)</f>
        <v>0</v>
      </c>
      <c r="K97" s="679" t="s">
        <v>3498</v>
      </c>
      <c r="L97" s="584"/>
      <c r="M97" s="683" t="s">
        <v>3433</v>
      </c>
      <c r="N97" s="684" t="s">
        <v>3450</v>
      </c>
      <c r="O97" s="657">
        <v>0.209</v>
      </c>
      <c r="P97" s="657">
        <f>O97*H97</f>
        <v>23.75703</v>
      </c>
      <c r="Q97" s="657">
        <v>0</v>
      </c>
      <c r="R97" s="657">
        <f>Q97*H97</f>
        <v>0</v>
      </c>
      <c r="S97" s="657">
        <v>0</v>
      </c>
      <c r="T97" s="658">
        <f>S97*H97</f>
        <v>0</v>
      </c>
      <c r="AR97" s="576" t="s">
        <v>527</v>
      </c>
      <c r="AT97" s="576" t="s">
        <v>3503</v>
      </c>
      <c r="AU97" s="576" t="s">
        <v>266</v>
      </c>
      <c r="AY97" s="576" t="s">
        <v>3494</v>
      </c>
      <c r="BE97" s="659">
        <f>IF(N97="základní",J97,0)</f>
        <v>0</v>
      </c>
      <c r="BF97" s="659">
        <f>IF(N97="snížená",J97,0)</f>
        <v>0</v>
      </c>
      <c r="BG97" s="659">
        <f>IF(N97="zákl. přenesená",J97,0)</f>
        <v>0</v>
      </c>
      <c r="BH97" s="659">
        <f>IF(N97="sníž. přenesená",J97,0)</f>
        <v>0</v>
      </c>
      <c r="BI97" s="659">
        <f>IF(N97="nulová",J97,0)</f>
        <v>0</v>
      </c>
      <c r="BJ97" s="576" t="s">
        <v>94</v>
      </c>
      <c r="BK97" s="659">
        <f>ROUND(I97*H97,2)</f>
        <v>0</v>
      </c>
      <c r="BL97" s="576" t="s">
        <v>527</v>
      </c>
      <c r="BM97" s="576" t="s">
        <v>4019</v>
      </c>
    </row>
    <row r="98" spans="2:51" s="661" customFormat="1" ht="12.75">
      <c r="B98" s="660"/>
      <c r="D98" s="662" t="s">
        <v>3500</v>
      </c>
      <c r="E98" s="663" t="s">
        <v>3433</v>
      </c>
      <c r="F98" s="664" t="s">
        <v>4020</v>
      </c>
      <c r="H98" s="665">
        <v>113.67</v>
      </c>
      <c r="L98" s="660"/>
      <c r="M98" s="666"/>
      <c r="N98" s="667"/>
      <c r="O98" s="667"/>
      <c r="P98" s="667"/>
      <c r="Q98" s="667"/>
      <c r="R98" s="667"/>
      <c r="S98" s="667"/>
      <c r="T98" s="668"/>
      <c r="AT98" s="663" t="s">
        <v>3500</v>
      </c>
      <c r="AU98" s="663" t="s">
        <v>266</v>
      </c>
      <c r="AV98" s="661" t="s">
        <v>266</v>
      </c>
      <c r="AW98" s="661" t="s">
        <v>3502</v>
      </c>
      <c r="AX98" s="661" t="s">
        <v>3493</v>
      </c>
      <c r="AY98" s="663" t="s">
        <v>3494</v>
      </c>
    </row>
    <row r="99" spans="2:51" s="670" customFormat="1" ht="12.75">
      <c r="B99" s="669"/>
      <c r="D99" s="662" t="s">
        <v>3500</v>
      </c>
      <c r="E99" s="671" t="s">
        <v>3433</v>
      </c>
      <c r="F99" s="672" t="s">
        <v>3381</v>
      </c>
      <c r="H99" s="673">
        <v>113.67</v>
      </c>
      <c r="L99" s="669"/>
      <c r="M99" s="674"/>
      <c r="N99" s="675"/>
      <c r="O99" s="675"/>
      <c r="P99" s="675"/>
      <c r="Q99" s="675"/>
      <c r="R99" s="675"/>
      <c r="S99" s="675"/>
      <c r="T99" s="676"/>
      <c r="AT99" s="671" t="s">
        <v>3500</v>
      </c>
      <c r="AU99" s="671" t="s">
        <v>266</v>
      </c>
      <c r="AV99" s="670" t="s">
        <v>527</v>
      </c>
      <c r="AW99" s="670" t="s">
        <v>3502</v>
      </c>
      <c r="AX99" s="670" t="s">
        <v>94</v>
      </c>
      <c r="AY99" s="671" t="s">
        <v>3494</v>
      </c>
    </row>
    <row r="100" spans="2:65" s="583" customFormat="1" ht="16.5" customHeight="1">
      <c r="B100" s="647"/>
      <c r="C100" s="677" t="s">
        <v>311</v>
      </c>
      <c r="D100" s="677" t="s">
        <v>3503</v>
      </c>
      <c r="E100" s="678" t="s">
        <v>4021</v>
      </c>
      <c r="F100" s="679" t="s">
        <v>4022</v>
      </c>
      <c r="G100" s="680" t="s">
        <v>183</v>
      </c>
      <c r="H100" s="681">
        <v>28</v>
      </c>
      <c r="I100" s="830"/>
      <c r="J100" s="682">
        <f>ROUND(I100*H100,2)</f>
        <v>0</v>
      </c>
      <c r="K100" s="679" t="s">
        <v>3498</v>
      </c>
      <c r="L100" s="584"/>
      <c r="M100" s="683" t="s">
        <v>3433</v>
      </c>
      <c r="N100" s="684" t="s">
        <v>3450</v>
      </c>
      <c r="O100" s="657">
        <v>0.41</v>
      </c>
      <c r="P100" s="657">
        <f>O100*H100</f>
        <v>11.479999999999999</v>
      </c>
      <c r="Q100" s="657">
        <v>0</v>
      </c>
      <c r="R100" s="657">
        <f>Q100*H100</f>
        <v>0</v>
      </c>
      <c r="S100" s="657">
        <v>0.26</v>
      </c>
      <c r="T100" s="658">
        <f>S100*H100</f>
        <v>7.28</v>
      </c>
      <c r="AR100" s="576" t="s">
        <v>527</v>
      </c>
      <c r="AT100" s="576" t="s">
        <v>3503</v>
      </c>
      <c r="AU100" s="576" t="s">
        <v>266</v>
      </c>
      <c r="AY100" s="576" t="s">
        <v>3494</v>
      </c>
      <c r="BE100" s="659">
        <f>IF(N100="základní",J100,0)</f>
        <v>0</v>
      </c>
      <c r="BF100" s="659">
        <f>IF(N100="snížená",J100,0)</f>
        <v>0</v>
      </c>
      <c r="BG100" s="659">
        <f>IF(N100="zákl. přenesená",J100,0)</f>
        <v>0</v>
      </c>
      <c r="BH100" s="659">
        <f>IF(N100="sníž. přenesená",J100,0)</f>
        <v>0</v>
      </c>
      <c r="BI100" s="659">
        <f>IF(N100="nulová",J100,0)</f>
        <v>0</v>
      </c>
      <c r="BJ100" s="576" t="s">
        <v>94</v>
      </c>
      <c r="BK100" s="659">
        <f>ROUND(I100*H100,2)</f>
        <v>0</v>
      </c>
      <c r="BL100" s="576" t="s">
        <v>527</v>
      </c>
      <c r="BM100" s="576" t="s">
        <v>4023</v>
      </c>
    </row>
    <row r="101" spans="2:51" s="686" customFormat="1" ht="12.75">
      <c r="B101" s="685"/>
      <c r="D101" s="662" t="s">
        <v>3500</v>
      </c>
      <c r="E101" s="687" t="s">
        <v>3433</v>
      </c>
      <c r="F101" s="688" t="s">
        <v>4024</v>
      </c>
      <c r="H101" s="687" t="s">
        <v>3433</v>
      </c>
      <c r="L101" s="685"/>
      <c r="M101" s="689"/>
      <c r="N101" s="690"/>
      <c r="O101" s="690"/>
      <c r="P101" s="690"/>
      <c r="Q101" s="690"/>
      <c r="R101" s="690"/>
      <c r="S101" s="690"/>
      <c r="T101" s="691"/>
      <c r="AT101" s="687" t="s">
        <v>3500</v>
      </c>
      <c r="AU101" s="687" t="s">
        <v>266</v>
      </c>
      <c r="AV101" s="686" t="s">
        <v>94</v>
      </c>
      <c r="AW101" s="686" t="s">
        <v>3502</v>
      </c>
      <c r="AX101" s="686" t="s">
        <v>3493</v>
      </c>
      <c r="AY101" s="687" t="s">
        <v>3494</v>
      </c>
    </row>
    <row r="102" spans="2:51" s="661" customFormat="1" ht="12.75">
      <c r="B102" s="660"/>
      <c r="D102" s="662" t="s">
        <v>3500</v>
      </c>
      <c r="E102" s="663" t="s">
        <v>3433</v>
      </c>
      <c r="F102" s="664" t="s">
        <v>3627</v>
      </c>
      <c r="H102" s="665">
        <v>28</v>
      </c>
      <c r="L102" s="660"/>
      <c r="M102" s="666"/>
      <c r="N102" s="667"/>
      <c r="O102" s="667"/>
      <c r="P102" s="667"/>
      <c r="Q102" s="667"/>
      <c r="R102" s="667"/>
      <c r="S102" s="667"/>
      <c r="T102" s="668"/>
      <c r="AT102" s="663" t="s">
        <v>3500</v>
      </c>
      <c r="AU102" s="663" t="s">
        <v>266</v>
      </c>
      <c r="AV102" s="661" t="s">
        <v>266</v>
      </c>
      <c r="AW102" s="661" t="s">
        <v>3502</v>
      </c>
      <c r="AX102" s="661" t="s">
        <v>3493</v>
      </c>
      <c r="AY102" s="663" t="s">
        <v>3494</v>
      </c>
    </row>
    <row r="103" spans="2:51" s="670" customFormat="1" ht="12.75">
      <c r="B103" s="669"/>
      <c r="D103" s="662" t="s">
        <v>3500</v>
      </c>
      <c r="E103" s="671" t="s">
        <v>3433</v>
      </c>
      <c r="F103" s="672" t="s">
        <v>3381</v>
      </c>
      <c r="H103" s="673">
        <v>28</v>
      </c>
      <c r="L103" s="669"/>
      <c r="M103" s="674"/>
      <c r="N103" s="675"/>
      <c r="O103" s="675"/>
      <c r="P103" s="675"/>
      <c r="Q103" s="675"/>
      <c r="R103" s="675"/>
      <c r="S103" s="675"/>
      <c r="T103" s="676"/>
      <c r="AT103" s="671" t="s">
        <v>3500</v>
      </c>
      <c r="AU103" s="671" t="s">
        <v>266</v>
      </c>
      <c r="AV103" s="670" t="s">
        <v>527</v>
      </c>
      <c r="AW103" s="670" t="s">
        <v>3502</v>
      </c>
      <c r="AX103" s="670" t="s">
        <v>94</v>
      </c>
      <c r="AY103" s="671" t="s">
        <v>3494</v>
      </c>
    </row>
    <row r="104" spans="2:65" s="583" customFormat="1" ht="16.5" customHeight="1">
      <c r="B104" s="647"/>
      <c r="C104" s="677" t="s">
        <v>527</v>
      </c>
      <c r="D104" s="677" t="s">
        <v>3503</v>
      </c>
      <c r="E104" s="678" t="s">
        <v>4025</v>
      </c>
      <c r="F104" s="679" t="s">
        <v>3525</v>
      </c>
      <c r="G104" s="680" t="s">
        <v>186</v>
      </c>
      <c r="H104" s="681">
        <v>151.2</v>
      </c>
      <c r="I104" s="830"/>
      <c r="J104" s="682">
        <f>ROUND(I104*H104,2)</f>
        <v>0</v>
      </c>
      <c r="K104" s="679" t="s">
        <v>3433</v>
      </c>
      <c r="L104" s="584"/>
      <c r="M104" s="683" t="s">
        <v>3433</v>
      </c>
      <c r="N104" s="684" t="s">
        <v>3450</v>
      </c>
      <c r="O104" s="657">
        <v>0.223</v>
      </c>
      <c r="P104" s="657">
        <f>O104*H104</f>
        <v>33.7176</v>
      </c>
      <c r="Q104" s="657">
        <v>0</v>
      </c>
      <c r="R104" s="657">
        <f>Q104*H104</f>
        <v>0</v>
      </c>
      <c r="S104" s="657">
        <v>0</v>
      </c>
      <c r="T104" s="658">
        <f>S104*H104</f>
        <v>0</v>
      </c>
      <c r="AR104" s="576" t="s">
        <v>527</v>
      </c>
      <c r="AT104" s="576" t="s">
        <v>3503</v>
      </c>
      <c r="AU104" s="576" t="s">
        <v>266</v>
      </c>
      <c r="AY104" s="576" t="s">
        <v>3494</v>
      </c>
      <c r="BE104" s="659">
        <f>IF(N104="základní",J104,0)</f>
        <v>0</v>
      </c>
      <c r="BF104" s="659">
        <f>IF(N104="snížená",J104,0)</f>
        <v>0</v>
      </c>
      <c r="BG104" s="659">
        <f>IF(N104="zákl. přenesená",J104,0)</f>
        <v>0</v>
      </c>
      <c r="BH104" s="659">
        <f>IF(N104="sníž. přenesená",J104,0)</f>
        <v>0</v>
      </c>
      <c r="BI104" s="659">
        <f>IF(N104="nulová",J104,0)</f>
        <v>0</v>
      </c>
      <c r="BJ104" s="576" t="s">
        <v>94</v>
      </c>
      <c r="BK104" s="659">
        <f>ROUND(I104*H104,2)</f>
        <v>0</v>
      </c>
      <c r="BL104" s="576" t="s">
        <v>527</v>
      </c>
      <c r="BM104" s="576" t="s">
        <v>4026</v>
      </c>
    </row>
    <row r="105" spans="2:51" s="686" customFormat="1" ht="12.75">
      <c r="B105" s="685"/>
      <c r="D105" s="662" t="s">
        <v>3500</v>
      </c>
      <c r="E105" s="687" t="s">
        <v>3433</v>
      </c>
      <c r="F105" s="688" t="s">
        <v>3530</v>
      </c>
      <c r="H105" s="687" t="s">
        <v>3433</v>
      </c>
      <c r="L105" s="685"/>
      <c r="M105" s="689"/>
      <c r="N105" s="690"/>
      <c r="O105" s="690"/>
      <c r="P105" s="690"/>
      <c r="Q105" s="690"/>
      <c r="R105" s="690"/>
      <c r="S105" s="690"/>
      <c r="T105" s="691"/>
      <c r="AT105" s="687" t="s">
        <v>3500</v>
      </c>
      <c r="AU105" s="687" t="s">
        <v>266</v>
      </c>
      <c r="AV105" s="686" t="s">
        <v>94</v>
      </c>
      <c r="AW105" s="686" t="s">
        <v>3502</v>
      </c>
      <c r="AX105" s="686" t="s">
        <v>3493</v>
      </c>
      <c r="AY105" s="687" t="s">
        <v>3494</v>
      </c>
    </row>
    <row r="106" spans="2:51" s="661" customFormat="1" ht="12.75">
      <c r="B106" s="660"/>
      <c r="D106" s="662" t="s">
        <v>3500</v>
      </c>
      <c r="E106" s="663" t="s">
        <v>3433</v>
      </c>
      <c r="F106" s="664" t="s">
        <v>4027</v>
      </c>
      <c r="H106" s="665">
        <v>151.2</v>
      </c>
      <c r="L106" s="660"/>
      <c r="M106" s="666"/>
      <c r="N106" s="667"/>
      <c r="O106" s="667"/>
      <c r="P106" s="667"/>
      <c r="Q106" s="667"/>
      <c r="R106" s="667"/>
      <c r="S106" s="667"/>
      <c r="T106" s="668"/>
      <c r="AT106" s="663" t="s">
        <v>3500</v>
      </c>
      <c r="AU106" s="663" t="s">
        <v>266</v>
      </c>
      <c r="AV106" s="661" t="s">
        <v>266</v>
      </c>
      <c r="AW106" s="661" t="s">
        <v>3502</v>
      </c>
      <c r="AX106" s="661" t="s">
        <v>3493</v>
      </c>
      <c r="AY106" s="663" t="s">
        <v>3494</v>
      </c>
    </row>
    <row r="107" spans="2:51" s="670" customFormat="1" ht="12.75">
      <c r="B107" s="669"/>
      <c r="D107" s="662" t="s">
        <v>3500</v>
      </c>
      <c r="E107" s="671" t="s">
        <v>3433</v>
      </c>
      <c r="F107" s="672" t="s">
        <v>3381</v>
      </c>
      <c r="H107" s="673">
        <v>151.2</v>
      </c>
      <c r="L107" s="669"/>
      <c r="M107" s="674"/>
      <c r="N107" s="675"/>
      <c r="O107" s="675"/>
      <c r="P107" s="675"/>
      <c r="Q107" s="675"/>
      <c r="R107" s="675"/>
      <c r="S107" s="675"/>
      <c r="T107" s="676"/>
      <c r="AT107" s="671" t="s">
        <v>3500</v>
      </c>
      <c r="AU107" s="671" t="s">
        <v>266</v>
      </c>
      <c r="AV107" s="670" t="s">
        <v>527</v>
      </c>
      <c r="AW107" s="670" t="s">
        <v>3502</v>
      </c>
      <c r="AX107" s="670" t="s">
        <v>94</v>
      </c>
      <c r="AY107" s="671" t="s">
        <v>3494</v>
      </c>
    </row>
    <row r="108" spans="2:65" s="583" customFormat="1" ht="16.5" customHeight="1">
      <c r="B108" s="647"/>
      <c r="C108" s="677" t="s">
        <v>169</v>
      </c>
      <c r="D108" s="677" t="s">
        <v>3503</v>
      </c>
      <c r="E108" s="678" t="s">
        <v>3533</v>
      </c>
      <c r="F108" s="679" t="s">
        <v>3534</v>
      </c>
      <c r="G108" s="680" t="s">
        <v>186</v>
      </c>
      <c r="H108" s="681">
        <v>56.439</v>
      </c>
      <c r="I108" s="830"/>
      <c r="J108" s="682">
        <f>ROUND(I108*H108,2)</f>
        <v>0</v>
      </c>
      <c r="K108" s="679" t="s">
        <v>3498</v>
      </c>
      <c r="L108" s="584"/>
      <c r="M108" s="683" t="s">
        <v>3433</v>
      </c>
      <c r="N108" s="684" t="s">
        <v>3450</v>
      </c>
      <c r="O108" s="657">
        <v>2.32</v>
      </c>
      <c r="P108" s="657">
        <f>O108*H108</f>
        <v>130.93848</v>
      </c>
      <c r="Q108" s="657">
        <v>0</v>
      </c>
      <c r="R108" s="657">
        <f>Q108*H108</f>
        <v>0</v>
      </c>
      <c r="S108" s="657">
        <v>0</v>
      </c>
      <c r="T108" s="658">
        <f>S108*H108</f>
        <v>0</v>
      </c>
      <c r="AR108" s="576" t="s">
        <v>527</v>
      </c>
      <c r="AT108" s="576" t="s">
        <v>3503</v>
      </c>
      <c r="AU108" s="576" t="s">
        <v>266</v>
      </c>
      <c r="AY108" s="576" t="s">
        <v>3494</v>
      </c>
      <c r="BE108" s="659">
        <f>IF(N108="základní",J108,0)</f>
        <v>0</v>
      </c>
      <c r="BF108" s="659">
        <f>IF(N108="snížená",J108,0)</f>
        <v>0</v>
      </c>
      <c r="BG108" s="659">
        <f>IF(N108="zákl. přenesená",J108,0)</f>
        <v>0</v>
      </c>
      <c r="BH108" s="659">
        <f>IF(N108="sníž. přenesená",J108,0)</f>
        <v>0</v>
      </c>
      <c r="BI108" s="659">
        <f>IF(N108="nulová",J108,0)</f>
        <v>0</v>
      </c>
      <c r="BJ108" s="576" t="s">
        <v>94</v>
      </c>
      <c r="BK108" s="659">
        <f>ROUND(I108*H108,2)</f>
        <v>0</v>
      </c>
      <c r="BL108" s="576" t="s">
        <v>527</v>
      </c>
      <c r="BM108" s="576" t="s">
        <v>4028</v>
      </c>
    </row>
    <row r="109" spans="2:51" s="686" customFormat="1" ht="12.75">
      <c r="B109" s="685"/>
      <c r="D109" s="662" t="s">
        <v>3500</v>
      </c>
      <c r="E109" s="687" t="s">
        <v>3433</v>
      </c>
      <c r="F109" s="688" t="s">
        <v>4029</v>
      </c>
      <c r="H109" s="687" t="s">
        <v>3433</v>
      </c>
      <c r="L109" s="685"/>
      <c r="M109" s="689"/>
      <c r="N109" s="690"/>
      <c r="O109" s="690"/>
      <c r="P109" s="690"/>
      <c r="Q109" s="690"/>
      <c r="R109" s="690"/>
      <c r="S109" s="690"/>
      <c r="T109" s="691"/>
      <c r="AT109" s="687" t="s">
        <v>3500</v>
      </c>
      <c r="AU109" s="687" t="s">
        <v>266</v>
      </c>
      <c r="AV109" s="686" t="s">
        <v>94</v>
      </c>
      <c r="AW109" s="686" t="s">
        <v>3502</v>
      </c>
      <c r="AX109" s="686" t="s">
        <v>3493</v>
      </c>
      <c r="AY109" s="687" t="s">
        <v>3494</v>
      </c>
    </row>
    <row r="110" spans="2:51" s="661" customFormat="1" ht="12.75">
      <c r="B110" s="660"/>
      <c r="D110" s="662" t="s">
        <v>3500</v>
      </c>
      <c r="E110" s="663" t="s">
        <v>3433</v>
      </c>
      <c r="F110" s="664" t="s">
        <v>4030</v>
      </c>
      <c r="H110" s="665">
        <v>8.082</v>
      </c>
      <c r="L110" s="660"/>
      <c r="M110" s="666"/>
      <c r="N110" s="667"/>
      <c r="O110" s="667"/>
      <c r="P110" s="667"/>
      <c r="Q110" s="667"/>
      <c r="R110" s="667"/>
      <c r="S110" s="667"/>
      <c r="T110" s="668"/>
      <c r="AT110" s="663" t="s">
        <v>3500</v>
      </c>
      <c r="AU110" s="663" t="s">
        <v>266</v>
      </c>
      <c r="AV110" s="661" t="s">
        <v>266</v>
      </c>
      <c r="AW110" s="661" t="s">
        <v>3502</v>
      </c>
      <c r="AX110" s="661" t="s">
        <v>3493</v>
      </c>
      <c r="AY110" s="663" t="s">
        <v>3494</v>
      </c>
    </row>
    <row r="111" spans="2:51" s="686" customFormat="1" ht="12.75">
      <c r="B111" s="685"/>
      <c r="D111" s="662" t="s">
        <v>3500</v>
      </c>
      <c r="E111" s="687" t="s">
        <v>3433</v>
      </c>
      <c r="F111" s="688" t="s">
        <v>4031</v>
      </c>
      <c r="H111" s="687" t="s">
        <v>3433</v>
      </c>
      <c r="L111" s="685"/>
      <c r="M111" s="689"/>
      <c r="N111" s="690"/>
      <c r="O111" s="690"/>
      <c r="P111" s="690"/>
      <c r="Q111" s="690"/>
      <c r="R111" s="690"/>
      <c r="S111" s="690"/>
      <c r="T111" s="691"/>
      <c r="AT111" s="687" t="s">
        <v>3500</v>
      </c>
      <c r="AU111" s="687" t="s">
        <v>266</v>
      </c>
      <c r="AV111" s="686" t="s">
        <v>94</v>
      </c>
      <c r="AW111" s="686" t="s">
        <v>3502</v>
      </c>
      <c r="AX111" s="686" t="s">
        <v>3493</v>
      </c>
      <c r="AY111" s="687" t="s">
        <v>3494</v>
      </c>
    </row>
    <row r="112" spans="2:51" s="661" customFormat="1" ht="12.75">
      <c r="B112" s="660"/>
      <c r="D112" s="662" t="s">
        <v>3500</v>
      </c>
      <c r="E112" s="663" t="s">
        <v>3433</v>
      </c>
      <c r="F112" s="664" t="s">
        <v>4032</v>
      </c>
      <c r="H112" s="665">
        <v>23.877</v>
      </c>
      <c r="L112" s="660"/>
      <c r="M112" s="666"/>
      <c r="N112" s="667"/>
      <c r="O112" s="667"/>
      <c r="P112" s="667"/>
      <c r="Q112" s="667"/>
      <c r="R112" s="667"/>
      <c r="S112" s="667"/>
      <c r="T112" s="668"/>
      <c r="AT112" s="663" t="s">
        <v>3500</v>
      </c>
      <c r="AU112" s="663" t="s">
        <v>266</v>
      </c>
      <c r="AV112" s="661" t="s">
        <v>266</v>
      </c>
      <c r="AW112" s="661" t="s">
        <v>3502</v>
      </c>
      <c r="AX112" s="661" t="s">
        <v>3493</v>
      </c>
      <c r="AY112" s="663" t="s">
        <v>3494</v>
      </c>
    </row>
    <row r="113" spans="2:51" s="686" customFormat="1" ht="12.75">
      <c r="B113" s="685"/>
      <c r="D113" s="662" t="s">
        <v>3500</v>
      </c>
      <c r="E113" s="687" t="s">
        <v>3433</v>
      </c>
      <c r="F113" s="688" t="s">
        <v>4033</v>
      </c>
      <c r="H113" s="687" t="s">
        <v>3433</v>
      </c>
      <c r="L113" s="685"/>
      <c r="M113" s="689"/>
      <c r="N113" s="690"/>
      <c r="O113" s="690"/>
      <c r="P113" s="690"/>
      <c r="Q113" s="690"/>
      <c r="R113" s="690"/>
      <c r="S113" s="690"/>
      <c r="T113" s="691"/>
      <c r="AT113" s="687" t="s">
        <v>3500</v>
      </c>
      <c r="AU113" s="687" t="s">
        <v>266</v>
      </c>
      <c r="AV113" s="686" t="s">
        <v>94</v>
      </c>
      <c r="AW113" s="686" t="s">
        <v>3502</v>
      </c>
      <c r="AX113" s="686" t="s">
        <v>3493</v>
      </c>
      <c r="AY113" s="687" t="s">
        <v>3494</v>
      </c>
    </row>
    <row r="114" spans="2:51" s="661" customFormat="1" ht="12.75">
      <c r="B114" s="660"/>
      <c r="D114" s="662" t="s">
        <v>3500</v>
      </c>
      <c r="E114" s="663" t="s">
        <v>3433</v>
      </c>
      <c r="F114" s="664" t="s">
        <v>4034</v>
      </c>
      <c r="H114" s="665">
        <v>24.48</v>
      </c>
      <c r="L114" s="660"/>
      <c r="M114" s="666"/>
      <c r="N114" s="667"/>
      <c r="O114" s="667"/>
      <c r="P114" s="667"/>
      <c r="Q114" s="667"/>
      <c r="R114" s="667"/>
      <c r="S114" s="667"/>
      <c r="T114" s="668"/>
      <c r="AT114" s="663" t="s">
        <v>3500</v>
      </c>
      <c r="AU114" s="663" t="s">
        <v>266</v>
      </c>
      <c r="AV114" s="661" t="s">
        <v>266</v>
      </c>
      <c r="AW114" s="661" t="s">
        <v>3502</v>
      </c>
      <c r="AX114" s="661" t="s">
        <v>3493</v>
      </c>
      <c r="AY114" s="663" t="s">
        <v>3494</v>
      </c>
    </row>
    <row r="115" spans="2:51" s="670" customFormat="1" ht="12.75">
      <c r="B115" s="669"/>
      <c r="D115" s="662" t="s">
        <v>3500</v>
      </c>
      <c r="E115" s="671" t="s">
        <v>3433</v>
      </c>
      <c r="F115" s="672" t="s">
        <v>3381</v>
      </c>
      <c r="H115" s="673">
        <v>56.439</v>
      </c>
      <c r="L115" s="669"/>
      <c r="M115" s="674"/>
      <c r="N115" s="675"/>
      <c r="O115" s="675"/>
      <c r="P115" s="675"/>
      <c r="Q115" s="675"/>
      <c r="R115" s="675"/>
      <c r="S115" s="675"/>
      <c r="T115" s="676"/>
      <c r="AT115" s="671" t="s">
        <v>3500</v>
      </c>
      <c r="AU115" s="671" t="s">
        <v>266</v>
      </c>
      <c r="AV115" s="670" t="s">
        <v>527</v>
      </c>
      <c r="AW115" s="670" t="s">
        <v>3502</v>
      </c>
      <c r="AX115" s="670" t="s">
        <v>94</v>
      </c>
      <c r="AY115" s="671" t="s">
        <v>3494</v>
      </c>
    </row>
    <row r="116" spans="2:65" s="583" customFormat="1" ht="16.5" customHeight="1">
      <c r="B116" s="647"/>
      <c r="C116" s="677" t="s">
        <v>3308</v>
      </c>
      <c r="D116" s="677" t="s">
        <v>3503</v>
      </c>
      <c r="E116" s="678" t="s">
        <v>3539</v>
      </c>
      <c r="F116" s="679" t="s">
        <v>3540</v>
      </c>
      <c r="G116" s="680" t="s">
        <v>186</v>
      </c>
      <c r="H116" s="681">
        <v>28.22</v>
      </c>
      <c r="I116" s="830"/>
      <c r="J116" s="682">
        <f>ROUND(I116*H116,2)</f>
        <v>0</v>
      </c>
      <c r="K116" s="679" t="s">
        <v>3498</v>
      </c>
      <c r="L116" s="584"/>
      <c r="M116" s="683" t="s">
        <v>3433</v>
      </c>
      <c r="N116" s="684" t="s">
        <v>3450</v>
      </c>
      <c r="O116" s="657">
        <v>0.654</v>
      </c>
      <c r="P116" s="657">
        <f>O116*H116</f>
        <v>18.45588</v>
      </c>
      <c r="Q116" s="657">
        <v>0</v>
      </c>
      <c r="R116" s="657">
        <f>Q116*H116</f>
        <v>0</v>
      </c>
      <c r="S116" s="657">
        <v>0</v>
      </c>
      <c r="T116" s="658">
        <f>S116*H116</f>
        <v>0</v>
      </c>
      <c r="AR116" s="576" t="s">
        <v>527</v>
      </c>
      <c r="AT116" s="576" t="s">
        <v>3503</v>
      </c>
      <c r="AU116" s="576" t="s">
        <v>266</v>
      </c>
      <c r="AY116" s="576" t="s">
        <v>3494</v>
      </c>
      <c r="BE116" s="659">
        <f>IF(N116="základní",J116,0)</f>
        <v>0</v>
      </c>
      <c r="BF116" s="659">
        <f>IF(N116="snížená",J116,0)</f>
        <v>0</v>
      </c>
      <c r="BG116" s="659">
        <f>IF(N116="zákl. přenesená",J116,0)</f>
        <v>0</v>
      </c>
      <c r="BH116" s="659">
        <f>IF(N116="sníž. přenesená",J116,0)</f>
        <v>0</v>
      </c>
      <c r="BI116" s="659">
        <f>IF(N116="nulová",J116,0)</f>
        <v>0</v>
      </c>
      <c r="BJ116" s="576" t="s">
        <v>94</v>
      </c>
      <c r="BK116" s="659">
        <f>ROUND(I116*H116,2)</f>
        <v>0</v>
      </c>
      <c r="BL116" s="576" t="s">
        <v>527</v>
      </c>
      <c r="BM116" s="576" t="s">
        <v>4035</v>
      </c>
    </row>
    <row r="117" spans="2:51" s="661" customFormat="1" ht="12.75">
      <c r="B117" s="660"/>
      <c r="D117" s="662" t="s">
        <v>3500</v>
      </c>
      <c r="E117" s="663" t="s">
        <v>3433</v>
      </c>
      <c r="F117" s="664" t="s">
        <v>4036</v>
      </c>
      <c r="H117" s="665">
        <v>28.22</v>
      </c>
      <c r="L117" s="660"/>
      <c r="M117" s="666"/>
      <c r="N117" s="667"/>
      <c r="O117" s="667"/>
      <c r="P117" s="667"/>
      <c r="Q117" s="667"/>
      <c r="R117" s="667"/>
      <c r="S117" s="667"/>
      <c r="T117" s="668"/>
      <c r="AT117" s="663" t="s">
        <v>3500</v>
      </c>
      <c r="AU117" s="663" t="s">
        <v>266</v>
      </c>
      <c r="AV117" s="661" t="s">
        <v>266</v>
      </c>
      <c r="AW117" s="661" t="s">
        <v>3502</v>
      </c>
      <c r="AX117" s="661" t="s">
        <v>3493</v>
      </c>
      <c r="AY117" s="663" t="s">
        <v>3494</v>
      </c>
    </row>
    <row r="118" spans="2:51" s="670" customFormat="1" ht="12.75">
      <c r="B118" s="669"/>
      <c r="D118" s="662" t="s">
        <v>3500</v>
      </c>
      <c r="E118" s="671" t="s">
        <v>3433</v>
      </c>
      <c r="F118" s="672" t="s">
        <v>3381</v>
      </c>
      <c r="H118" s="673">
        <v>28.22</v>
      </c>
      <c r="L118" s="669"/>
      <c r="M118" s="674"/>
      <c r="N118" s="675"/>
      <c r="O118" s="675"/>
      <c r="P118" s="675"/>
      <c r="Q118" s="675"/>
      <c r="R118" s="675"/>
      <c r="S118" s="675"/>
      <c r="T118" s="676"/>
      <c r="AT118" s="671" t="s">
        <v>3500</v>
      </c>
      <c r="AU118" s="671" t="s">
        <v>266</v>
      </c>
      <c r="AV118" s="670" t="s">
        <v>527</v>
      </c>
      <c r="AW118" s="670" t="s">
        <v>3502</v>
      </c>
      <c r="AX118" s="670" t="s">
        <v>94</v>
      </c>
      <c r="AY118" s="671" t="s">
        <v>3494</v>
      </c>
    </row>
    <row r="119" spans="2:65" s="583" customFormat="1" ht="16.5" customHeight="1">
      <c r="B119" s="647"/>
      <c r="C119" s="677" t="s">
        <v>3313</v>
      </c>
      <c r="D119" s="677" t="s">
        <v>3503</v>
      </c>
      <c r="E119" s="678" t="s">
        <v>4037</v>
      </c>
      <c r="F119" s="679" t="s">
        <v>4038</v>
      </c>
      <c r="G119" s="680" t="s">
        <v>186</v>
      </c>
      <c r="H119" s="681">
        <v>2.672</v>
      </c>
      <c r="I119" s="830"/>
      <c r="J119" s="682">
        <f>ROUND(I119*H119,2)</f>
        <v>0</v>
      </c>
      <c r="K119" s="679" t="s">
        <v>3498</v>
      </c>
      <c r="L119" s="584"/>
      <c r="M119" s="683" t="s">
        <v>3433</v>
      </c>
      <c r="N119" s="684" t="s">
        <v>3450</v>
      </c>
      <c r="O119" s="657">
        <v>3.937</v>
      </c>
      <c r="P119" s="657">
        <f>O119*H119</f>
        <v>10.519664</v>
      </c>
      <c r="Q119" s="657">
        <v>0</v>
      </c>
      <c r="R119" s="657">
        <f>Q119*H119</f>
        <v>0</v>
      </c>
      <c r="S119" s="657">
        <v>0</v>
      </c>
      <c r="T119" s="658">
        <f>S119*H119</f>
        <v>0</v>
      </c>
      <c r="AR119" s="576" t="s">
        <v>527</v>
      </c>
      <c r="AT119" s="576" t="s">
        <v>3503</v>
      </c>
      <c r="AU119" s="576" t="s">
        <v>266</v>
      </c>
      <c r="AY119" s="576" t="s">
        <v>3494</v>
      </c>
      <c r="BE119" s="659">
        <f>IF(N119="základní",J119,0)</f>
        <v>0</v>
      </c>
      <c r="BF119" s="659">
        <f>IF(N119="snížená",J119,0)</f>
        <v>0</v>
      </c>
      <c r="BG119" s="659">
        <f>IF(N119="zákl. přenesená",J119,0)</f>
        <v>0</v>
      </c>
      <c r="BH119" s="659">
        <f>IF(N119="sníž. přenesená",J119,0)</f>
        <v>0</v>
      </c>
      <c r="BI119" s="659">
        <f>IF(N119="nulová",J119,0)</f>
        <v>0</v>
      </c>
      <c r="BJ119" s="576" t="s">
        <v>94</v>
      </c>
      <c r="BK119" s="659">
        <f>ROUND(I119*H119,2)</f>
        <v>0</v>
      </c>
      <c r="BL119" s="576" t="s">
        <v>527</v>
      </c>
      <c r="BM119" s="576" t="s">
        <v>4039</v>
      </c>
    </row>
    <row r="120" spans="2:51" s="686" customFormat="1" ht="12.75">
      <c r="B120" s="685"/>
      <c r="D120" s="662" t="s">
        <v>3500</v>
      </c>
      <c r="E120" s="687" t="s">
        <v>3433</v>
      </c>
      <c r="F120" s="688" t="s">
        <v>4040</v>
      </c>
      <c r="H120" s="687" t="s">
        <v>3433</v>
      </c>
      <c r="L120" s="685"/>
      <c r="M120" s="689"/>
      <c r="N120" s="690"/>
      <c r="O120" s="690"/>
      <c r="P120" s="690"/>
      <c r="Q120" s="690"/>
      <c r="R120" s="690"/>
      <c r="S120" s="690"/>
      <c r="T120" s="691"/>
      <c r="AT120" s="687" t="s">
        <v>3500</v>
      </c>
      <c r="AU120" s="687" t="s">
        <v>266</v>
      </c>
      <c r="AV120" s="686" t="s">
        <v>94</v>
      </c>
      <c r="AW120" s="686" t="s">
        <v>3502</v>
      </c>
      <c r="AX120" s="686" t="s">
        <v>3493</v>
      </c>
      <c r="AY120" s="687" t="s">
        <v>3494</v>
      </c>
    </row>
    <row r="121" spans="2:51" s="661" customFormat="1" ht="12.75">
      <c r="B121" s="660"/>
      <c r="D121" s="662" t="s">
        <v>3500</v>
      </c>
      <c r="E121" s="663" t="s">
        <v>3433</v>
      </c>
      <c r="F121" s="664" t="s">
        <v>4041</v>
      </c>
      <c r="H121" s="665">
        <v>2.672</v>
      </c>
      <c r="L121" s="660"/>
      <c r="M121" s="666"/>
      <c r="N121" s="667"/>
      <c r="O121" s="667"/>
      <c r="P121" s="667"/>
      <c r="Q121" s="667"/>
      <c r="R121" s="667"/>
      <c r="S121" s="667"/>
      <c r="T121" s="668"/>
      <c r="AT121" s="663" t="s">
        <v>3500</v>
      </c>
      <c r="AU121" s="663" t="s">
        <v>266</v>
      </c>
      <c r="AV121" s="661" t="s">
        <v>266</v>
      </c>
      <c r="AW121" s="661" t="s">
        <v>3502</v>
      </c>
      <c r="AX121" s="661" t="s">
        <v>3493</v>
      </c>
      <c r="AY121" s="663" t="s">
        <v>3494</v>
      </c>
    </row>
    <row r="122" spans="2:51" s="670" customFormat="1" ht="12.75">
      <c r="B122" s="669"/>
      <c r="D122" s="662" t="s">
        <v>3500</v>
      </c>
      <c r="E122" s="671" t="s">
        <v>3433</v>
      </c>
      <c r="F122" s="672" t="s">
        <v>3381</v>
      </c>
      <c r="H122" s="673">
        <v>2.672</v>
      </c>
      <c r="L122" s="669"/>
      <c r="M122" s="674"/>
      <c r="N122" s="675"/>
      <c r="O122" s="675"/>
      <c r="P122" s="675"/>
      <c r="Q122" s="675"/>
      <c r="R122" s="675"/>
      <c r="S122" s="675"/>
      <c r="T122" s="676"/>
      <c r="AT122" s="671" t="s">
        <v>3500</v>
      </c>
      <c r="AU122" s="671" t="s">
        <v>266</v>
      </c>
      <c r="AV122" s="670" t="s">
        <v>527</v>
      </c>
      <c r="AW122" s="670" t="s">
        <v>3502</v>
      </c>
      <c r="AX122" s="670" t="s">
        <v>94</v>
      </c>
      <c r="AY122" s="671" t="s">
        <v>3494</v>
      </c>
    </row>
    <row r="123" spans="2:65" s="583" customFormat="1" ht="16.5" customHeight="1">
      <c r="B123" s="647"/>
      <c r="C123" s="677" t="s">
        <v>673</v>
      </c>
      <c r="D123" s="677" t="s">
        <v>3503</v>
      </c>
      <c r="E123" s="678" t="s">
        <v>4042</v>
      </c>
      <c r="F123" s="679" t="s">
        <v>3544</v>
      </c>
      <c r="G123" s="680" t="s">
        <v>186</v>
      </c>
      <c r="H123" s="681">
        <v>339.564</v>
      </c>
      <c r="I123" s="830"/>
      <c r="J123" s="682">
        <f>ROUND(I123*H123,2)</f>
        <v>0</v>
      </c>
      <c r="K123" s="679" t="s">
        <v>3433</v>
      </c>
      <c r="L123" s="584"/>
      <c r="M123" s="683" t="s">
        <v>3433</v>
      </c>
      <c r="N123" s="684" t="s">
        <v>3450</v>
      </c>
      <c r="O123" s="657">
        <v>0.083</v>
      </c>
      <c r="P123" s="657">
        <f>O123*H123</f>
        <v>28.183812000000003</v>
      </c>
      <c r="Q123" s="657">
        <v>0</v>
      </c>
      <c r="R123" s="657">
        <f>Q123*H123</f>
        <v>0</v>
      </c>
      <c r="S123" s="657">
        <v>0</v>
      </c>
      <c r="T123" s="658">
        <f>S123*H123</f>
        <v>0</v>
      </c>
      <c r="AR123" s="576" t="s">
        <v>527</v>
      </c>
      <c r="AT123" s="576" t="s">
        <v>3503</v>
      </c>
      <c r="AU123" s="576" t="s">
        <v>266</v>
      </c>
      <c r="AY123" s="576" t="s">
        <v>3494</v>
      </c>
      <c r="BE123" s="659">
        <f>IF(N123="základní",J123,0)</f>
        <v>0</v>
      </c>
      <c r="BF123" s="659">
        <f>IF(N123="snížená",J123,0)</f>
        <v>0</v>
      </c>
      <c r="BG123" s="659">
        <f>IF(N123="zákl. přenesená",J123,0)</f>
        <v>0</v>
      </c>
      <c r="BH123" s="659">
        <f>IF(N123="sníž. přenesená",J123,0)</f>
        <v>0</v>
      </c>
      <c r="BI123" s="659">
        <f>IF(N123="nulová",J123,0)</f>
        <v>0</v>
      </c>
      <c r="BJ123" s="576" t="s">
        <v>94</v>
      </c>
      <c r="BK123" s="659">
        <f>ROUND(I123*H123,2)</f>
        <v>0</v>
      </c>
      <c r="BL123" s="576" t="s">
        <v>527</v>
      </c>
      <c r="BM123" s="576" t="s">
        <v>4043</v>
      </c>
    </row>
    <row r="124" spans="2:51" s="661" customFormat="1" ht="12.75">
      <c r="B124" s="660"/>
      <c r="D124" s="662" t="s">
        <v>3500</v>
      </c>
      <c r="E124" s="663" t="s">
        <v>3433</v>
      </c>
      <c r="F124" s="664" t="s">
        <v>4044</v>
      </c>
      <c r="H124" s="665">
        <v>151.2</v>
      </c>
      <c r="L124" s="660"/>
      <c r="M124" s="666"/>
      <c r="N124" s="667"/>
      <c r="O124" s="667"/>
      <c r="P124" s="667"/>
      <c r="Q124" s="667"/>
      <c r="R124" s="667"/>
      <c r="S124" s="667"/>
      <c r="T124" s="668"/>
      <c r="AT124" s="663" t="s">
        <v>3500</v>
      </c>
      <c r="AU124" s="663" t="s">
        <v>266</v>
      </c>
      <c r="AV124" s="661" t="s">
        <v>266</v>
      </c>
      <c r="AW124" s="661" t="s">
        <v>3502</v>
      </c>
      <c r="AX124" s="661" t="s">
        <v>3493</v>
      </c>
      <c r="AY124" s="663" t="s">
        <v>3494</v>
      </c>
    </row>
    <row r="125" spans="2:51" s="661" customFormat="1" ht="12.75">
      <c r="B125" s="660"/>
      <c r="D125" s="662" t="s">
        <v>3500</v>
      </c>
      <c r="E125" s="663" t="s">
        <v>3433</v>
      </c>
      <c r="F125" s="664" t="s">
        <v>4045</v>
      </c>
      <c r="H125" s="665">
        <v>59.111</v>
      </c>
      <c r="L125" s="660"/>
      <c r="M125" s="666"/>
      <c r="N125" s="667"/>
      <c r="O125" s="667"/>
      <c r="P125" s="667"/>
      <c r="Q125" s="667"/>
      <c r="R125" s="667"/>
      <c r="S125" s="667"/>
      <c r="T125" s="668"/>
      <c r="AT125" s="663" t="s">
        <v>3500</v>
      </c>
      <c r="AU125" s="663" t="s">
        <v>266</v>
      </c>
      <c r="AV125" s="661" t="s">
        <v>266</v>
      </c>
      <c r="AW125" s="661" t="s">
        <v>3502</v>
      </c>
      <c r="AX125" s="661" t="s">
        <v>3493</v>
      </c>
      <c r="AY125" s="663" t="s">
        <v>3494</v>
      </c>
    </row>
    <row r="126" spans="2:51" s="661" customFormat="1" ht="12.75">
      <c r="B126" s="660"/>
      <c r="D126" s="662" t="s">
        <v>3500</v>
      </c>
      <c r="E126" s="663" t="s">
        <v>3433</v>
      </c>
      <c r="F126" s="664" t="s">
        <v>4046</v>
      </c>
      <c r="H126" s="665">
        <v>43.067</v>
      </c>
      <c r="L126" s="660"/>
      <c r="M126" s="666"/>
      <c r="N126" s="667"/>
      <c r="O126" s="667"/>
      <c r="P126" s="667"/>
      <c r="Q126" s="667"/>
      <c r="R126" s="667"/>
      <c r="S126" s="667"/>
      <c r="T126" s="668"/>
      <c r="AT126" s="663" t="s">
        <v>3500</v>
      </c>
      <c r="AU126" s="663" t="s">
        <v>266</v>
      </c>
      <c r="AV126" s="661" t="s">
        <v>266</v>
      </c>
      <c r="AW126" s="661" t="s">
        <v>3502</v>
      </c>
      <c r="AX126" s="661" t="s">
        <v>3493</v>
      </c>
      <c r="AY126" s="663" t="s">
        <v>3494</v>
      </c>
    </row>
    <row r="127" spans="2:51" s="661" customFormat="1" ht="12.75">
      <c r="B127" s="660"/>
      <c r="D127" s="662" t="s">
        <v>3500</v>
      </c>
      <c r="E127" s="663" t="s">
        <v>3433</v>
      </c>
      <c r="F127" s="664" t="s">
        <v>4047</v>
      </c>
      <c r="H127" s="665">
        <v>86.186</v>
      </c>
      <c r="L127" s="660"/>
      <c r="M127" s="666"/>
      <c r="N127" s="667"/>
      <c r="O127" s="667"/>
      <c r="P127" s="667"/>
      <c r="Q127" s="667"/>
      <c r="R127" s="667"/>
      <c r="S127" s="667"/>
      <c r="T127" s="668"/>
      <c r="AT127" s="663" t="s">
        <v>3500</v>
      </c>
      <c r="AU127" s="663" t="s">
        <v>266</v>
      </c>
      <c r="AV127" s="661" t="s">
        <v>266</v>
      </c>
      <c r="AW127" s="661" t="s">
        <v>3502</v>
      </c>
      <c r="AX127" s="661" t="s">
        <v>3493</v>
      </c>
      <c r="AY127" s="663" t="s">
        <v>3494</v>
      </c>
    </row>
    <row r="128" spans="2:51" s="670" customFormat="1" ht="12.75">
      <c r="B128" s="669"/>
      <c r="D128" s="662" t="s">
        <v>3500</v>
      </c>
      <c r="E128" s="671" t="s">
        <v>3433</v>
      </c>
      <c r="F128" s="672" t="s">
        <v>3381</v>
      </c>
      <c r="H128" s="673">
        <v>339.56399999999996</v>
      </c>
      <c r="L128" s="669"/>
      <c r="M128" s="674"/>
      <c r="N128" s="675"/>
      <c r="O128" s="675"/>
      <c r="P128" s="675"/>
      <c r="Q128" s="675"/>
      <c r="R128" s="675"/>
      <c r="S128" s="675"/>
      <c r="T128" s="676"/>
      <c r="AT128" s="671" t="s">
        <v>3500</v>
      </c>
      <c r="AU128" s="671" t="s">
        <v>266</v>
      </c>
      <c r="AV128" s="670" t="s">
        <v>527</v>
      </c>
      <c r="AW128" s="670" t="s">
        <v>3502</v>
      </c>
      <c r="AX128" s="670" t="s">
        <v>94</v>
      </c>
      <c r="AY128" s="671" t="s">
        <v>3494</v>
      </c>
    </row>
    <row r="129" spans="2:65" s="583" customFormat="1" ht="16.5" customHeight="1">
      <c r="B129" s="647"/>
      <c r="C129" s="677" t="s">
        <v>3532</v>
      </c>
      <c r="D129" s="677" t="s">
        <v>3503</v>
      </c>
      <c r="E129" s="678" t="s">
        <v>4048</v>
      </c>
      <c r="F129" s="679" t="s">
        <v>3556</v>
      </c>
      <c r="G129" s="680" t="s">
        <v>186</v>
      </c>
      <c r="H129" s="681">
        <v>6791.28</v>
      </c>
      <c r="I129" s="830"/>
      <c r="J129" s="682">
        <f>ROUND(I129*H129,2)</f>
        <v>0</v>
      </c>
      <c r="K129" s="679" t="s">
        <v>3433</v>
      </c>
      <c r="L129" s="584"/>
      <c r="M129" s="683" t="s">
        <v>3433</v>
      </c>
      <c r="N129" s="684" t="s">
        <v>3450</v>
      </c>
      <c r="O129" s="657">
        <v>0.004</v>
      </c>
      <c r="P129" s="657">
        <f>O129*H129</f>
        <v>27.165119999999998</v>
      </c>
      <c r="Q129" s="657">
        <v>0</v>
      </c>
      <c r="R129" s="657">
        <f>Q129*H129</f>
        <v>0</v>
      </c>
      <c r="S129" s="657">
        <v>0</v>
      </c>
      <c r="T129" s="658">
        <f>S129*H129</f>
        <v>0</v>
      </c>
      <c r="AR129" s="576" t="s">
        <v>527</v>
      </c>
      <c r="AT129" s="576" t="s">
        <v>3503</v>
      </c>
      <c r="AU129" s="576" t="s">
        <v>266</v>
      </c>
      <c r="AY129" s="576" t="s">
        <v>3494</v>
      </c>
      <c r="BE129" s="659">
        <f>IF(N129="základní",J129,0)</f>
        <v>0</v>
      </c>
      <c r="BF129" s="659">
        <f>IF(N129="snížená",J129,0)</f>
        <v>0</v>
      </c>
      <c r="BG129" s="659">
        <f>IF(N129="zákl. přenesená",J129,0)</f>
        <v>0</v>
      </c>
      <c r="BH129" s="659">
        <f>IF(N129="sníž. přenesená",J129,0)</f>
        <v>0</v>
      </c>
      <c r="BI129" s="659">
        <f>IF(N129="nulová",J129,0)</f>
        <v>0</v>
      </c>
      <c r="BJ129" s="576" t="s">
        <v>94</v>
      </c>
      <c r="BK129" s="659">
        <f>ROUND(I129*H129,2)</f>
        <v>0</v>
      </c>
      <c r="BL129" s="576" t="s">
        <v>527</v>
      </c>
      <c r="BM129" s="576" t="s">
        <v>4049</v>
      </c>
    </row>
    <row r="130" spans="2:51" s="661" customFormat="1" ht="12.75">
      <c r="B130" s="660"/>
      <c r="D130" s="662" t="s">
        <v>3500</v>
      </c>
      <c r="E130" s="663" t="s">
        <v>3433</v>
      </c>
      <c r="F130" s="664" t="s">
        <v>4050</v>
      </c>
      <c r="H130" s="665">
        <v>6791.28</v>
      </c>
      <c r="L130" s="660"/>
      <c r="M130" s="666"/>
      <c r="N130" s="667"/>
      <c r="O130" s="667"/>
      <c r="P130" s="667"/>
      <c r="Q130" s="667"/>
      <c r="R130" s="667"/>
      <c r="S130" s="667"/>
      <c r="T130" s="668"/>
      <c r="AT130" s="663" t="s">
        <v>3500</v>
      </c>
      <c r="AU130" s="663" t="s">
        <v>266</v>
      </c>
      <c r="AV130" s="661" t="s">
        <v>266</v>
      </c>
      <c r="AW130" s="661" t="s">
        <v>3502</v>
      </c>
      <c r="AX130" s="661" t="s">
        <v>3493</v>
      </c>
      <c r="AY130" s="663" t="s">
        <v>3494</v>
      </c>
    </row>
    <row r="131" spans="2:51" s="670" customFormat="1" ht="12.75">
      <c r="B131" s="669"/>
      <c r="D131" s="662" t="s">
        <v>3500</v>
      </c>
      <c r="E131" s="671" t="s">
        <v>3433</v>
      </c>
      <c r="F131" s="672" t="s">
        <v>3381</v>
      </c>
      <c r="H131" s="673">
        <v>6791.28</v>
      </c>
      <c r="L131" s="669"/>
      <c r="M131" s="674"/>
      <c r="N131" s="675"/>
      <c r="O131" s="675"/>
      <c r="P131" s="675"/>
      <c r="Q131" s="675"/>
      <c r="R131" s="675"/>
      <c r="S131" s="675"/>
      <c r="T131" s="676"/>
      <c r="AT131" s="671" t="s">
        <v>3500</v>
      </c>
      <c r="AU131" s="671" t="s">
        <v>266</v>
      </c>
      <c r="AV131" s="670" t="s">
        <v>527</v>
      </c>
      <c r="AW131" s="670" t="s">
        <v>3502</v>
      </c>
      <c r="AX131" s="670" t="s">
        <v>94</v>
      </c>
      <c r="AY131" s="671" t="s">
        <v>3494</v>
      </c>
    </row>
    <row r="132" spans="2:65" s="583" customFormat="1" ht="16.5" customHeight="1">
      <c r="B132" s="647"/>
      <c r="C132" s="677" t="s">
        <v>145</v>
      </c>
      <c r="D132" s="677" t="s">
        <v>3503</v>
      </c>
      <c r="E132" s="678" t="s">
        <v>3568</v>
      </c>
      <c r="F132" s="679" t="s">
        <v>3569</v>
      </c>
      <c r="G132" s="680" t="s">
        <v>186</v>
      </c>
      <c r="H132" s="681">
        <v>184.368</v>
      </c>
      <c r="I132" s="830"/>
      <c r="J132" s="682">
        <f>ROUND(I132*H132,2)</f>
        <v>0</v>
      </c>
      <c r="K132" s="679" t="s">
        <v>3433</v>
      </c>
      <c r="L132" s="584"/>
      <c r="M132" s="683" t="s">
        <v>3433</v>
      </c>
      <c r="N132" s="684" t="s">
        <v>3450</v>
      </c>
      <c r="O132" s="657">
        <v>0.092</v>
      </c>
      <c r="P132" s="657">
        <f>O132*H132</f>
        <v>16.961856</v>
      </c>
      <c r="Q132" s="657">
        <v>0</v>
      </c>
      <c r="R132" s="657">
        <f>Q132*H132</f>
        <v>0</v>
      </c>
      <c r="S132" s="657">
        <v>0</v>
      </c>
      <c r="T132" s="658">
        <f>S132*H132</f>
        <v>0</v>
      </c>
      <c r="AR132" s="576" t="s">
        <v>527</v>
      </c>
      <c r="AT132" s="576" t="s">
        <v>3503</v>
      </c>
      <c r="AU132" s="576" t="s">
        <v>266</v>
      </c>
      <c r="AY132" s="576" t="s">
        <v>3494</v>
      </c>
      <c r="BE132" s="659">
        <f>IF(N132="základní",J132,0)</f>
        <v>0</v>
      </c>
      <c r="BF132" s="659">
        <f>IF(N132="snížená",J132,0)</f>
        <v>0</v>
      </c>
      <c r="BG132" s="659">
        <f>IF(N132="zákl. přenesená",J132,0)</f>
        <v>0</v>
      </c>
      <c r="BH132" s="659">
        <f>IF(N132="sníž. přenesená",J132,0)</f>
        <v>0</v>
      </c>
      <c r="BI132" s="659">
        <f>IF(N132="nulová",J132,0)</f>
        <v>0</v>
      </c>
      <c r="BJ132" s="576" t="s">
        <v>94</v>
      </c>
      <c r="BK132" s="659">
        <f>ROUND(I132*H132,2)</f>
        <v>0</v>
      </c>
      <c r="BL132" s="576" t="s">
        <v>527</v>
      </c>
      <c r="BM132" s="576" t="s">
        <v>4051</v>
      </c>
    </row>
    <row r="133" spans="2:51" s="661" customFormat="1" ht="12.75">
      <c r="B133" s="660"/>
      <c r="D133" s="662" t="s">
        <v>3500</v>
      </c>
      <c r="E133" s="663" t="s">
        <v>3433</v>
      </c>
      <c r="F133" s="664" t="s">
        <v>4052</v>
      </c>
      <c r="H133" s="665">
        <v>14.268</v>
      </c>
      <c r="L133" s="660"/>
      <c r="M133" s="666"/>
      <c r="N133" s="667"/>
      <c r="O133" s="667"/>
      <c r="P133" s="667"/>
      <c r="Q133" s="667"/>
      <c r="R133" s="667"/>
      <c r="S133" s="667"/>
      <c r="T133" s="668"/>
      <c r="AT133" s="663" t="s">
        <v>3500</v>
      </c>
      <c r="AU133" s="663" t="s">
        <v>266</v>
      </c>
      <c r="AV133" s="661" t="s">
        <v>266</v>
      </c>
      <c r="AW133" s="661" t="s">
        <v>3502</v>
      </c>
      <c r="AX133" s="661" t="s">
        <v>3493</v>
      </c>
      <c r="AY133" s="663" t="s">
        <v>3494</v>
      </c>
    </row>
    <row r="134" spans="2:51" s="661" customFormat="1" ht="12.75">
      <c r="B134" s="660"/>
      <c r="D134" s="662" t="s">
        <v>3500</v>
      </c>
      <c r="E134" s="663" t="s">
        <v>3433</v>
      </c>
      <c r="F134" s="664" t="s">
        <v>4053</v>
      </c>
      <c r="H134" s="665">
        <v>170.1</v>
      </c>
      <c r="L134" s="660"/>
      <c r="M134" s="666"/>
      <c r="N134" s="667"/>
      <c r="O134" s="667"/>
      <c r="P134" s="667"/>
      <c r="Q134" s="667"/>
      <c r="R134" s="667"/>
      <c r="S134" s="667"/>
      <c r="T134" s="668"/>
      <c r="AT134" s="663" t="s">
        <v>3500</v>
      </c>
      <c r="AU134" s="663" t="s">
        <v>266</v>
      </c>
      <c r="AV134" s="661" t="s">
        <v>266</v>
      </c>
      <c r="AW134" s="661" t="s">
        <v>3502</v>
      </c>
      <c r="AX134" s="661" t="s">
        <v>3493</v>
      </c>
      <c r="AY134" s="663" t="s">
        <v>3494</v>
      </c>
    </row>
    <row r="135" spans="2:51" s="670" customFormat="1" ht="12.75">
      <c r="B135" s="669"/>
      <c r="D135" s="662" t="s">
        <v>3500</v>
      </c>
      <c r="E135" s="671" t="s">
        <v>3433</v>
      </c>
      <c r="F135" s="672" t="s">
        <v>3381</v>
      </c>
      <c r="H135" s="673">
        <v>184.368</v>
      </c>
      <c r="L135" s="669"/>
      <c r="M135" s="674"/>
      <c r="N135" s="675"/>
      <c r="O135" s="675"/>
      <c r="P135" s="675"/>
      <c r="Q135" s="675"/>
      <c r="R135" s="675"/>
      <c r="S135" s="675"/>
      <c r="T135" s="676"/>
      <c r="AT135" s="671" t="s">
        <v>3500</v>
      </c>
      <c r="AU135" s="671" t="s">
        <v>266</v>
      </c>
      <c r="AV135" s="670" t="s">
        <v>527</v>
      </c>
      <c r="AW135" s="670" t="s">
        <v>3502</v>
      </c>
      <c r="AX135" s="670" t="s">
        <v>94</v>
      </c>
      <c r="AY135" s="671" t="s">
        <v>3494</v>
      </c>
    </row>
    <row r="136" spans="2:65" s="583" customFormat="1" ht="16.5" customHeight="1">
      <c r="B136" s="647"/>
      <c r="C136" s="677" t="s">
        <v>147</v>
      </c>
      <c r="D136" s="677" t="s">
        <v>3503</v>
      </c>
      <c r="E136" s="678" t="s">
        <v>3573</v>
      </c>
      <c r="F136" s="679" t="s">
        <v>3574</v>
      </c>
      <c r="G136" s="680" t="s">
        <v>183</v>
      </c>
      <c r="H136" s="681">
        <v>164</v>
      </c>
      <c r="I136" s="830"/>
      <c r="J136" s="682">
        <f>ROUND(I136*H136,2)</f>
        <v>0</v>
      </c>
      <c r="K136" s="679" t="s">
        <v>3498</v>
      </c>
      <c r="L136" s="584"/>
      <c r="M136" s="683" t="s">
        <v>3433</v>
      </c>
      <c r="N136" s="684" t="s">
        <v>3450</v>
      </c>
      <c r="O136" s="657">
        <v>0.012</v>
      </c>
      <c r="P136" s="657">
        <f>O136*H136</f>
        <v>1.968</v>
      </c>
      <c r="Q136" s="657">
        <v>0</v>
      </c>
      <c r="R136" s="657">
        <f>Q136*H136</f>
        <v>0</v>
      </c>
      <c r="S136" s="657">
        <v>0</v>
      </c>
      <c r="T136" s="658">
        <f>S136*H136</f>
        <v>0</v>
      </c>
      <c r="AR136" s="576" t="s">
        <v>527</v>
      </c>
      <c r="AT136" s="576" t="s">
        <v>3503</v>
      </c>
      <c r="AU136" s="576" t="s">
        <v>266</v>
      </c>
      <c r="AY136" s="576" t="s">
        <v>3494</v>
      </c>
      <c r="BE136" s="659">
        <f>IF(N136="základní",J136,0)</f>
        <v>0</v>
      </c>
      <c r="BF136" s="659">
        <f>IF(N136="snížená",J136,0)</f>
        <v>0</v>
      </c>
      <c r="BG136" s="659">
        <f>IF(N136="zákl. přenesená",J136,0)</f>
        <v>0</v>
      </c>
      <c r="BH136" s="659">
        <f>IF(N136="sníž. přenesená",J136,0)</f>
        <v>0</v>
      </c>
      <c r="BI136" s="659">
        <f>IF(N136="nulová",J136,0)</f>
        <v>0</v>
      </c>
      <c r="BJ136" s="576" t="s">
        <v>94</v>
      </c>
      <c r="BK136" s="659">
        <f>ROUND(I136*H136,2)</f>
        <v>0</v>
      </c>
      <c r="BL136" s="576" t="s">
        <v>527</v>
      </c>
      <c r="BM136" s="576" t="s">
        <v>4054</v>
      </c>
    </row>
    <row r="137" spans="2:51" s="661" customFormat="1" ht="12.75">
      <c r="B137" s="660"/>
      <c r="D137" s="662" t="s">
        <v>3500</v>
      </c>
      <c r="E137" s="663" t="s">
        <v>3433</v>
      </c>
      <c r="F137" s="664" t="s">
        <v>4055</v>
      </c>
      <c r="H137" s="665">
        <v>164</v>
      </c>
      <c r="L137" s="660"/>
      <c r="M137" s="666"/>
      <c r="N137" s="667"/>
      <c r="O137" s="667"/>
      <c r="P137" s="667"/>
      <c r="Q137" s="667"/>
      <c r="R137" s="667"/>
      <c r="S137" s="667"/>
      <c r="T137" s="668"/>
      <c r="AT137" s="663" t="s">
        <v>3500</v>
      </c>
      <c r="AU137" s="663" t="s">
        <v>266</v>
      </c>
      <c r="AV137" s="661" t="s">
        <v>266</v>
      </c>
      <c r="AW137" s="661" t="s">
        <v>3502</v>
      </c>
      <c r="AX137" s="661" t="s">
        <v>3493</v>
      </c>
      <c r="AY137" s="663" t="s">
        <v>3494</v>
      </c>
    </row>
    <row r="138" spans="2:51" s="670" customFormat="1" ht="12.75">
      <c r="B138" s="669"/>
      <c r="D138" s="662" t="s">
        <v>3500</v>
      </c>
      <c r="E138" s="671" t="s">
        <v>3433</v>
      </c>
      <c r="F138" s="672" t="s">
        <v>3381</v>
      </c>
      <c r="H138" s="673">
        <v>164</v>
      </c>
      <c r="L138" s="669"/>
      <c r="M138" s="674"/>
      <c r="N138" s="675"/>
      <c r="O138" s="675"/>
      <c r="P138" s="675"/>
      <c r="Q138" s="675"/>
      <c r="R138" s="675"/>
      <c r="S138" s="675"/>
      <c r="T138" s="676"/>
      <c r="AT138" s="671" t="s">
        <v>3500</v>
      </c>
      <c r="AU138" s="671" t="s">
        <v>266</v>
      </c>
      <c r="AV138" s="670" t="s">
        <v>527</v>
      </c>
      <c r="AW138" s="670" t="s">
        <v>3502</v>
      </c>
      <c r="AX138" s="670" t="s">
        <v>94</v>
      </c>
      <c r="AY138" s="671" t="s">
        <v>3494</v>
      </c>
    </row>
    <row r="139" spans="2:65" s="583" customFormat="1" ht="16.5" customHeight="1">
      <c r="B139" s="647"/>
      <c r="C139" s="648" t="s">
        <v>149</v>
      </c>
      <c r="D139" s="648" t="s">
        <v>3495</v>
      </c>
      <c r="E139" s="649" t="s">
        <v>3578</v>
      </c>
      <c r="F139" s="650" t="s">
        <v>3579</v>
      </c>
      <c r="G139" s="651" t="s">
        <v>309</v>
      </c>
      <c r="H139" s="652">
        <v>368.74</v>
      </c>
      <c r="I139" s="829"/>
      <c r="J139" s="653">
        <f>ROUND(I139*H139,2)</f>
        <v>0</v>
      </c>
      <c r="K139" s="650" t="s">
        <v>3433</v>
      </c>
      <c r="L139" s="654"/>
      <c r="M139" s="655" t="s">
        <v>3433</v>
      </c>
      <c r="N139" s="656" t="s">
        <v>3450</v>
      </c>
      <c r="O139" s="657">
        <v>0</v>
      </c>
      <c r="P139" s="657">
        <f>O139*H139</f>
        <v>0</v>
      </c>
      <c r="Q139" s="657">
        <v>1</v>
      </c>
      <c r="R139" s="657">
        <f>Q139*H139</f>
        <v>368.74</v>
      </c>
      <c r="S139" s="657">
        <v>0</v>
      </c>
      <c r="T139" s="658">
        <f>S139*H139</f>
        <v>0</v>
      </c>
      <c r="AR139" s="576" t="s">
        <v>673</v>
      </c>
      <c r="AT139" s="576" t="s">
        <v>3495</v>
      </c>
      <c r="AU139" s="576" t="s">
        <v>266</v>
      </c>
      <c r="AY139" s="576" t="s">
        <v>3494</v>
      </c>
      <c r="BE139" s="659">
        <f>IF(N139="základní",J139,0)</f>
        <v>0</v>
      </c>
      <c r="BF139" s="659">
        <f>IF(N139="snížená",J139,0)</f>
        <v>0</v>
      </c>
      <c r="BG139" s="659">
        <f>IF(N139="zákl. přenesená",J139,0)</f>
        <v>0</v>
      </c>
      <c r="BH139" s="659">
        <f>IF(N139="sníž. přenesená",J139,0)</f>
        <v>0</v>
      </c>
      <c r="BI139" s="659">
        <f>IF(N139="nulová",J139,0)</f>
        <v>0</v>
      </c>
      <c r="BJ139" s="576" t="s">
        <v>94</v>
      </c>
      <c r="BK139" s="659">
        <f>ROUND(I139*H139,2)</f>
        <v>0</v>
      </c>
      <c r="BL139" s="576" t="s">
        <v>527</v>
      </c>
      <c r="BM139" s="576" t="s">
        <v>4056</v>
      </c>
    </row>
    <row r="140" spans="2:51" s="661" customFormat="1" ht="12.75">
      <c r="B140" s="660"/>
      <c r="D140" s="662" t="s">
        <v>3500</v>
      </c>
      <c r="E140" s="663" t="s">
        <v>3433</v>
      </c>
      <c r="F140" s="664" t="s">
        <v>4057</v>
      </c>
      <c r="H140" s="665">
        <v>368.74</v>
      </c>
      <c r="L140" s="660"/>
      <c r="M140" s="666"/>
      <c r="N140" s="667"/>
      <c r="O140" s="667"/>
      <c r="P140" s="667"/>
      <c r="Q140" s="667"/>
      <c r="R140" s="667"/>
      <c r="S140" s="667"/>
      <c r="T140" s="668"/>
      <c r="AT140" s="663" t="s">
        <v>3500</v>
      </c>
      <c r="AU140" s="663" t="s">
        <v>266</v>
      </c>
      <c r="AV140" s="661" t="s">
        <v>266</v>
      </c>
      <c r="AW140" s="661" t="s">
        <v>3502</v>
      </c>
      <c r="AX140" s="661" t="s">
        <v>3493</v>
      </c>
      <c r="AY140" s="663" t="s">
        <v>3494</v>
      </c>
    </row>
    <row r="141" spans="2:51" s="670" customFormat="1" ht="12.75">
      <c r="B141" s="669"/>
      <c r="D141" s="662" t="s">
        <v>3500</v>
      </c>
      <c r="E141" s="671" t="s">
        <v>3433</v>
      </c>
      <c r="F141" s="672" t="s">
        <v>3381</v>
      </c>
      <c r="H141" s="673">
        <v>368.74</v>
      </c>
      <c r="L141" s="669"/>
      <c r="M141" s="674"/>
      <c r="N141" s="675"/>
      <c r="O141" s="675"/>
      <c r="P141" s="675"/>
      <c r="Q141" s="675"/>
      <c r="R141" s="675"/>
      <c r="S141" s="675"/>
      <c r="T141" s="676"/>
      <c r="AT141" s="671" t="s">
        <v>3500</v>
      </c>
      <c r="AU141" s="671" t="s">
        <v>266</v>
      </c>
      <c r="AV141" s="670" t="s">
        <v>527</v>
      </c>
      <c r="AW141" s="670" t="s">
        <v>3502</v>
      </c>
      <c r="AX141" s="670" t="s">
        <v>94</v>
      </c>
      <c r="AY141" s="671" t="s">
        <v>3494</v>
      </c>
    </row>
    <row r="142" spans="2:65" s="583" customFormat="1" ht="16.5" customHeight="1">
      <c r="B142" s="647"/>
      <c r="C142" s="677" t="s">
        <v>152</v>
      </c>
      <c r="D142" s="677" t="s">
        <v>3503</v>
      </c>
      <c r="E142" s="678" t="s">
        <v>4058</v>
      </c>
      <c r="F142" s="679" t="s">
        <v>3589</v>
      </c>
      <c r="G142" s="680" t="s">
        <v>186</v>
      </c>
      <c r="H142" s="681">
        <v>184.393</v>
      </c>
      <c r="I142" s="830"/>
      <c r="J142" s="682">
        <f>ROUND(I142*H142,2)</f>
        <v>0</v>
      </c>
      <c r="K142" s="679" t="s">
        <v>3433</v>
      </c>
      <c r="L142" s="584"/>
      <c r="M142" s="683" t="s">
        <v>3433</v>
      </c>
      <c r="N142" s="684" t="s">
        <v>3450</v>
      </c>
      <c r="O142" s="657">
        <v>0.009</v>
      </c>
      <c r="P142" s="657">
        <f>O142*H142</f>
        <v>1.6595369999999998</v>
      </c>
      <c r="Q142" s="657">
        <v>0</v>
      </c>
      <c r="R142" s="657">
        <f>Q142*H142</f>
        <v>0</v>
      </c>
      <c r="S142" s="657">
        <v>0</v>
      </c>
      <c r="T142" s="658">
        <f>S142*H142</f>
        <v>0</v>
      </c>
      <c r="AR142" s="576" t="s">
        <v>527</v>
      </c>
      <c r="AT142" s="576" t="s">
        <v>3503</v>
      </c>
      <c r="AU142" s="576" t="s">
        <v>266</v>
      </c>
      <c r="AY142" s="576" t="s">
        <v>3494</v>
      </c>
      <c r="BE142" s="659">
        <f>IF(N142="základní",J142,0)</f>
        <v>0</v>
      </c>
      <c r="BF142" s="659">
        <f>IF(N142="snížená",J142,0)</f>
        <v>0</v>
      </c>
      <c r="BG142" s="659">
        <f>IF(N142="zákl. přenesená",J142,0)</f>
        <v>0</v>
      </c>
      <c r="BH142" s="659">
        <f>IF(N142="sníž. přenesená",J142,0)</f>
        <v>0</v>
      </c>
      <c r="BI142" s="659">
        <f>IF(N142="nulová",J142,0)</f>
        <v>0</v>
      </c>
      <c r="BJ142" s="576" t="s">
        <v>94</v>
      </c>
      <c r="BK142" s="659">
        <f>ROUND(I142*H142,2)</f>
        <v>0</v>
      </c>
      <c r="BL142" s="576" t="s">
        <v>527</v>
      </c>
      <c r="BM142" s="576" t="s">
        <v>4059</v>
      </c>
    </row>
    <row r="143" spans="2:51" s="661" customFormat="1" ht="12.75">
      <c r="B143" s="660"/>
      <c r="D143" s="662" t="s">
        <v>3500</v>
      </c>
      <c r="E143" s="663" t="s">
        <v>3433</v>
      </c>
      <c r="F143" s="664" t="s">
        <v>4060</v>
      </c>
      <c r="H143" s="665">
        <v>184.393</v>
      </c>
      <c r="L143" s="660"/>
      <c r="M143" s="666"/>
      <c r="N143" s="667"/>
      <c r="O143" s="667"/>
      <c r="P143" s="667"/>
      <c r="Q143" s="667"/>
      <c r="R143" s="667"/>
      <c r="S143" s="667"/>
      <c r="T143" s="668"/>
      <c r="AT143" s="663" t="s">
        <v>3500</v>
      </c>
      <c r="AU143" s="663" t="s">
        <v>266</v>
      </c>
      <c r="AV143" s="661" t="s">
        <v>266</v>
      </c>
      <c r="AW143" s="661" t="s">
        <v>3502</v>
      </c>
      <c r="AX143" s="661" t="s">
        <v>3493</v>
      </c>
      <c r="AY143" s="663" t="s">
        <v>3494</v>
      </c>
    </row>
    <row r="144" spans="2:51" s="670" customFormat="1" ht="12.75">
      <c r="B144" s="669"/>
      <c r="D144" s="662" t="s">
        <v>3500</v>
      </c>
      <c r="E144" s="671" t="s">
        <v>3433</v>
      </c>
      <c r="F144" s="672" t="s">
        <v>3381</v>
      </c>
      <c r="H144" s="673">
        <v>184.393</v>
      </c>
      <c r="L144" s="669"/>
      <c r="M144" s="674"/>
      <c r="N144" s="675"/>
      <c r="O144" s="675"/>
      <c r="P144" s="675"/>
      <c r="Q144" s="675"/>
      <c r="R144" s="675"/>
      <c r="S144" s="675"/>
      <c r="T144" s="676"/>
      <c r="AT144" s="671" t="s">
        <v>3500</v>
      </c>
      <c r="AU144" s="671" t="s">
        <v>266</v>
      </c>
      <c r="AV144" s="670" t="s">
        <v>527</v>
      </c>
      <c r="AW144" s="670" t="s">
        <v>3502</v>
      </c>
      <c r="AX144" s="670" t="s">
        <v>94</v>
      </c>
      <c r="AY144" s="671" t="s">
        <v>3494</v>
      </c>
    </row>
    <row r="145" spans="2:65" s="583" customFormat="1" ht="16.5" customHeight="1">
      <c r="B145" s="647"/>
      <c r="C145" s="677" t="s">
        <v>158</v>
      </c>
      <c r="D145" s="677" t="s">
        <v>3503</v>
      </c>
      <c r="E145" s="678" t="s">
        <v>3596</v>
      </c>
      <c r="F145" s="679" t="s">
        <v>3597</v>
      </c>
      <c r="G145" s="680" t="s">
        <v>186</v>
      </c>
      <c r="H145" s="681">
        <v>86.186</v>
      </c>
      <c r="I145" s="830"/>
      <c r="J145" s="682">
        <f>ROUND(I145*H145,2)</f>
        <v>0</v>
      </c>
      <c r="K145" s="679" t="s">
        <v>3498</v>
      </c>
      <c r="L145" s="584"/>
      <c r="M145" s="683" t="s">
        <v>3433</v>
      </c>
      <c r="N145" s="684" t="s">
        <v>3450</v>
      </c>
      <c r="O145" s="657">
        <v>0.299</v>
      </c>
      <c r="P145" s="657">
        <f>O145*H145</f>
        <v>25.769614</v>
      </c>
      <c r="Q145" s="657">
        <v>0</v>
      </c>
      <c r="R145" s="657">
        <f>Q145*H145</f>
        <v>0</v>
      </c>
      <c r="S145" s="657">
        <v>0</v>
      </c>
      <c r="T145" s="658">
        <f>S145*H145</f>
        <v>0</v>
      </c>
      <c r="AR145" s="576" t="s">
        <v>527</v>
      </c>
      <c r="AT145" s="576" t="s">
        <v>3503</v>
      </c>
      <c r="AU145" s="576" t="s">
        <v>266</v>
      </c>
      <c r="AY145" s="576" t="s">
        <v>3494</v>
      </c>
      <c r="BE145" s="659">
        <f>IF(N145="základní",J145,0)</f>
        <v>0</v>
      </c>
      <c r="BF145" s="659">
        <f>IF(N145="snížená",J145,0)</f>
        <v>0</v>
      </c>
      <c r="BG145" s="659">
        <f>IF(N145="zákl. přenesená",J145,0)</f>
        <v>0</v>
      </c>
      <c r="BH145" s="659">
        <f>IF(N145="sníž. přenesená",J145,0)</f>
        <v>0</v>
      </c>
      <c r="BI145" s="659">
        <f>IF(N145="nulová",J145,0)</f>
        <v>0</v>
      </c>
      <c r="BJ145" s="576" t="s">
        <v>94</v>
      </c>
      <c r="BK145" s="659">
        <f>ROUND(I145*H145,2)</f>
        <v>0</v>
      </c>
      <c r="BL145" s="576" t="s">
        <v>527</v>
      </c>
      <c r="BM145" s="576" t="s">
        <v>4061</v>
      </c>
    </row>
    <row r="146" spans="2:51" s="661" customFormat="1" ht="12.75">
      <c r="B146" s="660"/>
      <c r="D146" s="662" t="s">
        <v>3500</v>
      </c>
      <c r="E146" s="663" t="s">
        <v>3433</v>
      </c>
      <c r="F146" s="664" t="s">
        <v>4062</v>
      </c>
      <c r="H146" s="665">
        <v>68.906</v>
      </c>
      <c r="L146" s="660"/>
      <c r="M146" s="666"/>
      <c r="N146" s="667"/>
      <c r="O146" s="667"/>
      <c r="P146" s="667"/>
      <c r="Q146" s="667"/>
      <c r="R146" s="667"/>
      <c r="S146" s="667"/>
      <c r="T146" s="668"/>
      <c r="AT146" s="663" t="s">
        <v>3500</v>
      </c>
      <c r="AU146" s="663" t="s">
        <v>266</v>
      </c>
      <c r="AV146" s="661" t="s">
        <v>266</v>
      </c>
      <c r="AW146" s="661" t="s">
        <v>3502</v>
      </c>
      <c r="AX146" s="661" t="s">
        <v>3493</v>
      </c>
      <c r="AY146" s="663" t="s">
        <v>3494</v>
      </c>
    </row>
    <row r="147" spans="2:51" s="661" customFormat="1" ht="12.75">
      <c r="B147" s="660"/>
      <c r="D147" s="662" t="s">
        <v>3500</v>
      </c>
      <c r="E147" s="663" t="s">
        <v>3433</v>
      </c>
      <c r="F147" s="664" t="s">
        <v>4063</v>
      </c>
      <c r="H147" s="665">
        <v>17.28</v>
      </c>
      <c r="L147" s="660"/>
      <c r="M147" s="666"/>
      <c r="N147" s="667"/>
      <c r="O147" s="667"/>
      <c r="P147" s="667"/>
      <c r="Q147" s="667"/>
      <c r="R147" s="667"/>
      <c r="S147" s="667"/>
      <c r="T147" s="668"/>
      <c r="AT147" s="663" t="s">
        <v>3500</v>
      </c>
      <c r="AU147" s="663" t="s">
        <v>266</v>
      </c>
      <c r="AV147" s="661" t="s">
        <v>266</v>
      </c>
      <c r="AW147" s="661" t="s">
        <v>3502</v>
      </c>
      <c r="AX147" s="661" t="s">
        <v>3493</v>
      </c>
      <c r="AY147" s="663" t="s">
        <v>3494</v>
      </c>
    </row>
    <row r="148" spans="2:51" s="670" customFormat="1" ht="12.75">
      <c r="B148" s="669"/>
      <c r="D148" s="662" t="s">
        <v>3500</v>
      </c>
      <c r="E148" s="671" t="s">
        <v>3433</v>
      </c>
      <c r="F148" s="672" t="s">
        <v>3381</v>
      </c>
      <c r="H148" s="673">
        <v>86.186</v>
      </c>
      <c r="L148" s="669"/>
      <c r="M148" s="674"/>
      <c r="N148" s="675"/>
      <c r="O148" s="675"/>
      <c r="P148" s="675"/>
      <c r="Q148" s="675"/>
      <c r="R148" s="675"/>
      <c r="S148" s="675"/>
      <c r="T148" s="676"/>
      <c r="AT148" s="671" t="s">
        <v>3500</v>
      </c>
      <c r="AU148" s="671" t="s">
        <v>266</v>
      </c>
      <c r="AV148" s="670" t="s">
        <v>527</v>
      </c>
      <c r="AW148" s="670" t="s">
        <v>3502</v>
      </c>
      <c r="AX148" s="670" t="s">
        <v>94</v>
      </c>
      <c r="AY148" s="671" t="s">
        <v>3494</v>
      </c>
    </row>
    <row r="149" spans="2:65" s="583" customFormat="1" ht="16.5" customHeight="1">
      <c r="B149" s="647"/>
      <c r="C149" s="677" t="s">
        <v>160</v>
      </c>
      <c r="D149" s="677" t="s">
        <v>3503</v>
      </c>
      <c r="E149" s="678" t="s">
        <v>4064</v>
      </c>
      <c r="F149" s="679" t="s">
        <v>3603</v>
      </c>
      <c r="G149" s="680" t="s">
        <v>186</v>
      </c>
      <c r="H149" s="681">
        <v>7.64</v>
      </c>
      <c r="I149" s="830"/>
      <c r="J149" s="682">
        <f>ROUND(I149*H149,2)</f>
        <v>0</v>
      </c>
      <c r="K149" s="679" t="s">
        <v>3433</v>
      </c>
      <c r="L149" s="584"/>
      <c r="M149" s="683" t="s">
        <v>3433</v>
      </c>
      <c r="N149" s="684" t="s">
        <v>3450</v>
      </c>
      <c r="O149" s="657">
        <v>0.286</v>
      </c>
      <c r="P149" s="657">
        <f>O149*H149</f>
        <v>2.18504</v>
      </c>
      <c r="Q149" s="657">
        <v>0</v>
      </c>
      <c r="R149" s="657">
        <f>Q149*H149</f>
        <v>0</v>
      </c>
      <c r="S149" s="657">
        <v>0</v>
      </c>
      <c r="T149" s="658">
        <f>S149*H149</f>
        <v>0</v>
      </c>
      <c r="AR149" s="576" t="s">
        <v>527</v>
      </c>
      <c r="AT149" s="576" t="s">
        <v>3503</v>
      </c>
      <c r="AU149" s="576" t="s">
        <v>266</v>
      </c>
      <c r="AY149" s="576" t="s">
        <v>3494</v>
      </c>
      <c r="BE149" s="659">
        <f>IF(N149="základní",J149,0)</f>
        <v>0</v>
      </c>
      <c r="BF149" s="659">
        <f>IF(N149="snížená",J149,0)</f>
        <v>0</v>
      </c>
      <c r="BG149" s="659">
        <f>IF(N149="zákl. přenesená",J149,0)</f>
        <v>0</v>
      </c>
      <c r="BH149" s="659">
        <f>IF(N149="sníž. přenesená",J149,0)</f>
        <v>0</v>
      </c>
      <c r="BI149" s="659">
        <f>IF(N149="nulová",J149,0)</f>
        <v>0</v>
      </c>
      <c r="BJ149" s="576" t="s">
        <v>94</v>
      </c>
      <c r="BK149" s="659">
        <f>ROUND(I149*H149,2)</f>
        <v>0</v>
      </c>
      <c r="BL149" s="576" t="s">
        <v>527</v>
      </c>
      <c r="BM149" s="576" t="s">
        <v>4065</v>
      </c>
    </row>
    <row r="150" spans="2:51" s="686" customFormat="1" ht="12.75">
      <c r="B150" s="685"/>
      <c r="D150" s="662" t="s">
        <v>3500</v>
      </c>
      <c r="E150" s="687" t="s">
        <v>3433</v>
      </c>
      <c r="F150" s="688" t="s">
        <v>4066</v>
      </c>
      <c r="H150" s="687" t="s">
        <v>3433</v>
      </c>
      <c r="L150" s="685"/>
      <c r="M150" s="689"/>
      <c r="N150" s="690"/>
      <c r="O150" s="690"/>
      <c r="P150" s="690"/>
      <c r="Q150" s="690"/>
      <c r="R150" s="690"/>
      <c r="S150" s="690"/>
      <c r="T150" s="691"/>
      <c r="AT150" s="687" t="s">
        <v>3500</v>
      </c>
      <c r="AU150" s="687" t="s">
        <v>266</v>
      </c>
      <c r="AV150" s="686" t="s">
        <v>94</v>
      </c>
      <c r="AW150" s="686" t="s">
        <v>3502</v>
      </c>
      <c r="AX150" s="686" t="s">
        <v>3493</v>
      </c>
      <c r="AY150" s="687" t="s">
        <v>3494</v>
      </c>
    </row>
    <row r="151" spans="2:51" s="661" customFormat="1" ht="12.75">
      <c r="B151" s="660"/>
      <c r="D151" s="662" t="s">
        <v>3500</v>
      </c>
      <c r="E151" s="663" t="s">
        <v>3433</v>
      </c>
      <c r="F151" s="664" t="s">
        <v>4067</v>
      </c>
      <c r="H151" s="665">
        <v>2.6</v>
      </c>
      <c r="L151" s="660"/>
      <c r="M151" s="666"/>
      <c r="N151" s="667"/>
      <c r="O151" s="667"/>
      <c r="P151" s="667"/>
      <c r="Q151" s="667"/>
      <c r="R151" s="667"/>
      <c r="S151" s="667"/>
      <c r="T151" s="668"/>
      <c r="AT151" s="663" t="s">
        <v>3500</v>
      </c>
      <c r="AU151" s="663" t="s">
        <v>266</v>
      </c>
      <c r="AV151" s="661" t="s">
        <v>266</v>
      </c>
      <c r="AW151" s="661" t="s">
        <v>3502</v>
      </c>
      <c r="AX151" s="661" t="s">
        <v>3493</v>
      </c>
      <c r="AY151" s="663" t="s">
        <v>3494</v>
      </c>
    </row>
    <row r="152" spans="2:51" s="686" customFormat="1" ht="12.75">
      <c r="B152" s="685"/>
      <c r="D152" s="662" t="s">
        <v>3500</v>
      </c>
      <c r="E152" s="687" t="s">
        <v>3433</v>
      </c>
      <c r="F152" s="688" t="s">
        <v>4068</v>
      </c>
      <c r="H152" s="687" t="s">
        <v>3433</v>
      </c>
      <c r="L152" s="685"/>
      <c r="M152" s="689"/>
      <c r="N152" s="690"/>
      <c r="O152" s="690"/>
      <c r="P152" s="690"/>
      <c r="Q152" s="690"/>
      <c r="R152" s="690"/>
      <c r="S152" s="690"/>
      <c r="T152" s="691"/>
      <c r="AT152" s="687" t="s">
        <v>3500</v>
      </c>
      <c r="AU152" s="687" t="s">
        <v>266</v>
      </c>
      <c r="AV152" s="686" t="s">
        <v>94</v>
      </c>
      <c r="AW152" s="686" t="s">
        <v>3502</v>
      </c>
      <c r="AX152" s="686" t="s">
        <v>3493</v>
      </c>
      <c r="AY152" s="687" t="s">
        <v>3494</v>
      </c>
    </row>
    <row r="153" spans="2:51" s="661" customFormat="1" ht="12.75">
      <c r="B153" s="660"/>
      <c r="D153" s="662" t="s">
        <v>3500</v>
      </c>
      <c r="E153" s="663" t="s">
        <v>3433</v>
      </c>
      <c r="F153" s="664" t="s">
        <v>4069</v>
      </c>
      <c r="H153" s="665">
        <v>5.04</v>
      </c>
      <c r="L153" s="660"/>
      <c r="M153" s="666"/>
      <c r="N153" s="667"/>
      <c r="O153" s="667"/>
      <c r="P153" s="667"/>
      <c r="Q153" s="667"/>
      <c r="R153" s="667"/>
      <c r="S153" s="667"/>
      <c r="T153" s="668"/>
      <c r="AT153" s="663" t="s">
        <v>3500</v>
      </c>
      <c r="AU153" s="663" t="s">
        <v>266</v>
      </c>
      <c r="AV153" s="661" t="s">
        <v>266</v>
      </c>
      <c r="AW153" s="661" t="s">
        <v>3502</v>
      </c>
      <c r="AX153" s="661" t="s">
        <v>3493</v>
      </c>
      <c r="AY153" s="663" t="s">
        <v>3494</v>
      </c>
    </row>
    <row r="154" spans="2:51" s="670" customFormat="1" ht="12.75">
      <c r="B154" s="669"/>
      <c r="D154" s="662" t="s">
        <v>3500</v>
      </c>
      <c r="E154" s="671" t="s">
        <v>3433</v>
      </c>
      <c r="F154" s="672" t="s">
        <v>3381</v>
      </c>
      <c r="H154" s="673">
        <v>7.640000000000001</v>
      </c>
      <c r="L154" s="669"/>
      <c r="M154" s="674"/>
      <c r="N154" s="675"/>
      <c r="O154" s="675"/>
      <c r="P154" s="675"/>
      <c r="Q154" s="675"/>
      <c r="R154" s="675"/>
      <c r="S154" s="675"/>
      <c r="T154" s="676"/>
      <c r="AT154" s="671" t="s">
        <v>3500</v>
      </c>
      <c r="AU154" s="671" t="s">
        <v>266</v>
      </c>
      <c r="AV154" s="670" t="s">
        <v>527</v>
      </c>
      <c r="AW154" s="670" t="s">
        <v>3502</v>
      </c>
      <c r="AX154" s="670" t="s">
        <v>94</v>
      </c>
      <c r="AY154" s="671" t="s">
        <v>3494</v>
      </c>
    </row>
    <row r="155" spans="2:65" s="583" customFormat="1" ht="16.5" customHeight="1">
      <c r="B155" s="647"/>
      <c r="C155" s="648" t="s">
        <v>3567</v>
      </c>
      <c r="D155" s="648" t="s">
        <v>3495</v>
      </c>
      <c r="E155" s="649" t="s">
        <v>4070</v>
      </c>
      <c r="F155" s="650" t="s">
        <v>4071</v>
      </c>
      <c r="G155" s="651" t="s">
        <v>309</v>
      </c>
      <c r="H155" s="652">
        <v>15.28</v>
      </c>
      <c r="I155" s="829"/>
      <c r="J155" s="653">
        <f>ROUND(I155*H155,2)</f>
        <v>0</v>
      </c>
      <c r="K155" s="650" t="s">
        <v>3498</v>
      </c>
      <c r="L155" s="654"/>
      <c r="M155" s="655" t="s">
        <v>3433</v>
      </c>
      <c r="N155" s="656" t="s">
        <v>3450</v>
      </c>
      <c r="O155" s="657">
        <v>0</v>
      </c>
      <c r="P155" s="657">
        <f>O155*H155</f>
        <v>0</v>
      </c>
      <c r="Q155" s="657">
        <v>1</v>
      </c>
      <c r="R155" s="657">
        <f>Q155*H155</f>
        <v>15.28</v>
      </c>
      <c r="S155" s="657">
        <v>0</v>
      </c>
      <c r="T155" s="658">
        <f>S155*H155</f>
        <v>0</v>
      </c>
      <c r="AR155" s="576" t="s">
        <v>673</v>
      </c>
      <c r="AT155" s="576" t="s">
        <v>3495</v>
      </c>
      <c r="AU155" s="576" t="s">
        <v>266</v>
      </c>
      <c r="AY155" s="576" t="s">
        <v>3494</v>
      </c>
      <c r="BE155" s="659">
        <f>IF(N155="základní",J155,0)</f>
        <v>0</v>
      </c>
      <c r="BF155" s="659">
        <f>IF(N155="snížená",J155,0)</f>
        <v>0</v>
      </c>
      <c r="BG155" s="659">
        <f>IF(N155="zákl. přenesená",J155,0)</f>
        <v>0</v>
      </c>
      <c r="BH155" s="659">
        <f>IF(N155="sníž. přenesená",J155,0)</f>
        <v>0</v>
      </c>
      <c r="BI155" s="659">
        <f>IF(N155="nulová",J155,0)</f>
        <v>0</v>
      </c>
      <c r="BJ155" s="576" t="s">
        <v>94</v>
      </c>
      <c r="BK155" s="659">
        <f>ROUND(I155*H155,2)</f>
        <v>0</v>
      </c>
      <c r="BL155" s="576" t="s">
        <v>527</v>
      </c>
      <c r="BM155" s="576" t="s">
        <v>4072</v>
      </c>
    </row>
    <row r="156" spans="2:51" s="661" customFormat="1" ht="12.75">
      <c r="B156" s="660"/>
      <c r="D156" s="662" t="s">
        <v>3500</v>
      </c>
      <c r="F156" s="664" t="s">
        <v>4073</v>
      </c>
      <c r="H156" s="665">
        <v>15.28</v>
      </c>
      <c r="L156" s="660"/>
      <c r="M156" s="666"/>
      <c r="N156" s="667"/>
      <c r="O156" s="667"/>
      <c r="P156" s="667"/>
      <c r="Q156" s="667"/>
      <c r="R156" s="667"/>
      <c r="S156" s="667"/>
      <c r="T156" s="668"/>
      <c r="AT156" s="663" t="s">
        <v>3500</v>
      </c>
      <c r="AU156" s="663" t="s">
        <v>266</v>
      </c>
      <c r="AV156" s="661" t="s">
        <v>266</v>
      </c>
      <c r="AW156" s="661" t="s">
        <v>3429</v>
      </c>
      <c r="AX156" s="661" t="s">
        <v>94</v>
      </c>
      <c r="AY156" s="663" t="s">
        <v>3494</v>
      </c>
    </row>
    <row r="157" spans="2:65" s="583" customFormat="1" ht="16.5" customHeight="1">
      <c r="B157" s="647"/>
      <c r="C157" s="677" t="s">
        <v>3572</v>
      </c>
      <c r="D157" s="677" t="s">
        <v>3503</v>
      </c>
      <c r="E157" s="678" t="s">
        <v>4074</v>
      </c>
      <c r="F157" s="679" t="s">
        <v>3603</v>
      </c>
      <c r="G157" s="680" t="s">
        <v>186</v>
      </c>
      <c r="H157" s="681">
        <v>17.63</v>
      </c>
      <c r="I157" s="830"/>
      <c r="J157" s="682">
        <f>ROUND(I157*H157,2)</f>
        <v>0</v>
      </c>
      <c r="K157" s="679" t="s">
        <v>3433</v>
      </c>
      <c r="L157" s="584"/>
      <c r="M157" s="683" t="s">
        <v>3433</v>
      </c>
      <c r="N157" s="684" t="s">
        <v>3450</v>
      </c>
      <c r="O157" s="657">
        <v>0.286</v>
      </c>
      <c r="P157" s="657">
        <f>O157*H157</f>
        <v>5.042179999999999</v>
      </c>
      <c r="Q157" s="657">
        <v>0</v>
      </c>
      <c r="R157" s="657">
        <f>Q157*H157</f>
        <v>0</v>
      </c>
      <c r="S157" s="657">
        <v>0</v>
      </c>
      <c r="T157" s="658">
        <f>S157*H157</f>
        <v>0</v>
      </c>
      <c r="AR157" s="576" t="s">
        <v>527</v>
      </c>
      <c r="AT157" s="576" t="s">
        <v>3503</v>
      </c>
      <c r="AU157" s="576" t="s">
        <v>266</v>
      </c>
      <c r="AY157" s="576" t="s">
        <v>3494</v>
      </c>
      <c r="BE157" s="659">
        <f>IF(N157="základní",J157,0)</f>
        <v>0</v>
      </c>
      <c r="BF157" s="659">
        <f>IF(N157="snížená",J157,0)</f>
        <v>0</v>
      </c>
      <c r="BG157" s="659">
        <f>IF(N157="zákl. přenesená",J157,0)</f>
        <v>0</v>
      </c>
      <c r="BH157" s="659">
        <f>IF(N157="sníž. přenesená",J157,0)</f>
        <v>0</v>
      </c>
      <c r="BI157" s="659">
        <f>IF(N157="nulová",J157,0)</f>
        <v>0</v>
      </c>
      <c r="BJ157" s="576" t="s">
        <v>94</v>
      </c>
      <c r="BK157" s="659">
        <f>ROUND(I157*H157,2)</f>
        <v>0</v>
      </c>
      <c r="BL157" s="576" t="s">
        <v>527</v>
      </c>
      <c r="BM157" s="576" t="s">
        <v>4075</v>
      </c>
    </row>
    <row r="158" spans="2:51" s="661" customFormat="1" ht="12.75">
      <c r="B158" s="660"/>
      <c r="D158" s="662" t="s">
        <v>3500</v>
      </c>
      <c r="E158" s="663" t="s">
        <v>3433</v>
      </c>
      <c r="F158" s="664" t="s">
        <v>4076</v>
      </c>
      <c r="H158" s="665">
        <v>17.63</v>
      </c>
      <c r="L158" s="660"/>
      <c r="M158" s="666"/>
      <c r="N158" s="667"/>
      <c r="O158" s="667"/>
      <c r="P158" s="667"/>
      <c r="Q158" s="667"/>
      <c r="R158" s="667"/>
      <c r="S158" s="667"/>
      <c r="T158" s="668"/>
      <c r="AT158" s="663" t="s">
        <v>3500</v>
      </c>
      <c r="AU158" s="663" t="s">
        <v>266</v>
      </c>
      <c r="AV158" s="661" t="s">
        <v>266</v>
      </c>
      <c r="AW158" s="661" t="s">
        <v>3502</v>
      </c>
      <c r="AX158" s="661" t="s">
        <v>3493</v>
      </c>
      <c r="AY158" s="663" t="s">
        <v>3494</v>
      </c>
    </row>
    <row r="159" spans="2:51" s="670" customFormat="1" ht="12.75">
      <c r="B159" s="669"/>
      <c r="D159" s="662" t="s">
        <v>3500</v>
      </c>
      <c r="E159" s="671" t="s">
        <v>3433</v>
      </c>
      <c r="F159" s="672" t="s">
        <v>3381</v>
      </c>
      <c r="H159" s="673">
        <v>17.63</v>
      </c>
      <c r="L159" s="669"/>
      <c r="M159" s="674"/>
      <c r="N159" s="675"/>
      <c r="O159" s="675"/>
      <c r="P159" s="675"/>
      <c r="Q159" s="675"/>
      <c r="R159" s="675"/>
      <c r="S159" s="675"/>
      <c r="T159" s="676"/>
      <c r="AT159" s="671" t="s">
        <v>3500</v>
      </c>
      <c r="AU159" s="671" t="s">
        <v>266</v>
      </c>
      <c r="AV159" s="670" t="s">
        <v>527</v>
      </c>
      <c r="AW159" s="670" t="s">
        <v>3502</v>
      </c>
      <c r="AX159" s="670" t="s">
        <v>94</v>
      </c>
      <c r="AY159" s="671" t="s">
        <v>3494</v>
      </c>
    </row>
    <row r="160" spans="2:65" s="583" customFormat="1" ht="16.5" customHeight="1">
      <c r="B160" s="647"/>
      <c r="C160" s="648" t="s">
        <v>3577</v>
      </c>
      <c r="D160" s="648" t="s">
        <v>3495</v>
      </c>
      <c r="E160" s="649" t="s">
        <v>4077</v>
      </c>
      <c r="F160" s="650" t="s">
        <v>4078</v>
      </c>
      <c r="G160" s="651" t="s">
        <v>309</v>
      </c>
      <c r="H160" s="652">
        <v>17.63</v>
      </c>
      <c r="I160" s="829"/>
      <c r="J160" s="653">
        <f>ROUND(I160*H160,2)</f>
        <v>0</v>
      </c>
      <c r="K160" s="650" t="s">
        <v>3498</v>
      </c>
      <c r="L160" s="654"/>
      <c r="M160" s="655" t="s">
        <v>3433</v>
      </c>
      <c r="N160" s="656" t="s">
        <v>3450</v>
      </c>
      <c r="O160" s="657">
        <v>0</v>
      </c>
      <c r="P160" s="657">
        <f>O160*H160</f>
        <v>0</v>
      </c>
      <c r="Q160" s="657">
        <v>1</v>
      </c>
      <c r="R160" s="657">
        <f>Q160*H160</f>
        <v>17.63</v>
      </c>
      <c r="S160" s="657">
        <v>0</v>
      </c>
      <c r="T160" s="658">
        <f>S160*H160</f>
        <v>0</v>
      </c>
      <c r="AR160" s="576" t="s">
        <v>673</v>
      </c>
      <c r="AT160" s="576" t="s">
        <v>3495</v>
      </c>
      <c r="AU160" s="576" t="s">
        <v>266</v>
      </c>
      <c r="AY160" s="576" t="s">
        <v>3494</v>
      </c>
      <c r="BE160" s="659">
        <f>IF(N160="základní",J160,0)</f>
        <v>0</v>
      </c>
      <c r="BF160" s="659">
        <f>IF(N160="snížená",J160,0)</f>
        <v>0</v>
      </c>
      <c r="BG160" s="659">
        <f>IF(N160="zákl. přenesená",J160,0)</f>
        <v>0</v>
      </c>
      <c r="BH160" s="659">
        <f>IF(N160="sníž. přenesená",J160,0)</f>
        <v>0</v>
      </c>
      <c r="BI160" s="659">
        <f>IF(N160="nulová",J160,0)</f>
        <v>0</v>
      </c>
      <c r="BJ160" s="576" t="s">
        <v>94</v>
      </c>
      <c r="BK160" s="659">
        <f>ROUND(I160*H160,2)</f>
        <v>0</v>
      </c>
      <c r="BL160" s="576" t="s">
        <v>527</v>
      </c>
      <c r="BM160" s="576" t="s">
        <v>4079</v>
      </c>
    </row>
    <row r="161" spans="2:65" s="583" customFormat="1" ht="16.5" customHeight="1">
      <c r="B161" s="647"/>
      <c r="C161" s="677" t="s">
        <v>3582</v>
      </c>
      <c r="D161" s="677" t="s">
        <v>3503</v>
      </c>
      <c r="E161" s="678" t="s">
        <v>4080</v>
      </c>
      <c r="F161" s="679" t="s">
        <v>3603</v>
      </c>
      <c r="G161" s="680" t="s">
        <v>186</v>
      </c>
      <c r="H161" s="681">
        <v>31.36</v>
      </c>
      <c r="I161" s="830"/>
      <c r="J161" s="682">
        <f>ROUND(I161*H161,2)</f>
        <v>0</v>
      </c>
      <c r="K161" s="679" t="s">
        <v>3433</v>
      </c>
      <c r="L161" s="584"/>
      <c r="M161" s="683" t="s">
        <v>3433</v>
      </c>
      <c r="N161" s="684" t="s">
        <v>3450</v>
      </c>
      <c r="O161" s="657">
        <v>0.286</v>
      </c>
      <c r="P161" s="657">
        <f>O161*H161</f>
        <v>8.96896</v>
      </c>
      <c r="Q161" s="657">
        <v>0</v>
      </c>
      <c r="R161" s="657">
        <f>Q161*H161</f>
        <v>0</v>
      </c>
      <c r="S161" s="657">
        <v>0</v>
      </c>
      <c r="T161" s="658">
        <f>S161*H161</f>
        <v>0</v>
      </c>
      <c r="AR161" s="576" t="s">
        <v>527</v>
      </c>
      <c r="AT161" s="576" t="s">
        <v>3503</v>
      </c>
      <c r="AU161" s="576" t="s">
        <v>266</v>
      </c>
      <c r="AY161" s="576" t="s">
        <v>3494</v>
      </c>
      <c r="BE161" s="659">
        <f>IF(N161="základní",J161,0)</f>
        <v>0</v>
      </c>
      <c r="BF161" s="659">
        <f>IF(N161="snížená",J161,0)</f>
        <v>0</v>
      </c>
      <c r="BG161" s="659">
        <f>IF(N161="zákl. přenesená",J161,0)</f>
        <v>0</v>
      </c>
      <c r="BH161" s="659">
        <f>IF(N161="sníž. přenesená",J161,0)</f>
        <v>0</v>
      </c>
      <c r="BI161" s="659">
        <f>IF(N161="nulová",J161,0)</f>
        <v>0</v>
      </c>
      <c r="BJ161" s="576" t="s">
        <v>94</v>
      </c>
      <c r="BK161" s="659">
        <f>ROUND(I161*H161,2)</f>
        <v>0</v>
      </c>
      <c r="BL161" s="576" t="s">
        <v>527</v>
      </c>
      <c r="BM161" s="576" t="s">
        <v>4081</v>
      </c>
    </row>
    <row r="162" spans="2:51" s="661" customFormat="1" ht="12.75">
      <c r="B162" s="660"/>
      <c r="D162" s="662" t="s">
        <v>3500</v>
      </c>
      <c r="E162" s="663" t="s">
        <v>3433</v>
      </c>
      <c r="F162" s="664" t="s">
        <v>4082</v>
      </c>
      <c r="H162" s="665">
        <v>17.14</v>
      </c>
      <c r="L162" s="660"/>
      <c r="M162" s="666"/>
      <c r="N162" s="667"/>
      <c r="O162" s="667"/>
      <c r="P162" s="667"/>
      <c r="Q162" s="667"/>
      <c r="R162" s="667"/>
      <c r="S162" s="667"/>
      <c r="T162" s="668"/>
      <c r="AT162" s="663" t="s">
        <v>3500</v>
      </c>
      <c r="AU162" s="663" t="s">
        <v>266</v>
      </c>
      <c r="AV162" s="661" t="s">
        <v>266</v>
      </c>
      <c r="AW162" s="661" t="s">
        <v>3502</v>
      </c>
      <c r="AX162" s="661" t="s">
        <v>3493</v>
      </c>
      <c r="AY162" s="663" t="s">
        <v>3494</v>
      </c>
    </row>
    <row r="163" spans="2:51" s="661" customFormat="1" ht="12.75">
      <c r="B163" s="660"/>
      <c r="D163" s="662" t="s">
        <v>3500</v>
      </c>
      <c r="E163" s="663" t="s">
        <v>3433</v>
      </c>
      <c r="F163" s="664" t="s">
        <v>4083</v>
      </c>
      <c r="H163" s="665">
        <v>14.22</v>
      </c>
      <c r="L163" s="660"/>
      <c r="M163" s="666"/>
      <c r="N163" s="667"/>
      <c r="O163" s="667"/>
      <c r="P163" s="667"/>
      <c r="Q163" s="667"/>
      <c r="R163" s="667"/>
      <c r="S163" s="667"/>
      <c r="T163" s="668"/>
      <c r="AT163" s="663" t="s">
        <v>3500</v>
      </c>
      <c r="AU163" s="663" t="s">
        <v>266</v>
      </c>
      <c r="AV163" s="661" t="s">
        <v>266</v>
      </c>
      <c r="AW163" s="661" t="s">
        <v>3502</v>
      </c>
      <c r="AX163" s="661" t="s">
        <v>3493</v>
      </c>
      <c r="AY163" s="663" t="s">
        <v>3494</v>
      </c>
    </row>
    <row r="164" spans="2:51" s="670" customFormat="1" ht="12.75">
      <c r="B164" s="669"/>
      <c r="D164" s="662" t="s">
        <v>3500</v>
      </c>
      <c r="E164" s="671" t="s">
        <v>3433</v>
      </c>
      <c r="F164" s="672" t="s">
        <v>3381</v>
      </c>
      <c r="H164" s="673">
        <v>31.36</v>
      </c>
      <c r="L164" s="669"/>
      <c r="M164" s="674"/>
      <c r="N164" s="675"/>
      <c r="O164" s="675"/>
      <c r="P164" s="675"/>
      <c r="Q164" s="675"/>
      <c r="R164" s="675"/>
      <c r="S164" s="675"/>
      <c r="T164" s="676"/>
      <c r="AT164" s="671" t="s">
        <v>3500</v>
      </c>
      <c r="AU164" s="671" t="s">
        <v>266</v>
      </c>
      <c r="AV164" s="670" t="s">
        <v>527</v>
      </c>
      <c r="AW164" s="670" t="s">
        <v>3502</v>
      </c>
      <c r="AX164" s="670" t="s">
        <v>94</v>
      </c>
      <c r="AY164" s="671" t="s">
        <v>3494</v>
      </c>
    </row>
    <row r="165" spans="2:65" s="583" customFormat="1" ht="16.5" customHeight="1">
      <c r="B165" s="647"/>
      <c r="C165" s="648" t="s">
        <v>3587</v>
      </c>
      <c r="D165" s="648" t="s">
        <v>3495</v>
      </c>
      <c r="E165" s="649" t="s">
        <v>4084</v>
      </c>
      <c r="F165" s="650" t="s">
        <v>3579</v>
      </c>
      <c r="G165" s="651" t="s">
        <v>309</v>
      </c>
      <c r="H165" s="652">
        <v>62.72</v>
      </c>
      <c r="I165" s="829"/>
      <c r="J165" s="653">
        <f>ROUND(I165*H165,2)</f>
        <v>0</v>
      </c>
      <c r="K165" s="650" t="s">
        <v>3498</v>
      </c>
      <c r="L165" s="654"/>
      <c r="M165" s="655" t="s">
        <v>3433</v>
      </c>
      <c r="N165" s="656" t="s">
        <v>3450</v>
      </c>
      <c r="O165" s="657">
        <v>0</v>
      </c>
      <c r="P165" s="657">
        <f>O165*H165</f>
        <v>0</v>
      </c>
      <c r="Q165" s="657">
        <v>1</v>
      </c>
      <c r="R165" s="657">
        <f>Q165*H165</f>
        <v>62.72</v>
      </c>
      <c r="S165" s="657">
        <v>0</v>
      </c>
      <c r="T165" s="658">
        <f>S165*H165</f>
        <v>0</v>
      </c>
      <c r="AR165" s="576" t="s">
        <v>673</v>
      </c>
      <c r="AT165" s="576" t="s">
        <v>3495</v>
      </c>
      <c r="AU165" s="576" t="s">
        <v>266</v>
      </c>
      <c r="AY165" s="576" t="s">
        <v>3494</v>
      </c>
      <c r="BE165" s="659">
        <f>IF(N165="základní",J165,0)</f>
        <v>0</v>
      </c>
      <c r="BF165" s="659">
        <f>IF(N165="snížená",J165,0)</f>
        <v>0</v>
      </c>
      <c r="BG165" s="659">
        <f>IF(N165="zákl. přenesená",J165,0)</f>
        <v>0</v>
      </c>
      <c r="BH165" s="659">
        <f>IF(N165="sníž. přenesená",J165,0)</f>
        <v>0</v>
      </c>
      <c r="BI165" s="659">
        <f>IF(N165="nulová",J165,0)</f>
        <v>0</v>
      </c>
      <c r="BJ165" s="576" t="s">
        <v>94</v>
      </c>
      <c r="BK165" s="659">
        <f>ROUND(I165*H165,2)</f>
        <v>0</v>
      </c>
      <c r="BL165" s="576" t="s">
        <v>527</v>
      </c>
      <c r="BM165" s="576" t="s">
        <v>4085</v>
      </c>
    </row>
    <row r="166" spans="2:65" s="583" customFormat="1" ht="16.5" customHeight="1">
      <c r="B166" s="647"/>
      <c r="C166" s="677" t="s">
        <v>3591</v>
      </c>
      <c r="D166" s="677" t="s">
        <v>3503</v>
      </c>
      <c r="E166" s="678" t="s">
        <v>3613</v>
      </c>
      <c r="F166" s="679" t="s">
        <v>3614</v>
      </c>
      <c r="G166" s="680" t="s">
        <v>183</v>
      </c>
      <c r="H166" s="681">
        <v>287.11</v>
      </c>
      <c r="I166" s="830"/>
      <c r="J166" s="682">
        <f>ROUND(I166*H166,2)</f>
        <v>0</v>
      </c>
      <c r="K166" s="679" t="s">
        <v>3498</v>
      </c>
      <c r="L166" s="584"/>
      <c r="M166" s="683" t="s">
        <v>3433</v>
      </c>
      <c r="N166" s="684" t="s">
        <v>3450</v>
      </c>
      <c r="O166" s="657">
        <v>0.177</v>
      </c>
      <c r="P166" s="657">
        <f>O166*H166</f>
        <v>50.81847</v>
      </c>
      <c r="Q166" s="657">
        <v>0</v>
      </c>
      <c r="R166" s="657">
        <f>Q166*H166</f>
        <v>0</v>
      </c>
      <c r="S166" s="657">
        <v>0</v>
      </c>
      <c r="T166" s="658">
        <f>S166*H166</f>
        <v>0</v>
      </c>
      <c r="AR166" s="576" t="s">
        <v>527</v>
      </c>
      <c r="AT166" s="576" t="s">
        <v>3503</v>
      </c>
      <c r="AU166" s="576" t="s">
        <v>266</v>
      </c>
      <c r="AY166" s="576" t="s">
        <v>3494</v>
      </c>
      <c r="BE166" s="659">
        <f>IF(N166="základní",J166,0)</f>
        <v>0</v>
      </c>
      <c r="BF166" s="659">
        <f>IF(N166="snížená",J166,0)</f>
        <v>0</v>
      </c>
      <c r="BG166" s="659">
        <f>IF(N166="zákl. přenesená",J166,0)</f>
        <v>0</v>
      </c>
      <c r="BH166" s="659">
        <f>IF(N166="sníž. přenesená",J166,0)</f>
        <v>0</v>
      </c>
      <c r="BI166" s="659">
        <f>IF(N166="nulová",J166,0)</f>
        <v>0</v>
      </c>
      <c r="BJ166" s="576" t="s">
        <v>94</v>
      </c>
      <c r="BK166" s="659">
        <f>ROUND(I166*H166,2)</f>
        <v>0</v>
      </c>
      <c r="BL166" s="576" t="s">
        <v>527</v>
      </c>
      <c r="BM166" s="576" t="s">
        <v>4086</v>
      </c>
    </row>
    <row r="167" spans="2:51" s="686" customFormat="1" ht="12.75">
      <c r="B167" s="685"/>
      <c r="D167" s="662" t="s">
        <v>3500</v>
      </c>
      <c r="E167" s="687" t="s">
        <v>3433</v>
      </c>
      <c r="F167" s="688" t="s">
        <v>4087</v>
      </c>
      <c r="H167" s="687" t="s">
        <v>3433</v>
      </c>
      <c r="L167" s="685"/>
      <c r="M167" s="689"/>
      <c r="N167" s="690"/>
      <c r="O167" s="690"/>
      <c r="P167" s="690"/>
      <c r="Q167" s="690"/>
      <c r="R167" s="690"/>
      <c r="S167" s="690"/>
      <c r="T167" s="691"/>
      <c r="AT167" s="687" t="s">
        <v>3500</v>
      </c>
      <c r="AU167" s="687" t="s">
        <v>266</v>
      </c>
      <c r="AV167" s="686" t="s">
        <v>94</v>
      </c>
      <c r="AW167" s="686" t="s">
        <v>3502</v>
      </c>
      <c r="AX167" s="686" t="s">
        <v>3493</v>
      </c>
      <c r="AY167" s="687" t="s">
        <v>3494</v>
      </c>
    </row>
    <row r="168" spans="2:51" s="661" customFormat="1" ht="12.75">
      <c r="B168" s="660"/>
      <c r="D168" s="662" t="s">
        <v>3500</v>
      </c>
      <c r="E168" s="663" t="s">
        <v>3433</v>
      </c>
      <c r="F168" s="664" t="s">
        <v>4088</v>
      </c>
      <c r="H168" s="665">
        <v>287.11</v>
      </c>
      <c r="L168" s="660"/>
      <c r="M168" s="666"/>
      <c r="N168" s="667"/>
      <c r="O168" s="667"/>
      <c r="P168" s="667"/>
      <c r="Q168" s="667"/>
      <c r="R168" s="667"/>
      <c r="S168" s="667"/>
      <c r="T168" s="668"/>
      <c r="AT168" s="663" t="s">
        <v>3500</v>
      </c>
      <c r="AU168" s="663" t="s">
        <v>266</v>
      </c>
      <c r="AV168" s="661" t="s">
        <v>266</v>
      </c>
      <c r="AW168" s="661" t="s">
        <v>3502</v>
      </c>
      <c r="AX168" s="661" t="s">
        <v>3493</v>
      </c>
      <c r="AY168" s="663" t="s">
        <v>3494</v>
      </c>
    </row>
    <row r="169" spans="2:51" s="670" customFormat="1" ht="12.75">
      <c r="B169" s="669"/>
      <c r="D169" s="662" t="s">
        <v>3500</v>
      </c>
      <c r="E169" s="671" t="s">
        <v>3433</v>
      </c>
      <c r="F169" s="672" t="s">
        <v>3381</v>
      </c>
      <c r="H169" s="673">
        <v>287.11</v>
      </c>
      <c r="L169" s="669"/>
      <c r="M169" s="674"/>
      <c r="N169" s="675"/>
      <c r="O169" s="675"/>
      <c r="P169" s="675"/>
      <c r="Q169" s="675"/>
      <c r="R169" s="675"/>
      <c r="S169" s="675"/>
      <c r="T169" s="676"/>
      <c r="AT169" s="671" t="s">
        <v>3500</v>
      </c>
      <c r="AU169" s="671" t="s">
        <v>266</v>
      </c>
      <c r="AV169" s="670" t="s">
        <v>527</v>
      </c>
      <c r="AW169" s="670" t="s">
        <v>3502</v>
      </c>
      <c r="AX169" s="670" t="s">
        <v>94</v>
      </c>
      <c r="AY169" s="671" t="s">
        <v>3494</v>
      </c>
    </row>
    <row r="170" spans="2:65" s="583" customFormat="1" ht="16.5" customHeight="1">
      <c r="B170" s="647"/>
      <c r="C170" s="677" t="s">
        <v>3595</v>
      </c>
      <c r="D170" s="677" t="s">
        <v>3503</v>
      </c>
      <c r="E170" s="678" t="s">
        <v>3618</v>
      </c>
      <c r="F170" s="679" t="s">
        <v>3619</v>
      </c>
      <c r="G170" s="680" t="s">
        <v>183</v>
      </c>
      <c r="H170" s="681">
        <v>287.11</v>
      </c>
      <c r="I170" s="830"/>
      <c r="J170" s="682">
        <f>ROUND(I170*H170,2)</f>
        <v>0</v>
      </c>
      <c r="K170" s="679" t="s">
        <v>3498</v>
      </c>
      <c r="L170" s="584"/>
      <c r="M170" s="683" t="s">
        <v>3433</v>
      </c>
      <c r="N170" s="684" t="s">
        <v>3450</v>
      </c>
      <c r="O170" s="657">
        <v>0.058</v>
      </c>
      <c r="P170" s="657">
        <f>O170*H170</f>
        <v>16.65238</v>
      </c>
      <c r="Q170" s="657">
        <v>0</v>
      </c>
      <c r="R170" s="657">
        <f>Q170*H170</f>
        <v>0</v>
      </c>
      <c r="S170" s="657">
        <v>0</v>
      </c>
      <c r="T170" s="658">
        <f>S170*H170</f>
        <v>0</v>
      </c>
      <c r="AR170" s="576" t="s">
        <v>527</v>
      </c>
      <c r="AT170" s="576" t="s">
        <v>3503</v>
      </c>
      <c r="AU170" s="576" t="s">
        <v>266</v>
      </c>
      <c r="AY170" s="576" t="s">
        <v>3494</v>
      </c>
      <c r="BE170" s="659">
        <f>IF(N170="základní",J170,0)</f>
        <v>0</v>
      </c>
      <c r="BF170" s="659">
        <f>IF(N170="snížená",J170,0)</f>
        <v>0</v>
      </c>
      <c r="BG170" s="659">
        <f>IF(N170="zákl. přenesená",J170,0)</f>
        <v>0</v>
      </c>
      <c r="BH170" s="659">
        <f>IF(N170="sníž. přenesená",J170,0)</f>
        <v>0</v>
      </c>
      <c r="BI170" s="659">
        <f>IF(N170="nulová",J170,0)</f>
        <v>0</v>
      </c>
      <c r="BJ170" s="576" t="s">
        <v>94</v>
      </c>
      <c r="BK170" s="659">
        <f>ROUND(I170*H170,2)</f>
        <v>0</v>
      </c>
      <c r="BL170" s="576" t="s">
        <v>527</v>
      </c>
      <c r="BM170" s="576" t="s">
        <v>4089</v>
      </c>
    </row>
    <row r="171" spans="2:51" s="661" customFormat="1" ht="12.75">
      <c r="B171" s="660"/>
      <c r="D171" s="662" t="s">
        <v>3500</v>
      </c>
      <c r="E171" s="663" t="s">
        <v>3433</v>
      </c>
      <c r="F171" s="664" t="s">
        <v>4088</v>
      </c>
      <c r="H171" s="665">
        <v>287.11</v>
      </c>
      <c r="L171" s="660"/>
      <c r="M171" s="666"/>
      <c r="N171" s="667"/>
      <c r="O171" s="667"/>
      <c r="P171" s="667"/>
      <c r="Q171" s="667"/>
      <c r="R171" s="667"/>
      <c r="S171" s="667"/>
      <c r="T171" s="668"/>
      <c r="AT171" s="663" t="s">
        <v>3500</v>
      </c>
      <c r="AU171" s="663" t="s">
        <v>266</v>
      </c>
      <c r="AV171" s="661" t="s">
        <v>266</v>
      </c>
      <c r="AW171" s="661" t="s">
        <v>3502</v>
      </c>
      <c r="AX171" s="661" t="s">
        <v>3493</v>
      </c>
      <c r="AY171" s="663" t="s">
        <v>3494</v>
      </c>
    </row>
    <row r="172" spans="2:51" s="670" customFormat="1" ht="12.75">
      <c r="B172" s="669"/>
      <c r="D172" s="662" t="s">
        <v>3500</v>
      </c>
      <c r="E172" s="671" t="s">
        <v>3433</v>
      </c>
      <c r="F172" s="672" t="s">
        <v>3381</v>
      </c>
      <c r="H172" s="673">
        <v>287.11</v>
      </c>
      <c r="L172" s="669"/>
      <c r="M172" s="674"/>
      <c r="N172" s="675"/>
      <c r="O172" s="675"/>
      <c r="P172" s="675"/>
      <c r="Q172" s="675"/>
      <c r="R172" s="675"/>
      <c r="S172" s="675"/>
      <c r="T172" s="676"/>
      <c r="AT172" s="671" t="s">
        <v>3500</v>
      </c>
      <c r="AU172" s="671" t="s">
        <v>266</v>
      </c>
      <c r="AV172" s="670" t="s">
        <v>527</v>
      </c>
      <c r="AW172" s="670" t="s">
        <v>3502</v>
      </c>
      <c r="AX172" s="670" t="s">
        <v>94</v>
      </c>
      <c r="AY172" s="671" t="s">
        <v>3494</v>
      </c>
    </row>
    <row r="173" spans="2:65" s="583" customFormat="1" ht="16.5" customHeight="1">
      <c r="B173" s="647"/>
      <c r="C173" s="648" t="s">
        <v>3601</v>
      </c>
      <c r="D173" s="648" t="s">
        <v>3495</v>
      </c>
      <c r="E173" s="649" t="s">
        <v>3623</v>
      </c>
      <c r="F173" s="650" t="s">
        <v>3624</v>
      </c>
      <c r="G173" s="651" t="s">
        <v>1026</v>
      </c>
      <c r="H173" s="652">
        <v>7.465</v>
      </c>
      <c r="I173" s="829"/>
      <c r="J173" s="653">
        <f>ROUND(I173*H173,2)</f>
        <v>0</v>
      </c>
      <c r="K173" s="650" t="s">
        <v>3498</v>
      </c>
      <c r="L173" s="654"/>
      <c r="M173" s="655" t="s">
        <v>3433</v>
      </c>
      <c r="N173" s="656" t="s">
        <v>3450</v>
      </c>
      <c r="O173" s="657">
        <v>0</v>
      </c>
      <c r="P173" s="657">
        <f>O173*H173</f>
        <v>0</v>
      </c>
      <c r="Q173" s="657">
        <v>0.001</v>
      </c>
      <c r="R173" s="657">
        <f>Q173*H173</f>
        <v>0.007465</v>
      </c>
      <c r="S173" s="657">
        <v>0</v>
      </c>
      <c r="T173" s="658">
        <f>S173*H173</f>
        <v>0</v>
      </c>
      <c r="AR173" s="576" t="s">
        <v>673</v>
      </c>
      <c r="AT173" s="576" t="s">
        <v>3495</v>
      </c>
      <c r="AU173" s="576" t="s">
        <v>266</v>
      </c>
      <c r="AY173" s="576" t="s">
        <v>3494</v>
      </c>
      <c r="BE173" s="659">
        <f>IF(N173="základní",J173,0)</f>
        <v>0</v>
      </c>
      <c r="BF173" s="659">
        <f>IF(N173="snížená",J173,0)</f>
        <v>0</v>
      </c>
      <c r="BG173" s="659">
        <f>IF(N173="zákl. přenesená",J173,0)</f>
        <v>0</v>
      </c>
      <c r="BH173" s="659">
        <f>IF(N173="sníž. přenesená",J173,0)</f>
        <v>0</v>
      </c>
      <c r="BI173" s="659">
        <f>IF(N173="nulová",J173,0)</f>
        <v>0</v>
      </c>
      <c r="BJ173" s="576" t="s">
        <v>94</v>
      </c>
      <c r="BK173" s="659">
        <f>ROUND(I173*H173,2)</f>
        <v>0</v>
      </c>
      <c r="BL173" s="576" t="s">
        <v>527</v>
      </c>
      <c r="BM173" s="576" t="s">
        <v>4090</v>
      </c>
    </row>
    <row r="174" spans="2:51" s="661" customFormat="1" ht="12.75">
      <c r="B174" s="660"/>
      <c r="D174" s="662" t="s">
        <v>3500</v>
      </c>
      <c r="F174" s="664" t="s">
        <v>4091</v>
      </c>
      <c r="H174" s="665">
        <v>7.465</v>
      </c>
      <c r="L174" s="660"/>
      <c r="M174" s="666"/>
      <c r="N174" s="667"/>
      <c r="O174" s="667"/>
      <c r="P174" s="667"/>
      <c r="Q174" s="667"/>
      <c r="R174" s="667"/>
      <c r="S174" s="667"/>
      <c r="T174" s="668"/>
      <c r="AT174" s="663" t="s">
        <v>3500</v>
      </c>
      <c r="AU174" s="663" t="s">
        <v>266</v>
      </c>
      <c r="AV174" s="661" t="s">
        <v>266</v>
      </c>
      <c r="AW174" s="661" t="s">
        <v>3429</v>
      </c>
      <c r="AX174" s="661" t="s">
        <v>94</v>
      </c>
      <c r="AY174" s="663" t="s">
        <v>3494</v>
      </c>
    </row>
    <row r="175" spans="2:65" s="583" customFormat="1" ht="16.5" customHeight="1">
      <c r="B175" s="647"/>
      <c r="C175" s="677" t="s">
        <v>3607</v>
      </c>
      <c r="D175" s="677" t="s">
        <v>3503</v>
      </c>
      <c r="E175" s="678" t="s">
        <v>3628</v>
      </c>
      <c r="F175" s="679" t="s">
        <v>3629</v>
      </c>
      <c r="G175" s="680" t="s">
        <v>183</v>
      </c>
      <c r="H175" s="681">
        <v>1032.92</v>
      </c>
      <c r="I175" s="830"/>
      <c r="J175" s="682">
        <f>ROUND(I175*H175,2)</f>
        <v>0</v>
      </c>
      <c r="K175" s="679" t="s">
        <v>3498</v>
      </c>
      <c r="L175" s="584"/>
      <c r="M175" s="683" t="s">
        <v>3433</v>
      </c>
      <c r="N175" s="684" t="s">
        <v>3450</v>
      </c>
      <c r="O175" s="657">
        <v>0.018</v>
      </c>
      <c r="P175" s="657">
        <f>O175*H175</f>
        <v>18.59256</v>
      </c>
      <c r="Q175" s="657">
        <v>0</v>
      </c>
      <c r="R175" s="657">
        <f>Q175*H175</f>
        <v>0</v>
      </c>
      <c r="S175" s="657">
        <v>0</v>
      </c>
      <c r="T175" s="658">
        <f>S175*H175</f>
        <v>0</v>
      </c>
      <c r="AR175" s="576" t="s">
        <v>527</v>
      </c>
      <c r="AT175" s="576" t="s">
        <v>3503</v>
      </c>
      <c r="AU175" s="576" t="s">
        <v>266</v>
      </c>
      <c r="AY175" s="576" t="s">
        <v>3494</v>
      </c>
      <c r="BE175" s="659">
        <f>IF(N175="základní",J175,0)</f>
        <v>0</v>
      </c>
      <c r="BF175" s="659">
        <f>IF(N175="snížená",J175,0)</f>
        <v>0</v>
      </c>
      <c r="BG175" s="659">
        <f>IF(N175="zákl. přenesená",J175,0)</f>
        <v>0</v>
      </c>
      <c r="BH175" s="659">
        <f>IF(N175="sníž. přenesená",J175,0)</f>
        <v>0</v>
      </c>
      <c r="BI175" s="659">
        <f>IF(N175="nulová",J175,0)</f>
        <v>0</v>
      </c>
      <c r="BJ175" s="576" t="s">
        <v>94</v>
      </c>
      <c r="BK175" s="659">
        <f>ROUND(I175*H175,2)</f>
        <v>0</v>
      </c>
      <c r="BL175" s="576" t="s">
        <v>527</v>
      </c>
      <c r="BM175" s="576" t="s">
        <v>4092</v>
      </c>
    </row>
    <row r="176" spans="2:51" s="661" customFormat="1" ht="12.75">
      <c r="B176" s="660"/>
      <c r="D176" s="662" t="s">
        <v>3500</v>
      </c>
      <c r="E176" s="663" t="s">
        <v>3433</v>
      </c>
      <c r="F176" s="664" t="s">
        <v>4093</v>
      </c>
      <c r="H176" s="665">
        <v>249.956</v>
      </c>
      <c r="L176" s="660"/>
      <c r="M176" s="666"/>
      <c r="N176" s="667"/>
      <c r="O176" s="667"/>
      <c r="P176" s="667"/>
      <c r="Q176" s="667"/>
      <c r="R176" s="667"/>
      <c r="S176" s="667"/>
      <c r="T176" s="668"/>
      <c r="AT176" s="663" t="s">
        <v>3500</v>
      </c>
      <c r="AU176" s="663" t="s">
        <v>266</v>
      </c>
      <c r="AV176" s="661" t="s">
        <v>266</v>
      </c>
      <c r="AW176" s="661" t="s">
        <v>3502</v>
      </c>
      <c r="AX176" s="661" t="s">
        <v>3493</v>
      </c>
      <c r="AY176" s="663" t="s">
        <v>3494</v>
      </c>
    </row>
    <row r="177" spans="2:51" s="661" customFormat="1" ht="12.75">
      <c r="B177" s="660"/>
      <c r="D177" s="662" t="s">
        <v>3500</v>
      </c>
      <c r="E177" s="663" t="s">
        <v>3433</v>
      </c>
      <c r="F177" s="664" t="s">
        <v>4094</v>
      </c>
      <c r="H177" s="665">
        <v>782.964</v>
      </c>
      <c r="L177" s="660"/>
      <c r="M177" s="666"/>
      <c r="N177" s="667"/>
      <c r="O177" s="667"/>
      <c r="P177" s="667"/>
      <c r="Q177" s="667"/>
      <c r="R177" s="667"/>
      <c r="S177" s="667"/>
      <c r="T177" s="668"/>
      <c r="AT177" s="663" t="s">
        <v>3500</v>
      </c>
      <c r="AU177" s="663" t="s">
        <v>266</v>
      </c>
      <c r="AV177" s="661" t="s">
        <v>266</v>
      </c>
      <c r="AW177" s="661" t="s">
        <v>3502</v>
      </c>
      <c r="AX177" s="661" t="s">
        <v>3493</v>
      </c>
      <c r="AY177" s="663" t="s">
        <v>3494</v>
      </c>
    </row>
    <row r="178" spans="2:51" s="670" customFormat="1" ht="12.75">
      <c r="B178" s="669"/>
      <c r="D178" s="662" t="s">
        <v>3500</v>
      </c>
      <c r="E178" s="671" t="s">
        <v>3433</v>
      </c>
      <c r="F178" s="672" t="s">
        <v>3381</v>
      </c>
      <c r="H178" s="673">
        <v>1032.92</v>
      </c>
      <c r="L178" s="669"/>
      <c r="M178" s="674"/>
      <c r="N178" s="675"/>
      <c r="O178" s="675"/>
      <c r="P178" s="675"/>
      <c r="Q178" s="675"/>
      <c r="R178" s="675"/>
      <c r="S178" s="675"/>
      <c r="T178" s="676"/>
      <c r="AT178" s="671" t="s">
        <v>3500</v>
      </c>
      <c r="AU178" s="671" t="s">
        <v>266</v>
      </c>
      <c r="AV178" s="670" t="s">
        <v>527</v>
      </c>
      <c r="AW178" s="670" t="s">
        <v>3502</v>
      </c>
      <c r="AX178" s="670" t="s">
        <v>94</v>
      </c>
      <c r="AY178" s="671" t="s">
        <v>3494</v>
      </c>
    </row>
    <row r="179" spans="2:65" s="583" customFormat="1" ht="16.5" customHeight="1">
      <c r="B179" s="647"/>
      <c r="C179" s="677" t="s">
        <v>3612</v>
      </c>
      <c r="D179" s="677" t="s">
        <v>3503</v>
      </c>
      <c r="E179" s="678" t="s">
        <v>3633</v>
      </c>
      <c r="F179" s="679" t="s">
        <v>3634</v>
      </c>
      <c r="G179" s="680" t="s">
        <v>183</v>
      </c>
      <c r="H179" s="681">
        <v>287.11</v>
      </c>
      <c r="I179" s="830"/>
      <c r="J179" s="682">
        <f>ROUND(I179*H179,2)</f>
        <v>0</v>
      </c>
      <c r="K179" s="679" t="s">
        <v>3498</v>
      </c>
      <c r="L179" s="584"/>
      <c r="M179" s="683" t="s">
        <v>3433</v>
      </c>
      <c r="N179" s="684" t="s">
        <v>3450</v>
      </c>
      <c r="O179" s="657">
        <v>0.004</v>
      </c>
      <c r="P179" s="657">
        <f>O179*H179</f>
        <v>1.1484400000000001</v>
      </c>
      <c r="Q179" s="657">
        <v>0</v>
      </c>
      <c r="R179" s="657">
        <f>Q179*H179</f>
        <v>0</v>
      </c>
      <c r="S179" s="657">
        <v>0</v>
      </c>
      <c r="T179" s="658">
        <f>S179*H179</f>
        <v>0</v>
      </c>
      <c r="AR179" s="576" t="s">
        <v>527</v>
      </c>
      <c r="AT179" s="576" t="s">
        <v>3503</v>
      </c>
      <c r="AU179" s="576" t="s">
        <v>266</v>
      </c>
      <c r="AY179" s="576" t="s">
        <v>3494</v>
      </c>
      <c r="BE179" s="659">
        <f>IF(N179="základní",J179,0)</f>
        <v>0</v>
      </c>
      <c r="BF179" s="659">
        <f>IF(N179="snížená",J179,0)</f>
        <v>0</v>
      </c>
      <c r="BG179" s="659">
        <f>IF(N179="zákl. přenesená",J179,0)</f>
        <v>0</v>
      </c>
      <c r="BH179" s="659">
        <f>IF(N179="sníž. přenesená",J179,0)</f>
        <v>0</v>
      </c>
      <c r="BI179" s="659">
        <f>IF(N179="nulová",J179,0)</f>
        <v>0</v>
      </c>
      <c r="BJ179" s="576" t="s">
        <v>94</v>
      </c>
      <c r="BK179" s="659">
        <f>ROUND(I179*H179,2)</f>
        <v>0</v>
      </c>
      <c r="BL179" s="576" t="s">
        <v>527</v>
      </c>
      <c r="BM179" s="576" t="s">
        <v>4095</v>
      </c>
    </row>
    <row r="180" spans="2:51" s="661" customFormat="1" ht="12.75">
      <c r="B180" s="660"/>
      <c r="D180" s="662" t="s">
        <v>3500</v>
      </c>
      <c r="E180" s="663" t="s">
        <v>3433</v>
      </c>
      <c r="F180" s="664" t="s">
        <v>4096</v>
      </c>
      <c r="H180" s="665">
        <v>287.11</v>
      </c>
      <c r="L180" s="660"/>
      <c r="M180" s="666"/>
      <c r="N180" s="667"/>
      <c r="O180" s="667"/>
      <c r="P180" s="667"/>
      <c r="Q180" s="667"/>
      <c r="R180" s="667"/>
      <c r="S180" s="667"/>
      <c r="T180" s="668"/>
      <c r="AT180" s="663" t="s">
        <v>3500</v>
      </c>
      <c r="AU180" s="663" t="s">
        <v>266</v>
      </c>
      <c r="AV180" s="661" t="s">
        <v>266</v>
      </c>
      <c r="AW180" s="661" t="s">
        <v>3502</v>
      </c>
      <c r="AX180" s="661" t="s">
        <v>3493</v>
      </c>
      <c r="AY180" s="663" t="s">
        <v>3494</v>
      </c>
    </row>
    <row r="181" spans="2:51" s="670" customFormat="1" ht="12.75">
      <c r="B181" s="669"/>
      <c r="D181" s="662" t="s">
        <v>3500</v>
      </c>
      <c r="E181" s="671" t="s">
        <v>3433</v>
      </c>
      <c r="F181" s="672" t="s">
        <v>3381</v>
      </c>
      <c r="H181" s="673">
        <v>287.11</v>
      </c>
      <c r="L181" s="669"/>
      <c r="M181" s="674"/>
      <c r="N181" s="675"/>
      <c r="O181" s="675"/>
      <c r="P181" s="675"/>
      <c r="Q181" s="675"/>
      <c r="R181" s="675"/>
      <c r="S181" s="675"/>
      <c r="T181" s="676"/>
      <c r="AT181" s="671" t="s">
        <v>3500</v>
      </c>
      <c r="AU181" s="671" t="s">
        <v>266</v>
      </c>
      <c r="AV181" s="670" t="s">
        <v>527</v>
      </c>
      <c r="AW181" s="670" t="s">
        <v>3502</v>
      </c>
      <c r="AX181" s="670" t="s">
        <v>94</v>
      </c>
      <c r="AY181" s="671" t="s">
        <v>3494</v>
      </c>
    </row>
    <row r="182" spans="2:65" s="583" customFormat="1" ht="16.5" customHeight="1">
      <c r="B182" s="647"/>
      <c r="C182" s="677" t="s">
        <v>3617</v>
      </c>
      <c r="D182" s="677" t="s">
        <v>3503</v>
      </c>
      <c r="E182" s="678" t="s">
        <v>3637</v>
      </c>
      <c r="F182" s="679" t="s">
        <v>3638</v>
      </c>
      <c r="G182" s="680" t="s">
        <v>309</v>
      </c>
      <c r="H182" s="681">
        <v>0.029</v>
      </c>
      <c r="I182" s="830"/>
      <c r="J182" s="682">
        <f>ROUND(I182*H182,2)</f>
        <v>0</v>
      </c>
      <c r="K182" s="679" t="s">
        <v>3498</v>
      </c>
      <c r="L182" s="584"/>
      <c r="M182" s="683" t="s">
        <v>3433</v>
      </c>
      <c r="N182" s="684" t="s">
        <v>3450</v>
      </c>
      <c r="O182" s="657">
        <v>21.429</v>
      </c>
      <c r="P182" s="657">
        <f>O182*H182</f>
        <v>0.621441</v>
      </c>
      <c r="Q182" s="657">
        <v>0</v>
      </c>
      <c r="R182" s="657">
        <f>Q182*H182</f>
        <v>0</v>
      </c>
      <c r="S182" s="657">
        <v>0</v>
      </c>
      <c r="T182" s="658">
        <f>S182*H182</f>
        <v>0</v>
      </c>
      <c r="AR182" s="576" t="s">
        <v>527</v>
      </c>
      <c r="AT182" s="576" t="s">
        <v>3503</v>
      </c>
      <c r="AU182" s="576" t="s">
        <v>266</v>
      </c>
      <c r="AY182" s="576" t="s">
        <v>3494</v>
      </c>
      <c r="BE182" s="659">
        <f>IF(N182="základní",J182,0)</f>
        <v>0</v>
      </c>
      <c r="BF182" s="659">
        <f>IF(N182="snížená",J182,0)</f>
        <v>0</v>
      </c>
      <c r="BG182" s="659">
        <f>IF(N182="zákl. přenesená",J182,0)</f>
        <v>0</v>
      </c>
      <c r="BH182" s="659">
        <f>IF(N182="sníž. přenesená",J182,0)</f>
        <v>0</v>
      </c>
      <c r="BI182" s="659">
        <f>IF(N182="nulová",J182,0)</f>
        <v>0</v>
      </c>
      <c r="BJ182" s="576" t="s">
        <v>94</v>
      </c>
      <c r="BK182" s="659">
        <f>ROUND(I182*H182,2)</f>
        <v>0</v>
      </c>
      <c r="BL182" s="576" t="s">
        <v>527</v>
      </c>
      <c r="BM182" s="576" t="s">
        <v>4097</v>
      </c>
    </row>
    <row r="183" spans="2:51" s="661" customFormat="1" ht="12.75">
      <c r="B183" s="660"/>
      <c r="D183" s="662" t="s">
        <v>3500</v>
      </c>
      <c r="E183" s="663" t="s">
        <v>3433</v>
      </c>
      <c r="F183" s="664" t="s">
        <v>4098</v>
      </c>
      <c r="H183" s="665">
        <v>0.029</v>
      </c>
      <c r="L183" s="660"/>
      <c r="M183" s="666"/>
      <c r="N183" s="667"/>
      <c r="O183" s="667"/>
      <c r="P183" s="667"/>
      <c r="Q183" s="667"/>
      <c r="R183" s="667"/>
      <c r="S183" s="667"/>
      <c r="T183" s="668"/>
      <c r="AT183" s="663" t="s">
        <v>3500</v>
      </c>
      <c r="AU183" s="663" t="s">
        <v>266</v>
      </c>
      <c r="AV183" s="661" t="s">
        <v>266</v>
      </c>
      <c r="AW183" s="661" t="s">
        <v>3502</v>
      </c>
      <c r="AX183" s="661" t="s">
        <v>3493</v>
      </c>
      <c r="AY183" s="663" t="s">
        <v>3494</v>
      </c>
    </row>
    <row r="184" spans="2:51" s="670" customFormat="1" ht="12.75">
      <c r="B184" s="669"/>
      <c r="D184" s="662" t="s">
        <v>3500</v>
      </c>
      <c r="E184" s="671" t="s">
        <v>3433</v>
      </c>
      <c r="F184" s="672" t="s">
        <v>3381</v>
      </c>
      <c r="H184" s="673">
        <v>0.029</v>
      </c>
      <c r="L184" s="669"/>
      <c r="M184" s="674"/>
      <c r="N184" s="675"/>
      <c r="O184" s="675"/>
      <c r="P184" s="675"/>
      <c r="Q184" s="675"/>
      <c r="R184" s="675"/>
      <c r="S184" s="675"/>
      <c r="T184" s="676"/>
      <c r="AT184" s="671" t="s">
        <v>3500</v>
      </c>
      <c r="AU184" s="671" t="s">
        <v>266</v>
      </c>
      <c r="AV184" s="670" t="s">
        <v>527</v>
      </c>
      <c r="AW184" s="670" t="s">
        <v>3502</v>
      </c>
      <c r="AX184" s="670" t="s">
        <v>94</v>
      </c>
      <c r="AY184" s="671" t="s">
        <v>3494</v>
      </c>
    </row>
    <row r="185" spans="2:65" s="583" customFormat="1" ht="16.5" customHeight="1">
      <c r="B185" s="647"/>
      <c r="C185" s="677" t="s">
        <v>3622</v>
      </c>
      <c r="D185" s="677" t="s">
        <v>3503</v>
      </c>
      <c r="E185" s="678" t="s">
        <v>3642</v>
      </c>
      <c r="F185" s="679" t="s">
        <v>3643</v>
      </c>
      <c r="G185" s="680" t="s">
        <v>183</v>
      </c>
      <c r="H185" s="681">
        <v>287.11</v>
      </c>
      <c r="I185" s="830"/>
      <c r="J185" s="682">
        <f>ROUND(I185*H185,2)</f>
        <v>0</v>
      </c>
      <c r="K185" s="679" t="s">
        <v>3498</v>
      </c>
      <c r="L185" s="584"/>
      <c r="M185" s="683" t="s">
        <v>3433</v>
      </c>
      <c r="N185" s="684" t="s">
        <v>3450</v>
      </c>
      <c r="O185" s="657">
        <v>0.011</v>
      </c>
      <c r="P185" s="657">
        <f>O185*H185</f>
        <v>3.15821</v>
      </c>
      <c r="Q185" s="657">
        <v>0</v>
      </c>
      <c r="R185" s="657">
        <f>Q185*H185</f>
        <v>0</v>
      </c>
      <c r="S185" s="657">
        <v>0</v>
      </c>
      <c r="T185" s="658">
        <f>S185*H185</f>
        <v>0</v>
      </c>
      <c r="AR185" s="576" t="s">
        <v>527</v>
      </c>
      <c r="AT185" s="576" t="s">
        <v>3503</v>
      </c>
      <c r="AU185" s="576" t="s">
        <v>266</v>
      </c>
      <c r="AY185" s="576" t="s">
        <v>3494</v>
      </c>
      <c r="BE185" s="659">
        <f>IF(N185="základní",J185,0)</f>
        <v>0</v>
      </c>
      <c r="BF185" s="659">
        <f>IF(N185="snížená",J185,0)</f>
        <v>0</v>
      </c>
      <c r="BG185" s="659">
        <f>IF(N185="zákl. přenesená",J185,0)</f>
        <v>0</v>
      </c>
      <c r="BH185" s="659">
        <f>IF(N185="sníž. přenesená",J185,0)</f>
        <v>0</v>
      </c>
      <c r="BI185" s="659">
        <f>IF(N185="nulová",J185,0)</f>
        <v>0</v>
      </c>
      <c r="BJ185" s="576" t="s">
        <v>94</v>
      </c>
      <c r="BK185" s="659">
        <f>ROUND(I185*H185,2)</f>
        <v>0</v>
      </c>
      <c r="BL185" s="576" t="s">
        <v>527</v>
      </c>
      <c r="BM185" s="576" t="s">
        <v>4099</v>
      </c>
    </row>
    <row r="186" spans="2:51" s="661" customFormat="1" ht="12.75">
      <c r="B186" s="660"/>
      <c r="D186" s="662" t="s">
        <v>3500</v>
      </c>
      <c r="E186" s="663" t="s">
        <v>3433</v>
      </c>
      <c r="F186" s="664" t="s">
        <v>4096</v>
      </c>
      <c r="H186" s="665">
        <v>287.11</v>
      </c>
      <c r="L186" s="660"/>
      <c r="M186" s="666"/>
      <c r="N186" s="667"/>
      <c r="O186" s="667"/>
      <c r="P186" s="667"/>
      <c r="Q186" s="667"/>
      <c r="R186" s="667"/>
      <c r="S186" s="667"/>
      <c r="T186" s="668"/>
      <c r="AT186" s="663" t="s">
        <v>3500</v>
      </c>
      <c r="AU186" s="663" t="s">
        <v>266</v>
      </c>
      <c r="AV186" s="661" t="s">
        <v>266</v>
      </c>
      <c r="AW186" s="661" t="s">
        <v>3502</v>
      </c>
      <c r="AX186" s="661" t="s">
        <v>3493</v>
      </c>
      <c r="AY186" s="663" t="s">
        <v>3494</v>
      </c>
    </row>
    <row r="187" spans="2:51" s="670" customFormat="1" ht="12.75">
      <c r="B187" s="669"/>
      <c r="D187" s="662" t="s">
        <v>3500</v>
      </c>
      <c r="E187" s="671" t="s">
        <v>3433</v>
      </c>
      <c r="F187" s="672" t="s">
        <v>3381</v>
      </c>
      <c r="H187" s="673">
        <v>287.11</v>
      </c>
      <c r="L187" s="669"/>
      <c r="M187" s="674"/>
      <c r="N187" s="675"/>
      <c r="O187" s="675"/>
      <c r="P187" s="675"/>
      <c r="Q187" s="675"/>
      <c r="R187" s="675"/>
      <c r="S187" s="675"/>
      <c r="T187" s="676"/>
      <c r="AT187" s="671" t="s">
        <v>3500</v>
      </c>
      <c r="AU187" s="671" t="s">
        <v>266</v>
      </c>
      <c r="AV187" s="670" t="s">
        <v>527</v>
      </c>
      <c r="AW187" s="670" t="s">
        <v>3502</v>
      </c>
      <c r="AX187" s="670" t="s">
        <v>94</v>
      </c>
      <c r="AY187" s="671" t="s">
        <v>3494</v>
      </c>
    </row>
    <row r="188" spans="2:65" s="583" customFormat="1" ht="16.5" customHeight="1">
      <c r="B188" s="647"/>
      <c r="C188" s="677" t="s">
        <v>3627</v>
      </c>
      <c r="D188" s="677" t="s">
        <v>3503</v>
      </c>
      <c r="E188" s="678" t="s">
        <v>3646</v>
      </c>
      <c r="F188" s="679" t="s">
        <v>3647</v>
      </c>
      <c r="G188" s="680" t="s">
        <v>186</v>
      </c>
      <c r="H188" s="681">
        <v>1.436</v>
      </c>
      <c r="I188" s="830"/>
      <c r="J188" s="682">
        <f>ROUND(I188*H188,2)</f>
        <v>0</v>
      </c>
      <c r="K188" s="679" t="s">
        <v>3498</v>
      </c>
      <c r="L188" s="584"/>
      <c r="M188" s="683" t="s">
        <v>3433</v>
      </c>
      <c r="N188" s="684" t="s">
        <v>3450</v>
      </c>
      <c r="O188" s="657">
        <v>0.452</v>
      </c>
      <c r="P188" s="657">
        <f>O188*H188</f>
        <v>0.649072</v>
      </c>
      <c r="Q188" s="657">
        <v>0</v>
      </c>
      <c r="R188" s="657">
        <f>Q188*H188</f>
        <v>0</v>
      </c>
      <c r="S188" s="657">
        <v>0</v>
      </c>
      <c r="T188" s="658">
        <f>S188*H188</f>
        <v>0</v>
      </c>
      <c r="AR188" s="576" t="s">
        <v>527</v>
      </c>
      <c r="AT188" s="576" t="s">
        <v>3503</v>
      </c>
      <c r="AU188" s="576" t="s">
        <v>266</v>
      </c>
      <c r="AY188" s="576" t="s">
        <v>3494</v>
      </c>
      <c r="BE188" s="659">
        <f>IF(N188="základní",J188,0)</f>
        <v>0</v>
      </c>
      <c r="BF188" s="659">
        <f>IF(N188="snížená",J188,0)</f>
        <v>0</v>
      </c>
      <c r="BG188" s="659">
        <f>IF(N188="zákl. přenesená",J188,0)</f>
        <v>0</v>
      </c>
      <c r="BH188" s="659">
        <f>IF(N188="sníž. přenesená",J188,0)</f>
        <v>0</v>
      </c>
      <c r="BI188" s="659">
        <f>IF(N188="nulová",J188,0)</f>
        <v>0</v>
      </c>
      <c r="BJ188" s="576" t="s">
        <v>94</v>
      </c>
      <c r="BK188" s="659">
        <f>ROUND(I188*H188,2)</f>
        <v>0</v>
      </c>
      <c r="BL188" s="576" t="s">
        <v>527</v>
      </c>
      <c r="BM188" s="576" t="s">
        <v>4100</v>
      </c>
    </row>
    <row r="189" spans="2:51" s="661" customFormat="1" ht="12.75">
      <c r="B189" s="660"/>
      <c r="D189" s="662" t="s">
        <v>3500</v>
      </c>
      <c r="E189" s="663" t="s">
        <v>3433</v>
      </c>
      <c r="F189" s="664" t="s">
        <v>4101</v>
      </c>
      <c r="H189" s="665">
        <v>1.436</v>
      </c>
      <c r="L189" s="660"/>
      <c r="M189" s="666"/>
      <c r="N189" s="667"/>
      <c r="O189" s="667"/>
      <c r="P189" s="667"/>
      <c r="Q189" s="667"/>
      <c r="R189" s="667"/>
      <c r="S189" s="667"/>
      <c r="T189" s="668"/>
      <c r="AT189" s="663" t="s">
        <v>3500</v>
      </c>
      <c r="AU189" s="663" t="s">
        <v>266</v>
      </c>
      <c r="AV189" s="661" t="s">
        <v>266</v>
      </c>
      <c r="AW189" s="661" t="s">
        <v>3502</v>
      </c>
      <c r="AX189" s="661" t="s">
        <v>3493</v>
      </c>
      <c r="AY189" s="663" t="s">
        <v>3494</v>
      </c>
    </row>
    <row r="190" spans="2:51" s="670" customFormat="1" ht="12.75">
      <c r="B190" s="669"/>
      <c r="D190" s="662" t="s">
        <v>3500</v>
      </c>
      <c r="E190" s="671" t="s">
        <v>3433</v>
      </c>
      <c r="F190" s="672" t="s">
        <v>3381</v>
      </c>
      <c r="H190" s="673">
        <v>1.436</v>
      </c>
      <c r="L190" s="669"/>
      <c r="M190" s="674"/>
      <c r="N190" s="675"/>
      <c r="O190" s="675"/>
      <c r="P190" s="675"/>
      <c r="Q190" s="675"/>
      <c r="R190" s="675"/>
      <c r="S190" s="675"/>
      <c r="T190" s="676"/>
      <c r="AT190" s="671" t="s">
        <v>3500</v>
      </c>
      <c r="AU190" s="671" t="s">
        <v>266</v>
      </c>
      <c r="AV190" s="670" t="s">
        <v>527</v>
      </c>
      <c r="AW190" s="670" t="s">
        <v>3502</v>
      </c>
      <c r="AX190" s="670" t="s">
        <v>94</v>
      </c>
      <c r="AY190" s="671" t="s">
        <v>3494</v>
      </c>
    </row>
    <row r="191" spans="2:65" s="583" customFormat="1" ht="16.5" customHeight="1">
      <c r="B191" s="647"/>
      <c r="C191" s="677" t="s">
        <v>3632</v>
      </c>
      <c r="D191" s="677" t="s">
        <v>3503</v>
      </c>
      <c r="E191" s="678" t="s">
        <v>3651</v>
      </c>
      <c r="F191" s="679" t="s">
        <v>3652</v>
      </c>
      <c r="G191" s="680" t="s">
        <v>186</v>
      </c>
      <c r="H191" s="681">
        <v>41.631</v>
      </c>
      <c r="I191" s="830"/>
      <c r="J191" s="682">
        <f>ROUND(I191*H191,2)</f>
        <v>0</v>
      </c>
      <c r="K191" s="679" t="s">
        <v>3498</v>
      </c>
      <c r="L191" s="584"/>
      <c r="M191" s="683" t="s">
        <v>3433</v>
      </c>
      <c r="N191" s="684" t="s">
        <v>3450</v>
      </c>
      <c r="O191" s="657">
        <v>0.028</v>
      </c>
      <c r="P191" s="657">
        <f>O191*H191</f>
        <v>1.165668</v>
      </c>
      <c r="Q191" s="657">
        <v>0</v>
      </c>
      <c r="R191" s="657">
        <f>Q191*H191</f>
        <v>0</v>
      </c>
      <c r="S191" s="657">
        <v>0</v>
      </c>
      <c r="T191" s="658">
        <f>S191*H191</f>
        <v>0</v>
      </c>
      <c r="AR191" s="576" t="s">
        <v>527</v>
      </c>
      <c r="AT191" s="576" t="s">
        <v>3503</v>
      </c>
      <c r="AU191" s="576" t="s">
        <v>266</v>
      </c>
      <c r="AY191" s="576" t="s">
        <v>3494</v>
      </c>
      <c r="BE191" s="659">
        <f>IF(N191="základní",J191,0)</f>
        <v>0</v>
      </c>
      <c r="BF191" s="659">
        <f>IF(N191="snížená",J191,0)</f>
        <v>0</v>
      </c>
      <c r="BG191" s="659">
        <f>IF(N191="zákl. přenesená",J191,0)</f>
        <v>0</v>
      </c>
      <c r="BH191" s="659">
        <f>IF(N191="sníž. přenesená",J191,0)</f>
        <v>0</v>
      </c>
      <c r="BI191" s="659">
        <f>IF(N191="nulová",J191,0)</f>
        <v>0</v>
      </c>
      <c r="BJ191" s="576" t="s">
        <v>94</v>
      </c>
      <c r="BK191" s="659">
        <f>ROUND(I191*H191,2)</f>
        <v>0</v>
      </c>
      <c r="BL191" s="576" t="s">
        <v>527</v>
      </c>
      <c r="BM191" s="576" t="s">
        <v>4102</v>
      </c>
    </row>
    <row r="192" spans="2:51" s="661" customFormat="1" ht="12.75">
      <c r="B192" s="660"/>
      <c r="D192" s="662" t="s">
        <v>3500</v>
      </c>
      <c r="E192" s="663" t="s">
        <v>3433</v>
      </c>
      <c r="F192" s="664" t="s">
        <v>4103</v>
      </c>
      <c r="H192" s="665">
        <v>41.631</v>
      </c>
      <c r="L192" s="660"/>
      <c r="M192" s="666"/>
      <c r="N192" s="667"/>
      <c r="O192" s="667"/>
      <c r="P192" s="667"/>
      <c r="Q192" s="667"/>
      <c r="R192" s="667"/>
      <c r="S192" s="667"/>
      <c r="T192" s="668"/>
      <c r="AT192" s="663" t="s">
        <v>3500</v>
      </c>
      <c r="AU192" s="663" t="s">
        <v>266</v>
      </c>
      <c r="AV192" s="661" t="s">
        <v>266</v>
      </c>
      <c r="AW192" s="661" t="s">
        <v>3502</v>
      </c>
      <c r="AX192" s="661" t="s">
        <v>3493</v>
      </c>
      <c r="AY192" s="663" t="s">
        <v>3494</v>
      </c>
    </row>
    <row r="193" spans="2:51" s="670" customFormat="1" ht="12.75">
      <c r="B193" s="669"/>
      <c r="D193" s="662" t="s">
        <v>3500</v>
      </c>
      <c r="E193" s="671" t="s">
        <v>3433</v>
      </c>
      <c r="F193" s="672" t="s">
        <v>3381</v>
      </c>
      <c r="H193" s="673">
        <v>41.631</v>
      </c>
      <c r="L193" s="669"/>
      <c r="M193" s="674"/>
      <c r="N193" s="675"/>
      <c r="O193" s="675"/>
      <c r="P193" s="675"/>
      <c r="Q193" s="675"/>
      <c r="R193" s="675"/>
      <c r="S193" s="675"/>
      <c r="T193" s="676"/>
      <c r="AT193" s="671" t="s">
        <v>3500</v>
      </c>
      <c r="AU193" s="671" t="s">
        <v>266</v>
      </c>
      <c r="AV193" s="670" t="s">
        <v>527</v>
      </c>
      <c r="AW193" s="670" t="s">
        <v>3502</v>
      </c>
      <c r="AX193" s="670" t="s">
        <v>94</v>
      </c>
      <c r="AY193" s="671" t="s">
        <v>3494</v>
      </c>
    </row>
    <row r="194" spans="2:63" s="635" customFormat="1" ht="22.9" customHeight="1">
      <c r="B194" s="634"/>
      <c r="D194" s="636" t="s">
        <v>3491</v>
      </c>
      <c r="E194" s="645" t="s">
        <v>266</v>
      </c>
      <c r="F194" s="645" t="s">
        <v>3655</v>
      </c>
      <c r="J194" s="646">
        <f>BK194</f>
        <v>0</v>
      </c>
      <c r="L194" s="634"/>
      <c r="M194" s="639"/>
      <c r="N194" s="640"/>
      <c r="O194" s="640"/>
      <c r="P194" s="641">
        <f>SUM(P195:P199)</f>
        <v>23.625</v>
      </c>
      <c r="Q194" s="640"/>
      <c r="R194" s="641">
        <f>SUM(R195:R199)</f>
        <v>25.489124999999998</v>
      </c>
      <c r="S194" s="640"/>
      <c r="T194" s="642">
        <f>SUM(T195:T199)</f>
        <v>0</v>
      </c>
      <c r="AR194" s="636" t="s">
        <v>94</v>
      </c>
      <c r="AT194" s="643" t="s">
        <v>3491</v>
      </c>
      <c r="AU194" s="643" t="s">
        <v>94</v>
      </c>
      <c r="AY194" s="636" t="s">
        <v>3494</v>
      </c>
      <c r="BK194" s="644">
        <f>SUM(BK195:BK199)</f>
        <v>0</v>
      </c>
    </row>
    <row r="195" spans="2:65" s="583" customFormat="1" ht="16.5" customHeight="1">
      <c r="B195" s="647"/>
      <c r="C195" s="677" t="s">
        <v>3636</v>
      </c>
      <c r="D195" s="677" t="s">
        <v>3503</v>
      </c>
      <c r="E195" s="678" t="s">
        <v>4104</v>
      </c>
      <c r="F195" s="679" t="s">
        <v>4105</v>
      </c>
      <c r="G195" s="680" t="s">
        <v>216</v>
      </c>
      <c r="H195" s="681">
        <v>112.5</v>
      </c>
      <c r="I195" s="830"/>
      <c r="J195" s="682">
        <f>ROUND(I195*H195,2)</f>
        <v>0</v>
      </c>
      <c r="K195" s="679" t="s">
        <v>3498</v>
      </c>
      <c r="L195" s="584"/>
      <c r="M195" s="683" t="s">
        <v>3433</v>
      </c>
      <c r="N195" s="684" t="s">
        <v>3450</v>
      </c>
      <c r="O195" s="657">
        <v>0.21</v>
      </c>
      <c r="P195" s="657">
        <f>O195*H195</f>
        <v>23.625</v>
      </c>
      <c r="Q195" s="657">
        <v>0.22657</v>
      </c>
      <c r="R195" s="657">
        <f>Q195*H195</f>
        <v>25.489124999999998</v>
      </c>
      <c r="S195" s="657">
        <v>0</v>
      </c>
      <c r="T195" s="658">
        <f>S195*H195</f>
        <v>0</v>
      </c>
      <c r="AR195" s="576" t="s">
        <v>527</v>
      </c>
      <c r="AT195" s="576" t="s">
        <v>3503</v>
      </c>
      <c r="AU195" s="576" t="s">
        <v>266</v>
      </c>
      <c r="AY195" s="576" t="s">
        <v>3494</v>
      </c>
      <c r="BE195" s="659">
        <f>IF(N195="základní",J195,0)</f>
        <v>0</v>
      </c>
      <c r="BF195" s="659">
        <f>IF(N195="snížená",J195,0)</f>
        <v>0</v>
      </c>
      <c r="BG195" s="659">
        <f>IF(N195="zákl. přenesená",J195,0)</f>
        <v>0</v>
      </c>
      <c r="BH195" s="659">
        <f>IF(N195="sníž. přenesená",J195,0)</f>
        <v>0</v>
      </c>
      <c r="BI195" s="659">
        <f>IF(N195="nulová",J195,0)</f>
        <v>0</v>
      </c>
      <c r="BJ195" s="576" t="s">
        <v>94</v>
      </c>
      <c r="BK195" s="659">
        <f>ROUND(I195*H195,2)</f>
        <v>0</v>
      </c>
      <c r="BL195" s="576" t="s">
        <v>527</v>
      </c>
      <c r="BM195" s="576" t="s">
        <v>4106</v>
      </c>
    </row>
    <row r="196" spans="2:51" s="686" customFormat="1" ht="12.75">
      <c r="B196" s="685"/>
      <c r="D196" s="662" t="s">
        <v>3500</v>
      </c>
      <c r="E196" s="687" t="s">
        <v>3433</v>
      </c>
      <c r="F196" s="688" t="s">
        <v>4107</v>
      </c>
      <c r="H196" s="687" t="s">
        <v>3433</v>
      </c>
      <c r="L196" s="685"/>
      <c r="M196" s="689"/>
      <c r="N196" s="690"/>
      <c r="O196" s="690"/>
      <c r="P196" s="690"/>
      <c r="Q196" s="690"/>
      <c r="R196" s="690"/>
      <c r="S196" s="690"/>
      <c r="T196" s="691"/>
      <c r="AT196" s="687" t="s">
        <v>3500</v>
      </c>
      <c r="AU196" s="687" t="s">
        <v>266</v>
      </c>
      <c r="AV196" s="686" t="s">
        <v>94</v>
      </c>
      <c r="AW196" s="686" t="s">
        <v>3502</v>
      </c>
      <c r="AX196" s="686" t="s">
        <v>3493</v>
      </c>
      <c r="AY196" s="687" t="s">
        <v>3494</v>
      </c>
    </row>
    <row r="197" spans="2:51" s="661" customFormat="1" ht="12.75">
      <c r="B197" s="660"/>
      <c r="D197" s="662" t="s">
        <v>3500</v>
      </c>
      <c r="E197" s="663" t="s">
        <v>3433</v>
      </c>
      <c r="F197" s="664" t="s">
        <v>4108</v>
      </c>
      <c r="H197" s="665">
        <v>48</v>
      </c>
      <c r="L197" s="660"/>
      <c r="M197" s="666"/>
      <c r="N197" s="667"/>
      <c r="O197" s="667"/>
      <c r="P197" s="667"/>
      <c r="Q197" s="667"/>
      <c r="R197" s="667"/>
      <c r="S197" s="667"/>
      <c r="T197" s="668"/>
      <c r="AT197" s="663" t="s">
        <v>3500</v>
      </c>
      <c r="AU197" s="663" t="s">
        <v>266</v>
      </c>
      <c r="AV197" s="661" t="s">
        <v>266</v>
      </c>
      <c r="AW197" s="661" t="s">
        <v>3502</v>
      </c>
      <c r="AX197" s="661" t="s">
        <v>3493</v>
      </c>
      <c r="AY197" s="663" t="s">
        <v>3494</v>
      </c>
    </row>
    <row r="198" spans="2:51" s="661" customFormat="1" ht="12.75">
      <c r="B198" s="660"/>
      <c r="D198" s="662" t="s">
        <v>3500</v>
      </c>
      <c r="E198" s="663" t="s">
        <v>3433</v>
      </c>
      <c r="F198" s="664" t="s">
        <v>4109</v>
      </c>
      <c r="H198" s="665">
        <v>64.5</v>
      </c>
      <c r="L198" s="660"/>
      <c r="M198" s="666"/>
      <c r="N198" s="667"/>
      <c r="O198" s="667"/>
      <c r="P198" s="667"/>
      <c r="Q198" s="667"/>
      <c r="R198" s="667"/>
      <c r="S198" s="667"/>
      <c r="T198" s="668"/>
      <c r="AT198" s="663" t="s">
        <v>3500</v>
      </c>
      <c r="AU198" s="663" t="s">
        <v>266</v>
      </c>
      <c r="AV198" s="661" t="s">
        <v>266</v>
      </c>
      <c r="AW198" s="661" t="s">
        <v>3502</v>
      </c>
      <c r="AX198" s="661" t="s">
        <v>3493</v>
      </c>
      <c r="AY198" s="663" t="s">
        <v>3494</v>
      </c>
    </row>
    <row r="199" spans="2:51" s="670" customFormat="1" ht="12.75">
      <c r="B199" s="669"/>
      <c r="D199" s="662" t="s">
        <v>3500</v>
      </c>
      <c r="E199" s="671" t="s">
        <v>3433</v>
      </c>
      <c r="F199" s="672" t="s">
        <v>3381</v>
      </c>
      <c r="H199" s="673">
        <v>112.5</v>
      </c>
      <c r="L199" s="669"/>
      <c r="M199" s="674"/>
      <c r="N199" s="675"/>
      <c r="O199" s="675"/>
      <c r="P199" s="675"/>
      <c r="Q199" s="675"/>
      <c r="R199" s="675"/>
      <c r="S199" s="675"/>
      <c r="T199" s="676"/>
      <c r="AT199" s="671" t="s">
        <v>3500</v>
      </c>
      <c r="AU199" s="671" t="s">
        <v>266</v>
      </c>
      <c r="AV199" s="670" t="s">
        <v>527</v>
      </c>
      <c r="AW199" s="670" t="s">
        <v>3502</v>
      </c>
      <c r="AX199" s="670" t="s">
        <v>94</v>
      </c>
      <c r="AY199" s="671" t="s">
        <v>3494</v>
      </c>
    </row>
    <row r="200" spans="2:63" s="635" customFormat="1" ht="22.9" customHeight="1">
      <c r="B200" s="634"/>
      <c r="D200" s="636" t="s">
        <v>3491</v>
      </c>
      <c r="E200" s="645" t="s">
        <v>311</v>
      </c>
      <c r="F200" s="645" t="s">
        <v>312</v>
      </c>
      <c r="J200" s="646">
        <f>BK200</f>
        <v>0</v>
      </c>
      <c r="L200" s="634"/>
      <c r="M200" s="639"/>
      <c r="N200" s="640"/>
      <c r="O200" s="640"/>
      <c r="P200" s="641">
        <f>SUM(P201:P221)</f>
        <v>47.1084</v>
      </c>
      <c r="Q200" s="640"/>
      <c r="R200" s="641">
        <f>SUM(R201:R221)</f>
        <v>21.2442356</v>
      </c>
      <c r="S200" s="640"/>
      <c r="T200" s="642">
        <f>SUM(T201:T221)</f>
        <v>0</v>
      </c>
      <c r="AR200" s="636" t="s">
        <v>94</v>
      </c>
      <c r="AT200" s="643" t="s">
        <v>3491</v>
      </c>
      <c r="AU200" s="643" t="s">
        <v>94</v>
      </c>
      <c r="AY200" s="636" t="s">
        <v>3494</v>
      </c>
      <c r="BK200" s="644">
        <f>SUM(BK201:BK221)</f>
        <v>0</v>
      </c>
    </row>
    <row r="201" spans="2:65" s="583" customFormat="1" ht="16.5" customHeight="1">
      <c r="B201" s="647"/>
      <c r="C201" s="677" t="s">
        <v>3641</v>
      </c>
      <c r="D201" s="677" t="s">
        <v>3503</v>
      </c>
      <c r="E201" s="678" t="s">
        <v>4110</v>
      </c>
      <c r="F201" s="679" t="s">
        <v>4111</v>
      </c>
      <c r="G201" s="680" t="s">
        <v>216</v>
      </c>
      <c r="H201" s="681">
        <v>14.52</v>
      </c>
      <c r="I201" s="830"/>
      <c r="J201" s="682">
        <f>ROUND(I201*H201,2)</f>
        <v>0</v>
      </c>
      <c r="K201" s="679" t="s">
        <v>3498</v>
      </c>
      <c r="L201" s="584"/>
      <c r="M201" s="683" t="s">
        <v>3433</v>
      </c>
      <c r="N201" s="684" t="s">
        <v>3450</v>
      </c>
      <c r="O201" s="657">
        <v>0.965</v>
      </c>
      <c r="P201" s="657">
        <f>O201*H201</f>
        <v>14.0118</v>
      </c>
      <c r="Q201" s="657">
        <v>0.24127</v>
      </c>
      <c r="R201" s="657">
        <f>Q201*H201</f>
        <v>3.5032404</v>
      </c>
      <c r="S201" s="657">
        <v>0</v>
      </c>
      <c r="T201" s="658">
        <f>S201*H201</f>
        <v>0</v>
      </c>
      <c r="AR201" s="576" t="s">
        <v>527</v>
      </c>
      <c r="AT201" s="576" t="s">
        <v>3503</v>
      </c>
      <c r="AU201" s="576" t="s">
        <v>266</v>
      </c>
      <c r="AY201" s="576" t="s">
        <v>3494</v>
      </c>
      <c r="BE201" s="659">
        <f>IF(N201="základní",J201,0)</f>
        <v>0</v>
      </c>
      <c r="BF201" s="659">
        <f>IF(N201="snížená",J201,0)</f>
        <v>0</v>
      </c>
      <c r="BG201" s="659">
        <f>IF(N201="zákl. přenesená",J201,0)</f>
        <v>0</v>
      </c>
      <c r="BH201" s="659">
        <f>IF(N201="sníž. přenesená",J201,0)</f>
        <v>0</v>
      </c>
      <c r="BI201" s="659">
        <f>IF(N201="nulová",J201,0)</f>
        <v>0</v>
      </c>
      <c r="BJ201" s="576" t="s">
        <v>94</v>
      </c>
      <c r="BK201" s="659">
        <f>ROUND(I201*H201,2)</f>
        <v>0</v>
      </c>
      <c r="BL201" s="576" t="s">
        <v>527</v>
      </c>
      <c r="BM201" s="576" t="s">
        <v>4112</v>
      </c>
    </row>
    <row r="202" spans="2:51" s="661" customFormat="1" ht="12.75">
      <c r="B202" s="660"/>
      <c r="D202" s="662" t="s">
        <v>3500</v>
      </c>
      <c r="E202" s="663" t="s">
        <v>3433</v>
      </c>
      <c r="F202" s="664" t="s">
        <v>4113</v>
      </c>
      <c r="H202" s="665">
        <v>3.32</v>
      </c>
      <c r="L202" s="660"/>
      <c r="M202" s="666"/>
      <c r="N202" s="667"/>
      <c r="O202" s="667"/>
      <c r="P202" s="667"/>
      <c r="Q202" s="667"/>
      <c r="R202" s="667"/>
      <c r="S202" s="667"/>
      <c r="T202" s="668"/>
      <c r="AT202" s="663" t="s">
        <v>3500</v>
      </c>
      <c r="AU202" s="663" t="s">
        <v>266</v>
      </c>
      <c r="AV202" s="661" t="s">
        <v>266</v>
      </c>
      <c r="AW202" s="661" t="s">
        <v>3502</v>
      </c>
      <c r="AX202" s="661" t="s">
        <v>3493</v>
      </c>
      <c r="AY202" s="663" t="s">
        <v>3494</v>
      </c>
    </row>
    <row r="203" spans="2:51" s="661" customFormat="1" ht="12.75">
      <c r="B203" s="660"/>
      <c r="D203" s="662" t="s">
        <v>3500</v>
      </c>
      <c r="E203" s="663" t="s">
        <v>3433</v>
      </c>
      <c r="F203" s="664" t="s">
        <v>4114</v>
      </c>
      <c r="H203" s="665">
        <v>2.8</v>
      </c>
      <c r="L203" s="660"/>
      <c r="M203" s="666"/>
      <c r="N203" s="667"/>
      <c r="O203" s="667"/>
      <c r="P203" s="667"/>
      <c r="Q203" s="667"/>
      <c r="R203" s="667"/>
      <c r="S203" s="667"/>
      <c r="T203" s="668"/>
      <c r="AT203" s="663" t="s">
        <v>3500</v>
      </c>
      <c r="AU203" s="663" t="s">
        <v>266</v>
      </c>
      <c r="AV203" s="661" t="s">
        <v>266</v>
      </c>
      <c r="AW203" s="661" t="s">
        <v>3502</v>
      </c>
      <c r="AX203" s="661" t="s">
        <v>3493</v>
      </c>
      <c r="AY203" s="663" t="s">
        <v>3494</v>
      </c>
    </row>
    <row r="204" spans="2:51" s="661" customFormat="1" ht="12.75">
      <c r="B204" s="660"/>
      <c r="D204" s="662" t="s">
        <v>3500</v>
      </c>
      <c r="E204" s="663" t="s">
        <v>3433</v>
      </c>
      <c r="F204" s="664" t="s">
        <v>4115</v>
      </c>
      <c r="H204" s="665">
        <v>8.4</v>
      </c>
      <c r="L204" s="660"/>
      <c r="M204" s="666"/>
      <c r="N204" s="667"/>
      <c r="O204" s="667"/>
      <c r="P204" s="667"/>
      <c r="Q204" s="667"/>
      <c r="R204" s="667"/>
      <c r="S204" s="667"/>
      <c r="T204" s="668"/>
      <c r="AT204" s="663" t="s">
        <v>3500</v>
      </c>
      <c r="AU204" s="663" t="s">
        <v>266</v>
      </c>
      <c r="AV204" s="661" t="s">
        <v>266</v>
      </c>
      <c r="AW204" s="661" t="s">
        <v>3502</v>
      </c>
      <c r="AX204" s="661" t="s">
        <v>3493</v>
      </c>
      <c r="AY204" s="663" t="s">
        <v>3494</v>
      </c>
    </row>
    <row r="205" spans="2:51" s="670" customFormat="1" ht="12.75">
      <c r="B205" s="669"/>
      <c r="D205" s="662" t="s">
        <v>3500</v>
      </c>
      <c r="E205" s="671" t="s">
        <v>3433</v>
      </c>
      <c r="F205" s="672" t="s">
        <v>3381</v>
      </c>
      <c r="H205" s="673">
        <v>14.52</v>
      </c>
      <c r="L205" s="669"/>
      <c r="M205" s="674"/>
      <c r="N205" s="675"/>
      <c r="O205" s="675"/>
      <c r="P205" s="675"/>
      <c r="Q205" s="675"/>
      <c r="R205" s="675"/>
      <c r="S205" s="675"/>
      <c r="T205" s="676"/>
      <c r="AT205" s="671" t="s">
        <v>3500</v>
      </c>
      <c r="AU205" s="671" t="s">
        <v>266</v>
      </c>
      <c r="AV205" s="670" t="s">
        <v>527</v>
      </c>
      <c r="AW205" s="670" t="s">
        <v>3502</v>
      </c>
      <c r="AX205" s="670" t="s">
        <v>94</v>
      </c>
      <c r="AY205" s="671" t="s">
        <v>3494</v>
      </c>
    </row>
    <row r="206" spans="2:65" s="583" customFormat="1" ht="16.5" customHeight="1">
      <c r="B206" s="647"/>
      <c r="C206" s="648" t="s">
        <v>3645</v>
      </c>
      <c r="D206" s="648" t="s">
        <v>3495</v>
      </c>
      <c r="E206" s="649" t="s">
        <v>4116</v>
      </c>
      <c r="F206" s="650" t="s">
        <v>4117</v>
      </c>
      <c r="G206" s="651" t="s">
        <v>355</v>
      </c>
      <c r="H206" s="652">
        <v>17</v>
      </c>
      <c r="I206" s="829"/>
      <c r="J206" s="653">
        <f>ROUND(I206*H206,2)</f>
        <v>0</v>
      </c>
      <c r="K206" s="650" t="s">
        <v>3498</v>
      </c>
      <c r="L206" s="654"/>
      <c r="M206" s="655" t="s">
        <v>3433</v>
      </c>
      <c r="N206" s="656" t="s">
        <v>3450</v>
      </c>
      <c r="O206" s="657">
        <v>0</v>
      </c>
      <c r="P206" s="657">
        <f>O206*H206</f>
        <v>0</v>
      </c>
      <c r="Q206" s="657">
        <v>0.035</v>
      </c>
      <c r="R206" s="657">
        <f>Q206*H206</f>
        <v>0.5950000000000001</v>
      </c>
      <c r="S206" s="657">
        <v>0</v>
      </c>
      <c r="T206" s="658">
        <f>S206*H206</f>
        <v>0</v>
      </c>
      <c r="AR206" s="576" t="s">
        <v>673</v>
      </c>
      <c r="AT206" s="576" t="s">
        <v>3495</v>
      </c>
      <c r="AU206" s="576" t="s">
        <v>266</v>
      </c>
      <c r="AY206" s="576" t="s">
        <v>3494</v>
      </c>
      <c r="BE206" s="659">
        <f>IF(N206="základní",J206,0)</f>
        <v>0</v>
      </c>
      <c r="BF206" s="659">
        <f>IF(N206="snížená",J206,0)</f>
        <v>0</v>
      </c>
      <c r="BG206" s="659">
        <f>IF(N206="zákl. přenesená",J206,0)</f>
        <v>0</v>
      </c>
      <c r="BH206" s="659">
        <f>IF(N206="sníž. přenesená",J206,0)</f>
        <v>0</v>
      </c>
      <c r="BI206" s="659">
        <f>IF(N206="nulová",J206,0)</f>
        <v>0</v>
      </c>
      <c r="BJ206" s="576" t="s">
        <v>94</v>
      </c>
      <c r="BK206" s="659">
        <f>ROUND(I206*H206,2)</f>
        <v>0</v>
      </c>
      <c r="BL206" s="576" t="s">
        <v>527</v>
      </c>
      <c r="BM206" s="576" t="s">
        <v>4118</v>
      </c>
    </row>
    <row r="207" spans="2:51" s="661" customFormat="1" ht="12.75">
      <c r="B207" s="660"/>
      <c r="D207" s="662" t="s">
        <v>3500</v>
      </c>
      <c r="F207" s="664" t="s">
        <v>4119</v>
      </c>
      <c r="H207" s="665">
        <v>17</v>
      </c>
      <c r="L207" s="660"/>
      <c r="M207" s="666"/>
      <c r="N207" s="667"/>
      <c r="O207" s="667"/>
      <c r="P207" s="667"/>
      <c r="Q207" s="667"/>
      <c r="R207" s="667"/>
      <c r="S207" s="667"/>
      <c r="T207" s="668"/>
      <c r="AT207" s="663" t="s">
        <v>3500</v>
      </c>
      <c r="AU207" s="663" t="s">
        <v>266</v>
      </c>
      <c r="AV207" s="661" t="s">
        <v>266</v>
      </c>
      <c r="AW207" s="661" t="s">
        <v>3429</v>
      </c>
      <c r="AX207" s="661" t="s">
        <v>94</v>
      </c>
      <c r="AY207" s="663" t="s">
        <v>3494</v>
      </c>
    </row>
    <row r="208" spans="2:65" s="583" customFormat="1" ht="16.5" customHeight="1">
      <c r="B208" s="647"/>
      <c r="C208" s="648" t="s">
        <v>3650</v>
      </c>
      <c r="D208" s="648" t="s">
        <v>3495</v>
      </c>
      <c r="E208" s="649" t="s">
        <v>4120</v>
      </c>
      <c r="F208" s="650" t="s">
        <v>4121</v>
      </c>
      <c r="G208" s="651" t="s">
        <v>355</v>
      </c>
      <c r="H208" s="652">
        <v>14.001</v>
      </c>
      <c r="I208" s="829"/>
      <c r="J208" s="653">
        <f>ROUND(I208*H208,2)</f>
        <v>0</v>
      </c>
      <c r="K208" s="650" t="s">
        <v>3498</v>
      </c>
      <c r="L208" s="654"/>
      <c r="M208" s="655" t="s">
        <v>3433</v>
      </c>
      <c r="N208" s="656" t="s">
        <v>3450</v>
      </c>
      <c r="O208" s="657">
        <v>0</v>
      </c>
      <c r="P208" s="657">
        <f>O208*H208</f>
        <v>0</v>
      </c>
      <c r="Q208" s="657">
        <v>0.053</v>
      </c>
      <c r="R208" s="657">
        <f>Q208*H208</f>
        <v>0.742053</v>
      </c>
      <c r="S208" s="657">
        <v>0</v>
      </c>
      <c r="T208" s="658">
        <f>S208*H208</f>
        <v>0</v>
      </c>
      <c r="AR208" s="576" t="s">
        <v>673</v>
      </c>
      <c r="AT208" s="576" t="s">
        <v>3495</v>
      </c>
      <c r="AU208" s="576" t="s">
        <v>266</v>
      </c>
      <c r="AY208" s="576" t="s">
        <v>3494</v>
      </c>
      <c r="BE208" s="659">
        <f>IF(N208="základní",J208,0)</f>
        <v>0</v>
      </c>
      <c r="BF208" s="659">
        <f>IF(N208="snížená",J208,0)</f>
        <v>0</v>
      </c>
      <c r="BG208" s="659">
        <f>IF(N208="zákl. přenesená",J208,0)</f>
        <v>0</v>
      </c>
      <c r="BH208" s="659">
        <f>IF(N208="sníž. přenesená",J208,0)</f>
        <v>0</v>
      </c>
      <c r="BI208" s="659">
        <f>IF(N208="nulová",J208,0)</f>
        <v>0</v>
      </c>
      <c r="BJ208" s="576" t="s">
        <v>94</v>
      </c>
      <c r="BK208" s="659">
        <f>ROUND(I208*H208,2)</f>
        <v>0</v>
      </c>
      <c r="BL208" s="576" t="s">
        <v>527</v>
      </c>
      <c r="BM208" s="576" t="s">
        <v>4122</v>
      </c>
    </row>
    <row r="209" spans="2:51" s="661" customFormat="1" ht="12.75">
      <c r="B209" s="660"/>
      <c r="D209" s="662" t="s">
        <v>3500</v>
      </c>
      <c r="F209" s="664" t="s">
        <v>4123</v>
      </c>
      <c r="H209" s="665">
        <v>14.001</v>
      </c>
      <c r="L209" s="660"/>
      <c r="M209" s="666"/>
      <c r="N209" s="667"/>
      <c r="O209" s="667"/>
      <c r="P209" s="667"/>
      <c r="Q209" s="667"/>
      <c r="R209" s="667"/>
      <c r="S209" s="667"/>
      <c r="T209" s="668"/>
      <c r="AT209" s="663" t="s">
        <v>3500</v>
      </c>
      <c r="AU209" s="663" t="s">
        <v>266</v>
      </c>
      <c r="AV209" s="661" t="s">
        <v>266</v>
      </c>
      <c r="AW209" s="661" t="s">
        <v>3429</v>
      </c>
      <c r="AX209" s="661" t="s">
        <v>94</v>
      </c>
      <c r="AY209" s="663" t="s">
        <v>3494</v>
      </c>
    </row>
    <row r="210" spans="2:65" s="583" customFormat="1" ht="16.5" customHeight="1">
      <c r="B210" s="647"/>
      <c r="C210" s="648" t="s">
        <v>3656</v>
      </c>
      <c r="D210" s="648" t="s">
        <v>3495</v>
      </c>
      <c r="E210" s="649" t="s">
        <v>4124</v>
      </c>
      <c r="F210" s="650" t="s">
        <v>4125</v>
      </c>
      <c r="G210" s="651" t="s">
        <v>355</v>
      </c>
      <c r="H210" s="652">
        <v>42.002</v>
      </c>
      <c r="I210" s="829"/>
      <c r="J210" s="653">
        <f>ROUND(I210*H210,2)</f>
        <v>0</v>
      </c>
      <c r="K210" s="650" t="s">
        <v>3498</v>
      </c>
      <c r="L210" s="654"/>
      <c r="M210" s="655" t="s">
        <v>3433</v>
      </c>
      <c r="N210" s="656" t="s">
        <v>3450</v>
      </c>
      <c r="O210" s="657">
        <v>0</v>
      </c>
      <c r="P210" s="657">
        <f>O210*H210</f>
        <v>0</v>
      </c>
      <c r="Q210" s="657">
        <v>0.0265</v>
      </c>
      <c r="R210" s="657">
        <f>Q210*H210</f>
        <v>1.113053</v>
      </c>
      <c r="S210" s="657">
        <v>0</v>
      </c>
      <c r="T210" s="658">
        <f>S210*H210</f>
        <v>0</v>
      </c>
      <c r="AR210" s="576" t="s">
        <v>673</v>
      </c>
      <c r="AT210" s="576" t="s">
        <v>3495</v>
      </c>
      <c r="AU210" s="576" t="s">
        <v>266</v>
      </c>
      <c r="AY210" s="576" t="s">
        <v>3494</v>
      </c>
      <c r="BE210" s="659">
        <f>IF(N210="základní",J210,0)</f>
        <v>0</v>
      </c>
      <c r="BF210" s="659">
        <f>IF(N210="snížená",J210,0)</f>
        <v>0</v>
      </c>
      <c r="BG210" s="659">
        <f>IF(N210="zákl. přenesená",J210,0)</f>
        <v>0</v>
      </c>
      <c r="BH210" s="659">
        <f>IF(N210="sníž. přenesená",J210,0)</f>
        <v>0</v>
      </c>
      <c r="BI210" s="659">
        <f>IF(N210="nulová",J210,0)</f>
        <v>0</v>
      </c>
      <c r="BJ210" s="576" t="s">
        <v>94</v>
      </c>
      <c r="BK210" s="659">
        <f>ROUND(I210*H210,2)</f>
        <v>0</v>
      </c>
      <c r="BL210" s="576" t="s">
        <v>527</v>
      </c>
      <c r="BM210" s="576" t="s">
        <v>4126</v>
      </c>
    </row>
    <row r="211" spans="2:51" s="661" customFormat="1" ht="12.75">
      <c r="B211" s="660"/>
      <c r="D211" s="662" t="s">
        <v>3500</v>
      </c>
      <c r="F211" s="664" t="s">
        <v>4127</v>
      </c>
      <c r="H211" s="665">
        <v>42.002</v>
      </c>
      <c r="L211" s="660"/>
      <c r="M211" s="666"/>
      <c r="N211" s="667"/>
      <c r="O211" s="667"/>
      <c r="P211" s="667"/>
      <c r="Q211" s="667"/>
      <c r="R211" s="667"/>
      <c r="S211" s="667"/>
      <c r="T211" s="668"/>
      <c r="AT211" s="663" t="s">
        <v>3500</v>
      </c>
      <c r="AU211" s="663" t="s">
        <v>266</v>
      </c>
      <c r="AV211" s="661" t="s">
        <v>266</v>
      </c>
      <c r="AW211" s="661" t="s">
        <v>3429</v>
      </c>
      <c r="AX211" s="661" t="s">
        <v>94</v>
      </c>
      <c r="AY211" s="663" t="s">
        <v>3494</v>
      </c>
    </row>
    <row r="212" spans="2:65" s="583" customFormat="1" ht="16.5" customHeight="1">
      <c r="B212" s="647"/>
      <c r="C212" s="677" t="s">
        <v>3661</v>
      </c>
      <c r="D212" s="677" t="s">
        <v>3503</v>
      </c>
      <c r="E212" s="678" t="s">
        <v>4128</v>
      </c>
      <c r="F212" s="679" t="s">
        <v>4129</v>
      </c>
      <c r="G212" s="680" t="s">
        <v>216</v>
      </c>
      <c r="H212" s="681">
        <v>25.56</v>
      </c>
      <c r="I212" s="830"/>
      <c r="J212" s="682">
        <f>ROUND(I212*H212,2)</f>
        <v>0</v>
      </c>
      <c r="K212" s="679" t="s">
        <v>3498</v>
      </c>
      <c r="L212" s="584"/>
      <c r="M212" s="683" t="s">
        <v>3433</v>
      </c>
      <c r="N212" s="684" t="s">
        <v>3450</v>
      </c>
      <c r="O212" s="657">
        <v>1.235</v>
      </c>
      <c r="P212" s="657">
        <f>O212*H212</f>
        <v>31.5666</v>
      </c>
      <c r="Q212" s="657">
        <v>0.29757</v>
      </c>
      <c r="R212" s="657">
        <f>Q212*H212</f>
        <v>7.6058892</v>
      </c>
      <c r="S212" s="657">
        <v>0</v>
      </c>
      <c r="T212" s="658">
        <f>S212*H212</f>
        <v>0</v>
      </c>
      <c r="AR212" s="576" t="s">
        <v>527</v>
      </c>
      <c r="AT212" s="576" t="s">
        <v>3503</v>
      </c>
      <c r="AU212" s="576" t="s">
        <v>266</v>
      </c>
      <c r="AY212" s="576" t="s">
        <v>3494</v>
      </c>
      <c r="BE212" s="659">
        <f>IF(N212="základní",J212,0)</f>
        <v>0</v>
      </c>
      <c r="BF212" s="659">
        <f>IF(N212="snížená",J212,0)</f>
        <v>0</v>
      </c>
      <c r="BG212" s="659">
        <f>IF(N212="zákl. přenesená",J212,0)</f>
        <v>0</v>
      </c>
      <c r="BH212" s="659">
        <f>IF(N212="sníž. přenesená",J212,0)</f>
        <v>0</v>
      </c>
      <c r="BI212" s="659">
        <f>IF(N212="nulová",J212,0)</f>
        <v>0</v>
      </c>
      <c r="BJ212" s="576" t="s">
        <v>94</v>
      </c>
      <c r="BK212" s="659">
        <f>ROUND(I212*H212,2)</f>
        <v>0</v>
      </c>
      <c r="BL212" s="576" t="s">
        <v>527</v>
      </c>
      <c r="BM212" s="576" t="s">
        <v>4130</v>
      </c>
    </row>
    <row r="213" spans="2:51" s="661" customFormat="1" ht="12.75">
      <c r="B213" s="660"/>
      <c r="D213" s="662" t="s">
        <v>3500</v>
      </c>
      <c r="E213" s="663" t="s">
        <v>3433</v>
      </c>
      <c r="F213" s="664" t="s">
        <v>4131</v>
      </c>
      <c r="H213" s="665">
        <v>3.33</v>
      </c>
      <c r="L213" s="660"/>
      <c r="M213" s="666"/>
      <c r="N213" s="667"/>
      <c r="O213" s="667"/>
      <c r="P213" s="667"/>
      <c r="Q213" s="667"/>
      <c r="R213" s="667"/>
      <c r="S213" s="667"/>
      <c r="T213" s="668"/>
      <c r="AT213" s="663" t="s">
        <v>3500</v>
      </c>
      <c r="AU213" s="663" t="s">
        <v>266</v>
      </c>
      <c r="AV213" s="661" t="s">
        <v>266</v>
      </c>
      <c r="AW213" s="661" t="s">
        <v>3502</v>
      </c>
      <c r="AX213" s="661" t="s">
        <v>3493</v>
      </c>
      <c r="AY213" s="663" t="s">
        <v>3494</v>
      </c>
    </row>
    <row r="214" spans="2:51" s="661" customFormat="1" ht="12.75">
      <c r="B214" s="660"/>
      <c r="D214" s="662" t="s">
        <v>3500</v>
      </c>
      <c r="E214" s="663" t="s">
        <v>3433</v>
      </c>
      <c r="F214" s="664" t="s">
        <v>4132</v>
      </c>
      <c r="H214" s="665">
        <v>25.56</v>
      </c>
      <c r="L214" s="660"/>
      <c r="M214" s="666"/>
      <c r="N214" s="667"/>
      <c r="O214" s="667"/>
      <c r="P214" s="667"/>
      <c r="Q214" s="667"/>
      <c r="R214" s="667"/>
      <c r="S214" s="667"/>
      <c r="T214" s="668"/>
      <c r="AT214" s="663" t="s">
        <v>3500</v>
      </c>
      <c r="AU214" s="663" t="s">
        <v>266</v>
      </c>
      <c r="AV214" s="661" t="s">
        <v>266</v>
      </c>
      <c r="AW214" s="661" t="s">
        <v>3502</v>
      </c>
      <c r="AX214" s="661" t="s">
        <v>94</v>
      </c>
      <c r="AY214" s="663" t="s">
        <v>3494</v>
      </c>
    </row>
    <row r="215" spans="2:65" s="583" customFormat="1" ht="16.5" customHeight="1">
      <c r="B215" s="647"/>
      <c r="C215" s="648" t="s">
        <v>3665</v>
      </c>
      <c r="D215" s="648" t="s">
        <v>3495</v>
      </c>
      <c r="E215" s="649" t="s">
        <v>4133</v>
      </c>
      <c r="F215" s="650" t="s">
        <v>4134</v>
      </c>
      <c r="G215" s="651" t="s">
        <v>355</v>
      </c>
      <c r="H215" s="652">
        <v>17</v>
      </c>
      <c r="I215" s="829"/>
      <c r="J215" s="653">
        <f>ROUND(I215*H215,2)</f>
        <v>0</v>
      </c>
      <c r="K215" s="650" t="s">
        <v>3433</v>
      </c>
      <c r="L215" s="654"/>
      <c r="M215" s="655" t="s">
        <v>3433</v>
      </c>
      <c r="N215" s="656" t="s">
        <v>3450</v>
      </c>
      <c r="O215" s="657">
        <v>0</v>
      </c>
      <c r="P215" s="657">
        <f>O215*H215</f>
        <v>0</v>
      </c>
      <c r="Q215" s="657">
        <v>0.053</v>
      </c>
      <c r="R215" s="657">
        <f>Q215*H215</f>
        <v>0.901</v>
      </c>
      <c r="S215" s="657">
        <v>0</v>
      </c>
      <c r="T215" s="658">
        <f>S215*H215</f>
        <v>0</v>
      </c>
      <c r="AR215" s="576" t="s">
        <v>673</v>
      </c>
      <c r="AT215" s="576" t="s">
        <v>3495</v>
      </c>
      <c r="AU215" s="576" t="s">
        <v>266</v>
      </c>
      <c r="AY215" s="576" t="s">
        <v>3494</v>
      </c>
      <c r="BE215" s="659">
        <f>IF(N215="základní",J215,0)</f>
        <v>0</v>
      </c>
      <c r="BF215" s="659">
        <f>IF(N215="snížená",J215,0)</f>
        <v>0</v>
      </c>
      <c r="BG215" s="659">
        <f>IF(N215="zákl. přenesená",J215,0)</f>
        <v>0</v>
      </c>
      <c r="BH215" s="659">
        <f>IF(N215="sníž. přenesená",J215,0)</f>
        <v>0</v>
      </c>
      <c r="BI215" s="659">
        <f>IF(N215="nulová",J215,0)</f>
        <v>0</v>
      </c>
      <c r="BJ215" s="576" t="s">
        <v>94</v>
      </c>
      <c r="BK215" s="659">
        <f>ROUND(I215*H215,2)</f>
        <v>0</v>
      </c>
      <c r="BL215" s="576" t="s">
        <v>527</v>
      </c>
      <c r="BM215" s="576" t="s">
        <v>4135</v>
      </c>
    </row>
    <row r="216" spans="2:51" s="661" customFormat="1" ht="12.75">
      <c r="B216" s="660"/>
      <c r="D216" s="662" t="s">
        <v>3500</v>
      </c>
      <c r="F216" s="664" t="s">
        <v>4119</v>
      </c>
      <c r="H216" s="665">
        <v>17</v>
      </c>
      <c r="L216" s="660"/>
      <c r="M216" s="666"/>
      <c r="N216" s="667"/>
      <c r="O216" s="667"/>
      <c r="P216" s="667"/>
      <c r="Q216" s="667"/>
      <c r="R216" s="667"/>
      <c r="S216" s="667"/>
      <c r="T216" s="668"/>
      <c r="AT216" s="663" t="s">
        <v>3500</v>
      </c>
      <c r="AU216" s="663" t="s">
        <v>266</v>
      </c>
      <c r="AV216" s="661" t="s">
        <v>266</v>
      </c>
      <c r="AW216" s="661" t="s">
        <v>3429</v>
      </c>
      <c r="AX216" s="661" t="s">
        <v>94</v>
      </c>
      <c r="AY216" s="663" t="s">
        <v>3494</v>
      </c>
    </row>
    <row r="217" spans="2:65" s="583" customFormat="1" ht="16.5" customHeight="1">
      <c r="B217" s="647"/>
      <c r="C217" s="648" t="s">
        <v>3670</v>
      </c>
      <c r="D217" s="648" t="s">
        <v>3495</v>
      </c>
      <c r="E217" s="649" t="s">
        <v>4136</v>
      </c>
      <c r="F217" s="650" t="s">
        <v>4137</v>
      </c>
      <c r="G217" s="651" t="s">
        <v>355</v>
      </c>
      <c r="H217" s="652">
        <v>128</v>
      </c>
      <c r="I217" s="829"/>
      <c r="J217" s="653">
        <f>ROUND(I217*H217,2)</f>
        <v>0</v>
      </c>
      <c r="K217" s="650" t="s">
        <v>3433</v>
      </c>
      <c r="L217" s="654"/>
      <c r="M217" s="655" t="s">
        <v>3433</v>
      </c>
      <c r="N217" s="656" t="s">
        <v>3450</v>
      </c>
      <c r="O217" s="657">
        <v>0</v>
      </c>
      <c r="P217" s="657">
        <f>O217*H217</f>
        <v>0</v>
      </c>
      <c r="Q217" s="657">
        <v>0.053</v>
      </c>
      <c r="R217" s="657">
        <f>Q217*H217</f>
        <v>6.784</v>
      </c>
      <c r="S217" s="657">
        <v>0</v>
      </c>
      <c r="T217" s="658">
        <f>S217*H217</f>
        <v>0</v>
      </c>
      <c r="AR217" s="576" t="s">
        <v>673</v>
      </c>
      <c r="AT217" s="576" t="s">
        <v>3495</v>
      </c>
      <c r="AU217" s="576" t="s">
        <v>266</v>
      </c>
      <c r="AY217" s="576" t="s">
        <v>3494</v>
      </c>
      <c r="BE217" s="659">
        <f>IF(N217="základní",J217,0)</f>
        <v>0</v>
      </c>
      <c r="BF217" s="659">
        <f>IF(N217="snížená",J217,0)</f>
        <v>0</v>
      </c>
      <c r="BG217" s="659">
        <f>IF(N217="zákl. přenesená",J217,0)</f>
        <v>0</v>
      </c>
      <c r="BH217" s="659">
        <f>IF(N217="sníž. přenesená",J217,0)</f>
        <v>0</v>
      </c>
      <c r="BI217" s="659">
        <f>IF(N217="nulová",J217,0)</f>
        <v>0</v>
      </c>
      <c r="BJ217" s="576" t="s">
        <v>94</v>
      </c>
      <c r="BK217" s="659">
        <f>ROUND(I217*H217,2)</f>
        <v>0</v>
      </c>
      <c r="BL217" s="576" t="s">
        <v>527</v>
      </c>
      <c r="BM217" s="576" t="s">
        <v>4138</v>
      </c>
    </row>
    <row r="218" spans="2:51" s="661" customFormat="1" ht="12.75">
      <c r="B218" s="660"/>
      <c r="D218" s="662" t="s">
        <v>3500</v>
      </c>
      <c r="F218" s="664" t="s">
        <v>4139</v>
      </c>
      <c r="H218" s="665">
        <v>128</v>
      </c>
      <c r="L218" s="660"/>
      <c r="M218" s="666"/>
      <c r="N218" s="667"/>
      <c r="O218" s="667"/>
      <c r="P218" s="667"/>
      <c r="Q218" s="667"/>
      <c r="R218" s="667"/>
      <c r="S218" s="667"/>
      <c r="T218" s="668"/>
      <c r="AT218" s="663" t="s">
        <v>3500</v>
      </c>
      <c r="AU218" s="663" t="s">
        <v>266</v>
      </c>
      <c r="AV218" s="661" t="s">
        <v>266</v>
      </c>
      <c r="AW218" s="661" t="s">
        <v>3429</v>
      </c>
      <c r="AX218" s="661" t="s">
        <v>94</v>
      </c>
      <c r="AY218" s="663" t="s">
        <v>3494</v>
      </c>
    </row>
    <row r="219" spans="2:65" s="583" customFormat="1" ht="16.5" customHeight="1">
      <c r="B219" s="647"/>
      <c r="C219" s="677" t="s">
        <v>3676</v>
      </c>
      <c r="D219" s="677" t="s">
        <v>3503</v>
      </c>
      <c r="E219" s="678" t="s">
        <v>3677</v>
      </c>
      <c r="F219" s="679" t="s">
        <v>3678</v>
      </c>
      <c r="G219" s="680" t="s">
        <v>216</v>
      </c>
      <c r="H219" s="681">
        <v>18</v>
      </c>
      <c r="I219" s="830"/>
      <c r="J219" s="682">
        <f>ROUND(I219*H219,2)</f>
        <v>0</v>
      </c>
      <c r="K219" s="679" t="s">
        <v>3498</v>
      </c>
      <c r="L219" s="584"/>
      <c r="M219" s="683" t="s">
        <v>3433</v>
      </c>
      <c r="N219" s="684" t="s">
        <v>3450</v>
      </c>
      <c r="O219" s="657">
        <v>0.085</v>
      </c>
      <c r="P219" s="657">
        <f>O219*H219</f>
        <v>1.53</v>
      </c>
      <c r="Q219" s="657">
        <v>0</v>
      </c>
      <c r="R219" s="657">
        <f>Q219*H219</f>
        <v>0</v>
      </c>
      <c r="S219" s="657">
        <v>0</v>
      </c>
      <c r="T219" s="658">
        <f>S219*H219</f>
        <v>0</v>
      </c>
      <c r="AR219" s="576" t="s">
        <v>527</v>
      </c>
      <c r="AT219" s="576" t="s">
        <v>3503</v>
      </c>
      <c r="AU219" s="576" t="s">
        <v>266</v>
      </c>
      <c r="AY219" s="576" t="s">
        <v>3494</v>
      </c>
      <c r="BE219" s="659">
        <f>IF(N219="základní",J219,0)</f>
        <v>0</v>
      </c>
      <c r="BF219" s="659">
        <f>IF(N219="snížená",J219,0)</f>
        <v>0</v>
      </c>
      <c r="BG219" s="659">
        <f>IF(N219="zákl. přenesená",J219,0)</f>
        <v>0</v>
      </c>
      <c r="BH219" s="659">
        <f>IF(N219="sníž. přenesená",J219,0)</f>
        <v>0</v>
      </c>
      <c r="BI219" s="659">
        <f>IF(N219="nulová",J219,0)</f>
        <v>0</v>
      </c>
      <c r="BJ219" s="576" t="s">
        <v>94</v>
      </c>
      <c r="BK219" s="659">
        <f>ROUND(I219*H219,2)</f>
        <v>0</v>
      </c>
      <c r="BL219" s="576" t="s">
        <v>527</v>
      </c>
      <c r="BM219" s="576" t="s">
        <v>4140</v>
      </c>
    </row>
    <row r="220" spans="2:51" s="661" customFormat="1" ht="12.75">
      <c r="B220" s="660"/>
      <c r="D220" s="662" t="s">
        <v>3500</v>
      </c>
      <c r="E220" s="663" t="s">
        <v>3433</v>
      </c>
      <c r="F220" s="664" t="s">
        <v>4141</v>
      </c>
      <c r="H220" s="665">
        <v>18</v>
      </c>
      <c r="L220" s="660"/>
      <c r="M220" s="666"/>
      <c r="N220" s="667"/>
      <c r="O220" s="667"/>
      <c r="P220" s="667"/>
      <c r="Q220" s="667"/>
      <c r="R220" s="667"/>
      <c r="S220" s="667"/>
      <c r="T220" s="668"/>
      <c r="AT220" s="663" t="s">
        <v>3500</v>
      </c>
      <c r="AU220" s="663" t="s">
        <v>266</v>
      </c>
      <c r="AV220" s="661" t="s">
        <v>266</v>
      </c>
      <c r="AW220" s="661" t="s">
        <v>3502</v>
      </c>
      <c r="AX220" s="661" t="s">
        <v>3493</v>
      </c>
      <c r="AY220" s="663" t="s">
        <v>3494</v>
      </c>
    </row>
    <row r="221" spans="2:51" s="670" customFormat="1" ht="12.75">
      <c r="B221" s="669"/>
      <c r="D221" s="662" t="s">
        <v>3500</v>
      </c>
      <c r="E221" s="671" t="s">
        <v>3433</v>
      </c>
      <c r="F221" s="672" t="s">
        <v>3381</v>
      </c>
      <c r="H221" s="673">
        <v>18</v>
      </c>
      <c r="L221" s="669"/>
      <c r="M221" s="674"/>
      <c r="N221" s="675"/>
      <c r="O221" s="675"/>
      <c r="P221" s="675"/>
      <c r="Q221" s="675"/>
      <c r="R221" s="675"/>
      <c r="S221" s="675"/>
      <c r="T221" s="676"/>
      <c r="AT221" s="671" t="s">
        <v>3500</v>
      </c>
      <c r="AU221" s="671" t="s">
        <v>266</v>
      </c>
      <c r="AV221" s="670" t="s">
        <v>527</v>
      </c>
      <c r="AW221" s="670" t="s">
        <v>3502</v>
      </c>
      <c r="AX221" s="670" t="s">
        <v>94</v>
      </c>
      <c r="AY221" s="671" t="s">
        <v>3494</v>
      </c>
    </row>
    <row r="222" spans="2:63" s="635" customFormat="1" ht="22.9" customHeight="1">
      <c r="B222" s="634"/>
      <c r="D222" s="636" t="s">
        <v>3491</v>
      </c>
      <c r="E222" s="645" t="s">
        <v>527</v>
      </c>
      <c r="F222" s="645" t="s">
        <v>528</v>
      </c>
      <c r="J222" s="646">
        <f>BK222</f>
        <v>0</v>
      </c>
      <c r="L222" s="634"/>
      <c r="M222" s="639"/>
      <c r="N222" s="640"/>
      <c r="O222" s="640"/>
      <c r="P222" s="641">
        <f>SUM(P223:P239)</f>
        <v>18.684102000000003</v>
      </c>
      <c r="Q222" s="640"/>
      <c r="R222" s="641">
        <f>SUM(R223:R239)</f>
        <v>11.252472000000001</v>
      </c>
      <c r="S222" s="640"/>
      <c r="T222" s="642">
        <f>SUM(T223:T239)</f>
        <v>0</v>
      </c>
      <c r="AR222" s="636" t="s">
        <v>94</v>
      </c>
      <c r="AT222" s="643" t="s">
        <v>3491</v>
      </c>
      <c r="AU222" s="643" t="s">
        <v>94</v>
      </c>
      <c r="AY222" s="636" t="s">
        <v>3494</v>
      </c>
      <c r="BK222" s="644">
        <f>SUM(BK223:BK239)</f>
        <v>0</v>
      </c>
    </row>
    <row r="223" spans="2:65" s="583" customFormat="1" ht="16.5" customHeight="1">
      <c r="B223" s="647"/>
      <c r="C223" s="677" t="s">
        <v>3681</v>
      </c>
      <c r="D223" s="677" t="s">
        <v>3503</v>
      </c>
      <c r="E223" s="678" t="s">
        <v>4142</v>
      </c>
      <c r="F223" s="679" t="s">
        <v>4143</v>
      </c>
      <c r="G223" s="680" t="s">
        <v>186</v>
      </c>
      <c r="H223" s="681">
        <v>2.88</v>
      </c>
      <c r="I223" s="830"/>
      <c r="J223" s="682">
        <f>ROUND(I223*H223,2)</f>
        <v>0</v>
      </c>
      <c r="K223" s="679" t="s">
        <v>3498</v>
      </c>
      <c r="L223" s="584"/>
      <c r="M223" s="683" t="s">
        <v>3433</v>
      </c>
      <c r="N223" s="684" t="s">
        <v>3450</v>
      </c>
      <c r="O223" s="657">
        <v>1.317</v>
      </c>
      <c r="P223" s="657">
        <f>O223*H223</f>
        <v>3.79296</v>
      </c>
      <c r="Q223" s="657">
        <v>0</v>
      </c>
      <c r="R223" s="657">
        <f>Q223*H223</f>
        <v>0</v>
      </c>
      <c r="S223" s="657">
        <v>0</v>
      </c>
      <c r="T223" s="658">
        <f>S223*H223</f>
        <v>0</v>
      </c>
      <c r="AR223" s="576" t="s">
        <v>527</v>
      </c>
      <c r="AT223" s="576" t="s">
        <v>3503</v>
      </c>
      <c r="AU223" s="576" t="s">
        <v>266</v>
      </c>
      <c r="AY223" s="576" t="s">
        <v>3494</v>
      </c>
      <c r="BE223" s="659">
        <f>IF(N223="základní",J223,0)</f>
        <v>0</v>
      </c>
      <c r="BF223" s="659">
        <f>IF(N223="snížená",J223,0)</f>
        <v>0</v>
      </c>
      <c r="BG223" s="659">
        <f>IF(N223="zákl. přenesená",J223,0)</f>
        <v>0</v>
      </c>
      <c r="BH223" s="659">
        <f>IF(N223="sníž. přenesená",J223,0)</f>
        <v>0</v>
      </c>
      <c r="BI223" s="659">
        <f>IF(N223="nulová",J223,0)</f>
        <v>0</v>
      </c>
      <c r="BJ223" s="576" t="s">
        <v>94</v>
      </c>
      <c r="BK223" s="659">
        <f>ROUND(I223*H223,2)</f>
        <v>0</v>
      </c>
      <c r="BL223" s="576" t="s">
        <v>527</v>
      </c>
      <c r="BM223" s="576" t="s">
        <v>4144</v>
      </c>
    </row>
    <row r="224" spans="2:51" s="686" customFormat="1" ht="12.75">
      <c r="B224" s="685"/>
      <c r="D224" s="662" t="s">
        <v>3500</v>
      </c>
      <c r="E224" s="687" t="s">
        <v>3433</v>
      </c>
      <c r="F224" s="688" t="s">
        <v>4145</v>
      </c>
      <c r="H224" s="687" t="s">
        <v>3433</v>
      </c>
      <c r="L224" s="685"/>
      <c r="M224" s="689"/>
      <c r="N224" s="690"/>
      <c r="O224" s="690"/>
      <c r="P224" s="690"/>
      <c r="Q224" s="690"/>
      <c r="R224" s="690"/>
      <c r="S224" s="690"/>
      <c r="T224" s="691"/>
      <c r="AT224" s="687" t="s">
        <v>3500</v>
      </c>
      <c r="AU224" s="687" t="s">
        <v>266</v>
      </c>
      <c r="AV224" s="686" t="s">
        <v>94</v>
      </c>
      <c r="AW224" s="686" t="s">
        <v>3502</v>
      </c>
      <c r="AX224" s="686" t="s">
        <v>3493</v>
      </c>
      <c r="AY224" s="687" t="s">
        <v>3494</v>
      </c>
    </row>
    <row r="225" spans="2:51" s="661" customFormat="1" ht="12.75">
      <c r="B225" s="660"/>
      <c r="D225" s="662" t="s">
        <v>3500</v>
      </c>
      <c r="E225" s="663" t="s">
        <v>3433</v>
      </c>
      <c r="F225" s="664" t="s">
        <v>4146</v>
      </c>
      <c r="H225" s="665">
        <v>2.88</v>
      </c>
      <c r="L225" s="660"/>
      <c r="M225" s="666"/>
      <c r="N225" s="667"/>
      <c r="O225" s="667"/>
      <c r="P225" s="667"/>
      <c r="Q225" s="667"/>
      <c r="R225" s="667"/>
      <c r="S225" s="667"/>
      <c r="T225" s="668"/>
      <c r="AT225" s="663" t="s">
        <v>3500</v>
      </c>
      <c r="AU225" s="663" t="s">
        <v>266</v>
      </c>
      <c r="AV225" s="661" t="s">
        <v>266</v>
      </c>
      <c r="AW225" s="661" t="s">
        <v>3502</v>
      </c>
      <c r="AX225" s="661" t="s">
        <v>3493</v>
      </c>
      <c r="AY225" s="663" t="s">
        <v>3494</v>
      </c>
    </row>
    <row r="226" spans="2:51" s="670" customFormat="1" ht="12.75">
      <c r="B226" s="669"/>
      <c r="D226" s="662" t="s">
        <v>3500</v>
      </c>
      <c r="E226" s="671" t="s">
        <v>3433</v>
      </c>
      <c r="F226" s="672" t="s">
        <v>3381</v>
      </c>
      <c r="H226" s="673">
        <v>2.88</v>
      </c>
      <c r="L226" s="669"/>
      <c r="M226" s="674"/>
      <c r="N226" s="675"/>
      <c r="O226" s="675"/>
      <c r="P226" s="675"/>
      <c r="Q226" s="675"/>
      <c r="R226" s="675"/>
      <c r="S226" s="675"/>
      <c r="T226" s="676"/>
      <c r="AT226" s="671" t="s">
        <v>3500</v>
      </c>
      <c r="AU226" s="671" t="s">
        <v>266</v>
      </c>
      <c r="AV226" s="670" t="s">
        <v>527</v>
      </c>
      <c r="AW226" s="670" t="s">
        <v>3502</v>
      </c>
      <c r="AX226" s="670" t="s">
        <v>94</v>
      </c>
      <c r="AY226" s="671" t="s">
        <v>3494</v>
      </c>
    </row>
    <row r="227" spans="2:65" s="583" customFormat="1" ht="16.5" customHeight="1">
      <c r="B227" s="647"/>
      <c r="C227" s="677" t="s">
        <v>3686</v>
      </c>
      <c r="D227" s="677" t="s">
        <v>3503</v>
      </c>
      <c r="E227" s="678" t="s">
        <v>4147</v>
      </c>
      <c r="F227" s="679" t="s">
        <v>4148</v>
      </c>
      <c r="G227" s="680" t="s">
        <v>186</v>
      </c>
      <c r="H227" s="681">
        <v>1.916</v>
      </c>
      <c r="I227" s="830"/>
      <c r="J227" s="682">
        <f>ROUND(I227*H227,2)</f>
        <v>0</v>
      </c>
      <c r="K227" s="679" t="s">
        <v>3498</v>
      </c>
      <c r="L227" s="584"/>
      <c r="M227" s="683" t="s">
        <v>3433</v>
      </c>
      <c r="N227" s="684" t="s">
        <v>3450</v>
      </c>
      <c r="O227" s="657">
        <v>1.465</v>
      </c>
      <c r="P227" s="657">
        <f>O227*H227</f>
        <v>2.80694</v>
      </c>
      <c r="Q227" s="657">
        <v>0</v>
      </c>
      <c r="R227" s="657">
        <f>Q227*H227</f>
        <v>0</v>
      </c>
      <c r="S227" s="657">
        <v>0</v>
      </c>
      <c r="T227" s="658">
        <f>S227*H227</f>
        <v>0</v>
      </c>
      <c r="AR227" s="576" t="s">
        <v>527</v>
      </c>
      <c r="AT227" s="576" t="s">
        <v>3503</v>
      </c>
      <c r="AU227" s="576" t="s">
        <v>266</v>
      </c>
      <c r="AY227" s="576" t="s">
        <v>3494</v>
      </c>
      <c r="BE227" s="659">
        <f>IF(N227="základní",J227,0)</f>
        <v>0</v>
      </c>
      <c r="BF227" s="659">
        <f>IF(N227="snížená",J227,0)</f>
        <v>0</v>
      </c>
      <c r="BG227" s="659">
        <f>IF(N227="zákl. přenesená",J227,0)</f>
        <v>0</v>
      </c>
      <c r="BH227" s="659">
        <f>IF(N227="sníž. přenesená",J227,0)</f>
        <v>0</v>
      </c>
      <c r="BI227" s="659">
        <f>IF(N227="nulová",J227,0)</f>
        <v>0</v>
      </c>
      <c r="BJ227" s="576" t="s">
        <v>94</v>
      </c>
      <c r="BK227" s="659">
        <f>ROUND(I227*H227,2)</f>
        <v>0</v>
      </c>
      <c r="BL227" s="576" t="s">
        <v>527</v>
      </c>
      <c r="BM227" s="576" t="s">
        <v>4149</v>
      </c>
    </row>
    <row r="228" spans="2:51" s="686" customFormat="1" ht="12.75">
      <c r="B228" s="685"/>
      <c r="D228" s="662" t="s">
        <v>3500</v>
      </c>
      <c r="E228" s="687" t="s">
        <v>3433</v>
      </c>
      <c r="F228" s="688" t="s">
        <v>4150</v>
      </c>
      <c r="H228" s="687" t="s">
        <v>3433</v>
      </c>
      <c r="L228" s="685"/>
      <c r="M228" s="689"/>
      <c r="N228" s="690"/>
      <c r="O228" s="690"/>
      <c r="P228" s="690"/>
      <c r="Q228" s="690"/>
      <c r="R228" s="690"/>
      <c r="S228" s="690"/>
      <c r="T228" s="691"/>
      <c r="AT228" s="687" t="s">
        <v>3500</v>
      </c>
      <c r="AU228" s="687" t="s">
        <v>266</v>
      </c>
      <c r="AV228" s="686" t="s">
        <v>94</v>
      </c>
      <c r="AW228" s="686" t="s">
        <v>3502</v>
      </c>
      <c r="AX228" s="686" t="s">
        <v>3493</v>
      </c>
      <c r="AY228" s="687" t="s">
        <v>3494</v>
      </c>
    </row>
    <row r="229" spans="2:51" s="686" customFormat="1" ht="12.75">
      <c r="B229" s="685"/>
      <c r="D229" s="662" t="s">
        <v>3500</v>
      </c>
      <c r="E229" s="687" t="s">
        <v>3433</v>
      </c>
      <c r="F229" s="688" t="s">
        <v>4151</v>
      </c>
      <c r="H229" s="687" t="s">
        <v>3433</v>
      </c>
      <c r="L229" s="685"/>
      <c r="M229" s="689"/>
      <c r="N229" s="690"/>
      <c r="O229" s="690"/>
      <c r="P229" s="690"/>
      <c r="Q229" s="690"/>
      <c r="R229" s="690"/>
      <c r="S229" s="690"/>
      <c r="T229" s="691"/>
      <c r="AT229" s="687" t="s">
        <v>3500</v>
      </c>
      <c r="AU229" s="687" t="s">
        <v>266</v>
      </c>
      <c r="AV229" s="686" t="s">
        <v>94</v>
      </c>
      <c r="AW229" s="686" t="s">
        <v>3502</v>
      </c>
      <c r="AX229" s="686" t="s">
        <v>3493</v>
      </c>
      <c r="AY229" s="687" t="s">
        <v>3494</v>
      </c>
    </row>
    <row r="230" spans="2:51" s="661" customFormat="1" ht="12.75">
      <c r="B230" s="660"/>
      <c r="D230" s="662" t="s">
        <v>3500</v>
      </c>
      <c r="E230" s="663" t="s">
        <v>3433</v>
      </c>
      <c r="F230" s="664" t="s">
        <v>4152</v>
      </c>
      <c r="H230" s="665">
        <v>1.916</v>
      </c>
      <c r="L230" s="660"/>
      <c r="M230" s="666"/>
      <c r="N230" s="667"/>
      <c r="O230" s="667"/>
      <c r="P230" s="667"/>
      <c r="Q230" s="667"/>
      <c r="R230" s="667"/>
      <c r="S230" s="667"/>
      <c r="T230" s="668"/>
      <c r="AT230" s="663" t="s">
        <v>3500</v>
      </c>
      <c r="AU230" s="663" t="s">
        <v>266</v>
      </c>
      <c r="AV230" s="661" t="s">
        <v>266</v>
      </c>
      <c r="AW230" s="661" t="s">
        <v>3502</v>
      </c>
      <c r="AX230" s="661" t="s">
        <v>3493</v>
      </c>
      <c r="AY230" s="663" t="s">
        <v>3494</v>
      </c>
    </row>
    <row r="231" spans="2:51" s="670" customFormat="1" ht="12.75">
      <c r="B231" s="669"/>
      <c r="D231" s="662" t="s">
        <v>3500</v>
      </c>
      <c r="E231" s="671" t="s">
        <v>3433</v>
      </c>
      <c r="F231" s="672" t="s">
        <v>3381</v>
      </c>
      <c r="H231" s="673">
        <v>1.916</v>
      </c>
      <c r="L231" s="669"/>
      <c r="M231" s="674"/>
      <c r="N231" s="675"/>
      <c r="O231" s="675"/>
      <c r="P231" s="675"/>
      <c r="Q231" s="675"/>
      <c r="R231" s="675"/>
      <c r="S231" s="675"/>
      <c r="T231" s="676"/>
      <c r="AT231" s="671" t="s">
        <v>3500</v>
      </c>
      <c r="AU231" s="671" t="s">
        <v>266</v>
      </c>
      <c r="AV231" s="670" t="s">
        <v>527</v>
      </c>
      <c r="AW231" s="670" t="s">
        <v>3502</v>
      </c>
      <c r="AX231" s="670" t="s">
        <v>94</v>
      </c>
      <c r="AY231" s="671" t="s">
        <v>3494</v>
      </c>
    </row>
    <row r="232" spans="2:65" s="583" customFormat="1" ht="16.5" customHeight="1">
      <c r="B232" s="647"/>
      <c r="C232" s="677" t="s">
        <v>3694</v>
      </c>
      <c r="D232" s="677" t="s">
        <v>3503</v>
      </c>
      <c r="E232" s="678" t="s">
        <v>4153</v>
      </c>
      <c r="F232" s="679" t="s">
        <v>4154</v>
      </c>
      <c r="G232" s="680" t="s">
        <v>186</v>
      </c>
      <c r="H232" s="681">
        <v>1.44</v>
      </c>
      <c r="I232" s="830"/>
      <c r="J232" s="682">
        <f>ROUND(I232*H232,2)</f>
        <v>0</v>
      </c>
      <c r="K232" s="679" t="s">
        <v>3498</v>
      </c>
      <c r="L232" s="584"/>
      <c r="M232" s="683" t="s">
        <v>3433</v>
      </c>
      <c r="N232" s="684" t="s">
        <v>3450</v>
      </c>
      <c r="O232" s="657">
        <v>1.381</v>
      </c>
      <c r="P232" s="657">
        <f>O232*H232</f>
        <v>1.98864</v>
      </c>
      <c r="Q232" s="657">
        <v>0</v>
      </c>
      <c r="R232" s="657">
        <f>Q232*H232</f>
        <v>0</v>
      </c>
      <c r="S232" s="657">
        <v>0</v>
      </c>
      <c r="T232" s="658">
        <f>S232*H232</f>
        <v>0</v>
      </c>
      <c r="AR232" s="576" t="s">
        <v>527</v>
      </c>
      <c r="AT232" s="576" t="s">
        <v>3503</v>
      </c>
      <c r="AU232" s="576" t="s">
        <v>266</v>
      </c>
      <c r="AY232" s="576" t="s">
        <v>3494</v>
      </c>
      <c r="BE232" s="659">
        <f>IF(N232="základní",J232,0)</f>
        <v>0</v>
      </c>
      <c r="BF232" s="659">
        <f>IF(N232="snížená",J232,0)</f>
        <v>0</v>
      </c>
      <c r="BG232" s="659">
        <f>IF(N232="zákl. přenesená",J232,0)</f>
        <v>0</v>
      </c>
      <c r="BH232" s="659">
        <f>IF(N232="sníž. přenesená",J232,0)</f>
        <v>0</v>
      </c>
      <c r="BI232" s="659">
        <f>IF(N232="nulová",J232,0)</f>
        <v>0</v>
      </c>
      <c r="BJ232" s="576" t="s">
        <v>94</v>
      </c>
      <c r="BK232" s="659">
        <f>ROUND(I232*H232,2)</f>
        <v>0</v>
      </c>
      <c r="BL232" s="576" t="s">
        <v>527</v>
      </c>
      <c r="BM232" s="576" t="s">
        <v>4155</v>
      </c>
    </row>
    <row r="233" spans="2:51" s="686" customFormat="1" ht="12.75">
      <c r="B233" s="685"/>
      <c r="D233" s="662" t="s">
        <v>3500</v>
      </c>
      <c r="E233" s="687" t="s">
        <v>3433</v>
      </c>
      <c r="F233" s="688" t="s">
        <v>4156</v>
      </c>
      <c r="H233" s="687" t="s">
        <v>3433</v>
      </c>
      <c r="L233" s="685"/>
      <c r="M233" s="689"/>
      <c r="N233" s="690"/>
      <c r="O233" s="690"/>
      <c r="P233" s="690"/>
      <c r="Q233" s="690"/>
      <c r="R233" s="690"/>
      <c r="S233" s="690"/>
      <c r="T233" s="691"/>
      <c r="AT233" s="687" t="s">
        <v>3500</v>
      </c>
      <c r="AU233" s="687" t="s">
        <v>266</v>
      </c>
      <c r="AV233" s="686" t="s">
        <v>94</v>
      </c>
      <c r="AW233" s="686" t="s">
        <v>3502</v>
      </c>
      <c r="AX233" s="686" t="s">
        <v>3493</v>
      </c>
      <c r="AY233" s="687" t="s">
        <v>3494</v>
      </c>
    </row>
    <row r="234" spans="2:51" s="661" customFormat="1" ht="12.75">
      <c r="B234" s="660"/>
      <c r="D234" s="662" t="s">
        <v>3500</v>
      </c>
      <c r="E234" s="663" t="s">
        <v>3433</v>
      </c>
      <c r="F234" s="664" t="s">
        <v>4157</v>
      </c>
      <c r="H234" s="665">
        <v>1.44</v>
      </c>
      <c r="L234" s="660"/>
      <c r="M234" s="666"/>
      <c r="N234" s="667"/>
      <c r="O234" s="667"/>
      <c r="P234" s="667"/>
      <c r="Q234" s="667"/>
      <c r="R234" s="667"/>
      <c r="S234" s="667"/>
      <c r="T234" s="668"/>
      <c r="AT234" s="663" t="s">
        <v>3500</v>
      </c>
      <c r="AU234" s="663" t="s">
        <v>266</v>
      </c>
      <c r="AV234" s="661" t="s">
        <v>266</v>
      </c>
      <c r="AW234" s="661" t="s">
        <v>3502</v>
      </c>
      <c r="AX234" s="661" t="s">
        <v>3493</v>
      </c>
      <c r="AY234" s="663" t="s">
        <v>3494</v>
      </c>
    </row>
    <row r="235" spans="2:51" s="670" customFormat="1" ht="12.75">
      <c r="B235" s="669"/>
      <c r="D235" s="662" t="s">
        <v>3500</v>
      </c>
      <c r="E235" s="671" t="s">
        <v>3433</v>
      </c>
      <c r="F235" s="672" t="s">
        <v>3381</v>
      </c>
      <c r="H235" s="673">
        <v>1.44</v>
      </c>
      <c r="L235" s="669"/>
      <c r="M235" s="674"/>
      <c r="N235" s="675"/>
      <c r="O235" s="675"/>
      <c r="P235" s="675"/>
      <c r="Q235" s="675"/>
      <c r="R235" s="675"/>
      <c r="S235" s="675"/>
      <c r="T235" s="676"/>
      <c r="AT235" s="671" t="s">
        <v>3500</v>
      </c>
      <c r="AU235" s="671" t="s">
        <v>266</v>
      </c>
      <c r="AV235" s="670" t="s">
        <v>527</v>
      </c>
      <c r="AW235" s="670" t="s">
        <v>3502</v>
      </c>
      <c r="AX235" s="670" t="s">
        <v>94</v>
      </c>
      <c r="AY235" s="671" t="s">
        <v>3494</v>
      </c>
    </row>
    <row r="236" spans="2:65" s="583" customFormat="1" ht="16.5" customHeight="1">
      <c r="B236" s="647"/>
      <c r="C236" s="677" t="s">
        <v>3699</v>
      </c>
      <c r="D236" s="677" t="s">
        <v>3503</v>
      </c>
      <c r="E236" s="678" t="s">
        <v>4158</v>
      </c>
      <c r="F236" s="679" t="s">
        <v>4159</v>
      </c>
      <c r="G236" s="680" t="s">
        <v>186</v>
      </c>
      <c r="H236" s="681">
        <v>6.089</v>
      </c>
      <c r="I236" s="830"/>
      <c r="J236" s="682">
        <f>ROUND(I236*H236,2)</f>
        <v>0</v>
      </c>
      <c r="K236" s="679" t="s">
        <v>3498</v>
      </c>
      <c r="L236" s="584"/>
      <c r="M236" s="683" t="s">
        <v>3433</v>
      </c>
      <c r="N236" s="684" t="s">
        <v>3450</v>
      </c>
      <c r="O236" s="657">
        <v>1.658</v>
      </c>
      <c r="P236" s="657">
        <f>O236*H236</f>
        <v>10.095562000000001</v>
      </c>
      <c r="Q236" s="657">
        <v>1.848</v>
      </c>
      <c r="R236" s="657">
        <f>Q236*H236</f>
        <v>11.252472000000001</v>
      </c>
      <c r="S236" s="657">
        <v>0</v>
      </c>
      <c r="T236" s="658">
        <f>S236*H236</f>
        <v>0</v>
      </c>
      <c r="AR236" s="576" t="s">
        <v>527</v>
      </c>
      <c r="AT236" s="576" t="s">
        <v>3503</v>
      </c>
      <c r="AU236" s="576" t="s">
        <v>266</v>
      </c>
      <c r="AY236" s="576" t="s">
        <v>3494</v>
      </c>
      <c r="BE236" s="659">
        <f>IF(N236="základní",J236,0)</f>
        <v>0</v>
      </c>
      <c r="BF236" s="659">
        <f>IF(N236="snížená",J236,0)</f>
        <v>0</v>
      </c>
      <c r="BG236" s="659">
        <f>IF(N236="zákl. přenesená",J236,0)</f>
        <v>0</v>
      </c>
      <c r="BH236" s="659">
        <f>IF(N236="sníž. přenesená",J236,0)</f>
        <v>0</v>
      </c>
      <c r="BI236" s="659">
        <f>IF(N236="nulová",J236,0)</f>
        <v>0</v>
      </c>
      <c r="BJ236" s="576" t="s">
        <v>94</v>
      </c>
      <c r="BK236" s="659">
        <f>ROUND(I236*H236,2)</f>
        <v>0</v>
      </c>
      <c r="BL236" s="576" t="s">
        <v>527</v>
      </c>
      <c r="BM236" s="576" t="s">
        <v>4160</v>
      </c>
    </row>
    <row r="237" spans="2:51" s="686" customFormat="1" ht="12.75">
      <c r="B237" s="685"/>
      <c r="D237" s="662" t="s">
        <v>3500</v>
      </c>
      <c r="E237" s="687" t="s">
        <v>3433</v>
      </c>
      <c r="F237" s="688" t="s">
        <v>4066</v>
      </c>
      <c r="H237" s="687" t="s">
        <v>3433</v>
      </c>
      <c r="L237" s="685"/>
      <c r="M237" s="689"/>
      <c r="N237" s="690"/>
      <c r="O237" s="690"/>
      <c r="P237" s="690"/>
      <c r="Q237" s="690"/>
      <c r="R237" s="690"/>
      <c r="S237" s="690"/>
      <c r="T237" s="691"/>
      <c r="AT237" s="687" t="s">
        <v>3500</v>
      </c>
      <c r="AU237" s="687" t="s">
        <v>266</v>
      </c>
      <c r="AV237" s="686" t="s">
        <v>94</v>
      </c>
      <c r="AW237" s="686" t="s">
        <v>3502</v>
      </c>
      <c r="AX237" s="686" t="s">
        <v>3493</v>
      </c>
      <c r="AY237" s="687" t="s">
        <v>3494</v>
      </c>
    </row>
    <row r="238" spans="2:51" s="661" customFormat="1" ht="12.75">
      <c r="B238" s="660"/>
      <c r="D238" s="662" t="s">
        <v>3500</v>
      </c>
      <c r="E238" s="663" t="s">
        <v>3433</v>
      </c>
      <c r="F238" s="664" t="s">
        <v>4161</v>
      </c>
      <c r="H238" s="665">
        <v>6.089</v>
      </c>
      <c r="L238" s="660"/>
      <c r="M238" s="666"/>
      <c r="N238" s="667"/>
      <c r="O238" s="667"/>
      <c r="P238" s="667"/>
      <c r="Q238" s="667"/>
      <c r="R238" s="667"/>
      <c r="S238" s="667"/>
      <c r="T238" s="668"/>
      <c r="AT238" s="663" t="s">
        <v>3500</v>
      </c>
      <c r="AU238" s="663" t="s">
        <v>266</v>
      </c>
      <c r="AV238" s="661" t="s">
        <v>266</v>
      </c>
      <c r="AW238" s="661" t="s">
        <v>3502</v>
      </c>
      <c r="AX238" s="661" t="s">
        <v>3493</v>
      </c>
      <c r="AY238" s="663" t="s">
        <v>3494</v>
      </c>
    </row>
    <row r="239" spans="2:51" s="670" customFormat="1" ht="12.75">
      <c r="B239" s="669"/>
      <c r="D239" s="662" t="s">
        <v>3500</v>
      </c>
      <c r="E239" s="671" t="s">
        <v>3433</v>
      </c>
      <c r="F239" s="672" t="s">
        <v>3381</v>
      </c>
      <c r="H239" s="673">
        <v>6.089</v>
      </c>
      <c r="L239" s="669"/>
      <c r="M239" s="674"/>
      <c r="N239" s="675"/>
      <c r="O239" s="675"/>
      <c r="P239" s="675"/>
      <c r="Q239" s="675"/>
      <c r="R239" s="675"/>
      <c r="S239" s="675"/>
      <c r="T239" s="676"/>
      <c r="AT239" s="671" t="s">
        <v>3500</v>
      </c>
      <c r="AU239" s="671" t="s">
        <v>266</v>
      </c>
      <c r="AV239" s="670" t="s">
        <v>527</v>
      </c>
      <c r="AW239" s="670" t="s">
        <v>3502</v>
      </c>
      <c r="AX239" s="670" t="s">
        <v>94</v>
      </c>
      <c r="AY239" s="671" t="s">
        <v>3494</v>
      </c>
    </row>
    <row r="240" spans="2:63" s="635" customFormat="1" ht="22.9" customHeight="1">
      <c r="B240" s="634"/>
      <c r="D240" s="636" t="s">
        <v>3491</v>
      </c>
      <c r="E240" s="645" t="s">
        <v>169</v>
      </c>
      <c r="F240" s="645" t="s">
        <v>3693</v>
      </c>
      <c r="J240" s="646">
        <f>BK240</f>
        <v>0</v>
      </c>
      <c r="L240" s="634"/>
      <c r="M240" s="639"/>
      <c r="N240" s="640"/>
      <c r="O240" s="640"/>
      <c r="P240" s="641">
        <f>SUM(P241:P297)</f>
        <v>609.824152</v>
      </c>
      <c r="Q240" s="640"/>
      <c r="R240" s="641">
        <f>SUM(R241:R297)</f>
        <v>152.002576</v>
      </c>
      <c r="S240" s="640"/>
      <c r="T240" s="642">
        <f>SUM(T241:T297)</f>
        <v>0</v>
      </c>
      <c r="AR240" s="636" t="s">
        <v>94</v>
      </c>
      <c r="AT240" s="643" t="s">
        <v>3491</v>
      </c>
      <c r="AU240" s="643" t="s">
        <v>94</v>
      </c>
      <c r="AY240" s="636" t="s">
        <v>3494</v>
      </c>
      <c r="BK240" s="644">
        <f>SUM(BK241:BK297)</f>
        <v>0</v>
      </c>
    </row>
    <row r="241" spans="2:65" s="583" customFormat="1" ht="16.5" customHeight="1">
      <c r="B241" s="647"/>
      <c r="C241" s="677" t="s">
        <v>554</v>
      </c>
      <c r="D241" s="677" t="s">
        <v>3503</v>
      </c>
      <c r="E241" s="678" t="s">
        <v>4162</v>
      </c>
      <c r="F241" s="679" t="s">
        <v>4163</v>
      </c>
      <c r="G241" s="680" t="s">
        <v>183</v>
      </c>
      <c r="H241" s="681">
        <v>585.75</v>
      </c>
      <c r="I241" s="830"/>
      <c r="J241" s="682">
        <f>ROUND(I241*H241,2)</f>
        <v>0</v>
      </c>
      <c r="K241" s="679" t="s">
        <v>3498</v>
      </c>
      <c r="L241" s="584"/>
      <c r="M241" s="683" t="s">
        <v>3433</v>
      </c>
      <c r="N241" s="684" t="s">
        <v>3450</v>
      </c>
      <c r="O241" s="657">
        <v>0.026</v>
      </c>
      <c r="P241" s="657">
        <f>O241*H241</f>
        <v>15.2295</v>
      </c>
      <c r="Q241" s="657">
        <v>0</v>
      </c>
      <c r="R241" s="657">
        <f>Q241*H241</f>
        <v>0</v>
      </c>
      <c r="S241" s="657">
        <v>0</v>
      </c>
      <c r="T241" s="658">
        <f>S241*H241</f>
        <v>0</v>
      </c>
      <c r="AR241" s="576" t="s">
        <v>527</v>
      </c>
      <c r="AT241" s="576" t="s">
        <v>3503</v>
      </c>
      <c r="AU241" s="576" t="s">
        <v>266</v>
      </c>
      <c r="AY241" s="576" t="s">
        <v>3494</v>
      </c>
      <c r="BE241" s="659">
        <f>IF(N241="základní",J241,0)</f>
        <v>0</v>
      </c>
      <c r="BF241" s="659">
        <f>IF(N241="snížená",J241,0)</f>
        <v>0</v>
      </c>
      <c r="BG241" s="659">
        <f>IF(N241="zákl. přenesená",J241,0)</f>
        <v>0</v>
      </c>
      <c r="BH241" s="659">
        <f>IF(N241="sníž. přenesená",J241,0)</f>
        <v>0</v>
      </c>
      <c r="BI241" s="659">
        <f>IF(N241="nulová",J241,0)</f>
        <v>0</v>
      </c>
      <c r="BJ241" s="576" t="s">
        <v>94</v>
      </c>
      <c r="BK241" s="659">
        <f>ROUND(I241*H241,2)</f>
        <v>0</v>
      </c>
      <c r="BL241" s="576" t="s">
        <v>527</v>
      </c>
      <c r="BM241" s="576" t="s">
        <v>4164</v>
      </c>
    </row>
    <row r="242" spans="2:51" s="686" customFormat="1" ht="12.75">
      <c r="B242" s="685"/>
      <c r="D242" s="662" t="s">
        <v>3500</v>
      </c>
      <c r="E242" s="687" t="s">
        <v>3433</v>
      </c>
      <c r="F242" s="688" t="s">
        <v>4165</v>
      </c>
      <c r="H242" s="687" t="s">
        <v>3433</v>
      </c>
      <c r="L242" s="685"/>
      <c r="M242" s="689"/>
      <c r="N242" s="690"/>
      <c r="O242" s="690"/>
      <c r="P242" s="690"/>
      <c r="Q242" s="690"/>
      <c r="R242" s="690"/>
      <c r="S242" s="690"/>
      <c r="T242" s="691"/>
      <c r="AT242" s="687" t="s">
        <v>3500</v>
      </c>
      <c r="AU242" s="687" t="s">
        <v>266</v>
      </c>
      <c r="AV242" s="686" t="s">
        <v>94</v>
      </c>
      <c r="AW242" s="686" t="s">
        <v>3502</v>
      </c>
      <c r="AX242" s="686" t="s">
        <v>3493</v>
      </c>
      <c r="AY242" s="687" t="s">
        <v>3494</v>
      </c>
    </row>
    <row r="243" spans="2:51" s="661" customFormat="1" ht="12.75">
      <c r="B243" s="660"/>
      <c r="D243" s="662" t="s">
        <v>3500</v>
      </c>
      <c r="E243" s="663" t="s">
        <v>3433</v>
      </c>
      <c r="F243" s="664" t="s">
        <v>4166</v>
      </c>
      <c r="H243" s="665">
        <v>559.26</v>
      </c>
      <c r="L243" s="660"/>
      <c r="M243" s="666"/>
      <c r="N243" s="667"/>
      <c r="O243" s="667"/>
      <c r="P243" s="667"/>
      <c r="Q243" s="667"/>
      <c r="R243" s="667"/>
      <c r="S243" s="667"/>
      <c r="T243" s="668"/>
      <c r="AT243" s="663" t="s">
        <v>3500</v>
      </c>
      <c r="AU243" s="663" t="s">
        <v>266</v>
      </c>
      <c r="AV243" s="661" t="s">
        <v>266</v>
      </c>
      <c r="AW243" s="661" t="s">
        <v>3502</v>
      </c>
      <c r="AX243" s="661" t="s">
        <v>3493</v>
      </c>
      <c r="AY243" s="663" t="s">
        <v>3494</v>
      </c>
    </row>
    <row r="244" spans="2:51" s="686" customFormat="1" ht="12.75">
      <c r="B244" s="685"/>
      <c r="D244" s="662" t="s">
        <v>3500</v>
      </c>
      <c r="E244" s="687" t="s">
        <v>3433</v>
      </c>
      <c r="F244" s="688" t="s">
        <v>4167</v>
      </c>
      <c r="H244" s="687" t="s">
        <v>3433</v>
      </c>
      <c r="L244" s="685"/>
      <c r="M244" s="689"/>
      <c r="N244" s="690"/>
      <c r="O244" s="690"/>
      <c r="P244" s="690"/>
      <c r="Q244" s="690"/>
      <c r="R244" s="690"/>
      <c r="S244" s="690"/>
      <c r="T244" s="691"/>
      <c r="AT244" s="687" t="s">
        <v>3500</v>
      </c>
      <c r="AU244" s="687" t="s">
        <v>266</v>
      </c>
      <c r="AV244" s="686" t="s">
        <v>94</v>
      </c>
      <c r="AW244" s="686" t="s">
        <v>3502</v>
      </c>
      <c r="AX244" s="686" t="s">
        <v>3493</v>
      </c>
      <c r="AY244" s="687" t="s">
        <v>3494</v>
      </c>
    </row>
    <row r="245" spans="2:51" s="661" customFormat="1" ht="12.75">
      <c r="B245" s="660"/>
      <c r="D245" s="662" t="s">
        <v>3500</v>
      </c>
      <c r="E245" s="663" t="s">
        <v>3433</v>
      </c>
      <c r="F245" s="664" t="s">
        <v>4168</v>
      </c>
      <c r="H245" s="665">
        <v>26.49</v>
      </c>
      <c r="L245" s="660"/>
      <c r="M245" s="666"/>
      <c r="N245" s="667"/>
      <c r="O245" s="667"/>
      <c r="P245" s="667"/>
      <c r="Q245" s="667"/>
      <c r="R245" s="667"/>
      <c r="S245" s="667"/>
      <c r="T245" s="668"/>
      <c r="AT245" s="663" t="s">
        <v>3500</v>
      </c>
      <c r="AU245" s="663" t="s">
        <v>266</v>
      </c>
      <c r="AV245" s="661" t="s">
        <v>266</v>
      </c>
      <c r="AW245" s="661" t="s">
        <v>3502</v>
      </c>
      <c r="AX245" s="661" t="s">
        <v>3493</v>
      </c>
      <c r="AY245" s="663" t="s">
        <v>3494</v>
      </c>
    </row>
    <row r="246" spans="2:51" s="670" customFormat="1" ht="12.75">
      <c r="B246" s="669"/>
      <c r="D246" s="662" t="s">
        <v>3500</v>
      </c>
      <c r="E246" s="671" t="s">
        <v>3433</v>
      </c>
      <c r="F246" s="672" t="s">
        <v>3381</v>
      </c>
      <c r="H246" s="673">
        <v>585.75</v>
      </c>
      <c r="L246" s="669"/>
      <c r="M246" s="674"/>
      <c r="N246" s="675"/>
      <c r="O246" s="675"/>
      <c r="P246" s="675"/>
      <c r="Q246" s="675"/>
      <c r="R246" s="675"/>
      <c r="S246" s="675"/>
      <c r="T246" s="676"/>
      <c r="AT246" s="671" t="s">
        <v>3500</v>
      </c>
      <c r="AU246" s="671" t="s">
        <v>266</v>
      </c>
      <c r="AV246" s="670" t="s">
        <v>527</v>
      </c>
      <c r="AW246" s="670" t="s">
        <v>3502</v>
      </c>
      <c r="AX246" s="670" t="s">
        <v>94</v>
      </c>
      <c r="AY246" s="671" t="s">
        <v>3494</v>
      </c>
    </row>
    <row r="247" spans="2:65" s="583" customFormat="1" ht="16.5" customHeight="1">
      <c r="B247" s="647"/>
      <c r="C247" s="677" t="s">
        <v>3708</v>
      </c>
      <c r="D247" s="677" t="s">
        <v>3503</v>
      </c>
      <c r="E247" s="678" t="s">
        <v>3695</v>
      </c>
      <c r="F247" s="679" t="s">
        <v>3696</v>
      </c>
      <c r="G247" s="680" t="s">
        <v>183</v>
      </c>
      <c r="H247" s="681">
        <v>237.458</v>
      </c>
      <c r="I247" s="830"/>
      <c r="J247" s="682">
        <f>ROUND(I247*H247,2)</f>
        <v>0</v>
      </c>
      <c r="K247" s="679" t="s">
        <v>3498</v>
      </c>
      <c r="L247" s="584"/>
      <c r="M247" s="683" t="s">
        <v>3433</v>
      </c>
      <c r="N247" s="684" t="s">
        <v>3450</v>
      </c>
      <c r="O247" s="657">
        <v>0.029</v>
      </c>
      <c r="P247" s="657">
        <f>O247*H247</f>
        <v>6.8862820000000005</v>
      </c>
      <c r="Q247" s="657">
        <v>0</v>
      </c>
      <c r="R247" s="657">
        <f>Q247*H247</f>
        <v>0</v>
      </c>
      <c r="S247" s="657">
        <v>0</v>
      </c>
      <c r="T247" s="658">
        <f>S247*H247</f>
        <v>0</v>
      </c>
      <c r="AR247" s="576" t="s">
        <v>527</v>
      </c>
      <c r="AT247" s="576" t="s">
        <v>3503</v>
      </c>
      <c r="AU247" s="576" t="s">
        <v>266</v>
      </c>
      <c r="AY247" s="576" t="s">
        <v>3494</v>
      </c>
      <c r="BE247" s="659">
        <f>IF(N247="základní",J247,0)</f>
        <v>0</v>
      </c>
      <c r="BF247" s="659">
        <f>IF(N247="snížená",J247,0)</f>
        <v>0</v>
      </c>
      <c r="BG247" s="659">
        <f>IF(N247="zákl. přenesená",J247,0)</f>
        <v>0</v>
      </c>
      <c r="BH247" s="659">
        <f>IF(N247="sníž. přenesená",J247,0)</f>
        <v>0</v>
      </c>
      <c r="BI247" s="659">
        <f>IF(N247="nulová",J247,0)</f>
        <v>0</v>
      </c>
      <c r="BJ247" s="576" t="s">
        <v>94</v>
      </c>
      <c r="BK247" s="659">
        <f>ROUND(I247*H247,2)</f>
        <v>0</v>
      </c>
      <c r="BL247" s="576" t="s">
        <v>527</v>
      </c>
      <c r="BM247" s="576" t="s">
        <v>4169</v>
      </c>
    </row>
    <row r="248" spans="2:51" s="661" customFormat="1" ht="12.75">
      <c r="B248" s="660"/>
      <c r="D248" s="662" t="s">
        <v>3500</v>
      </c>
      <c r="E248" s="663" t="s">
        <v>3433</v>
      </c>
      <c r="F248" s="664" t="s">
        <v>4170</v>
      </c>
      <c r="H248" s="665">
        <v>237.458</v>
      </c>
      <c r="L248" s="660"/>
      <c r="M248" s="666"/>
      <c r="N248" s="667"/>
      <c r="O248" s="667"/>
      <c r="P248" s="667"/>
      <c r="Q248" s="667"/>
      <c r="R248" s="667"/>
      <c r="S248" s="667"/>
      <c r="T248" s="668"/>
      <c r="AT248" s="663" t="s">
        <v>3500</v>
      </c>
      <c r="AU248" s="663" t="s">
        <v>266</v>
      </c>
      <c r="AV248" s="661" t="s">
        <v>266</v>
      </c>
      <c r="AW248" s="661" t="s">
        <v>3502</v>
      </c>
      <c r="AX248" s="661" t="s">
        <v>3493</v>
      </c>
      <c r="AY248" s="663" t="s">
        <v>3494</v>
      </c>
    </row>
    <row r="249" spans="2:51" s="670" customFormat="1" ht="12.75">
      <c r="B249" s="669"/>
      <c r="D249" s="662" t="s">
        <v>3500</v>
      </c>
      <c r="E249" s="671" t="s">
        <v>3433</v>
      </c>
      <c r="F249" s="672" t="s">
        <v>3381</v>
      </c>
      <c r="H249" s="673">
        <v>237.458</v>
      </c>
      <c r="L249" s="669"/>
      <c r="M249" s="674"/>
      <c r="N249" s="675"/>
      <c r="O249" s="675"/>
      <c r="P249" s="675"/>
      <c r="Q249" s="675"/>
      <c r="R249" s="675"/>
      <c r="S249" s="675"/>
      <c r="T249" s="676"/>
      <c r="AT249" s="671" t="s">
        <v>3500</v>
      </c>
      <c r="AU249" s="671" t="s">
        <v>266</v>
      </c>
      <c r="AV249" s="670" t="s">
        <v>527</v>
      </c>
      <c r="AW249" s="670" t="s">
        <v>3502</v>
      </c>
      <c r="AX249" s="670" t="s">
        <v>94</v>
      </c>
      <c r="AY249" s="671" t="s">
        <v>3494</v>
      </c>
    </row>
    <row r="250" spans="2:65" s="583" customFormat="1" ht="16.5" customHeight="1">
      <c r="B250" s="647"/>
      <c r="C250" s="677" t="s">
        <v>3713</v>
      </c>
      <c r="D250" s="677" t="s">
        <v>3503</v>
      </c>
      <c r="E250" s="678" t="s">
        <v>4171</v>
      </c>
      <c r="F250" s="679" t="s">
        <v>4172</v>
      </c>
      <c r="G250" s="680" t="s">
        <v>183</v>
      </c>
      <c r="H250" s="681">
        <v>79.16</v>
      </c>
      <c r="I250" s="830"/>
      <c r="J250" s="682">
        <f>ROUND(I250*H250,2)</f>
        <v>0</v>
      </c>
      <c r="K250" s="679" t="s">
        <v>3498</v>
      </c>
      <c r="L250" s="584"/>
      <c r="M250" s="683" t="s">
        <v>3433</v>
      </c>
      <c r="N250" s="684" t="s">
        <v>3450</v>
      </c>
      <c r="O250" s="657">
        <v>0.026</v>
      </c>
      <c r="P250" s="657">
        <f>O250*H250</f>
        <v>2.05816</v>
      </c>
      <c r="Q250" s="657">
        <v>0</v>
      </c>
      <c r="R250" s="657">
        <f>Q250*H250</f>
        <v>0</v>
      </c>
      <c r="S250" s="657">
        <v>0</v>
      </c>
      <c r="T250" s="658">
        <f>S250*H250</f>
        <v>0</v>
      </c>
      <c r="AR250" s="576" t="s">
        <v>527</v>
      </c>
      <c r="AT250" s="576" t="s">
        <v>3503</v>
      </c>
      <c r="AU250" s="576" t="s">
        <v>266</v>
      </c>
      <c r="AY250" s="576" t="s">
        <v>3494</v>
      </c>
      <c r="BE250" s="659">
        <f>IF(N250="základní",J250,0)</f>
        <v>0</v>
      </c>
      <c r="BF250" s="659">
        <f>IF(N250="snížená",J250,0)</f>
        <v>0</v>
      </c>
      <c r="BG250" s="659">
        <f>IF(N250="zákl. přenesená",J250,0)</f>
        <v>0</v>
      </c>
      <c r="BH250" s="659">
        <f>IF(N250="sníž. přenesená",J250,0)</f>
        <v>0</v>
      </c>
      <c r="BI250" s="659">
        <f>IF(N250="nulová",J250,0)</f>
        <v>0</v>
      </c>
      <c r="BJ250" s="576" t="s">
        <v>94</v>
      </c>
      <c r="BK250" s="659">
        <f>ROUND(I250*H250,2)</f>
        <v>0</v>
      </c>
      <c r="BL250" s="576" t="s">
        <v>527</v>
      </c>
      <c r="BM250" s="576" t="s">
        <v>4173</v>
      </c>
    </row>
    <row r="251" spans="2:51" s="686" customFormat="1" ht="12.75">
      <c r="B251" s="685"/>
      <c r="D251" s="662" t="s">
        <v>3500</v>
      </c>
      <c r="E251" s="687" t="s">
        <v>3433</v>
      </c>
      <c r="F251" s="688" t="s">
        <v>4174</v>
      </c>
      <c r="H251" s="687" t="s">
        <v>3433</v>
      </c>
      <c r="L251" s="685"/>
      <c r="M251" s="689"/>
      <c r="N251" s="690"/>
      <c r="O251" s="690"/>
      <c r="P251" s="690"/>
      <c r="Q251" s="690"/>
      <c r="R251" s="690"/>
      <c r="S251" s="690"/>
      <c r="T251" s="691"/>
      <c r="AT251" s="687" t="s">
        <v>3500</v>
      </c>
      <c r="AU251" s="687" t="s">
        <v>266</v>
      </c>
      <c r="AV251" s="686" t="s">
        <v>94</v>
      </c>
      <c r="AW251" s="686" t="s">
        <v>3502</v>
      </c>
      <c r="AX251" s="686" t="s">
        <v>3493</v>
      </c>
      <c r="AY251" s="687" t="s">
        <v>3494</v>
      </c>
    </row>
    <row r="252" spans="2:51" s="661" customFormat="1" ht="12.75">
      <c r="B252" s="660"/>
      <c r="D252" s="662" t="s">
        <v>3500</v>
      </c>
      <c r="E252" s="663" t="s">
        <v>3433</v>
      </c>
      <c r="F252" s="664" t="s">
        <v>4175</v>
      </c>
      <c r="H252" s="665">
        <v>79.16</v>
      </c>
      <c r="L252" s="660"/>
      <c r="M252" s="666"/>
      <c r="N252" s="667"/>
      <c r="O252" s="667"/>
      <c r="P252" s="667"/>
      <c r="Q252" s="667"/>
      <c r="R252" s="667"/>
      <c r="S252" s="667"/>
      <c r="T252" s="668"/>
      <c r="AT252" s="663" t="s">
        <v>3500</v>
      </c>
      <c r="AU252" s="663" t="s">
        <v>266</v>
      </c>
      <c r="AV252" s="661" t="s">
        <v>266</v>
      </c>
      <c r="AW252" s="661" t="s">
        <v>3502</v>
      </c>
      <c r="AX252" s="661" t="s">
        <v>3493</v>
      </c>
      <c r="AY252" s="663" t="s">
        <v>3494</v>
      </c>
    </row>
    <row r="253" spans="2:51" s="670" customFormat="1" ht="12.75">
      <c r="B253" s="669"/>
      <c r="D253" s="662" t="s">
        <v>3500</v>
      </c>
      <c r="E253" s="671" t="s">
        <v>3433</v>
      </c>
      <c r="F253" s="672" t="s">
        <v>3381</v>
      </c>
      <c r="H253" s="673">
        <v>79.16</v>
      </c>
      <c r="L253" s="669"/>
      <c r="M253" s="674"/>
      <c r="N253" s="675"/>
      <c r="O253" s="675"/>
      <c r="P253" s="675"/>
      <c r="Q253" s="675"/>
      <c r="R253" s="675"/>
      <c r="S253" s="675"/>
      <c r="T253" s="676"/>
      <c r="AT253" s="671" t="s">
        <v>3500</v>
      </c>
      <c r="AU253" s="671" t="s">
        <v>266</v>
      </c>
      <c r="AV253" s="670" t="s">
        <v>527</v>
      </c>
      <c r="AW253" s="670" t="s">
        <v>3502</v>
      </c>
      <c r="AX253" s="670" t="s">
        <v>94</v>
      </c>
      <c r="AY253" s="671" t="s">
        <v>3494</v>
      </c>
    </row>
    <row r="254" spans="2:65" s="583" customFormat="1" ht="16.5" customHeight="1">
      <c r="B254" s="647"/>
      <c r="C254" s="677" t="s">
        <v>1674</v>
      </c>
      <c r="D254" s="677" t="s">
        <v>3503</v>
      </c>
      <c r="E254" s="678" t="s">
        <v>3700</v>
      </c>
      <c r="F254" s="679" t="s">
        <v>3701</v>
      </c>
      <c r="G254" s="680" t="s">
        <v>183</v>
      </c>
      <c r="H254" s="681">
        <v>28</v>
      </c>
      <c r="I254" s="830"/>
      <c r="J254" s="682">
        <f>ROUND(I254*H254,2)</f>
        <v>0</v>
      </c>
      <c r="K254" s="679" t="s">
        <v>3498</v>
      </c>
      <c r="L254" s="584"/>
      <c r="M254" s="683" t="s">
        <v>3433</v>
      </c>
      <c r="N254" s="684" t="s">
        <v>3450</v>
      </c>
      <c r="O254" s="657">
        <v>0.028</v>
      </c>
      <c r="P254" s="657">
        <f>O254*H254</f>
        <v>0.784</v>
      </c>
      <c r="Q254" s="657">
        <v>0</v>
      </c>
      <c r="R254" s="657">
        <f>Q254*H254</f>
        <v>0</v>
      </c>
      <c r="S254" s="657">
        <v>0</v>
      </c>
      <c r="T254" s="658">
        <f>S254*H254</f>
        <v>0</v>
      </c>
      <c r="AR254" s="576" t="s">
        <v>527</v>
      </c>
      <c r="AT254" s="576" t="s">
        <v>3503</v>
      </c>
      <c r="AU254" s="576" t="s">
        <v>266</v>
      </c>
      <c r="AY254" s="576" t="s">
        <v>3494</v>
      </c>
      <c r="BE254" s="659">
        <f>IF(N254="základní",J254,0)</f>
        <v>0</v>
      </c>
      <c r="BF254" s="659">
        <f>IF(N254="snížená",J254,0)</f>
        <v>0</v>
      </c>
      <c r="BG254" s="659">
        <f>IF(N254="zákl. přenesená",J254,0)</f>
        <v>0</v>
      </c>
      <c r="BH254" s="659">
        <f>IF(N254="sníž. přenesená",J254,0)</f>
        <v>0</v>
      </c>
      <c r="BI254" s="659">
        <f>IF(N254="nulová",J254,0)</f>
        <v>0</v>
      </c>
      <c r="BJ254" s="576" t="s">
        <v>94</v>
      </c>
      <c r="BK254" s="659">
        <f>ROUND(I254*H254,2)</f>
        <v>0</v>
      </c>
      <c r="BL254" s="576" t="s">
        <v>527</v>
      </c>
      <c r="BM254" s="576" t="s">
        <v>4176</v>
      </c>
    </row>
    <row r="255" spans="2:51" s="661" customFormat="1" ht="12.75">
      <c r="B255" s="660"/>
      <c r="D255" s="662" t="s">
        <v>3500</v>
      </c>
      <c r="E255" s="663" t="s">
        <v>3433</v>
      </c>
      <c r="F255" s="664" t="s">
        <v>4177</v>
      </c>
      <c r="H255" s="665">
        <v>28</v>
      </c>
      <c r="L255" s="660"/>
      <c r="M255" s="666"/>
      <c r="N255" s="667"/>
      <c r="O255" s="667"/>
      <c r="P255" s="667"/>
      <c r="Q255" s="667"/>
      <c r="R255" s="667"/>
      <c r="S255" s="667"/>
      <c r="T255" s="668"/>
      <c r="AT255" s="663" t="s">
        <v>3500</v>
      </c>
      <c r="AU255" s="663" t="s">
        <v>266</v>
      </c>
      <c r="AV255" s="661" t="s">
        <v>266</v>
      </c>
      <c r="AW255" s="661" t="s">
        <v>3502</v>
      </c>
      <c r="AX255" s="661" t="s">
        <v>3493</v>
      </c>
      <c r="AY255" s="663" t="s">
        <v>3494</v>
      </c>
    </row>
    <row r="256" spans="2:51" s="670" customFormat="1" ht="12.75">
      <c r="B256" s="669"/>
      <c r="D256" s="662" t="s">
        <v>3500</v>
      </c>
      <c r="E256" s="671" t="s">
        <v>3433</v>
      </c>
      <c r="F256" s="672" t="s">
        <v>3381</v>
      </c>
      <c r="H256" s="673">
        <v>28</v>
      </c>
      <c r="L256" s="669"/>
      <c r="M256" s="674"/>
      <c r="N256" s="675"/>
      <c r="O256" s="675"/>
      <c r="P256" s="675"/>
      <c r="Q256" s="675"/>
      <c r="R256" s="675"/>
      <c r="S256" s="675"/>
      <c r="T256" s="676"/>
      <c r="AT256" s="671" t="s">
        <v>3500</v>
      </c>
      <c r="AU256" s="671" t="s">
        <v>266</v>
      </c>
      <c r="AV256" s="670" t="s">
        <v>527</v>
      </c>
      <c r="AW256" s="670" t="s">
        <v>3502</v>
      </c>
      <c r="AX256" s="670" t="s">
        <v>94</v>
      </c>
      <c r="AY256" s="671" t="s">
        <v>3494</v>
      </c>
    </row>
    <row r="257" spans="2:65" s="583" customFormat="1" ht="16.5" customHeight="1">
      <c r="B257" s="647"/>
      <c r="C257" s="677" t="s">
        <v>3722</v>
      </c>
      <c r="D257" s="677" t="s">
        <v>3503</v>
      </c>
      <c r="E257" s="678" t="s">
        <v>3704</v>
      </c>
      <c r="F257" s="679" t="s">
        <v>3705</v>
      </c>
      <c r="G257" s="680" t="s">
        <v>183</v>
      </c>
      <c r="H257" s="681">
        <v>26.75</v>
      </c>
      <c r="I257" s="830"/>
      <c r="J257" s="682">
        <f>ROUND(I257*H257,2)</f>
        <v>0</v>
      </c>
      <c r="K257" s="679" t="s">
        <v>3498</v>
      </c>
      <c r="L257" s="584"/>
      <c r="M257" s="683" t="s">
        <v>3433</v>
      </c>
      <c r="N257" s="684" t="s">
        <v>3450</v>
      </c>
      <c r="O257" s="657">
        <v>0.056</v>
      </c>
      <c r="P257" s="657">
        <f>O257*H257</f>
        <v>1.498</v>
      </c>
      <c r="Q257" s="657">
        <v>0</v>
      </c>
      <c r="R257" s="657">
        <f>Q257*H257</f>
        <v>0</v>
      </c>
      <c r="S257" s="657">
        <v>0</v>
      </c>
      <c r="T257" s="658">
        <f>S257*H257</f>
        <v>0</v>
      </c>
      <c r="AR257" s="576" t="s">
        <v>527</v>
      </c>
      <c r="AT257" s="576" t="s">
        <v>3503</v>
      </c>
      <c r="AU257" s="576" t="s">
        <v>266</v>
      </c>
      <c r="AY257" s="576" t="s">
        <v>3494</v>
      </c>
      <c r="BE257" s="659">
        <f>IF(N257="základní",J257,0)</f>
        <v>0</v>
      </c>
      <c r="BF257" s="659">
        <f>IF(N257="snížená",J257,0)</f>
        <v>0</v>
      </c>
      <c r="BG257" s="659">
        <f>IF(N257="zákl. přenesená",J257,0)</f>
        <v>0</v>
      </c>
      <c r="BH257" s="659">
        <f>IF(N257="sníž. přenesená",J257,0)</f>
        <v>0</v>
      </c>
      <c r="BI257" s="659">
        <f>IF(N257="nulová",J257,0)</f>
        <v>0</v>
      </c>
      <c r="BJ257" s="576" t="s">
        <v>94</v>
      </c>
      <c r="BK257" s="659">
        <f>ROUND(I257*H257,2)</f>
        <v>0</v>
      </c>
      <c r="BL257" s="576" t="s">
        <v>527</v>
      </c>
      <c r="BM257" s="576" t="s">
        <v>4178</v>
      </c>
    </row>
    <row r="258" spans="2:51" s="661" customFormat="1" ht="12.75">
      <c r="B258" s="660"/>
      <c r="D258" s="662" t="s">
        <v>3500</v>
      </c>
      <c r="E258" s="663" t="s">
        <v>3433</v>
      </c>
      <c r="F258" s="664" t="s">
        <v>4179</v>
      </c>
      <c r="H258" s="665">
        <v>26.75</v>
      </c>
      <c r="L258" s="660"/>
      <c r="M258" s="666"/>
      <c r="N258" s="667"/>
      <c r="O258" s="667"/>
      <c r="P258" s="667"/>
      <c r="Q258" s="667"/>
      <c r="R258" s="667"/>
      <c r="S258" s="667"/>
      <c r="T258" s="668"/>
      <c r="AT258" s="663" t="s">
        <v>3500</v>
      </c>
      <c r="AU258" s="663" t="s">
        <v>266</v>
      </c>
      <c r="AV258" s="661" t="s">
        <v>266</v>
      </c>
      <c r="AW258" s="661" t="s">
        <v>3502</v>
      </c>
      <c r="AX258" s="661" t="s">
        <v>3493</v>
      </c>
      <c r="AY258" s="663" t="s">
        <v>3494</v>
      </c>
    </row>
    <row r="259" spans="2:51" s="670" customFormat="1" ht="12.75">
      <c r="B259" s="669"/>
      <c r="D259" s="662" t="s">
        <v>3500</v>
      </c>
      <c r="E259" s="671" t="s">
        <v>3433</v>
      </c>
      <c r="F259" s="672" t="s">
        <v>3381</v>
      </c>
      <c r="H259" s="673">
        <v>26.75</v>
      </c>
      <c r="L259" s="669"/>
      <c r="M259" s="674"/>
      <c r="N259" s="675"/>
      <c r="O259" s="675"/>
      <c r="P259" s="675"/>
      <c r="Q259" s="675"/>
      <c r="R259" s="675"/>
      <c r="S259" s="675"/>
      <c r="T259" s="676"/>
      <c r="AT259" s="671" t="s">
        <v>3500</v>
      </c>
      <c r="AU259" s="671" t="s">
        <v>266</v>
      </c>
      <c r="AV259" s="670" t="s">
        <v>527</v>
      </c>
      <c r="AW259" s="670" t="s">
        <v>3502</v>
      </c>
      <c r="AX259" s="670" t="s">
        <v>94</v>
      </c>
      <c r="AY259" s="671" t="s">
        <v>3494</v>
      </c>
    </row>
    <row r="260" spans="2:65" s="583" customFormat="1" ht="16.5" customHeight="1">
      <c r="B260" s="647"/>
      <c r="C260" s="677" t="s">
        <v>3728</v>
      </c>
      <c r="D260" s="677" t="s">
        <v>3503</v>
      </c>
      <c r="E260" s="678" t="s">
        <v>3714</v>
      </c>
      <c r="F260" s="679" t="s">
        <v>3715</v>
      </c>
      <c r="G260" s="680" t="s">
        <v>183</v>
      </c>
      <c r="H260" s="681">
        <v>28</v>
      </c>
      <c r="I260" s="830"/>
      <c r="J260" s="682">
        <f>ROUND(I260*H260,2)</f>
        <v>0</v>
      </c>
      <c r="K260" s="679" t="s">
        <v>3498</v>
      </c>
      <c r="L260" s="584"/>
      <c r="M260" s="683" t="s">
        <v>3433</v>
      </c>
      <c r="N260" s="684" t="s">
        <v>3450</v>
      </c>
      <c r="O260" s="657">
        <v>0.008</v>
      </c>
      <c r="P260" s="657">
        <f>O260*H260</f>
        <v>0.224</v>
      </c>
      <c r="Q260" s="657">
        <v>0</v>
      </c>
      <c r="R260" s="657">
        <f>Q260*H260</f>
        <v>0</v>
      </c>
      <c r="S260" s="657">
        <v>0</v>
      </c>
      <c r="T260" s="658">
        <f>S260*H260</f>
        <v>0</v>
      </c>
      <c r="AR260" s="576" t="s">
        <v>527</v>
      </c>
      <c r="AT260" s="576" t="s">
        <v>3503</v>
      </c>
      <c r="AU260" s="576" t="s">
        <v>266</v>
      </c>
      <c r="AY260" s="576" t="s">
        <v>3494</v>
      </c>
      <c r="BE260" s="659">
        <f>IF(N260="základní",J260,0)</f>
        <v>0</v>
      </c>
      <c r="BF260" s="659">
        <f>IF(N260="snížená",J260,0)</f>
        <v>0</v>
      </c>
      <c r="BG260" s="659">
        <f>IF(N260="zákl. přenesená",J260,0)</f>
        <v>0</v>
      </c>
      <c r="BH260" s="659">
        <f>IF(N260="sníž. přenesená",J260,0)</f>
        <v>0</v>
      </c>
      <c r="BI260" s="659">
        <f>IF(N260="nulová",J260,0)</f>
        <v>0</v>
      </c>
      <c r="BJ260" s="576" t="s">
        <v>94</v>
      </c>
      <c r="BK260" s="659">
        <f>ROUND(I260*H260,2)</f>
        <v>0</v>
      </c>
      <c r="BL260" s="576" t="s">
        <v>527</v>
      </c>
      <c r="BM260" s="576" t="s">
        <v>4180</v>
      </c>
    </row>
    <row r="261" spans="2:51" s="661" customFormat="1" ht="12.75">
      <c r="B261" s="660"/>
      <c r="D261" s="662" t="s">
        <v>3500</v>
      </c>
      <c r="E261" s="663" t="s">
        <v>3433</v>
      </c>
      <c r="F261" s="664" t="s">
        <v>4181</v>
      </c>
      <c r="H261" s="665">
        <v>28</v>
      </c>
      <c r="L261" s="660"/>
      <c r="M261" s="666"/>
      <c r="N261" s="667"/>
      <c r="O261" s="667"/>
      <c r="P261" s="667"/>
      <c r="Q261" s="667"/>
      <c r="R261" s="667"/>
      <c r="S261" s="667"/>
      <c r="T261" s="668"/>
      <c r="AT261" s="663" t="s">
        <v>3500</v>
      </c>
      <c r="AU261" s="663" t="s">
        <v>266</v>
      </c>
      <c r="AV261" s="661" t="s">
        <v>266</v>
      </c>
      <c r="AW261" s="661" t="s">
        <v>3502</v>
      </c>
      <c r="AX261" s="661" t="s">
        <v>3493</v>
      </c>
      <c r="AY261" s="663" t="s">
        <v>3494</v>
      </c>
    </row>
    <row r="262" spans="2:51" s="670" customFormat="1" ht="12.75">
      <c r="B262" s="669"/>
      <c r="D262" s="662" t="s">
        <v>3500</v>
      </c>
      <c r="E262" s="671" t="s">
        <v>3433</v>
      </c>
      <c r="F262" s="672" t="s">
        <v>3381</v>
      </c>
      <c r="H262" s="673">
        <v>28</v>
      </c>
      <c r="L262" s="669"/>
      <c r="M262" s="674"/>
      <c r="N262" s="675"/>
      <c r="O262" s="675"/>
      <c r="P262" s="675"/>
      <c r="Q262" s="675"/>
      <c r="R262" s="675"/>
      <c r="S262" s="675"/>
      <c r="T262" s="676"/>
      <c r="AT262" s="671" t="s">
        <v>3500</v>
      </c>
      <c r="AU262" s="671" t="s">
        <v>266</v>
      </c>
      <c r="AV262" s="670" t="s">
        <v>527</v>
      </c>
      <c r="AW262" s="670" t="s">
        <v>3502</v>
      </c>
      <c r="AX262" s="670" t="s">
        <v>94</v>
      </c>
      <c r="AY262" s="671" t="s">
        <v>3494</v>
      </c>
    </row>
    <row r="263" spans="2:65" s="583" customFormat="1" ht="16.5" customHeight="1">
      <c r="B263" s="647"/>
      <c r="C263" s="677" t="s">
        <v>3734</v>
      </c>
      <c r="D263" s="677" t="s">
        <v>3503</v>
      </c>
      <c r="E263" s="678" t="s">
        <v>3718</v>
      </c>
      <c r="F263" s="679" t="s">
        <v>3719</v>
      </c>
      <c r="G263" s="680" t="s">
        <v>183</v>
      </c>
      <c r="H263" s="681">
        <v>26.75</v>
      </c>
      <c r="I263" s="830"/>
      <c r="J263" s="682">
        <f>ROUND(I263*H263,2)</f>
        <v>0</v>
      </c>
      <c r="K263" s="679" t="s">
        <v>3498</v>
      </c>
      <c r="L263" s="584"/>
      <c r="M263" s="683" t="s">
        <v>3433</v>
      </c>
      <c r="N263" s="684" t="s">
        <v>3450</v>
      </c>
      <c r="O263" s="657">
        <v>0.002</v>
      </c>
      <c r="P263" s="657">
        <f>O263*H263</f>
        <v>0.0535</v>
      </c>
      <c r="Q263" s="657">
        <v>0</v>
      </c>
      <c r="R263" s="657">
        <f>Q263*H263</f>
        <v>0</v>
      </c>
      <c r="S263" s="657">
        <v>0</v>
      </c>
      <c r="T263" s="658">
        <f>S263*H263</f>
        <v>0</v>
      </c>
      <c r="AR263" s="576" t="s">
        <v>527</v>
      </c>
      <c r="AT263" s="576" t="s">
        <v>3503</v>
      </c>
      <c r="AU263" s="576" t="s">
        <v>266</v>
      </c>
      <c r="AY263" s="576" t="s">
        <v>3494</v>
      </c>
      <c r="BE263" s="659">
        <f>IF(N263="základní",J263,0)</f>
        <v>0</v>
      </c>
      <c r="BF263" s="659">
        <f>IF(N263="snížená",J263,0)</f>
        <v>0</v>
      </c>
      <c r="BG263" s="659">
        <f>IF(N263="zákl. přenesená",J263,0)</f>
        <v>0</v>
      </c>
      <c r="BH263" s="659">
        <f>IF(N263="sníž. přenesená",J263,0)</f>
        <v>0</v>
      </c>
      <c r="BI263" s="659">
        <f>IF(N263="nulová",J263,0)</f>
        <v>0</v>
      </c>
      <c r="BJ263" s="576" t="s">
        <v>94</v>
      </c>
      <c r="BK263" s="659">
        <f>ROUND(I263*H263,2)</f>
        <v>0</v>
      </c>
      <c r="BL263" s="576" t="s">
        <v>527</v>
      </c>
      <c r="BM263" s="576" t="s">
        <v>4182</v>
      </c>
    </row>
    <row r="264" spans="2:51" s="661" customFormat="1" ht="12.75">
      <c r="B264" s="660"/>
      <c r="D264" s="662" t="s">
        <v>3500</v>
      </c>
      <c r="E264" s="663" t="s">
        <v>3433</v>
      </c>
      <c r="F264" s="664" t="s">
        <v>4183</v>
      </c>
      <c r="H264" s="665">
        <v>26.75</v>
      </c>
      <c r="L264" s="660"/>
      <c r="M264" s="666"/>
      <c r="N264" s="667"/>
      <c r="O264" s="667"/>
      <c r="P264" s="667"/>
      <c r="Q264" s="667"/>
      <c r="R264" s="667"/>
      <c r="S264" s="667"/>
      <c r="T264" s="668"/>
      <c r="AT264" s="663" t="s">
        <v>3500</v>
      </c>
      <c r="AU264" s="663" t="s">
        <v>266</v>
      </c>
      <c r="AV264" s="661" t="s">
        <v>266</v>
      </c>
      <c r="AW264" s="661" t="s">
        <v>3502</v>
      </c>
      <c r="AX264" s="661" t="s">
        <v>3493</v>
      </c>
      <c r="AY264" s="663" t="s">
        <v>3494</v>
      </c>
    </row>
    <row r="265" spans="2:51" s="670" customFormat="1" ht="12.75">
      <c r="B265" s="669"/>
      <c r="D265" s="662" t="s">
        <v>3500</v>
      </c>
      <c r="E265" s="671" t="s">
        <v>3433</v>
      </c>
      <c r="F265" s="672" t="s">
        <v>3381</v>
      </c>
      <c r="H265" s="673">
        <v>26.75</v>
      </c>
      <c r="L265" s="669"/>
      <c r="M265" s="674"/>
      <c r="N265" s="675"/>
      <c r="O265" s="675"/>
      <c r="P265" s="675"/>
      <c r="Q265" s="675"/>
      <c r="R265" s="675"/>
      <c r="S265" s="675"/>
      <c r="T265" s="676"/>
      <c r="AT265" s="671" t="s">
        <v>3500</v>
      </c>
      <c r="AU265" s="671" t="s">
        <v>266</v>
      </c>
      <c r="AV265" s="670" t="s">
        <v>527</v>
      </c>
      <c r="AW265" s="670" t="s">
        <v>3502</v>
      </c>
      <c r="AX265" s="670" t="s">
        <v>94</v>
      </c>
      <c r="AY265" s="671" t="s">
        <v>3494</v>
      </c>
    </row>
    <row r="266" spans="2:65" s="583" customFormat="1" ht="16.5" customHeight="1">
      <c r="B266" s="647"/>
      <c r="C266" s="677" t="s">
        <v>3738</v>
      </c>
      <c r="D266" s="677" t="s">
        <v>3503</v>
      </c>
      <c r="E266" s="678" t="s">
        <v>3723</v>
      </c>
      <c r="F266" s="679" t="s">
        <v>3724</v>
      </c>
      <c r="G266" s="680" t="s">
        <v>183</v>
      </c>
      <c r="H266" s="681">
        <v>25</v>
      </c>
      <c r="I266" s="830"/>
      <c r="J266" s="682">
        <f>ROUND(I266*H266,2)</f>
        <v>0</v>
      </c>
      <c r="K266" s="679" t="s">
        <v>3498</v>
      </c>
      <c r="L266" s="584"/>
      <c r="M266" s="683" t="s">
        <v>3433</v>
      </c>
      <c r="N266" s="684" t="s">
        <v>3450</v>
      </c>
      <c r="O266" s="657">
        <v>0.066</v>
      </c>
      <c r="P266" s="657">
        <f>O266*H266</f>
        <v>1.6500000000000001</v>
      </c>
      <c r="Q266" s="657">
        <v>0</v>
      </c>
      <c r="R266" s="657">
        <f>Q266*H266</f>
        <v>0</v>
      </c>
      <c r="S266" s="657">
        <v>0</v>
      </c>
      <c r="T266" s="658">
        <f>S266*H266</f>
        <v>0</v>
      </c>
      <c r="AR266" s="576" t="s">
        <v>527</v>
      </c>
      <c r="AT266" s="576" t="s">
        <v>3503</v>
      </c>
      <c r="AU266" s="576" t="s">
        <v>266</v>
      </c>
      <c r="AY266" s="576" t="s">
        <v>3494</v>
      </c>
      <c r="BE266" s="659">
        <f>IF(N266="základní",J266,0)</f>
        <v>0</v>
      </c>
      <c r="BF266" s="659">
        <f>IF(N266="snížená",J266,0)</f>
        <v>0</v>
      </c>
      <c r="BG266" s="659">
        <f>IF(N266="zákl. přenesená",J266,0)</f>
        <v>0</v>
      </c>
      <c r="BH266" s="659">
        <f>IF(N266="sníž. přenesená",J266,0)</f>
        <v>0</v>
      </c>
      <c r="BI266" s="659">
        <f>IF(N266="nulová",J266,0)</f>
        <v>0</v>
      </c>
      <c r="BJ266" s="576" t="s">
        <v>94</v>
      </c>
      <c r="BK266" s="659">
        <f>ROUND(I266*H266,2)</f>
        <v>0</v>
      </c>
      <c r="BL266" s="576" t="s">
        <v>527</v>
      </c>
      <c r="BM266" s="576" t="s">
        <v>4184</v>
      </c>
    </row>
    <row r="267" spans="2:51" s="686" customFormat="1" ht="12.75">
      <c r="B267" s="685"/>
      <c r="D267" s="662" t="s">
        <v>3500</v>
      </c>
      <c r="E267" s="687" t="s">
        <v>3433</v>
      </c>
      <c r="F267" s="688" t="s">
        <v>4185</v>
      </c>
      <c r="H267" s="687" t="s">
        <v>3433</v>
      </c>
      <c r="L267" s="685"/>
      <c r="M267" s="689"/>
      <c r="N267" s="690"/>
      <c r="O267" s="690"/>
      <c r="P267" s="690"/>
      <c r="Q267" s="690"/>
      <c r="R267" s="690"/>
      <c r="S267" s="690"/>
      <c r="T267" s="691"/>
      <c r="AT267" s="687" t="s">
        <v>3500</v>
      </c>
      <c r="AU267" s="687" t="s">
        <v>266</v>
      </c>
      <c r="AV267" s="686" t="s">
        <v>94</v>
      </c>
      <c r="AW267" s="686" t="s">
        <v>3502</v>
      </c>
      <c r="AX267" s="686" t="s">
        <v>3493</v>
      </c>
      <c r="AY267" s="687" t="s">
        <v>3494</v>
      </c>
    </row>
    <row r="268" spans="2:51" s="661" customFormat="1" ht="12.75">
      <c r="B268" s="660"/>
      <c r="D268" s="662" t="s">
        <v>3500</v>
      </c>
      <c r="E268" s="663" t="s">
        <v>3433</v>
      </c>
      <c r="F268" s="664" t="s">
        <v>3612</v>
      </c>
      <c r="H268" s="665">
        <v>25</v>
      </c>
      <c r="L268" s="660"/>
      <c r="M268" s="666"/>
      <c r="N268" s="667"/>
      <c r="O268" s="667"/>
      <c r="P268" s="667"/>
      <c r="Q268" s="667"/>
      <c r="R268" s="667"/>
      <c r="S268" s="667"/>
      <c r="T268" s="668"/>
      <c r="AT268" s="663" t="s">
        <v>3500</v>
      </c>
      <c r="AU268" s="663" t="s">
        <v>266</v>
      </c>
      <c r="AV268" s="661" t="s">
        <v>266</v>
      </c>
      <c r="AW268" s="661" t="s">
        <v>3502</v>
      </c>
      <c r="AX268" s="661" t="s">
        <v>3493</v>
      </c>
      <c r="AY268" s="663" t="s">
        <v>3494</v>
      </c>
    </row>
    <row r="269" spans="2:51" s="670" customFormat="1" ht="12.75">
      <c r="B269" s="669"/>
      <c r="D269" s="662" t="s">
        <v>3500</v>
      </c>
      <c r="E269" s="671" t="s">
        <v>3433</v>
      </c>
      <c r="F269" s="672" t="s">
        <v>3381</v>
      </c>
      <c r="H269" s="673">
        <v>25</v>
      </c>
      <c r="L269" s="669"/>
      <c r="M269" s="674"/>
      <c r="N269" s="675"/>
      <c r="O269" s="675"/>
      <c r="P269" s="675"/>
      <c r="Q269" s="675"/>
      <c r="R269" s="675"/>
      <c r="S269" s="675"/>
      <c r="T269" s="676"/>
      <c r="AT269" s="671" t="s">
        <v>3500</v>
      </c>
      <c r="AU269" s="671" t="s">
        <v>266</v>
      </c>
      <c r="AV269" s="670" t="s">
        <v>527</v>
      </c>
      <c r="AW269" s="670" t="s">
        <v>3502</v>
      </c>
      <c r="AX269" s="670" t="s">
        <v>94</v>
      </c>
      <c r="AY269" s="671" t="s">
        <v>3494</v>
      </c>
    </row>
    <row r="270" spans="2:65" s="583" customFormat="1" ht="16.5" customHeight="1">
      <c r="B270" s="647"/>
      <c r="C270" s="677" t="s">
        <v>3743</v>
      </c>
      <c r="D270" s="677" t="s">
        <v>3503</v>
      </c>
      <c r="E270" s="678" t="s">
        <v>4186</v>
      </c>
      <c r="F270" s="679" t="s">
        <v>4187</v>
      </c>
      <c r="G270" s="680" t="s">
        <v>183</v>
      </c>
      <c r="H270" s="681">
        <v>559.26</v>
      </c>
      <c r="I270" s="830"/>
      <c r="J270" s="682">
        <f>ROUND(I270*H270,2)</f>
        <v>0</v>
      </c>
      <c r="K270" s="679" t="s">
        <v>3498</v>
      </c>
      <c r="L270" s="584"/>
      <c r="M270" s="683" t="s">
        <v>3433</v>
      </c>
      <c r="N270" s="684" t="s">
        <v>3450</v>
      </c>
      <c r="O270" s="657">
        <v>0.72</v>
      </c>
      <c r="P270" s="657">
        <f>O270*H270</f>
        <v>402.6672</v>
      </c>
      <c r="Q270" s="657">
        <v>0.08425</v>
      </c>
      <c r="R270" s="657">
        <f>Q270*H270</f>
        <v>47.117655</v>
      </c>
      <c r="S270" s="657">
        <v>0</v>
      </c>
      <c r="T270" s="658">
        <f>S270*H270</f>
        <v>0</v>
      </c>
      <c r="AR270" s="576" t="s">
        <v>527</v>
      </c>
      <c r="AT270" s="576" t="s">
        <v>3503</v>
      </c>
      <c r="AU270" s="576" t="s">
        <v>266</v>
      </c>
      <c r="AY270" s="576" t="s">
        <v>3494</v>
      </c>
      <c r="BE270" s="659">
        <f>IF(N270="základní",J270,0)</f>
        <v>0</v>
      </c>
      <c r="BF270" s="659">
        <f>IF(N270="snížená",J270,0)</f>
        <v>0</v>
      </c>
      <c r="BG270" s="659">
        <f>IF(N270="zákl. přenesená",J270,0)</f>
        <v>0</v>
      </c>
      <c r="BH270" s="659">
        <f>IF(N270="sníž. přenesená",J270,0)</f>
        <v>0</v>
      </c>
      <c r="BI270" s="659">
        <f>IF(N270="nulová",J270,0)</f>
        <v>0</v>
      </c>
      <c r="BJ270" s="576" t="s">
        <v>94</v>
      </c>
      <c r="BK270" s="659">
        <f>ROUND(I270*H270,2)</f>
        <v>0</v>
      </c>
      <c r="BL270" s="576" t="s">
        <v>527</v>
      </c>
      <c r="BM270" s="576" t="s">
        <v>4188</v>
      </c>
    </row>
    <row r="271" spans="2:51" s="686" customFormat="1" ht="12.75">
      <c r="B271" s="685"/>
      <c r="D271" s="662" t="s">
        <v>3500</v>
      </c>
      <c r="E271" s="687" t="s">
        <v>3433</v>
      </c>
      <c r="F271" s="688" t="s">
        <v>4189</v>
      </c>
      <c r="H271" s="687" t="s">
        <v>3433</v>
      </c>
      <c r="L271" s="685"/>
      <c r="M271" s="689"/>
      <c r="N271" s="690"/>
      <c r="O271" s="690"/>
      <c r="P271" s="690"/>
      <c r="Q271" s="690"/>
      <c r="R271" s="690"/>
      <c r="S271" s="690"/>
      <c r="T271" s="691"/>
      <c r="AT271" s="687" t="s">
        <v>3500</v>
      </c>
      <c r="AU271" s="687" t="s">
        <v>266</v>
      </c>
      <c r="AV271" s="686" t="s">
        <v>94</v>
      </c>
      <c r="AW271" s="686" t="s">
        <v>3502</v>
      </c>
      <c r="AX271" s="686" t="s">
        <v>3493</v>
      </c>
      <c r="AY271" s="687" t="s">
        <v>3494</v>
      </c>
    </row>
    <row r="272" spans="2:51" s="661" customFormat="1" ht="12.75">
      <c r="B272" s="660"/>
      <c r="D272" s="662" t="s">
        <v>3500</v>
      </c>
      <c r="E272" s="663" t="s">
        <v>3433</v>
      </c>
      <c r="F272" s="664" t="s">
        <v>4190</v>
      </c>
      <c r="H272" s="665">
        <v>559.26</v>
      </c>
      <c r="L272" s="660"/>
      <c r="M272" s="666"/>
      <c r="N272" s="667"/>
      <c r="O272" s="667"/>
      <c r="P272" s="667"/>
      <c r="Q272" s="667"/>
      <c r="R272" s="667"/>
      <c r="S272" s="667"/>
      <c r="T272" s="668"/>
      <c r="AT272" s="663" t="s">
        <v>3500</v>
      </c>
      <c r="AU272" s="663" t="s">
        <v>266</v>
      </c>
      <c r="AV272" s="661" t="s">
        <v>266</v>
      </c>
      <c r="AW272" s="661" t="s">
        <v>3502</v>
      </c>
      <c r="AX272" s="661" t="s">
        <v>3493</v>
      </c>
      <c r="AY272" s="663" t="s">
        <v>3494</v>
      </c>
    </row>
    <row r="273" spans="2:51" s="670" customFormat="1" ht="12.75">
      <c r="B273" s="669"/>
      <c r="D273" s="662" t="s">
        <v>3500</v>
      </c>
      <c r="E273" s="671" t="s">
        <v>3433</v>
      </c>
      <c r="F273" s="672" t="s">
        <v>3381</v>
      </c>
      <c r="H273" s="673">
        <v>559.26</v>
      </c>
      <c r="L273" s="669"/>
      <c r="M273" s="674"/>
      <c r="N273" s="675"/>
      <c r="O273" s="675"/>
      <c r="P273" s="675"/>
      <c r="Q273" s="675"/>
      <c r="R273" s="675"/>
      <c r="S273" s="675"/>
      <c r="T273" s="676"/>
      <c r="AT273" s="671" t="s">
        <v>3500</v>
      </c>
      <c r="AU273" s="671" t="s">
        <v>266</v>
      </c>
      <c r="AV273" s="670" t="s">
        <v>527</v>
      </c>
      <c r="AW273" s="670" t="s">
        <v>3502</v>
      </c>
      <c r="AX273" s="670" t="s">
        <v>94</v>
      </c>
      <c r="AY273" s="671" t="s">
        <v>3494</v>
      </c>
    </row>
    <row r="274" spans="2:65" s="583" customFormat="1" ht="16.5" customHeight="1">
      <c r="B274" s="647"/>
      <c r="C274" s="648" t="s">
        <v>3748</v>
      </c>
      <c r="D274" s="648" t="s">
        <v>3495</v>
      </c>
      <c r="E274" s="649" t="s">
        <v>4191</v>
      </c>
      <c r="F274" s="650" t="s">
        <v>4192</v>
      </c>
      <c r="G274" s="651" t="s">
        <v>183</v>
      </c>
      <c r="H274" s="652">
        <v>559.26</v>
      </c>
      <c r="I274" s="829"/>
      <c r="J274" s="653">
        <f>ROUND(I274*H274,2)</f>
        <v>0</v>
      </c>
      <c r="K274" s="650" t="s">
        <v>3498</v>
      </c>
      <c r="L274" s="654"/>
      <c r="M274" s="655" t="s">
        <v>3433</v>
      </c>
      <c r="N274" s="656" t="s">
        <v>3450</v>
      </c>
      <c r="O274" s="657">
        <v>0</v>
      </c>
      <c r="P274" s="657">
        <f>O274*H274</f>
        <v>0</v>
      </c>
      <c r="Q274" s="657">
        <v>0.113</v>
      </c>
      <c r="R274" s="657">
        <f>Q274*H274</f>
        <v>63.19638</v>
      </c>
      <c r="S274" s="657">
        <v>0</v>
      </c>
      <c r="T274" s="658">
        <f>S274*H274</f>
        <v>0</v>
      </c>
      <c r="AR274" s="576" t="s">
        <v>673</v>
      </c>
      <c r="AT274" s="576" t="s">
        <v>3495</v>
      </c>
      <c r="AU274" s="576" t="s">
        <v>266</v>
      </c>
      <c r="AY274" s="576" t="s">
        <v>3494</v>
      </c>
      <c r="BE274" s="659">
        <f>IF(N274="základní",J274,0)</f>
        <v>0</v>
      </c>
      <c r="BF274" s="659">
        <f>IF(N274="snížená",J274,0)</f>
        <v>0</v>
      </c>
      <c r="BG274" s="659">
        <f>IF(N274="zákl. přenesená",J274,0)</f>
        <v>0</v>
      </c>
      <c r="BH274" s="659">
        <f>IF(N274="sníž. přenesená",J274,0)</f>
        <v>0</v>
      </c>
      <c r="BI274" s="659">
        <f>IF(N274="nulová",J274,0)</f>
        <v>0</v>
      </c>
      <c r="BJ274" s="576" t="s">
        <v>94</v>
      </c>
      <c r="BK274" s="659">
        <f>ROUND(I274*H274,2)</f>
        <v>0</v>
      </c>
      <c r="BL274" s="576" t="s">
        <v>527</v>
      </c>
      <c r="BM274" s="576" t="s">
        <v>4193</v>
      </c>
    </row>
    <row r="275" spans="2:65" s="583" customFormat="1" ht="16.5" customHeight="1">
      <c r="B275" s="647"/>
      <c r="C275" s="677" t="s">
        <v>3753</v>
      </c>
      <c r="D275" s="677" t="s">
        <v>3503</v>
      </c>
      <c r="E275" s="678" t="s">
        <v>4194</v>
      </c>
      <c r="F275" s="679" t="s">
        <v>4187</v>
      </c>
      <c r="G275" s="680" t="s">
        <v>183</v>
      </c>
      <c r="H275" s="681">
        <v>28</v>
      </c>
      <c r="I275" s="830"/>
      <c r="J275" s="682">
        <f>ROUND(I275*H275,2)</f>
        <v>0</v>
      </c>
      <c r="K275" s="679" t="s">
        <v>3433</v>
      </c>
      <c r="L275" s="584"/>
      <c r="M275" s="683" t="s">
        <v>3433</v>
      </c>
      <c r="N275" s="684" t="s">
        <v>3450</v>
      </c>
      <c r="O275" s="657">
        <v>0.72</v>
      </c>
      <c r="P275" s="657">
        <f>O275*H275</f>
        <v>20.16</v>
      </c>
      <c r="Q275" s="657">
        <v>0.08425</v>
      </c>
      <c r="R275" s="657">
        <f>Q275*H275</f>
        <v>2.359</v>
      </c>
      <c r="S275" s="657">
        <v>0</v>
      </c>
      <c r="T275" s="658">
        <f>S275*H275</f>
        <v>0</v>
      </c>
      <c r="AR275" s="576" t="s">
        <v>527</v>
      </c>
      <c r="AT275" s="576" t="s">
        <v>3503</v>
      </c>
      <c r="AU275" s="576" t="s">
        <v>266</v>
      </c>
      <c r="AY275" s="576" t="s">
        <v>3494</v>
      </c>
      <c r="BE275" s="659">
        <f>IF(N275="základní",J275,0)</f>
        <v>0</v>
      </c>
      <c r="BF275" s="659">
        <f>IF(N275="snížená",J275,0)</f>
        <v>0</v>
      </c>
      <c r="BG275" s="659">
        <f>IF(N275="zákl. přenesená",J275,0)</f>
        <v>0</v>
      </c>
      <c r="BH275" s="659">
        <f>IF(N275="sníž. přenesená",J275,0)</f>
        <v>0</v>
      </c>
      <c r="BI275" s="659">
        <f>IF(N275="nulová",J275,0)</f>
        <v>0</v>
      </c>
      <c r="BJ275" s="576" t="s">
        <v>94</v>
      </c>
      <c r="BK275" s="659">
        <f>ROUND(I275*H275,2)</f>
        <v>0</v>
      </c>
      <c r="BL275" s="576" t="s">
        <v>527</v>
      </c>
      <c r="BM275" s="576" t="s">
        <v>4195</v>
      </c>
    </row>
    <row r="276" spans="2:51" s="686" customFormat="1" ht="12.75">
      <c r="B276" s="685"/>
      <c r="D276" s="662" t="s">
        <v>3500</v>
      </c>
      <c r="E276" s="687" t="s">
        <v>3433</v>
      </c>
      <c r="F276" s="688" t="s">
        <v>4024</v>
      </c>
      <c r="H276" s="687" t="s">
        <v>3433</v>
      </c>
      <c r="L276" s="685"/>
      <c r="M276" s="689"/>
      <c r="N276" s="690"/>
      <c r="O276" s="690"/>
      <c r="P276" s="690"/>
      <c r="Q276" s="690"/>
      <c r="R276" s="690"/>
      <c r="S276" s="690"/>
      <c r="T276" s="691"/>
      <c r="AT276" s="687" t="s">
        <v>3500</v>
      </c>
      <c r="AU276" s="687" t="s">
        <v>266</v>
      </c>
      <c r="AV276" s="686" t="s">
        <v>94</v>
      </c>
      <c r="AW276" s="686" t="s">
        <v>3502</v>
      </c>
      <c r="AX276" s="686" t="s">
        <v>3493</v>
      </c>
      <c r="AY276" s="687" t="s">
        <v>3494</v>
      </c>
    </row>
    <row r="277" spans="2:51" s="661" customFormat="1" ht="12.75">
      <c r="B277" s="660"/>
      <c r="D277" s="662" t="s">
        <v>3500</v>
      </c>
      <c r="E277" s="663" t="s">
        <v>3433</v>
      </c>
      <c r="F277" s="664" t="s">
        <v>3627</v>
      </c>
      <c r="H277" s="665">
        <v>28</v>
      </c>
      <c r="L277" s="660"/>
      <c r="M277" s="666"/>
      <c r="N277" s="667"/>
      <c r="O277" s="667"/>
      <c r="P277" s="667"/>
      <c r="Q277" s="667"/>
      <c r="R277" s="667"/>
      <c r="S277" s="667"/>
      <c r="T277" s="668"/>
      <c r="AT277" s="663" t="s">
        <v>3500</v>
      </c>
      <c r="AU277" s="663" t="s">
        <v>266</v>
      </c>
      <c r="AV277" s="661" t="s">
        <v>266</v>
      </c>
      <c r="AW277" s="661" t="s">
        <v>3502</v>
      </c>
      <c r="AX277" s="661" t="s">
        <v>3493</v>
      </c>
      <c r="AY277" s="663" t="s">
        <v>3494</v>
      </c>
    </row>
    <row r="278" spans="2:51" s="670" customFormat="1" ht="12.75">
      <c r="B278" s="669"/>
      <c r="D278" s="662" t="s">
        <v>3500</v>
      </c>
      <c r="E278" s="671" t="s">
        <v>3433</v>
      </c>
      <c r="F278" s="672" t="s">
        <v>3381</v>
      </c>
      <c r="H278" s="673">
        <v>28</v>
      </c>
      <c r="L278" s="669"/>
      <c r="M278" s="674"/>
      <c r="N278" s="675"/>
      <c r="O278" s="675"/>
      <c r="P278" s="675"/>
      <c r="Q278" s="675"/>
      <c r="R278" s="675"/>
      <c r="S278" s="675"/>
      <c r="T278" s="676"/>
      <c r="AT278" s="671" t="s">
        <v>3500</v>
      </c>
      <c r="AU278" s="671" t="s">
        <v>266</v>
      </c>
      <c r="AV278" s="670" t="s">
        <v>527</v>
      </c>
      <c r="AW278" s="670" t="s">
        <v>3502</v>
      </c>
      <c r="AX278" s="670" t="s">
        <v>94</v>
      </c>
      <c r="AY278" s="671" t="s">
        <v>3494</v>
      </c>
    </row>
    <row r="279" spans="2:65" s="583" customFormat="1" ht="16.5" customHeight="1">
      <c r="B279" s="647"/>
      <c r="C279" s="677" t="s">
        <v>3757</v>
      </c>
      <c r="D279" s="677" t="s">
        <v>3503</v>
      </c>
      <c r="E279" s="678" t="s">
        <v>4196</v>
      </c>
      <c r="F279" s="679" t="s">
        <v>4197</v>
      </c>
      <c r="G279" s="680" t="s">
        <v>183</v>
      </c>
      <c r="H279" s="681">
        <v>559.26</v>
      </c>
      <c r="I279" s="830"/>
      <c r="J279" s="682">
        <f>ROUND(I279*H279,2)</f>
        <v>0</v>
      </c>
      <c r="K279" s="679" t="s">
        <v>3498</v>
      </c>
      <c r="L279" s="584"/>
      <c r="M279" s="683" t="s">
        <v>3433</v>
      </c>
      <c r="N279" s="684" t="s">
        <v>3450</v>
      </c>
      <c r="O279" s="657">
        <v>0.06</v>
      </c>
      <c r="P279" s="657">
        <f>O279*H279</f>
        <v>33.5556</v>
      </c>
      <c r="Q279" s="657">
        <v>0</v>
      </c>
      <c r="R279" s="657">
        <f>Q279*H279</f>
        <v>0</v>
      </c>
      <c r="S279" s="657">
        <v>0</v>
      </c>
      <c r="T279" s="658">
        <f>S279*H279</f>
        <v>0</v>
      </c>
      <c r="AR279" s="576" t="s">
        <v>527</v>
      </c>
      <c r="AT279" s="576" t="s">
        <v>3503</v>
      </c>
      <c r="AU279" s="576" t="s">
        <v>266</v>
      </c>
      <c r="AY279" s="576" t="s">
        <v>3494</v>
      </c>
      <c r="BE279" s="659">
        <f>IF(N279="základní",J279,0)</f>
        <v>0</v>
      </c>
      <c r="BF279" s="659">
        <f>IF(N279="snížená",J279,0)</f>
        <v>0</v>
      </c>
      <c r="BG279" s="659">
        <f>IF(N279="zákl. přenesená",J279,0)</f>
        <v>0</v>
      </c>
      <c r="BH279" s="659">
        <f>IF(N279="sníž. přenesená",J279,0)</f>
        <v>0</v>
      </c>
      <c r="BI279" s="659">
        <f>IF(N279="nulová",J279,0)</f>
        <v>0</v>
      </c>
      <c r="BJ279" s="576" t="s">
        <v>94</v>
      </c>
      <c r="BK279" s="659">
        <f>ROUND(I279*H279,2)</f>
        <v>0</v>
      </c>
      <c r="BL279" s="576" t="s">
        <v>527</v>
      </c>
      <c r="BM279" s="576" t="s">
        <v>4198</v>
      </c>
    </row>
    <row r="280" spans="2:51" s="661" customFormat="1" ht="12.75">
      <c r="B280" s="660"/>
      <c r="D280" s="662" t="s">
        <v>3500</v>
      </c>
      <c r="E280" s="663" t="s">
        <v>3433</v>
      </c>
      <c r="F280" s="664" t="s">
        <v>4166</v>
      </c>
      <c r="H280" s="665">
        <v>559.26</v>
      </c>
      <c r="L280" s="660"/>
      <c r="M280" s="666"/>
      <c r="N280" s="667"/>
      <c r="O280" s="667"/>
      <c r="P280" s="667"/>
      <c r="Q280" s="667"/>
      <c r="R280" s="667"/>
      <c r="S280" s="667"/>
      <c r="T280" s="668"/>
      <c r="AT280" s="663" t="s">
        <v>3500</v>
      </c>
      <c r="AU280" s="663" t="s">
        <v>266</v>
      </c>
      <c r="AV280" s="661" t="s">
        <v>266</v>
      </c>
      <c r="AW280" s="661" t="s">
        <v>3502</v>
      </c>
      <c r="AX280" s="661" t="s">
        <v>3493</v>
      </c>
      <c r="AY280" s="663" t="s">
        <v>3494</v>
      </c>
    </row>
    <row r="281" spans="2:51" s="670" customFormat="1" ht="12.75">
      <c r="B281" s="669"/>
      <c r="D281" s="662" t="s">
        <v>3500</v>
      </c>
      <c r="E281" s="671" t="s">
        <v>3433</v>
      </c>
      <c r="F281" s="672" t="s">
        <v>3381</v>
      </c>
      <c r="H281" s="673">
        <v>559.26</v>
      </c>
      <c r="L281" s="669"/>
      <c r="M281" s="674"/>
      <c r="N281" s="675"/>
      <c r="O281" s="675"/>
      <c r="P281" s="675"/>
      <c r="Q281" s="675"/>
      <c r="R281" s="675"/>
      <c r="S281" s="675"/>
      <c r="T281" s="676"/>
      <c r="AT281" s="671" t="s">
        <v>3500</v>
      </c>
      <c r="AU281" s="671" t="s">
        <v>266</v>
      </c>
      <c r="AV281" s="670" t="s">
        <v>527</v>
      </c>
      <c r="AW281" s="670" t="s">
        <v>3502</v>
      </c>
      <c r="AX281" s="670" t="s">
        <v>94</v>
      </c>
      <c r="AY281" s="671" t="s">
        <v>3494</v>
      </c>
    </row>
    <row r="282" spans="2:65" s="583" customFormat="1" ht="16.5" customHeight="1">
      <c r="B282" s="647"/>
      <c r="C282" s="677" t="s">
        <v>3761</v>
      </c>
      <c r="D282" s="677" t="s">
        <v>3503</v>
      </c>
      <c r="E282" s="678" t="s">
        <v>4199</v>
      </c>
      <c r="F282" s="679" t="s">
        <v>4200</v>
      </c>
      <c r="G282" s="680" t="s">
        <v>183</v>
      </c>
      <c r="H282" s="681">
        <v>109.26</v>
      </c>
      <c r="I282" s="830"/>
      <c r="J282" s="682">
        <f>ROUND(I282*H282,2)</f>
        <v>0</v>
      </c>
      <c r="K282" s="679" t="s">
        <v>3498</v>
      </c>
      <c r="L282" s="584"/>
      <c r="M282" s="683" t="s">
        <v>3433</v>
      </c>
      <c r="N282" s="684" t="s">
        <v>3450</v>
      </c>
      <c r="O282" s="657">
        <v>0.784</v>
      </c>
      <c r="P282" s="657">
        <f>O282*H282</f>
        <v>85.65984</v>
      </c>
      <c r="Q282" s="657">
        <v>0.08565</v>
      </c>
      <c r="R282" s="657">
        <f>Q282*H282</f>
        <v>9.358119</v>
      </c>
      <c r="S282" s="657">
        <v>0</v>
      </c>
      <c r="T282" s="658">
        <f>S282*H282</f>
        <v>0</v>
      </c>
      <c r="AR282" s="576" t="s">
        <v>527</v>
      </c>
      <c r="AT282" s="576" t="s">
        <v>3503</v>
      </c>
      <c r="AU282" s="576" t="s">
        <v>266</v>
      </c>
      <c r="AY282" s="576" t="s">
        <v>3494</v>
      </c>
      <c r="BE282" s="659">
        <f>IF(N282="základní",J282,0)</f>
        <v>0</v>
      </c>
      <c r="BF282" s="659">
        <f>IF(N282="snížená",J282,0)</f>
        <v>0</v>
      </c>
      <c r="BG282" s="659">
        <f>IF(N282="zákl. přenesená",J282,0)</f>
        <v>0</v>
      </c>
      <c r="BH282" s="659">
        <f>IF(N282="sníž. přenesená",J282,0)</f>
        <v>0</v>
      </c>
      <c r="BI282" s="659">
        <f>IF(N282="nulová",J282,0)</f>
        <v>0</v>
      </c>
      <c r="BJ282" s="576" t="s">
        <v>94</v>
      </c>
      <c r="BK282" s="659">
        <f>ROUND(I282*H282,2)</f>
        <v>0</v>
      </c>
      <c r="BL282" s="576" t="s">
        <v>527</v>
      </c>
      <c r="BM282" s="576" t="s">
        <v>4201</v>
      </c>
    </row>
    <row r="283" spans="2:51" s="686" customFormat="1" ht="12.75">
      <c r="B283" s="685"/>
      <c r="D283" s="662" t="s">
        <v>3500</v>
      </c>
      <c r="E283" s="687" t="s">
        <v>3433</v>
      </c>
      <c r="F283" s="688" t="s">
        <v>4202</v>
      </c>
      <c r="H283" s="687" t="s">
        <v>3433</v>
      </c>
      <c r="L283" s="685"/>
      <c r="M283" s="689"/>
      <c r="N283" s="690"/>
      <c r="O283" s="690"/>
      <c r="P283" s="690"/>
      <c r="Q283" s="690"/>
      <c r="R283" s="690"/>
      <c r="S283" s="690"/>
      <c r="T283" s="691"/>
      <c r="AT283" s="687" t="s">
        <v>3500</v>
      </c>
      <c r="AU283" s="687" t="s">
        <v>266</v>
      </c>
      <c r="AV283" s="686" t="s">
        <v>94</v>
      </c>
      <c r="AW283" s="686" t="s">
        <v>3502</v>
      </c>
      <c r="AX283" s="686" t="s">
        <v>3493</v>
      </c>
      <c r="AY283" s="687" t="s">
        <v>3494</v>
      </c>
    </row>
    <row r="284" spans="2:51" s="661" customFormat="1" ht="12.75">
      <c r="B284" s="660"/>
      <c r="D284" s="662" t="s">
        <v>3500</v>
      </c>
      <c r="E284" s="663" t="s">
        <v>3433</v>
      </c>
      <c r="F284" s="664" t="s">
        <v>4203</v>
      </c>
      <c r="H284" s="665">
        <v>109.26</v>
      </c>
      <c r="L284" s="660"/>
      <c r="M284" s="666"/>
      <c r="N284" s="667"/>
      <c r="O284" s="667"/>
      <c r="P284" s="667"/>
      <c r="Q284" s="667"/>
      <c r="R284" s="667"/>
      <c r="S284" s="667"/>
      <c r="T284" s="668"/>
      <c r="AT284" s="663" t="s">
        <v>3500</v>
      </c>
      <c r="AU284" s="663" t="s">
        <v>266</v>
      </c>
      <c r="AV284" s="661" t="s">
        <v>266</v>
      </c>
      <c r="AW284" s="661" t="s">
        <v>3502</v>
      </c>
      <c r="AX284" s="661" t="s">
        <v>3493</v>
      </c>
      <c r="AY284" s="663" t="s">
        <v>3494</v>
      </c>
    </row>
    <row r="285" spans="2:51" s="670" customFormat="1" ht="12.75">
      <c r="B285" s="669"/>
      <c r="D285" s="662" t="s">
        <v>3500</v>
      </c>
      <c r="E285" s="671" t="s">
        <v>3433</v>
      </c>
      <c r="F285" s="672" t="s">
        <v>3381</v>
      </c>
      <c r="H285" s="673">
        <v>109.26</v>
      </c>
      <c r="L285" s="669"/>
      <c r="M285" s="674"/>
      <c r="N285" s="675"/>
      <c r="O285" s="675"/>
      <c r="P285" s="675"/>
      <c r="Q285" s="675"/>
      <c r="R285" s="675"/>
      <c r="S285" s="675"/>
      <c r="T285" s="676"/>
      <c r="AT285" s="671" t="s">
        <v>3500</v>
      </c>
      <c r="AU285" s="671" t="s">
        <v>266</v>
      </c>
      <c r="AV285" s="670" t="s">
        <v>527</v>
      </c>
      <c r="AW285" s="670" t="s">
        <v>3502</v>
      </c>
      <c r="AX285" s="670" t="s">
        <v>94</v>
      </c>
      <c r="AY285" s="671" t="s">
        <v>3494</v>
      </c>
    </row>
    <row r="286" spans="2:65" s="583" customFormat="1" ht="16.5" customHeight="1">
      <c r="B286" s="647"/>
      <c r="C286" s="648" t="s">
        <v>3765</v>
      </c>
      <c r="D286" s="648" t="s">
        <v>3495</v>
      </c>
      <c r="E286" s="649" t="s">
        <v>4204</v>
      </c>
      <c r="F286" s="650" t="s">
        <v>4205</v>
      </c>
      <c r="G286" s="651" t="s">
        <v>183</v>
      </c>
      <c r="H286" s="652">
        <v>109.26</v>
      </c>
      <c r="I286" s="829"/>
      <c r="J286" s="653">
        <f>ROUND(I286*H286,2)</f>
        <v>0</v>
      </c>
      <c r="K286" s="650" t="s">
        <v>3498</v>
      </c>
      <c r="L286" s="654"/>
      <c r="M286" s="655" t="s">
        <v>3433</v>
      </c>
      <c r="N286" s="656" t="s">
        <v>3450</v>
      </c>
      <c r="O286" s="657">
        <v>0</v>
      </c>
      <c r="P286" s="657">
        <f>O286*H286</f>
        <v>0</v>
      </c>
      <c r="Q286" s="657">
        <v>0.176</v>
      </c>
      <c r="R286" s="657">
        <f>Q286*H286</f>
        <v>19.22976</v>
      </c>
      <c r="S286" s="657">
        <v>0</v>
      </c>
      <c r="T286" s="658">
        <f>S286*H286</f>
        <v>0</v>
      </c>
      <c r="AR286" s="576" t="s">
        <v>673</v>
      </c>
      <c r="AT286" s="576" t="s">
        <v>3495</v>
      </c>
      <c r="AU286" s="576" t="s">
        <v>266</v>
      </c>
      <c r="AY286" s="576" t="s">
        <v>3494</v>
      </c>
      <c r="BE286" s="659">
        <f>IF(N286="základní",J286,0)</f>
        <v>0</v>
      </c>
      <c r="BF286" s="659">
        <f>IF(N286="snížená",J286,0)</f>
        <v>0</v>
      </c>
      <c r="BG286" s="659">
        <f>IF(N286="zákl. přenesená",J286,0)</f>
        <v>0</v>
      </c>
      <c r="BH286" s="659">
        <f>IF(N286="sníž. přenesená",J286,0)</f>
        <v>0</v>
      </c>
      <c r="BI286" s="659">
        <f>IF(N286="nulová",J286,0)</f>
        <v>0</v>
      </c>
      <c r="BJ286" s="576" t="s">
        <v>94</v>
      </c>
      <c r="BK286" s="659">
        <f>ROUND(I286*H286,2)</f>
        <v>0</v>
      </c>
      <c r="BL286" s="576" t="s">
        <v>527</v>
      </c>
      <c r="BM286" s="576" t="s">
        <v>4206</v>
      </c>
    </row>
    <row r="287" spans="2:65" s="583" customFormat="1" ht="16.5" customHeight="1">
      <c r="B287" s="647"/>
      <c r="C287" s="677" t="s">
        <v>3769</v>
      </c>
      <c r="D287" s="677" t="s">
        <v>3503</v>
      </c>
      <c r="E287" s="678" t="s">
        <v>4207</v>
      </c>
      <c r="F287" s="679" t="s">
        <v>4208</v>
      </c>
      <c r="G287" s="680" t="s">
        <v>183</v>
      </c>
      <c r="H287" s="681">
        <v>17.63</v>
      </c>
      <c r="I287" s="830"/>
      <c r="J287" s="682">
        <f>ROUND(I287*H287,2)</f>
        <v>0</v>
      </c>
      <c r="K287" s="679" t="s">
        <v>3498</v>
      </c>
      <c r="L287" s="584"/>
      <c r="M287" s="683" t="s">
        <v>3433</v>
      </c>
      <c r="N287" s="684" t="s">
        <v>3450</v>
      </c>
      <c r="O287" s="657">
        <v>0.06</v>
      </c>
      <c r="P287" s="657">
        <f>O287*H287</f>
        <v>1.0577999999999999</v>
      </c>
      <c r="Q287" s="657">
        <v>0</v>
      </c>
      <c r="R287" s="657">
        <f>Q287*H287</f>
        <v>0</v>
      </c>
      <c r="S287" s="657">
        <v>0</v>
      </c>
      <c r="T287" s="658">
        <f>S287*H287</f>
        <v>0</v>
      </c>
      <c r="AR287" s="576" t="s">
        <v>527</v>
      </c>
      <c r="AT287" s="576" t="s">
        <v>3503</v>
      </c>
      <c r="AU287" s="576" t="s">
        <v>266</v>
      </c>
      <c r="AY287" s="576" t="s">
        <v>3494</v>
      </c>
      <c r="BE287" s="659">
        <f>IF(N287="základní",J287,0)</f>
        <v>0</v>
      </c>
      <c r="BF287" s="659">
        <f>IF(N287="snížená",J287,0)</f>
        <v>0</v>
      </c>
      <c r="BG287" s="659">
        <f>IF(N287="zákl. přenesená",J287,0)</f>
        <v>0</v>
      </c>
      <c r="BH287" s="659">
        <f>IF(N287="sníž. přenesená",J287,0)</f>
        <v>0</v>
      </c>
      <c r="BI287" s="659">
        <f>IF(N287="nulová",J287,0)</f>
        <v>0</v>
      </c>
      <c r="BJ287" s="576" t="s">
        <v>94</v>
      </c>
      <c r="BK287" s="659">
        <f>ROUND(I287*H287,2)</f>
        <v>0</v>
      </c>
      <c r="BL287" s="576" t="s">
        <v>527</v>
      </c>
      <c r="BM287" s="576" t="s">
        <v>4209</v>
      </c>
    </row>
    <row r="288" spans="2:65" s="583" customFormat="1" ht="16.5" customHeight="1">
      <c r="B288" s="647"/>
      <c r="C288" s="677" t="s">
        <v>3779</v>
      </c>
      <c r="D288" s="677" t="s">
        <v>3503</v>
      </c>
      <c r="E288" s="678" t="s">
        <v>4210</v>
      </c>
      <c r="F288" s="679" t="s">
        <v>4211</v>
      </c>
      <c r="G288" s="680" t="s">
        <v>183</v>
      </c>
      <c r="H288" s="681">
        <v>44.28</v>
      </c>
      <c r="I288" s="830"/>
      <c r="J288" s="682">
        <f>ROUND(I288*H288,2)</f>
        <v>0</v>
      </c>
      <c r="K288" s="679" t="s">
        <v>3498</v>
      </c>
      <c r="L288" s="584"/>
      <c r="M288" s="683" t="s">
        <v>3433</v>
      </c>
      <c r="N288" s="684" t="s">
        <v>3450</v>
      </c>
      <c r="O288" s="657">
        <v>0.779</v>
      </c>
      <c r="P288" s="657">
        <f>O288*H288</f>
        <v>34.49412</v>
      </c>
      <c r="Q288" s="657">
        <v>0.08565</v>
      </c>
      <c r="R288" s="657">
        <f>Q288*H288</f>
        <v>3.7925820000000003</v>
      </c>
      <c r="S288" s="657">
        <v>0</v>
      </c>
      <c r="T288" s="658">
        <f>S288*H288</f>
        <v>0</v>
      </c>
      <c r="AR288" s="576" t="s">
        <v>527</v>
      </c>
      <c r="AT288" s="576" t="s">
        <v>3503</v>
      </c>
      <c r="AU288" s="576" t="s">
        <v>266</v>
      </c>
      <c r="AY288" s="576" t="s">
        <v>3494</v>
      </c>
      <c r="BE288" s="659">
        <f>IF(N288="základní",J288,0)</f>
        <v>0</v>
      </c>
      <c r="BF288" s="659">
        <f>IF(N288="snížená",J288,0)</f>
        <v>0</v>
      </c>
      <c r="BG288" s="659">
        <f>IF(N288="zákl. přenesená",J288,0)</f>
        <v>0</v>
      </c>
      <c r="BH288" s="659">
        <f>IF(N288="sníž. přenesená",J288,0)</f>
        <v>0</v>
      </c>
      <c r="BI288" s="659">
        <f>IF(N288="nulová",J288,0)</f>
        <v>0</v>
      </c>
      <c r="BJ288" s="576" t="s">
        <v>94</v>
      </c>
      <c r="BK288" s="659">
        <f>ROUND(I288*H288,2)</f>
        <v>0</v>
      </c>
      <c r="BL288" s="576" t="s">
        <v>527</v>
      </c>
      <c r="BM288" s="576" t="s">
        <v>4212</v>
      </c>
    </row>
    <row r="289" spans="2:51" s="686" customFormat="1" ht="12.75">
      <c r="B289" s="685"/>
      <c r="D289" s="662" t="s">
        <v>3500</v>
      </c>
      <c r="E289" s="687" t="s">
        <v>3433</v>
      </c>
      <c r="F289" s="688" t="s">
        <v>4213</v>
      </c>
      <c r="H289" s="687" t="s">
        <v>3433</v>
      </c>
      <c r="L289" s="685"/>
      <c r="M289" s="689"/>
      <c r="N289" s="690"/>
      <c r="O289" s="690"/>
      <c r="P289" s="690"/>
      <c r="Q289" s="690"/>
      <c r="R289" s="690"/>
      <c r="S289" s="690"/>
      <c r="T289" s="691"/>
      <c r="AT289" s="687" t="s">
        <v>3500</v>
      </c>
      <c r="AU289" s="687" t="s">
        <v>266</v>
      </c>
      <c r="AV289" s="686" t="s">
        <v>94</v>
      </c>
      <c r="AW289" s="686" t="s">
        <v>3502</v>
      </c>
      <c r="AX289" s="686" t="s">
        <v>3493</v>
      </c>
      <c r="AY289" s="687" t="s">
        <v>3494</v>
      </c>
    </row>
    <row r="290" spans="2:51" s="661" customFormat="1" ht="12.75">
      <c r="B290" s="660"/>
      <c r="D290" s="662" t="s">
        <v>3500</v>
      </c>
      <c r="E290" s="663" t="s">
        <v>3433</v>
      </c>
      <c r="F290" s="664" t="s">
        <v>4214</v>
      </c>
      <c r="H290" s="665">
        <v>44.28</v>
      </c>
      <c r="L290" s="660"/>
      <c r="M290" s="666"/>
      <c r="N290" s="667"/>
      <c r="O290" s="667"/>
      <c r="P290" s="667"/>
      <c r="Q290" s="667"/>
      <c r="R290" s="667"/>
      <c r="S290" s="667"/>
      <c r="T290" s="668"/>
      <c r="AT290" s="663" t="s">
        <v>3500</v>
      </c>
      <c r="AU290" s="663" t="s">
        <v>266</v>
      </c>
      <c r="AV290" s="661" t="s">
        <v>266</v>
      </c>
      <c r="AW290" s="661" t="s">
        <v>3502</v>
      </c>
      <c r="AX290" s="661" t="s">
        <v>3493</v>
      </c>
      <c r="AY290" s="663" t="s">
        <v>3494</v>
      </c>
    </row>
    <row r="291" spans="2:51" s="670" customFormat="1" ht="12.75">
      <c r="B291" s="669"/>
      <c r="D291" s="662" t="s">
        <v>3500</v>
      </c>
      <c r="E291" s="671" t="s">
        <v>3433</v>
      </c>
      <c r="F291" s="672" t="s">
        <v>3381</v>
      </c>
      <c r="H291" s="673">
        <v>44.28</v>
      </c>
      <c r="L291" s="669"/>
      <c r="M291" s="674"/>
      <c r="N291" s="675"/>
      <c r="O291" s="675"/>
      <c r="P291" s="675"/>
      <c r="Q291" s="675"/>
      <c r="R291" s="675"/>
      <c r="S291" s="675"/>
      <c r="T291" s="676"/>
      <c r="AT291" s="671" t="s">
        <v>3500</v>
      </c>
      <c r="AU291" s="671" t="s">
        <v>266</v>
      </c>
      <c r="AV291" s="670" t="s">
        <v>527</v>
      </c>
      <c r="AW291" s="670" t="s">
        <v>3502</v>
      </c>
      <c r="AX291" s="670" t="s">
        <v>94</v>
      </c>
      <c r="AY291" s="671" t="s">
        <v>3494</v>
      </c>
    </row>
    <row r="292" spans="2:65" s="583" customFormat="1" ht="16.5" customHeight="1">
      <c r="B292" s="647"/>
      <c r="C292" s="648" t="s">
        <v>588</v>
      </c>
      <c r="D292" s="648" t="s">
        <v>3495</v>
      </c>
      <c r="E292" s="649" t="s">
        <v>4215</v>
      </c>
      <c r="F292" s="650" t="s">
        <v>4216</v>
      </c>
      <c r="G292" s="651" t="s">
        <v>183</v>
      </c>
      <c r="H292" s="652">
        <v>44.28</v>
      </c>
      <c r="I292" s="829"/>
      <c r="J292" s="653">
        <f>ROUND(I292*H292,2)</f>
        <v>0</v>
      </c>
      <c r="K292" s="650" t="s">
        <v>3498</v>
      </c>
      <c r="L292" s="654"/>
      <c r="M292" s="655" t="s">
        <v>3433</v>
      </c>
      <c r="N292" s="656" t="s">
        <v>3450</v>
      </c>
      <c r="O292" s="657">
        <v>0</v>
      </c>
      <c r="P292" s="657">
        <f>O292*H292</f>
        <v>0</v>
      </c>
      <c r="Q292" s="657">
        <v>0.131</v>
      </c>
      <c r="R292" s="657">
        <f>Q292*H292</f>
        <v>5.800680000000001</v>
      </c>
      <c r="S292" s="657">
        <v>0</v>
      </c>
      <c r="T292" s="658">
        <f>S292*H292</f>
        <v>0</v>
      </c>
      <c r="AR292" s="576" t="s">
        <v>673</v>
      </c>
      <c r="AT292" s="576" t="s">
        <v>3495</v>
      </c>
      <c r="AU292" s="576" t="s">
        <v>266</v>
      </c>
      <c r="AY292" s="576" t="s">
        <v>3494</v>
      </c>
      <c r="BE292" s="659">
        <f>IF(N292="základní",J292,0)</f>
        <v>0</v>
      </c>
      <c r="BF292" s="659">
        <f>IF(N292="snížená",J292,0)</f>
        <v>0</v>
      </c>
      <c r="BG292" s="659">
        <f>IF(N292="zákl. přenesená",J292,0)</f>
        <v>0</v>
      </c>
      <c r="BH292" s="659">
        <f>IF(N292="sníž. přenesená",J292,0)</f>
        <v>0</v>
      </c>
      <c r="BI292" s="659">
        <f>IF(N292="nulová",J292,0)</f>
        <v>0</v>
      </c>
      <c r="BJ292" s="576" t="s">
        <v>94</v>
      </c>
      <c r="BK292" s="659">
        <f>ROUND(I292*H292,2)</f>
        <v>0</v>
      </c>
      <c r="BL292" s="576" t="s">
        <v>527</v>
      </c>
      <c r="BM292" s="576" t="s">
        <v>4217</v>
      </c>
    </row>
    <row r="293" spans="2:65" s="583" customFormat="1" ht="16.5" customHeight="1">
      <c r="B293" s="647"/>
      <c r="C293" s="677" t="s">
        <v>3787</v>
      </c>
      <c r="D293" s="677" t="s">
        <v>3503</v>
      </c>
      <c r="E293" s="678" t="s">
        <v>4218</v>
      </c>
      <c r="F293" s="679" t="s">
        <v>4219</v>
      </c>
      <c r="G293" s="680" t="s">
        <v>183</v>
      </c>
      <c r="H293" s="681">
        <v>4.95</v>
      </c>
      <c r="I293" s="830"/>
      <c r="J293" s="682">
        <f>ROUND(I293*H293,2)</f>
        <v>0</v>
      </c>
      <c r="K293" s="679" t="s">
        <v>3498</v>
      </c>
      <c r="L293" s="584"/>
      <c r="M293" s="683" t="s">
        <v>3433</v>
      </c>
      <c r="N293" s="684" t="s">
        <v>3450</v>
      </c>
      <c r="O293" s="657">
        <v>0.777</v>
      </c>
      <c r="P293" s="657">
        <f>O293*H293</f>
        <v>3.84615</v>
      </c>
      <c r="Q293" s="657">
        <v>0.101</v>
      </c>
      <c r="R293" s="657">
        <f>Q293*H293</f>
        <v>0.49995000000000006</v>
      </c>
      <c r="S293" s="657">
        <v>0</v>
      </c>
      <c r="T293" s="658">
        <f>S293*H293</f>
        <v>0</v>
      </c>
      <c r="AR293" s="576" t="s">
        <v>527</v>
      </c>
      <c r="AT293" s="576" t="s">
        <v>3503</v>
      </c>
      <c r="AU293" s="576" t="s">
        <v>266</v>
      </c>
      <c r="AY293" s="576" t="s">
        <v>3494</v>
      </c>
      <c r="BE293" s="659">
        <f>IF(N293="základní",J293,0)</f>
        <v>0</v>
      </c>
      <c r="BF293" s="659">
        <f>IF(N293="snížená",J293,0)</f>
        <v>0</v>
      </c>
      <c r="BG293" s="659">
        <f>IF(N293="zákl. přenesená",J293,0)</f>
        <v>0</v>
      </c>
      <c r="BH293" s="659">
        <f>IF(N293="sníž. přenesená",J293,0)</f>
        <v>0</v>
      </c>
      <c r="BI293" s="659">
        <f>IF(N293="nulová",J293,0)</f>
        <v>0</v>
      </c>
      <c r="BJ293" s="576" t="s">
        <v>94</v>
      </c>
      <c r="BK293" s="659">
        <f>ROUND(I293*H293,2)</f>
        <v>0</v>
      </c>
      <c r="BL293" s="576" t="s">
        <v>527</v>
      </c>
      <c r="BM293" s="576" t="s">
        <v>4220</v>
      </c>
    </row>
    <row r="294" spans="2:51" s="686" customFormat="1" ht="12.75">
      <c r="B294" s="685"/>
      <c r="D294" s="662" t="s">
        <v>3500</v>
      </c>
      <c r="E294" s="687" t="s">
        <v>3433</v>
      </c>
      <c r="F294" s="688" t="s">
        <v>4221</v>
      </c>
      <c r="H294" s="687" t="s">
        <v>3433</v>
      </c>
      <c r="L294" s="685"/>
      <c r="M294" s="689"/>
      <c r="N294" s="690"/>
      <c r="O294" s="690"/>
      <c r="P294" s="690"/>
      <c r="Q294" s="690"/>
      <c r="R294" s="690"/>
      <c r="S294" s="690"/>
      <c r="T294" s="691"/>
      <c r="AT294" s="687" t="s">
        <v>3500</v>
      </c>
      <c r="AU294" s="687" t="s">
        <v>266</v>
      </c>
      <c r="AV294" s="686" t="s">
        <v>94</v>
      </c>
      <c r="AW294" s="686" t="s">
        <v>3502</v>
      </c>
      <c r="AX294" s="686" t="s">
        <v>3493</v>
      </c>
      <c r="AY294" s="687" t="s">
        <v>3494</v>
      </c>
    </row>
    <row r="295" spans="2:51" s="661" customFormat="1" ht="12.75">
      <c r="B295" s="660"/>
      <c r="D295" s="662" t="s">
        <v>3500</v>
      </c>
      <c r="E295" s="663" t="s">
        <v>3433</v>
      </c>
      <c r="F295" s="664" t="s">
        <v>4222</v>
      </c>
      <c r="H295" s="665">
        <v>4.95</v>
      </c>
      <c r="L295" s="660"/>
      <c r="M295" s="666"/>
      <c r="N295" s="667"/>
      <c r="O295" s="667"/>
      <c r="P295" s="667"/>
      <c r="Q295" s="667"/>
      <c r="R295" s="667"/>
      <c r="S295" s="667"/>
      <c r="T295" s="668"/>
      <c r="AT295" s="663" t="s">
        <v>3500</v>
      </c>
      <c r="AU295" s="663" t="s">
        <v>266</v>
      </c>
      <c r="AV295" s="661" t="s">
        <v>266</v>
      </c>
      <c r="AW295" s="661" t="s">
        <v>3502</v>
      </c>
      <c r="AX295" s="661" t="s">
        <v>3493</v>
      </c>
      <c r="AY295" s="663" t="s">
        <v>3494</v>
      </c>
    </row>
    <row r="296" spans="2:51" s="670" customFormat="1" ht="12.75">
      <c r="B296" s="669"/>
      <c r="D296" s="662" t="s">
        <v>3500</v>
      </c>
      <c r="E296" s="671" t="s">
        <v>3433</v>
      </c>
      <c r="F296" s="672" t="s">
        <v>3381</v>
      </c>
      <c r="H296" s="673">
        <v>4.95</v>
      </c>
      <c r="L296" s="669"/>
      <c r="M296" s="674"/>
      <c r="N296" s="675"/>
      <c r="O296" s="675"/>
      <c r="P296" s="675"/>
      <c r="Q296" s="675"/>
      <c r="R296" s="675"/>
      <c r="S296" s="675"/>
      <c r="T296" s="676"/>
      <c r="AT296" s="671" t="s">
        <v>3500</v>
      </c>
      <c r="AU296" s="671" t="s">
        <v>266</v>
      </c>
      <c r="AV296" s="670" t="s">
        <v>527</v>
      </c>
      <c r="AW296" s="670" t="s">
        <v>3502</v>
      </c>
      <c r="AX296" s="670" t="s">
        <v>94</v>
      </c>
      <c r="AY296" s="671" t="s">
        <v>3494</v>
      </c>
    </row>
    <row r="297" spans="2:65" s="583" customFormat="1" ht="16.5" customHeight="1">
      <c r="B297" s="647"/>
      <c r="C297" s="648" t="s">
        <v>611</v>
      </c>
      <c r="D297" s="648" t="s">
        <v>3495</v>
      </c>
      <c r="E297" s="649" t="s">
        <v>4223</v>
      </c>
      <c r="F297" s="650" t="s">
        <v>4224</v>
      </c>
      <c r="G297" s="651" t="s">
        <v>183</v>
      </c>
      <c r="H297" s="652">
        <v>4.95</v>
      </c>
      <c r="I297" s="829"/>
      <c r="J297" s="653">
        <f>ROUND(I297*H297,2)</f>
        <v>0</v>
      </c>
      <c r="K297" s="650" t="s">
        <v>3498</v>
      </c>
      <c r="L297" s="654"/>
      <c r="M297" s="655" t="s">
        <v>3433</v>
      </c>
      <c r="N297" s="656" t="s">
        <v>3450</v>
      </c>
      <c r="O297" s="657">
        <v>0</v>
      </c>
      <c r="P297" s="657">
        <f>O297*H297</f>
        <v>0</v>
      </c>
      <c r="Q297" s="657">
        <v>0.131</v>
      </c>
      <c r="R297" s="657">
        <f>Q297*H297</f>
        <v>0.6484500000000001</v>
      </c>
      <c r="S297" s="657">
        <v>0</v>
      </c>
      <c r="T297" s="658">
        <f>S297*H297</f>
        <v>0</v>
      </c>
      <c r="AR297" s="576" t="s">
        <v>673</v>
      </c>
      <c r="AT297" s="576" t="s">
        <v>3495</v>
      </c>
      <c r="AU297" s="576" t="s">
        <v>266</v>
      </c>
      <c r="AY297" s="576" t="s">
        <v>3494</v>
      </c>
      <c r="BE297" s="659">
        <f>IF(N297="základní",J297,0)</f>
        <v>0</v>
      </c>
      <c r="BF297" s="659">
        <f>IF(N297="snížená",J297,0)</f>
        <v>0</v>
      </c>
      <c r="BG297" s="659">
        <f>IF(N297="zákl. přenesená",J297,0)</f>
        <v>0</v>
      </c>
      <c r="BH297" s="659">
        <f>IF(N297="sníž. přenesená",J297,0)</f>
        <v>0</v>
      </c>
      <c r="BI297" s="659">
        <f>IF(N297="nulová",J297,0)</f>
        <v>0</v>
      </c>
      <c r="BJ297" s="576" t="s">
        <v>94</v>
      </c>
      <c r="BK297" s="659">
        <f>ROUND(I297*H297,2)</f>
        <v>0</v>
      </c>
      <c r="BL297" s="576" t="s">
        <v>527</v>
      </c>
      <c r="BM297" s="576" t="s">
        <v>4225</v>
      </c>
    </row>
    <row r="298" spans="2:63" s="635" customFormat="1" ht="22.9" customHeight="1">
      <c r="B298" s="634"/>
      <c r="D298" s="636" t="s">
        <v>3491</v>
      </c>
      <c r="E298" s="645" t="s">
        <v>673</v>
      </c>
      <c r="F298" s="645" t="s">
        <v>674</v>
      </c>
      <c r="J298" s="646">
        <f>BK298</f>
        <v>0</v>
      </c>
      <c r="L298" s="634"/>
      <c r="M298" s="639"/>
      <c r="N298" s="640"/>
      <c r="O298" s="640"/>
      <c r="P298" s="641">
        <f>SUM(P299:P311)</f>
        <v>11.302000000000001</v>
      </c>
      <c r="Q298" s="640"/>
      <c r="R298" s="641">
        <f>SUM(R299:R311)</f>
        <v>0.84664</v>
      </c>
      <c r="S298" s="640"/>
      <c r="T298" s="642">
        <f>SUM(T299:T311)</f>
        <v>0</v>
      </c>
      <c r="AR298" s="636" t="s">
        <v>94</v>
      </c>
      <c r="AT298" s="643" t="s">
        <v>3491</v>
      </c>
      <c r="AU298" s="643" t="s">
        <v>94</v>
      </c>
      <c r="AY298" s="636" t="s">
        <v>3494</v>
      </c>
      <c r="BK298" s="644">
        <f>SUM(BK299:BK311)</f>
        <v>0</v>
      </c>
    </row>
    <row r="299" spans="2:65" s="583" customFormat="1" ht="16.5" customHeight="1">
      <c r="B299" s="647"/>
      <c r="C299" s="677" t="s">
        <v>644</v>
      </c>
      <c r="D299" s="677" t="s">
        <v>3503</v>
      </c>
      <c r="E299" s="678" t="s">
        <v>3744</v>
      </c>
      <c r="F299" s="679" t="s">
        <v>3745</v>
      </c>
      <c r="G299" s="680" t="s">
        <v>216</v>
      </c>
      <c r="H299" s="681">
        <v>18</v>
      </c>
      <c r="I299" s="830"/>
      <c r="J299" s="682">
        <f>ROUND(I299*H299,2)</f>
        <v>0</v>
      </c>
      <c r="K299" s="679" t="s">
        <v>3498</v>
      </c>
      <c r="L299" s="584"/>
      <c r="M299" s="683" t="s">
        <v>3433</v>
      </c>
      <c r="N299" s="684" t="s">
        <v>3450</v>
      </c>
      <c r="O299" s="657">
        <v>0.28</v>
      </c>
      <c r="P299" s="657">
        <f>O299*H299</f>
        <v>5.040000000000001</v>
      </c>
      <c r="Q299" s="657">
        <v>0.0041</v>
      </c>
      <c r="R299" s="657">
        <f>Q299*H299</f>
        <v>0.0738</v>
      </c>
      <c r="S299" s="657">
        <v>0</v>
      </c>
      <c r="T299" s="658">
        <f>S299*H299</f>
        <v>0</v>
      </c>
      <c r="AR299" s="576" t="s">
        <v>527</v>
      </c>
      <c r="AT299" s="576" t="s">
        <v>3503</v>
      </c>
      <c r="AU299" s="576" t="s">
        <v>266</v>
      </c>
      <c r="AY299" s="576" t="s">
        <v>3494</v>
      </c>
      <c r="BE299" s="659">
        <f>IF(N299="základní",J299,0)</f>
        <v>0</v>
      </c>
      <c r="BF299" s="659">
        <f>IF(N299="snížená",J299,0)</f>
        <v>0</v>
      </c>
      <c r="BG299" s="659">
        <f>IF(N299="zákl. přenesená",J299,0)</f>
        <v>0</v>
      </c>
      <c r="BH299" s="659">
        <f>IF(N299="sníž. přenesená",J299,0)</f>
        <v>0</v>
      </c>
      <c r="BI299" s="659">
        <f>IF(N299="nulová",J299,0)</f>
        <v>0</v>
      </c>
      <c r="BJ299" s="576" t="s">
        <v>94</v>
      </c>
      <c r="BK299" s="659">
        <f>ROUND(I299*H299,2)</f>
        <v>0</v>
      </c>
      <c r="BL299" s="576" t="s">
        <v>527</v>
      </c>
      <c r="BM299" s="576" t="s">
        <v>4226</v>
      </c>
    </row>
    <row r="300" spans="2:51" s="661" customFormat="1" ht="12.75">
      <c r="B300" s="660"/>
      <c r="D300" s="662" t="s">
        <v>3500</v>
      </c>
      <c r="E300" s="663" t="s">
        <v>3433</v>
      </c>
      <c r="F300" s="664" t="s">
        <v>4227</v>
      </c>
      <c r="H300" s="665">
        <v>18</v>
      </c>
      <c r="L300" s="660"/>
      <c r="M300" s="666"/>
      <c r="N300" s="667"/>
      <c r="O300" s="667"/>
      <c r="P300" s="667"/>
      <c r="Q300" s="667"/>
      <c r="R300" s="667"/>
      <c r="S300" s="667"/>
      <c r="T300" s="668"/>
      <c r="AT300" s="663" t="s">
        <v>3500</v>
      </c>
      <c r="AU300" s="663" t="s">
        <v>266</v>
      </c>
      <c r="AV300" s="661" t="s">
        <v>266</v>
      </c>
      <c r="AW300" s="661" t="s">
        <v>3502</v>
      </c>
      <c r="AX300" s="661" t="s">
        <v>3493</v>
      </c>
      <c r="AY300" s="663" t="s">
        <v>3494</v>
      </c>
    </row>
    <row r="301" spans="2:51" s="670" customFormat="1" ht="12.75">
      <c r="B301" s="669"/>
      <c r="D301" s="662" t="s">
        <v>3500</v>
      </c>
      <c r="E301" s="671" t="s">
        <v>3433</v>
      </c>
      <c r="F301" s="672" t="s">
        <v>3381</v>
      </c>
      <c r="H301" s="673">
        <v>18</v>
      </c>
      <c r="L301" s="669"/>
      <c r="M301" s="674"/>
      <c r="N301" s="675"/>
      <c r="O301" s="675"/>
      <c r="P301" s="675"/>
      <c r="Q301" s="675"/>
      <c r="R301" s="675"/>
      <c r="S301" s="675"/>
      <c r="T301" s="676"/>
      <c r="AT301" s="671" t="s">
        <v>3500</v>
      </c>
      <c r="AU301" s="671" t="s">
        <v>266</v>
      </c>
      <c r="AV301" s="670" t="s">
        <v>527</v>
      </c>
      <c r="AW301" s="670" t="s">
        <v>3502</v>
      </c>
      <c r="AX301" s="670" t="s">
        <v>94</v>
      </c>
      <c r="AY301" s="671" t="s">
        <v>3494</v>
      </c>
    </row>
    <row r="302" spans="2:65" s="583" customFormat="1" ht="16.5" customHeight="1">
      <c r="B302" s="647"/>
      <c r="C302" s="677" t="s">
        <v>2615</v>
      </c>
      <c r="D302" s="677" t="s">
        <v>3503</v>
      </c>
      <c r="E302" s="678" t="s">
        <v>3754</v>
      </c>
      <c r="F302" s="679" t="s">
        <v>3755</v>
      </c>
      <c r="G302" s="680" t="s">
        <v>355</v>
      </c>
      <c r="H302" s="681">
        <v>1</v>
      </c>
      <c r="I302" s="830"/>
      <c r="J302" s="682">
        <f>ROUND(I302*H302,2)</f>
        <v>0</v>
      </c>
      <c r="K302" s="679" t="s">
        <v>3498</v>
      </c>
      <c r="L302" s="584"/>
      <c r="M302" s="683" t="s">
        <v>3433</v>
      </c>
      <c r="N302" s="684" t="s">
        <v>3450</v>
      </c>
      <c r="O302" s="657">
        <v>4.198</v>
      </c>
      <c r="P302" s="657">
        <f>O302*H302</f>
        <v>4.198</v>
      </c>
      <c r="Q302" s="657">
        <v>0.3409</v>
      </c>
      <c r="R302" s="657">
        <f>Q302*H302</f>
        <v>0.3409</v>
      </c>
      <c r="S302" s="657">
        <v>0</v>
      </c>
      <c r="T302" s="658">
        <f>S302*H302</f>
        <v>0</v>
      </c>
      <c r="AR302" s="576" t="s">
        <v>527</v>
      </c>
      <c r="AT302" s="576" t="s">
        <v>3503</v>
      </c>
      <c r="AU302" s="576" t="s">
        <v>266</v>
      </c>
      <c r="AY302" s="576" t="s">
        <v>3494</v>
      </c>
      <c r="BE302" s="659">
        <f>IF(N302="základní",J302,0)</f>
        <v>0</v>
      </c>
      <c r="BF302" s="659">
        <f>IF(N302="snížená",J302,0)</f>
        <v>0</v>
      </c>
      <c r="BG302" s="659">
        <f>IF(N302="zákl. přenesená",J302,0)</f>
        <v>0</v>
      </c>
      <c r="BH302" s="659">
        <f>IF(N302="sníž. přenesená",J302,0)</f>
        <v>0</v>
      </c>
      <c r="BI302" s="659">
        <f>IF(N302="nulová",J302,0)</f>
        <v>0</v>
      </c>
      <c r="BJ302" s="576" t="s">
        <v>94</v>
      </c>
      <c r="BK302" s="659">
        <f>ROUND(I302*H302,2)</f>
        <v>0</v>
      </c>
      <c r="BL302" s="576" t="s">
        <v>527</v>
      </c>
      <c r="BM302" s="576" t="s">
        <v>4228</v>
      </c>
    </row>
    <row r="303" spans="2:51" s="661" customFormat="1" ht="12.75">
      <c r="B303" s="660"/>
      <c r="D303" s="662" t="s">
        <v>3500</v>
      </c>
      <c r="E303" s="663" t="s">
        <v>3433</v>
      </c>
      <c r="F303" s="664" t="s">
        <v>4229</v>
      </c>
      <c r="H303" s="665">
        <v>1</v>
      </c>
      <c r="L303" s="660"/>
      <c r="M303" s="666"/>
      <c r="N303" s="667"/>
      <c r="O303" s="667"/>
      <c r="P303" s="667"/>
      <c r="Q303" s="667"/>
      <c r="R303" s="667"/>
      <c r="S303" s="667"/>
      <c r="T303" s="668"/>
      <c r="AT303" s="663" t="s">
        <v>3500</v>
      </c>
      <c r="AU303" s="663" t="s">
        <v>266</v>
      </c>
      <c r="AV303" s="661" t="s">
        <v>266</v>
      </c>
      <c r="AW303" s="661" t="s">
        <v>3502</v>
      </c>
      <c r="AX303" s="661" t="s">
        <v>3493</v>
      </c>
      <c r="AY303" s="663" t="s">
        <v>3494</v>
      </c>
    </row>
    <row r="304" spans="2:51" s="670" customFormat="1" ht="12.75">
      <c r="B304" s="669"/>
      <c r="D304" s="662" t="s">
        <v>3500</v>
      </c>
      <c r="E304" s="671" t="s">
        <v>3433</v>
      </c>
      <c r="F304" s="672" t="s">
        <v>3381</v>
      </c>
      <c r="H304" s="673">
        <v>1</v>
      </c>
      <c r="L304" s="669"/>
      <c r="M304" s="674"/>
      <c r="N304" s="675"/>
      <c r="O304" s="675"/>
      <c r="P304" s="675"/>
      <c r="Q304" s="675"/>
      <c r="R304" s="675"/>
      <c r="S304" s="675"/>
      <c r="T304" s="676"/>
      <c r="AT304" s="671" t="s">
        <v>3500</v>
      </c>
      <c r="AU304" s="671" t="s">
        <v>266</v>
      </c>
      <c r="AV304" s="670" t="s">
        <v>527</v>
      </c>
      <c r="AW304" s="670" t="s">
        <v>3502</v>
      </c>
      <c r="AX304" s="670" t="s">
        <v>94</v>
      </c>
      <c r="AY304" s="671" t="s">
        <v>3494</v>
      </c>
    </row>
    <row r="305" spans="2:65" s="583" customFormat="1" ht="16.5" customHeight="1">
      <c r="B305" s="647"/>
      <c r="C305" s="648" t="s">
        <v>656</v>
      </c>
      <c r="D305" s="648" t="s">
        <v>3495</v>
      </c>
      <c r="E305" s="649" t="s">
        <v>3758</v>
      </c>
      <c r="F305" s="650" t="s">
        <v>3759</v>
      </c>
      <c r="G305" s="651" t="s">
        <v>355</v>
      </c>
      <c r="H305" s="652">
        <v>1</v>
      </c>
      <c r="I305" s="829"/>
      <c r="J305" s="653">
        <f>ROUND(I305*H305,2)</f>
        <v>0</v>
      </c>
      <c r="K305" s="650" t="s">
        <v>3498</v>
      </c>
      <c r="L305" s="654"/>
      <c r="M305" s="655" t="s">
        <v>3433</v>
      </c>
      <c r="N305" s="656" t="s">
        <v>3450</v>
      </c>
      <c r="O305" s="657">
        <v>0</v>
      </c>
      <c r="P305" s="657">
        <f>O305*H305</f>
        <v>0</v>
      </c>
      <c r="Q305" s="657">
        <v>0.097</v>
      </c>
      <c r="R305" s="657">
        <f>Q305*H305</f>
        <v>0.097</v>
      </c>
      <c r="S305" s="657">
        <v>0</v>
      </c>
      <c r="T305" s="658">
        <f>S305*H305</f>
        <v>0</v>
      </c>
      <c r="AR305" s="576" t="s">
        <v>673</v>
      </c>
      <c r="AT305" s="576" t="s">
        <v>3495</v>
      </c>
      <c r="AU305" s="576" t="s">
        <v>266</v>
      </c>
      <c r="AY305" s="576" t="s">
        <v>3494</v>
      </c>
      <c r="BE305" s="659">
        <f>IF(N305="základní",J305,0)</f>
        <v>0</v>
      </c>
      <c r="BF305" s="659">
        <f>IF(N305="snížená",J305,0)</f>
        <v>0</v>
      </c>
      <c r="BG305" s="659">
        <f>IF(N305="zákl. přenesená",J305,0)</f>
        <v>0</v>
      </c>
      <c r="BH305" s="659">
        <f>IF(N305="sníž. přenesená",J305,0)</f>
        <v>0</v>
      </c>
      <c r="BI305" s="659">
        <f>IF(N305="nulová",J305,0)</f>
        <v>0</v>
      </c>
      <c r="BJ305" s="576" t="s">
        <v>94</v>
      </c>
      <c r="BK305" s="659">
        <f>ROUND(I305*H305,2)</f>
        <v>0</v>
      </c>
      <c r="BL305" s="576" t="s">
        <v>527</v>
      </c>
      <c r="BM305" s="576" t="s">
        <v>4230</v>
      </c>
    </row>
    <row r="306" spans="2:65" s="583" customFormat="1" ht="16.5" customHeight="1">
      <c r="B306" s="647"/>
      <c r="C306" s="648" t="s">
        <v>3806</v>
      </c>
      <c r="D306" s="648" t="s">
        <v>3495</v>
      </c>
      <c r="E306" s="649" t="s">
        <v>3762</v>
      </c>
      <c r="F306" s="650" t="s">
        <v>3763</v>
      </c>
      <c r="G306" s="651" t="s">
        <v>355</v>
      </c>
      <c r="H306" s="652">
        <v>1</v>
      </c>
      <c r="I306" s="829"/>
      <c r="J306" s="653">
        <f>ROUND(I306*H306,2)</f>
        <v>0</v>
      </c>
      <c r="K306" s="650" t="s">
        <v>3498</v>
      </c>
      <c r="L306" s="654"/>
      <c r="M306" s="655" t="s">
        <v>3433</v>
      </c>
      <c r="N306" s="656" t="s">
        <v>3450</v>
      </c>
      <c r="O306" s="657">
        <v>0</v>
      </c>
      <c r="P306" s="657">
        <f>O306*H306</f>
        <v>0</v>
      </c>
      <c r="Q306" s="657">
        <v>0.027</v>
      </c>
      <c r="R306" s="657">
        <f>Q306*H306</f>
        <v>0.027</v>
      </c>
      <c r="S306" s="657">
        <v>0</v>
      </c>
      <c r="T306" s="658">
        <f>S306*H306</f>
        <v>0</v>
      </c>
      <c r="AR306" s="576" t="s">
        <v>673</v>
      </c>
      <c r="AT306" s="576" t="s">
        <v>3495</v>
      </c>
      <c r="AU306" s="576" t="s">
        <v>266</v>
      </c>
      <c r="AY306" s="576" t="s">
        <v>3494</v>
      </c>
      <c r="BE306" s="659">
        <f>IF(N306="základní",J306,0)</f>
        <v>0</v>
      </c>
      <c r="BF306" s="659">
        <f>IF(N306="snížená",J306,0)</f>
        <v>0</v>
      </c>
      <c r="BG306" s="659">
        <f>IF(N306="zákl. přenesená",J306,0)</f>
        <v>0</v>
      </c>
      <c r="BH306" s="659">
        <f>IF(N306="sníž. přenesená",J306,0)</f>
        <v>0</v>
      </c>
      <c r="BI306" s="659">
        <f>IF(N306="nulová",J306,0)</f>
        <v>0</v>
      </c>
      <c r="BJ306" s="576" t="s">
        <v>94</v>
      </c>
      <c r="BK306" s="659">
        <f>ROUND(I306*H306,2)</f>
        <v>0</v>
      </c>
      <c r="BL306" s="576" t="s">
        <v>527</v>
      </c>
      <c r="BM306" s="576" t="s">
        <v>4231</v>
      </c>
    </row>
    <row r="307" spans="2:65" s="583" customFormat="1" ht="16.5" customHeight="1">
      <c r="B307" s="647"/>
      <c r="C307" s="648" t="s">
        <v>3811</v>
      </c>
      <c r="D307" s="648" t="s">
        <v>3495</v>
      </c>
      <c r="E307" s="649" t="s">
        <v>3766</v>
      </c>
      <c r="F307" s="650" t="s">
        <v>3767</v>
      </c>
      <c r="G307" s="651" t="s">
        <v>355</v>
      </c>
      <c r="H307" s="652">
        <v>1</v>
      </c>
      <c r="I307" s="829"/>
      <c r="J307" s="653">
        <f>ROUND(I307*H307,2)</f>
        <v>0</v>
      </c>
      <c r="K307" s="650" t="s">
        <v>3498</v>
      </c>
      <c r="L307" s="654"/>
      <c r="M307" s="655" t="s">
        <v>3433</v>
      </c>
      <c r="N307" s="656" t="s">
        <v>3450</v>
      </c>
      <c r="O307" s="657">
        <v>0</v>
      </c>
      <c r="P307" s="657">
        <f>O307*H307</f>
        <v>0</v>
      </c>
      <c r="Q307" s="657">
        <v>0.04</v>
      </c>
      <c r="R307" s="657">
        <f>Q307*H307</f>
        <v>0.04</v>
      </c>
      <c r="S307" s="657">
        <v>0</v>
      </c>
      <c r="T307" s="658">
        <f>S307*H307</f>
        <v>0</v>
      </c>
      <c r="AR307" s="576" t="s">
        <v>673</v>
      </c>
      <c r="AT307" s="576" t="s">
        <v>3495</v>
      </c>
      <c r="AU307" s="576" t="s">
        <v>266</v>
      </c>
      <c r="AY307" s="576" t="s">
        <v>3494</v>
      </c>
      <c r="BE307" s="659">
        <f>IF(N307="základní",J307,0)</f>
        <v>0</v>
      </c>
      <c r="BF307" s="659">
        <f>IF(N307="snížená",J307,0)</f>
        <v>0</v>
      </c>
      <c r="BG307" s="659">
        <f>IF(N307="zákl. přenesená",J307,0)</f>
        <v>0</v>
      </c>
      <c r="BH307" s="659">
        <f>IF(N307="sníž. přenesená",J307,0)</f>
        <v>0</v>
      </c>
      <c r="BI307" s="659">
        <f>IF(N307="nulová",J307,0)</f>
        <v>0</v>
      </c>
      <c r="BJ307" s="576" t="s">
        <v>94</v>
      </c>
      <c r="BK307" s="659">
        <f>ROUND(I307*H307,2)</f>
        <v>0</v>
      </c>
      <c r="BL307" s="576" t="s">
        <v>527</v>
      </c>
      <c r="BM307" s="576" t="s">
        <v>4232</v>
      </c>
    </row>
    <row r="308" spans="2:65" s="583" customFormat="1" ht="16.5" customHeight="1">
      <c r="B308" s="647"/>
      <c r="C308" s="677" t="s">
        <v>3816</v>
      </c>
      <c r="D308" s="677" t="s">
        <v>3503</v>
      </c>
      <c r="E308" s="678" t="s">
        <v>3784</v>
      </c>
      <c r="F308" s="679" t="s">
        <v>3785</v>
      </c>
      <c r="G308" s="680" t="s">
        <v>355</v>
      </c>
      <c r="H308" s="681">
        <v>1</v>
      </c>
      <c r="I308" s="830"/>
      <c r="J308" s="682">
        <f>ROUND(I308*H308,2)</f>
        <v>0</v>
      </c>
      <c r="K308" s="679" t="s">
        <v>3498</v>
      </c>
      <c r="L308" s="584"/>
      <c r="M308" s="683" t="s">
        <v>3433</v>
      </c>
      <c r="N308" s="684" t="s">
        <v>3450</v>
      </c>
      <c r="O308" s="657">
        <v>2.064</v>
      </c>
      <c r="P308" s="657">
        <f>O308*H308</f>
        <v>2.064</v>
      </c>
      <c r="Q308" s="657">
        <v>0.21734</v>
      </c>
      <c r="R308" s="657">
        <f>Q308*H308</f>
        <v>0.21734</v>
      </c>
      <c r="S308" s="657">
        <v>0</v>
      </c>
      <c r="T308" s="658">
        <f>S308*H308</f>
        <v>0</v>
      </c>
      <c r="AR308" s="576" t="s">
        <v>527</v>
      </c>
      <c r="AT308" s="576" t="s">
        <v>3503</v>
      </c>
      <c r="AU308" s="576" t="s">
        <v>266</v>
      </c>
      <c r="AY308" s="576" t="s">
        <v>3494</v>
      </c>
      <c r="BE308" s="659">
        <f>IF(N308="základní",J308,0)</f>
        <v>0</v>
      </c>
      <c r="BF308" s="659">
        <f>IF(N308="snížená",J308,0)</f>
        <v>0</v>
      </c>
      <c r="BG308" s="659">
        <f>IF(N308="zákl. přenesená",J308,0)</f>
        <v>0</v>
      </c>
      <c r="BH308" s="659">
        <f>IF(N308="sníž. přenesená",J308,0)</f>
        <v>0</v>
      </c>
      <c r="BI308" s="659">
        <f>IF(N308="nulová",J308,0)</f>
        <v>0</v>
      </c>
      <c r="BJ308" s="576" t="s">
        <v>94</v>
      </c>
      <c r="BK308" s="659">
        <f>ROUND(I308*H308,2)</f>
        <v>0</v>
      </c>
      <c r="BL308" s="576" t="s">
        <v>527</v>
      </c>
      <c r="BM308" s="576" t="s">
        <v>4233</v>
      </c>
    </row>
    <row r="309" spans="2:51" s="661" customFormat="1" ht="12.75">
      <c r="B309" s="660"/>
      <c r="D309" s="662" t="s">
        <v>3500</v>
      </c>
      <c r="E309" s="663" t="s">
        <v>3433</v>
      </c>
      <c r="F309" s="664" t="s">
        <v>94</v>
      </c>
      <c r="H309" s="665">
        <v>1</v>
      </c>
      <c r="L309" s="660"/>
      <c r="M309" s="666"/>
      <c r="N309" s="667"/>
      <c r="O309" s="667"/>
      <c r="P309" s="667"/>
      <c r="Q309" s="667"/>
      <c r="R309" s="667"/>
      <c r="S309" s="667"/>
      <c r="T309" s="668"/>
      <c r="AT309" s="663" t="s">
        <v>3500</v>
      </c>
      <c r="AU309" s="663" t="s">
        <v>266</v>
      </c>
      <c r="AV309" s="661" t="s">
        <v>266</v>
      </c>
      <c r="AW309" s="661" t="s">
        <v>3502</v>
      </c>
      <c r="AX309" s="661" t="s">
        <v>3493</v>
      </c>
      <c r="AY309" s="663" t="s">
        <v>3494</v>
      </c>
    </row>
    <row r="310" spans="2:51" s="670" customFormat="1" ht="12.75">
      <c r="B310" s="669"/>
      <c r="D310" s="662" t="s">
        <v>3500</v>
      </c>
      <c r="E310" s="671" t="s">
        <v>3433</v>
      </c>
      <c r="F310" s="672" t="s">
        <v>3381</v>
      </c>
      <c r="H310" s="673">
        <v>1</v>
      </c>
      <c r="L310" s="669"/>
      <c r="M310" s="674"/>
      <c r="N310" s="675"/>
      <c r="O310" s="675"/>
      <c r="P310" s="675"/>
      <c r="Q310" s="675"/>
      <c r="R310" s="675"/>
      <c r="S310" s="675"/>
      <c r="T310" s="676"/>
      <c r="AT310" s="671" t="s">
        <v>3500</v>
      </c>
      <c r="AU310" s="671" t="s">
        <v>266</v>
      </c>
      <c r="AV310" s="670" t="s">
        <v>527</v>
      </c>
      <c r="AW310" s="670" t="s">
        <v>3502</v>
      </c>
      <c r="AX310" s="670" t="s">
        <v>94</v>
      </c>
      <c r="AY310" s="671" t="s">
        <v>3494</v>
      </c>
    </row>
    <row r="311" spans="2:65" s="583" customFormat="1" ht="16.5" customHeight="1">
      <c r="B311" s="647"/>
      <c r="C311" s="648" t="s">
        <v>3820</v>
      </c>
      <c r="D311" s="648" t="s">
        <v>3495</v>
      </c>
      <c r="E311" s="649" t="s">
        <v>3788</v>
      </c>
      <c r="F311" s="650" t="s">
        <v>3789</v>
      </c>
      <c r="G311" s="651" t="s">
        <v>355</v>
      </c>
      <c r="H311" s="652">
        <v>1</v>
      </c>
      <c r="I311" s="829"/>
      <c r="J311" s="653">
        <f>ROUND(I311*H311,2)</f>
        <v>0</v>
      </c>
      <c r="K311" s="650" t="s">
        <v>3498</v>
      </c>
      <c r="L311" s="654"/>
      <c r="M311" s="655" t="s">
        <v>3433</v>
      </c>
      <c r="N311" s="656" t="s">
        <v>3450</v>
      </c>
      <c r="O311" s="657">
        <v>0</v>
      </c>
      <c r="P311" s="657">
        <f>O311*H311</f>
        <v>0</v>
      </c>
      <c r="Q311" s="657">
        <v>0.0506</v>
      </c>
      <c r="R311" s="657">
        <f>Q311*H311</f>
        <v>0.0506</v>
      </c>
      <c r="S311" s="657">
        <v>0</v>
      </c>
      <c r="T311" s="658">
        <f>S311*H311</f>
        <v>0</v>
      </c>
      <c r="AR311" s="576" t="s">
        <v>673</v>
      </c>
      <c r="AT311" s="576" t="s">
        <v>3495</v>
      </c>
      <c r="AU311" s="576" t="s">
        <v>266</v>
      </c>
      <c r="AY311" s="576" t="s">
        <v>3494</v>
      </c>
      <c r="BE311" s="659">
        <f>IF(N311="základní",J311,0)</f>
        <v>0</v>
      </c>
      <c r="BF311" s="659">
        <f>IF(N311="snížená",J311,0)</f>
        <v>0</v>
      </c>
      <c r="BG311" s="659">
        <f>IF(N311="zákl. přenesená",J311,0)</f>
        <v>0</v>
      </c>
      <c r="BH311" s="659">
        <f>IF(N311="sníž. přenesená",J311,0)</f>
        <v>0</v>
      </c>
      <c r="BI311" s="659">
        <f>IF(N311="nulová",J311,0)</f>
        <v>0</v>
      </c>
      <c r="BJ311" s="576" t="s">
        <v>94</v>
      </c>
      <c r="BK311" s="659">
        <f>ROUND(I311*H311,2)</f>
        <v>0</v>
      </c>
      <c r="BL311" s="576" t="s">
        <v>527</v>
      </c>
      <c r="BM311" s="576" t="s">
        <v>4234</v>
      </c>
    </row>
    <row r="312" spans="2:63" s="635" customFormat="1" ht="22.9" customHeight="1">
      <c r="B312" s="634"/>
      <c r="D312" s="636" t="s">
        <v>3491</v>
      </c>
      <c r="E312" s="645" t="s">
        <v>3532</v>
      </c>
      <c r="F312" s="645" t="s">
        <v>3815</v>
      </c>
      <c r="J312" s="646">
        <f>BK312</f>
        <v>0</v>
      </c>
      <c r="L312" s="634"/>
      <c r="M312" s="639"/>
      <c r="N312" s="640"/>
      <c r="O312" s="640"/>
      <c r="P312" s="641">
        <f>SUM(P313:P402)</f>
        <v>1535.1576000000002</v>
      </c>
      <c r="Q312" s="640"/>
      <c r="R312" s="641">
        <f>SUM(R313:R402)</f>
        <v>209.40479950000002</v>
      </c>
      <c r="S312" s="640"/>
      <c r="T312" s="642">
        <f>SUM(T313:T402)</f>
        <v>300.445</v>
      </c>
      <c r="AR312" s="636" t="s">
        <v>94</v>
      </c>
      <c r="AT312" s="643" t="s">
        <v>3491</v>
      </c>
      <c r="AU312" s="643" t="s">
        <v>94</v>
      </c>
      <c r="AY312" s="636" t="s">
        <v>3494</v>
      </c>
      <c r="BK312" s="644">
        <f>SUM(BK313:BK402)</f>
        <v>0</v>
      </c>
    </row>
    <row r="313" spans="2:65" s="583" customFormat="1" ht="16.5" customHeight="1">
      <c r="B313" s="647"/>
      <c r="C313" s="677" t="s">
        <v>3824</v>
      </c>
      <c r="D313" s="677" t="s">
        <v>3503</v>
      </c>
      <c r="E313" s="678" t="s">
        <v>3825</v>
      </c>
      <c r="F313" s="679" t="s">
        <v>3826</v>
      </c>
      <c r="G313" s="680" t="s">
        <v>355</v>
      </c>
      <c r="H313" s="681">
        <v>4</v>
      </c>
      <c r="I313" s="830"/>
      <c r="J313" s="682">
        <f>ROUND(I313*H313,2)</f>
        <v>0</v>
      </c>
      <c r="K313" s="679" t="s">
        <v>3498</v>
      </c>
      <c r="L313" s="584"/>
      <c r="M313" s="683" t="s">
        <v>3433</v>
      </c>
      <c r="N313" s="684" t="s">
        <v>3450</v>
      </c>
      <c r="O313" s="657">
        <v>0.2</v>
      </c>
      <c r="P313" s="657">
        <f>O313*H313</f>
        <v>0.8</v>
      </c>
      <c r="Q313" s="657">
        <v>0.0007</v>
      </c>
      <c r="R313" s="657">
        <f>Q313*H313</f>
        <v>0.0028</v>
      </c>
      <c r="S313" s="657">
        <v>0</v>
      </c>
      <c r="T313" s="658">
        <f>S313*H313</f>
        <v>0</v>
      </c>
      <c r="AR313" s="576" t="s">
        <v>527</v>
      </c>
      <c r="AT313" s="576" t="s">
        <v>3503</v>
      </c>
      <c r="AU313" s="576" t="s">
        <v>266</v>
      </c>
      <c r="AY313" s="576" t="s">
        <v>3494</v>
      </c>
      <c r="BE313" s="659">
        <f>IF(N313="základní",J313,0)</f>
        <v>0</v>
      </c>
      <c r="BF313" s="659">
        <f>IF(N313="snížená",J313,0)</f>
        <v>0</v>
      </c>
      <c r="BG313" s="659">
        <f>IF(N313="zákl. přenesená",J313,0)</f>
        <v>0</v>
      </c>
      <c r="BH313" s="659">
        <f>IF(N313="sníž. přenesená",J313,0)</f>
        <v>0</v>
      </c>
      <c r="BI313" s="659">
        <f>IF(N313="nulová",J313,0)</f>
        <v>0</v>
      </c>
      <c r="BJ313" s="576" t="s">
        <v>94</v>
      </c>
      <c r="BK313" s="659">
        <f>ROUND(I313*H313,2)</f>
        <v>0</v>
      </c>
      <c r="BL313" s="576" t="s">
        <v>527</v>
      </c>
      <c r="BM313" s="576" t="s">
        <v>4235</v>
      </c>
    </row>
    <row r="314" spans="2:51" s="686" customFormat="1" ht="12.75">
      <c r="B314" s="685"/>
      <c r="D314" s="662" t="s">
        <v>3500</v>
      </c>
      <c r="E314" s="687" t="s">
        <v>3433</v>
      </c>
      <c r="F314" s="688" t="s">
        <v>4236</v>
      </c>
      <c r="H314" s="687" t="s">
        <v>3433</v>
      </c>
      <c r="L314" s="685"/>
      <c r="M314" s="689"/>
      <c r="N314" s="690"/>
      <c r="O314" s="690"/>
      <c r="P314" s="690"/>
      <c r="Q314" s="690"/>
      <c r="R314" s="690"/>
      <c r="S314" s="690"/>
      <c r="T314" s="691"/>
      <c r="AT314" s="687" t="s">
        <v>3500</v>
      </c>
      <c r="AU314" s="687" t="s">
        <v>266</v>
      </c>
      <c r="AV314" s="686" t="s">
        <v>94</v>
      </c>
      <c r="AW314" s="686" t="s">
        <v>3502</v>
      </c>
      <c r="AX314" s="686" t="s">
        <v>3493</v>
      </c>
      <c r="AY314" s="687" t="s">
        <v>3494</v>
      </c>
    </row>
    <row r="315" spans="2:51" s="661" customFormat="1" ht="12.75">
      <c r="B315" s="660"/>
      <c r="D315" s="662" t="s">
        <v>3500</v>
      </c>
      <c r="E315" s="663" t="s">
        <v>3433</v>
      </c>
      <c r="F315" s="664" t="s">
        <v>527</v>
      </c>
      <c r="H315" s="665">
        <v>4</v>
      </c>
      <c r="L315" s="660"/>
      <c r="M315" s="666"/>
      <c r="N315" s="667"/>
      <c r="O315" s="667"/>
      <c r="P315" s="667"/>
      <c r="Q315" s="667"/>
      <c r="R315" s="667"/>
      <c r="S315" s="667"/>
      <c r="T315" s="668"/>
      <c r="AT315" s="663" t="s">
        <v>3500</v>
      </c>
      <c r="AU315" s="663" t="s">
        <v>266</v>
      </c>
      <c r="AV315" s="661" t="s">
        <v>266</v>
      </c>
      <c r="AW315" s="661" t="s">
        <v>3502</v>
      </c>
      <c r="AX315" s="661" t="s">
        <v>3493</v>
      </c>
      <c r="AY315" s="663" t="s">
        <v>3494</v>
      </c>
    </row>
    <row r="316" spans="2:51" s="670" customFormat="1" ht="12.75">
      <c r="B316" s="669"/>
      <c r="D316" s="662" t="s">
        <v>3500</v>
      </c>
      <c r="E316" s="671" t="s">
        <v>3433</v>
      </c>
      <c r="F316" s="672" t="s">
        <v>3381</v>
      </c>
      <c r="H316" s="673">
        <v>4</v>
      </c>
      <c r="L316" s="669"/>
      <c r="M316" s="674"/>
      <c r="N316" s="675"/>
      <c r="O316" s="675"/>
      <c r="P316" s="675"/>
      <c r="Q316" s="675"/>
      <c r="R316" s="675"/>
      <c r="S316" s="675"/>
      <c r="T316" s="676"/>
      <c r="AT316" s="671" t="s">
        <v>3500</v>
      </c>
      <c r="AU316" s="671" t="s">
        <v>266</v>
      </c>
      <c r="AV316" s="670" t="s">
        <v>527</v>
      </c>
      <c r="AW316" s="670" t="s">
        <v>3502</v>
      </c>
      <c r="AX316" s="670" t="s">
        <v>94</v>
      </c>
      <c r="AY316" s="671" t="s">
        <v>3494</v>
      </c>
    </row>
    <row r="317" spans="2:65" s="583" customFormat="1" ht="16.5" customHeight="1">
      <c r="B317" s="647"/>
      <c r="C317" s="648" t="s">
        <v>3829</v>
      </c>
      <c r="D317" s="648" t="s">
        <v>3495</v>
      </c>
      <c r="E317" s="649" t="s">
        <v>3830</v>
      </c>
      <c r="F317" s="650" t="s">
        <v>3831</v>
      </c>
      <c r="G317" s="651" t="s">
        <v>355</v>
      </c>
      <c r="H317" s="652">
        <v>4</v>
      </c>
      <c r="I317" s="829"/>
      <c r="J317" s="653">
        <f>ROUND(I317*H317,2)</f>
        <v>0</v>
      </c>
      <c r="K317" s="650" t="s">
        <v>3498</v>
      </c>
      <c r="L317" s="654"/>
      <c r="M317" s="655" t="s">
        <v>3433</v>
      </c>
      <c r="N317" s="656" t="s">
        <v>3450</v>
      </c>
      <c r="O317" s="657">
        <v>0</v>
      </c>
      <c r="P317" s="657">
        <f>O317*H317</f>
        <v>0</v>
      </c>
      <c r="Q317" s="657">
        <v>0.004</v>
      </c>
      <c r="R317" s="657">
        <f>Q317*H317</f>
        <v>0.016</v>
      </c>
      <c r="S317" s="657">
        <v>0</v>
      </c>
      <c r="T317" s="658">
        <f>S317*H317</f>
        <v>0</v>
      </c>
      <c r="AR317" s="576" t="s">
        <v>673</v>
      </c>
      <c r="AT317" s="576" t="s">
        <v>3495</v>
      </c>
      <c r="AU317" s="576" t="s">
        <v>266</v>
      </c>
      <c r="AY317" s="576" t="s">
        <v>3494</v>
      </c>
      <c r="BE317" s="659">
        <f>IF(N317="základní",J317,0)</f>
        <v>0</v>
      </c>
      <c r="BF317" s="659">
        <f>IF(N317="snížená",J317,0)</f>
        <v>0</v>
      </c>
      <c r="BG317" s="659">
        <f>IF(N317="zákl. přenesená",J317,0)</f>
        <v>0</v>
      </c>
      <c r="BH317" s="659">
        <f>IF(N317="sníž. přenesená",J317,0)</f>
        <v>0</v>
      </c>
      <c r="BI317" s="659">
        <f>IF(N317="nulová",J317,0)</f>
        <v>0</v>
      </c>
      <c r="BJ317" s="576" t="s">
        <v>94</v>
      </c>
      <c r="BK317" s="659">
        <f>ROUND(I317*H317,2)</f>
        <v>0</v>
      </c>
      <c r="BL317" s="576" t="s">
        <v>527</v>
      </c>
      <c r="BM317" s="576" t="s">
        <v>4237</v>
      </c>
    </row>
    <row r="318" spans="2:65" s="583" customFormat="1" ht="16.5" customHeight="1">
      <c r="B318" s="647"/>
      <c r="C318" s="677" t="s">
        <v>3834</v>
      </c>
      <c r="D318" s="677" t="s">
        <v>3503</v>
      </c>
      <c r="E318" s="678" t="s">
        <v>3835</v>
      </c>
      <c r="F318" s="679" t="s">
        <v>3836</v>
      </c>
      <c r="G318" s="680" t="s">
        <v>355</v>
      </c>
      <c r="H318" s="681">
        <v>2</v>
      </c>
      <c r="I318" s="830"/>
      <c r="J318" s="682">
        <f>ROUND(I318*H318,2)</f>
        <v>0</v>
      </c>
      <c r="K318" s="679" t="s">
        <v>3498</v>
      </c>
      <c r="L318" s="584"/>
      <c r="M318" s="683" t="s">
        <v>3433</v>
      </c>
      <c r="N318" s="684" t="s">
        <v>3450</v>
      </c>
      <c r="O318" s="657">
        <v>0.549</v>
      </c>
      <c r="P318" s="657">
        <f>O318*H318</f>
        <v>1.098</v>
      </c>
      <c r="Q318" s="657">
        <v>0.11241</v>
      </c>
      <c r="R318" s="657">
        <f>Q318*H318</f>
        <v>0.22482</v>
      </c>
      <c r="S318" s="657">
        <v>0</v>
      </c>
      <c r="T318" s="658">
        <f>S318*H318</f>
        <v>0</v>
      </c>
      <c r="AR318" s="576" t="s">
        <v>527</v>
      </c>
      <c r="AT318" s="576" t="s">
        <v>3503</v>
      </c>
      <c r="AU318" s="576" t="s">
        <v>266</v>
      </c>
      <c r="AY318" s="576" t="s">
        <v>3494</v>
      </c>
      <c r="BE318" s="659">
        <f>IF(N318="základní",J318,0)</f>
        <v>0</v>
      </c>
      <c r="BF318" s="659">
        <f>IF(N318="snížená",J318,0)</f>
        <v>0</v>
      </c>
      <c r="BG318" s="659">
        <f>IF(N318="zákl. přenesená",J318,0)</f>
        <v>0</v>
      </c>
      <c r="BH318" s="659">
        <f>IF(N318="sníž. přenesená",J318,0)</f>
        <v>0</v>
      </c>
      <c r="BI318" s="659">
        <f>IF(N318="nulová",J318,0)</f>
        <v>0</v>
      </c>
      <c r="BJ318" s="576" t="s">
        <v>94</v>
      </c>
      <c r="BK318" s="659">
        <f>ROUND(I318*H318,2)</f>
        <v>0</v>
      </c>
      <c r="BL318" s="576" t="s">
        <v>527</v>
      </c>
      <c r="BM318" s="576" t="s">
        <v>4238</v>
      </c>
    </row>
    <row r="319" spans="2:51" s="661" customFormat="1" ht="12.75">
      <c r="B319" s="660"/>
      <c r="D319" s="662" t="s">
        <v>3500</v>
      </c>
      <c r="E319" s="663" t="s">
        <v>3433</v>
      </c>
      <c r="F319" s="664" t="s">
        <v>266</v>
      </c>
      <c r="H319" s="665">
        <v>2</v>
      </c>
      <c r="L319" s="660"/>
      <c r="M319" s="666"/>
      <c r="N319" s="667"/>
      <c r="O319" s="667"/>
      <c r="P319" s="667"/>
      <c r="Q319" s="667"/>
      <c r="R319" s="667"/>
      <c r="S319" s="667"/>
      <c r="T319" s="668"/>
      <c r="AT319" s="663" t="s">
        <v>3500</v>
      </c>
      <c r="AU319" s="663" t="s">
        <v>266</v>
      </c>
      <c r="AV319" s="661" t="s">
        <v>266</v>
      </c>
      <c r="AW319" s="661" t="s">
        <v>3502</v>
      </c>
      <c r="AX319" s="661" t="s">
        <v>3493</v>
      </c>
      <c r="AY319" s="663" t="s">
        <v>3494</v>
      </c>
    </row>
    <row r="320" spans="2:51" s="670" customFormat="1" ht="12.75">
      <c r="B320" s="669"/>
      <c r="D320" s="662" t="s">
        <v>3500</v>
      </c>
      <c r="E320" s="671" t="s">
        <v>3433</v>
      </c>
      <c r="F320" s="672" t="s">
        <v>3381</v>
      </c>
      <c r="H320" s="673">
        <v>2</v>
      </c>
      <c r="L320" s="669"/>
      <c r="M320" s="674"/>
      <c r="N320" s="675"/>
      <c r="O320" s="675"/>
      <c r="P320" s="675"/>
      <c r="Q320" s="675"/>
      <c r="R320" s="675"/>
      <c r="S320" s="675"/>
      <c r="T320" s="676"/>
      <c r="AT320" s="671" t="s">
        <v>3500</v>
      </c>
      <c r="AU320" s="671" t="s">
        <v>266</v>
      </c>
      <c r="AV320" s="670" t="s">
        <v>527</v>
      </c>
      <c r="AW320" s="670" t="s">
        <v>3502</v>
      </c>
      <c r="AX320" s="670" t="s">
        <v>94</v>
      </c>
      <c r="AY320" s="671" t="s">
        <v>3494</v>
      </c>
    </row>
    <row r="321" spans="2:65" s="583" customFormat="1" ht="16.5" customHeight="1">
      <c r="B321" s="647"/>
      <c r="C321" s="648" t="s">
        <v>3838</v>
      </c>
      <c r="D321" s="648" t="s">
        <v>3495</v>
      </c>
      <c r="E321" s="649" t="s">
        <v>3839</v>
      </c>
      <c r="F321" s="650" t="s">
        <v>3840</v>
      </c>
      <c r="G321" s="651" t="s">
        <v>355</v>
      </c>
      <c r="H321" s="652">
        <v>2</v>
      </c>
      <c r="I321" s="829"/>
      <c r="J321" s="653">
        <f>ROUND(I321*H321,2)</f>
        <v>0</v>
      </c>
      <c r="K321" s="650" t="s">
        <v>3498</v>
      </c>
      <c r="L321" s="654"/>
      <c r="M321" s="655" t="s">
        <v>3433</v>
      </c>
      <c r="N321" s="656" t="s">
        <v>3450</v>
      </c>
      <c r="O321" s="657">
        <v>0</v>
      </c>
      <c r="P321" s="657">
        <f>O321*H321</f>
        <v>0</v>
      </c>
      <c r="Q321" s="657">
        <v>0.0065</v>
      </c>
      <c r="R321" s="657">
        <f>Q321*H321</f>
        <v>0.013</v>
      </c>
      <c r="S321" s="657">
        <v>0</v>
      </c>
      <c r="T321" s="658">
        <f>S321*H321</f>
        <v>0</v>
      </c>
      <c r="AR321" s="576" t="s">
        <v>673</v>
      </c>
      <c r="AT321" s="576" t="s">
        <v>3495</v>
      </c>
      <c r="AU321" s="576" t="s">
        <v>266</v>
      </c>
      <c r="AY321" s="576" t="s">
        <v>3494</v>
      </c>
      <c r="BE321" s="659">
        <f>IF(N321="základní",J321,0)</f>
        <v>0</v>
      </c>
      <c r="BF321" s="659">
        <f>IF(N321="snížená",J321,0)</f>
        <v>0</v>
      </c>
      <c r="BG321" s="659">
        <f>IF(N321="zákl. přenesená",J321,0)</f>
        <v>0</v>
      </c>
      <c r="BH321" s="659">
        <f>IF(N321="sníž. přenesená",J321,0)</f>
        <v>0</v>
      </c>
      <c r="BI321" s="659">
        <f>IF(N321="nulová",J321,0)</f>
        <v>0</v>
      </c>
      <c r="BJ321" s="576" t="s">
        <v>94</v>
      </c>
      <c r="BK321" s="659">
        <f>ROUND(I321*H321,2)</f>
        <v>0</v>
      </c>
      <c r="BL321" s="576" t="s">
        <v>527</v>
      </c>
      <c r="BM321" s="576" t="s">
        <v>4239</v>
      </c>
    </row>
    <row r="322" spans="2:65" s="583" customFormat="1" ht="16.5" customHeight="1">
      <c r="B322" s="647"/>
      <c r="C322" s="677" t="s">
        <v>3842</v>
      </c>
      <c r="D322" s="677" t="s">
        <v>3503</v>
      </c>
      <c r="E322" s="678" t="s">
        <v>4240</v>
      </c>
      <c r="F322" s="679" t="s">
        <v>4241</v>
      </c>
      <c r="G322" s="680" t="s">
        <v>216</v>
      </c>
      <c r="H322" s="681">
        <v>11</v>
      </c>
      <c r="I322" s="830"/>
      <c r="J322" s="682">
        <f>ROUND(I322*H322,2)</f>
        <v>0</v>
      </c>
      <c r="K322" s="679" t="s">
        <v>3498</v>
      </c>
      <c r="L322" s="584"/>
      <c r="M322" s="683" t="s">
        <v>3433</v>
      </c>
      <c r="N322" s="684" t="s">
        <v>3450</v>
      </c>
      <c r="O322" s="657">
        <v>0.1</v>
      </c>
      <c r="P322" s="657">
        <f>O322*H322</f>
        <v>1.1</v>
      </c>
      <c r="Q322" s="657">
        <v>0.00014</v>
      </c>
      <c r="R322" s="657">
        <f>Q322*H322</f>
        <v>0.00154</v>
      </c>
      <c r="S322" s="657">
        <v>0</v>
      </c>
      <c r="T322" s="658">
        <f>S322*H322</f>
        <v>0</v>
      </c>
      <c r="AR322" s="576" t="s">
        <v>527</v>
      </c>
      <c r="AT322" s="576" t="s">
        <v>3503</v>
      </c>
      <c r="AU322" s="576" t="s">
        <v>266</v>
      </c>
      <c r="AY322" s="576" t="s">
        <v>3494</v>
      </c>
      <c r="BE322" s="659">
        <f>IF(N322="základní",J322,0)</f>
        <v>0</v>
      </c>
      <c r="BF322" s="659">
        <f>IF(N322="snížená",J322,0)</f>
        <v>0</v>
      </c>
      <c r="BG322" s="659">
        <f>IF(N322="zákl. přenesená",J322,0)</f>
        <v>0</v>
      </c>
      <c r="BH322" s="659">
        <f>IF(N322="sníž. přenesená",J322,0)</f>
        <v>0</v>
      </c>
      <c r="BI322" s="659">
        <f>IF(N322="nulová",J322,0)</f>
        <v>0</v>
      </c>
      <c r="BJ322" s="576" t="s">
        <v>94</v>
      </c>
      <c r="BK322" s="659">
        <f>ROUND(I322*H322,2)</f>
        <v>0</v>
      </c>
      <c r="BL322" s="576" t="s">
        <v>527</v>
      </c>
      <c r="BM322" s="576" t="s">
        <v>4242</v>
      </c>
    </row>
    <row r="323" spans="2:51" s="686" customFormat="1" ht="12.75">
      <c r="B323" s="685"/>
      <c r="D323" s="662" t="s">
        <v>3500</v>
      </c>
      <c r="E323" s="687" t="s">
        <v>3433</v>
      </c>
      <c r="F323" s="688" t="s">
        <v>4243</v>
      </c>
      <c r="H323" s="687" t="s">
        <v>3433</v>
      </c>
      <c r="L323" s="685"/>
      <c r="M323" s="689"/>
      <c r="N323" s="690"/>
      <c r="O323" s="690"/>
      <c r="P323" s="690"/>
      <c r="Q323" s="690"/>
      <c r="R323" s="690"/>
      <c r="S323" s="690"/>
      <c r="T323" s="691"/>
      <c r="AT323" s="687" t="s">
        <v>3500</v>
      </c>
      <c r="AU323" s="687" t="s">
        <v>266</v>
      </c>
      <c r="AV323" s="686" t="s">
        <v>94</v>
      </c>
      <c r="AW323" s="686" t="s">
        <v>3502</v>
      </c>
      <c r="AX323" s="686" t="s">
        <v>3493</v>
      </c>
      <c r="AY323" s="687" t="s">
        <v>3494</v>
      </c>
    </row>
    <row r="324" spans="2:51" s="661" customFormat="1" ht="12.75">
      <c r="B324" s="660"/>
      <c r="D324" s="662" t="s">
        <v>3500</v>
      </c>
      <c r="E324" s="663" t="s">
        <v>3433</v>
      </c>
      <c r="F324" s="664" t="s">
        <v>4244</v>
      </c>
      <c r="H324" s="665">
        <v>11</v>
      </c>
      <c r="L324" s="660"/>
      <c r="M324" s="666"/>
      <c r="N324" s="667"/>
      <c r="O324" s="667"/>
      <c r="P324" s="667"/>
      <c r="Q324" s="667"/>
      <c r="R324" s="667"/>
      <c r="S324" s="667"/>
      <c r="T324" s="668"/>
      <c r="AT324" s="663" t="s">
        <v>3500</v>
      </c>
      <c r="AU324" s="663" t="s">
        <v>266</v>
      </c>
      <c r="AV324" s="661" t="s">
        <v>266</v>
      </c>
      <c r="AW324" s="661" t="s">
        <v>3502</v>
      </c>
      <c r="AX324" s="661" t="s">
        <v>3493</v>
      </c>
      <c r="AY324" s="663" t="s">
        <v>3494</v>
      </c>
    </row>
    <row r="325" spans="2:51" s="670" customFormat="1" ht="12.75">
      <c r="B325" s="669"/>
      <c r="D325" s="662" t="s">
        <v>3500</v>
      </c>
      <c r="E325" s="671" t="s">
        <v>3433</v>
      </c>
      <c r="F325" s="672" t="s">
        <v>3381</v>
      </c>
      <c r="H325" s="673">
        <v>11</v>
      </c>
      <c r="L325" s="669"/>
      <c r="M325" s="674"/>
      <c r="N325" s="675"/>
      <c r="O325" s="675"/>
      <c r="P325" s="675"/>
      <c r="Q325" s="675"/>
      <c r="R325" s="675"/>
      <c r="S325" s="675"/>
      <c r="T325" s="676"/>
      <c r="AT325" s="671" t="s">
        <v>3500</v>
      </c>
      <c r="AU325" s="671" t="s">
        <v>266</v>
      </c>
      <c r="AV325" s="670" t="s">
        <v>527</v>
      </c>
      <c r="AW325" s="670" t="s">
        <v>3502</v>
      </c>
      <c r="AX325" s="670" t="s">
        <v>94</v>
      </c>
      <c r="AY325" s="671" t="s">
        <v>3494</v>
      </c>
    </row>
    <row r="326" spans="2:65" s="583" customFormat="1" ht="16.5" customHeight="1">
      <c r="B326" s="647"/>
      <c r="C326" s="677" t="s">
        <v>3848</v>
      </c>
      <c r="D326" s="677" t="s">
        <v>3503</v>
      </c>
      <c r="E326" s="678" t="s">
        <v>4245</v>
      </c>
      <c r="F326" s="679" t="s">
        <v>4246</v>
      </c>
      <c r="G326" s="680" t="s">
        <v>216</v>
      </c>
      <c r="H326" s="681">
        <v>93.24</v>
      </c>
      <c r="I326" s="830"/>
      <c r="J326" s="682">
        <f>ROUND(I326*H326,2)</f>
        <v>0</v>
      </c>
      <c r="K326" s="679" t="s">
        <v>3498</v>
      </c>
      <c r="L326" s="584"/>
      <c r="M326" s="683" t="s">
        <v>3433</v>
      </c>
      <c r="N326" s="684" t="s">
        <v>3450</v>
      </c>
      <c r="O326" s="657">
        <v>0.325</v>
      </c>
      <c r="P326" s="657">
        <f>O326*H326</f>
        <v>30.303</v>
      </c>
      <c r="Q326" s="657">
        <v>0.20219</v>
      </c>
      <c r="R326" s="657">
        <f>Q326*H326</f>
        <v>18.852195599999998</v>
      </c>
      <c r="S326" s="657">
        <v>0</v>
      </c>
      <c r="T326" s="658">
        <f>S326*H326</f>
        <v>0</v>
      </c>
      <c r="AR326" s="576" t="s">
        <v>527</v>
      </c>
      <c r="AT326" s="576" t="s">
        <v>3503</v>
      </c>
      <c r="AU326" s="576" t="s">
        <v>266</v>
      </c>
      <c r="AY326" s="576" t="s">
        <v>3494</v>
      </c>
      <c r="BE326" s="659">
        <f>IF(N326="základní",J326,0)</f>
        <v>0</v>
      </c>
      <c r="BF326" s="659">
        <f>IF(N326="snížená",J326,0)</f>
        <v>0</v>
      </c>
      <c r="BG326" s="659">
        <f>IF(N326="zákl. přenesená",J326,0)</f>
        <v>0</v>
      </c>
      <c r="BH326" s="659">
        <f>IF(N326="sníž. přenesená",J326,0)</f>
        <v>0</v>
      </c>
      <c r="BI326" s="659">
        <f>IF(N326="nulová",J326,0)</f>
        <v>0</v>
      </c>
      <c r="BJ326" s="576" t="s">
        <v>94</v>
      </c>
      <c r="BK326" s="659">
        <f>ROUND(I326*H326,2)</f>
        <v>0</v>
      </c>
      <c r="BL326" s="576" t="s">
        <v>527</v>
      </c>
      <c r="BM326" s="576" t="s">
        <v>4247</v>
      </c>
    </row>
    <row r="327" spans="2:51" s="686" customFormat="1" ht="12.75">
      <c r="B327" s="685"/>
      <c r="D327" s="662" t="s">
        <v>3500</v>
      </c>
      <c r="E327" s="687" t="s">
        <v>3433</v>
      </c>
      <c r="F327" s="688" t="s">
        <v>4248</v>
      </c>
      <c r="H327" s="687" t="s">
        <v>3433</v>
      </c>
      <c r="L327" s="685"/>
      <c r="M327" s="689"/>
      <c r="N327" s="690"/>
      <c r="O327" s="690"/>
      <c r="P327" s="690"/>
      <c r="Q327" s="690"/>
      <c r="R327" s="690"/>
      <c r="S327" s="690"/>
      <c r="T327" s="691"/>
      <c r="AT327" s="687" t="s">
        <v>3500</v>
      </c>
      <c r="AU327" s="687" t="s">
        <v>266</v>
      </c>
      <c r="AV327" s="686" t="s">
        <v>94</v>
      </c>
      <c r="AW327" s="686" t="s">
        <v>3502</v>
      </c>
      <c r="AX327" s="686" t="s">
        <v>3493</v>
      </c>
      <c r="AY327" s="687" t="s">
        <v>3494</v>
      </c>
    </row>
    <row r="328" spans="2:51" s="686" customFormat="1" ht="12.75">
      <c r="B328" s="685"/>
      <c r="D328" s="662" t="s">
        <v>3500</v>
      </c>
      <c r="E328" s="687" t="s">
        <v>3433</v>
      </c>
      <c r="F328" s="688" t="s">
        <v>4249</v>
      </c>
      <c r="H328" s="687" t="s">
        <v>3433</v>
      </c>
      <c r="L328" s="685"/>
      <c r="M328" s="689"/>
      <c r="N328" s="690"/>
      <c r="O328" s="690"/>
      <c r="P328" s="690"/>
      <c r="Q328" s="690"/>
      <c r="R328" s="690"/>
      <c r="S328" s="690"/>
      <c r="T328" s="691"/>
      <c r="AT328" s="687" t="s">
        <v>3500</v>
      </c>
      <c r="AU328" s="687" t="s">
        <v>266</v>
      </c>
      <c r="AV328" s="686" t="s">
        <v>94</v>
      </c>
      <c r="AW328" s="686" t="s">
        <v>3502</v>
      </c>
      <c r="AX328" s="686" t="s">
        <v>3493</v>
      </c>
      <c r="AY328" s="687" t="s">
        <v>3494</v>
      </c>
    </row>
    <row r="329" spans="2:51" s="661" customFormat="1" ht="12.75">
      <c r="B329" s="660"/>
      <c r="D329" s="662" t="s">
        <v>3500</v>
      </c>
      <c r="E329" s="663" t="s">
        <v>3433</v>
      </c>
      <c r="F329" s="664" t="s">
        <v>4250</v>
      </c>
      <c r="H329" s="665">
        <v>93.24</v>
      </c>
      <c r="L329" s="660"/>
      <c r="M329" s="666"/>
      <c r="N329" s="667"/>
      <c r="O329" s="667"/>
      <c r="P329" s="667"/>
      <c r="Q329" s="667"/>
      <c r="R329" s="667"/>
      <c r="S329" s="667"/>
      <c r="T329" s="668"/>
      <c r="AT329" s="663" t="s">
        <v>3500</v>
      </c>
      <c r="AU329" s="663" t="s">
        <v>266</v>
      </c>
      <c r="AV329" s="661" t="s">
        <v>266</v>
      </c>
      <c r="AW329" s="661" t="s">
        <v>3502</v>
      </c>
      <c r="AX329" s="661" t="s">
        <v>3493</v>
      </c>
      <c r="AY329" s="663" t="s">
        <v>3494</v>
      </c>
    </row>
    <row r="330" spans="2:51" s="670" customFormat="1" ht="12.75">
      <c r="B330" s="669"/>
      <c r="D330" s="662" t="s">
        <v>3500</v>
      </c>
      <c r="E330" s="671" t="s">
        <v>3433</v>
      </c>
      <c r="F330" s="672" t="s">
        <v>3381</v>
      </c>
      <c r="H330" s="673">
        <v>93.24</v>
      </c>
      <c r="L330" s="669"/>
      <c r="M330" s="674"/>
      <c r="N330" s="675"/>
      <c r="O330" s="675"/>
      <c r="P330" s="675"/>
      <c r="Q330" s="675"/>
      <c r="R330" s="675"/>
      <c r="S330" s="675"/>
      <c r="T330" s="676"/>
      <c r="AT330" s="671" t="s">
        <v>3500</v>
      </c>
      <c r="AU330" s="671" t="s">
        <v>266</v>
      </c>
      <c r="AV330" s="670" t="s">
        <v>527</v>
      </c>
      <c r="AW330" s="670" t="s">
        <v>3502</v>
      </c>
      <c r="AX330" s="670" t="s">
        <v>94</v>
      </c>
      <c r="AY330" s="671" t="s">
        <v>3494</v>
      </c>
    </row>
    <row r="331" spans="2:65" s="583" customFormat="1" ht="16.5" customHeight="1">
      <c r="B331" s="647"/>
      <c r="C331" s="648" t="s">
        <v>3853</v>
      </c>
      <c r="D331" s="648" t="s">
        <v>3495</v>
      </c>
      <c r="E331" s="649" t="s">
        <v>4251</v>
      </c>
      <c r="F331" s="650" t="s">
        <v>4252</v>
      </c>
      <c r="G331" s="651" t="s">
        <v>216</v>
      </c>
      <c r="H331" s="652">
        <v>93.24</v>
      </c>
      <c r="I331" s="829"/>
      <c r="J331" s="653">
        <f>ROUND(I331*H331,2)</f>
        <v>0</v>
      </c>
      <c r="K331" s="650" t="s">
        <v>3498</v>
      </c>
      <c r="L331" s="654"/>
      <c r="M331" s="655" t="s">
        <v>3433</v>
      </c>
      <c r="N331" s="656" t="s">
        <v>3450</v>
      </c>
      <c r="O331" s="657">
        <v>0</v>
      </c>
      <c r="P331" s="657">
        <f>O331*H331</f>
        <v>0</v>
      </c>
      <c r="Q331" s="657">
        <v>0.081</v>
      </c>
      <c r="R331" s="657">
        <f>Q331*H331</f>
        <v>7.55244</v>
      </c>
      <c r="S331" s="657">
        <v>0</v>
      </c>
      <c r="T331" s="658">
        <f>S331*H331</f>
        <v>0</v>
      </c>
      <c r="AR331" s="576" t="s">
        <v>673</v>
      </c>
      <c r="AT331" s="576" t="s">
        <v>3495</v>
      </c>
      <c r="AU331" s="576" t="s">
        <v>266</v>
      </c>
      <c r="AY331" s="576" t="s">
        <v>3494</v>
      </c>
      <c r="BE331" s="659">
        <f>IF(N331="základní",J331,0)</f>
        <v>0</v>
      </c>
      <c r="BF331" s="659">
        <f>IF(N331="snížená",J331,0)</f>
        <v>0</v>
      </c>
      <c r="BG331" s="659">
        <f>IF(N331="zákl. přenesená",J331,0)</f>
        <v>0</v>
      </c>
      <c r="BH331" s="659">
        <f>IF(N331="sníž. přenesená",J331,0)</f>
        <v>0</v>
      </c>
      <c r="BI331" s="659">
        <f>IF(N331="nulová",J331,0)</f>
        <v>0</v>
      </c>
      <c r="BJ331" s="576" t="s">
        <v>94</v>
      </c>
      <c r="BK331" s="659">
        <f>ROUND(I331*H331,2)</f>
        <v>0</v>
      </c>
      <c r="BL331" s="576" t="s">
        <v>527</v>
      </c>
      <c r="BM331" s="576" t="s">
        <v>4253</v>
      </c>
    </row>
    <row r="332" spans="2:65" s="583" customFormat="1" ht="16.5" customHeight="1">
      <c r="B332" s="647"/>
      <c r="C332" s="677" t="s">
        <v>3859</v>
      </c>
      <c r="D332" s="677" t="s">
        <v>3503</v>
      </c>
      <c r="E332" s="678" t="s">
        <v>3872</v>
      </c>
      <c r="F332" s="679" t="s">
        <v>3873</v>
      </c>
      <c r="G332" s="680" t="s">
        <v>216</v>
      </c>
      <c r="H332" s="681">
        <v>452.72</v>
      </c>
      <c r="I332" s="830"/>
      <c r="J332" s="682">
        <f>ROUND(I332*H332,2)</f>
        <v>0</v>
      </c>
      <c r="K332" s="679" t="s">
        <v>3498</v>
      </c>
      <c r="L332" s="584"/>
      <c r="M332" s="683" t="s">
        <v>3433</v>
      </c>
      <c r="N332" s="684" t="s">
        <v>3450</v>
      </c>
      <c r="O332" s="657">
        <v>0.268</v>
      </c>
      <c r="P332" s="657">
        <f>O332*H332</f>
        <v>121.32896000000001</v>
      </c>
      <c r="Q332" s="657">
        <v>0.1554</v>
      </c>
      <c r="R332" s="657">
        <f>Q332*H332</f>
        <v>70.35268800000001</v>
      </c>
      <c r="S332" s="657">
        <v>0</v>
      </c>
      <c r="T332" s="658">
        <f>S332*H332</f>
        <v>0</v>
      </c>
      <c r="AR332" s="576" t="s">
        <v>527</v>
      </c>
      <c r="AT332" s="576" t="s">
        <v>3503</v>
      </c>
      <c r="AU332" s="576" t="s">
        <v>266</v>
      </c>
      <c r="AY332" s="576" t="s">
        <v>3494</v>
      </c>
      <c r="BE332" s="659">
        <f>IF(N332="základní",J332,0)</f>
        <v>0</v>
      </c>
      <c r="BF332" s="659">
        <f>IF(N332="snížená",J332,0)</f>
        <v>0</v>
      </c>
      <c r="BG332" s="659">
        <f>IF(N332="zákl. přenesená",J332,0)</f>
        <v>0</v>
      </c>
      <c r="BH332" s="659">
        <f>IF(N332="sníž. přenesená",J332,0)</f>
        <v>0</v>
      </c>
      <c r="BI332" s="659">
        <f>IF(N332="nulová",J332,0)</f>
        <v>0</v>
      </c>
      <c r="BJ332" s="576" t="s">
        <v>94</v>
      </c>
      <c r="BK332" s="659">
        <f>ROUND(I332*H332,2)</f>
        <v>0</v>
      </c>
      <c r="BL332" s="576" t="s">
        <v>527</v>
      </c>
      <c r="BM332" s="576" t="s">
        <v>4254</v>
      </c>
    </row>
    <row r="333" spans="2:51" s="661" customFormat="1" ht="12.75">
      <c r="B333" s="660"/>
      <c r="D333" s="662" t="s">
        <v>3500</v>
      </c>
      <c r="E333" s="663" t="s">
        <v>3433</v>
      </c>
      <c r="F333" s="664" t="s">
        <v>4255</v>
      </c>
      <c r="H333" s="665">
        <v>20</v>
      </c>
      <c r="L333" s="660"/>
      <c r="M333" s="666"/>
      <c r="N333" s="667"/>
      <c r="O333" s="667"/>
      <c r="P333" s="667"/>
      <c r="Q333" s="667"/>
      <c r="R333" s="667"/>
      <c r="S333" s="667"/>
      <c r="T333" s="668"/>
      <c r="AT333" s="663" t="s">
        <v>3500</v>
      </c>
      <c r="AU333" s="663" t="s">
        <v>266</v>
      </c>
      <c r="AV333" s="661" t="s">
        <v>266</v>
      </c>
      <c r="AW333" s="661" t="s">
        <v>3502</v>
      </c>
      <c r="AX333" s="661" t="s">
        <v>3493</v>
      </c>
      <c r="AY333" s="663" t="s">
        <v>3494</v>
      </c>
    </row>
    <row r="334" spans="2:51" s="661" customFormat="1" ht="12.75">
      <c r="B334" s="660"/>
      <c r="D334" s="662" t="s">
        <v>3500</v>
      </c>
      <c r="E334" s="663" t="s">
        <v>3433</v>
      </c>
      <c r="F334" s="664" t="s">
        <v>4256</v>
      </c>
      <c r="H334" s="665">
        <v>60.5</v>
      </c>
      <c r="L334" s="660"/>
      <c r="M334" s="666"/>
      <c r="N334" s="667"/>
      <c r="O334" s="667"/>
      <c r="P334" s="667"/>
      <c r="Q334" s="667"/>
      <c r="R334" s="667"/>
      <c r="S334" s="667"/>
      <c r="T334" s="668"/>
      <c r="AT334" s="663" t="s">
        <v>3500</v>
      </c>
      <c r="AU334" s="663" t="s">
        <v>266</v>
      </c>
      <c r="AV334" s="661" t="s">
        <v>266</v>
      </c>
      <c r="AW334" s="661" t="s">
        <v>3502</v>
      </c>
      <c r="AX334" s="661" t="s">
        <v>3493</v>
      </c>
      <c r="AY334" s="663" t="s">
        <v>3494</v>
      </c>
    </row>
    <row r="335" spans="2:51" s="661" customFormat="1" ht="22.5">
      <c r="B335" s="660"/>
      <c r="D335" s="662" t="s">
        <v>3500</v>
      </c>
      <c r="E335" s="663" t="s">
        <v>3433</v>
      </c>
      <c r="F335" s="664" t="s">
        <v>4257</v>
      </c>
      <c r="H335" s="665">
        <v>372.22</v>
      </c>
      <c r="L335" s="660"/>
      <c r="M335" s="666"/>
      <c r="N335" s="667"/>
      <c r="O335" s="667"/>
      <c r="P335" s="667"/>
      <c r="Q335" s="667"/>
      <c r="R335" s="667"/>
      <c r="S335" s="667"/>
      <c r="T335" s="668"/>
      <c r="AT335" s="663" t="s">
        <v>3500</v>
      </c>
      <c r="AU335" s="663" t="s">
        <v>266</v>
      </c>
      <c r="AV335" s="661" t="s">
        <v>266</v>
      </c>
      <c r="AW335" s="661" t="s">
        <v>3502</v>
      </c>
      <c r="AX335" s="661" t="s">
        <v>3493</v>
      </c>
      <c r="AY335" s="663" t="s">
        <v>3494</v>
      </c>
    </row>
    <row r="336" spans="2:51" s="670" customFormat="1" ht="12.75">
      <c r="B336" s="669"/>
      <c r="D336" s="662" t="s">
        <v>3500</v>
      </c>
      <c r="E336" s="671" t="s">
        <v>3433</v>
      </c>
      <c r="F336" s="672" t="s">
        <v>3381</v>
      </c>
      <c r="H336" s="673">
        <v>452.72</v>
      </c>
      <c r="L336" s="669"/>
      <c r="M336" s="674"/>
      <c r="N336" s="675"/>
      <c r="O336" s="675"/>
      <c r="P336" s="675"/>
      <c r="Q336" s="675"/>
      <c r="R336" s="675"/>
      <c r="S336" s="675"/>
      <c r="T336" s="676"/>
      <c r="AT336" s="671" t="s">
        <v>3500</v>
      </c>
      <c r="AU336" s="671" t="s">
        <v>266</v>
      </c>
      <c r="AV336" s="670" t="s">
        <v>527</v>
      </c>
      <c r="AW336" s="670" t="s">
        <v>3502</v>
      </c>
      <c r="AX336" s="670" t="s">
        <v>94</v>
      </c>
      <c r="AY336" s="671" t="s">
        <v>3494</v>
      </c>
    </row>
    <row r="337" spans="2:65" s="583" customFormat="1" ht="16.5" customHeight="1">
      <c r="B337" s="647"/>
      <c r="C337" s="648" t="s">
        <v>3863</v>
      </c>
      <c r="D337" s="648" t="s">
        <v>3495</v>
      </c>
      <c r="E337" s="649" t="s">
        <v>3878</v>
      </c>
      <c r="F337" s="650" t="s">
        <v>3879</v>
      </c>
      <c r="G337" s="651" t="s">
        <v>216</v>
      </c>
      <c r="H337" s="652">
        <v>372.22</v>
      </c>
      <c r="I337" s="829"/>
      <c r="J337" s="653">
        <f>ROUND(I337*H337,2)</f>
        <v>0</v>
      </c>
      <c r="K337" s="650" t="s">
        <v>3498</v>
      </c>
      <c r="L337" s="654"/>
      <c r="M337" s="655" t="s">
        <v>3433</v>
      </c>
      <c r="N337" s="656" t="s">
        <v>3450</v>
      </c>
      <c r="O337" s="657">
        <v>0</v>
      </c>
      <c r="P337" s="657">
        <f>O337*H337</f>
        <v>0</v>
      </c>
      <c r="Q337" s="657">
        <v>0.085</v>
      </c>
      <c r="R337" s="657">
        <f>Q337*H337</f>
        <v>31.638700000000004</v>
      </c>
      <c r="S337" s="657">
        <v>0</v>
      </c>
      <c r="T337" s="658">
        <f>S337*H337</f>
        <v>0</v>
      </c>
      <c r="AR337" s="576" t="s">
        <v>673</v>
      </c>
      <c r="AT337" s="576" t="s">
        <v>3495</v>
      </c>
      <c r="AU337" s="576" t="s">
        <v>266</v>
      </c>
      <c r="AY337" s="576" t="s">
        <v>3494</v>
      </c>
      <c r="BE337" s="659">
        <f>IF(N337="základní",J337,0)</f>
        <v>0</v>
      </c>
      <c r="BF337" s="659">
        <f>IF(N337="snížená",J337,0)</f>
        <v>0</v>
      </c>
      <c r="BG337" s="659">
        <f>IF(N337="zákl. přenesená",J337,0)</f>
        <v>0</v>
      </c>
      <c r="BH337" s="659">
        <f>IF(N337="sníž. přenesená",J337,0)</f>
        <v>0</v>
      </c>
      <c r="BI337" s="659">
        <f>IF(N337="nulová",J337,0)</f>
        <v>0</v>
      </c>
      <c r="BJ337" s="576" t="s">
        <v>94</v>
      </c>
      <c r="BK337" s="659">
        <f>ROUND(I337*H337,2)</f>
        <v>0</v>
      </c>
      <c r="BL337" s="576" t="s">
        <v>527</v>
      </c>
      <c r="BM337" s="576" t="s">
        <v>4258</v>
      </c>
    </row>
    <row r="338" spans="2:51" s="661" customFormat="1" ht="12.75">
      <c r="B338" s="660"/>
      <c r="D338" s="662" t="s">
        <v>3500</v>
      </c>
      <c r="E338" s="663" t="s">
        <v>3433</v>
      </c>
      <c r="F338" s="664" t="s">
        <v>4259</v>
      </c>
      <c r="H338" s="665">
        <v>372.22</v>
      </c>
      <c r="L338" s="660"/>
      <c r="M338" s="666"/>
      <c r="N338" s="667"/>
      <c r="O338" s="667"/>
      <c r="P338" s="667"/>
      <c r="Q338" s="667"/>
      <c r="R338" s="667"/>
      <c r="S338" s="667"/>
      <c r="T338" s="668"/>
      <c r="AT338" s="663" t="s">
        <v>3500</v>
      </c>
      <c r="AU338" s="663" t="s">
        <v>266</v>
      </c>
      <c r="AV338" s="661" t="s">
        <v>266</v>
      </c>
      <c r="AW338" s="661" t="s">
        <v>3502</v>
      </c>
      <c r="AX338" s="661" t="s">
        <v>3493</v>
      </c>
      <c r="AY338" s="663" t="s">
        <v>3494</v>
      </c>
    </row>
    <row r="339" spans="2:51" s="670" customFormat="1" ht="12.75">
      <c r="B339" s="669"/>
      <c r="D339" s="662" t="s">
        <v>3500</v>
      </c>
      <c r="E339" s="671" t="s">
        <v>3433</v>
      </c>
      <c r="F339" s="672" t="s">
        <v>3381</v>
      </c>
      <c r="H339" s="673">
        <v>372.22</v>
      </c>
      <c r="L339" s="669"/>
      <c r="M339" s="674"/>
      <c r="N339" s="675"/>
      <c r="O339" s="675"/>
      <c r="P339" s="675"/>
      <c r="Q339" s="675"/>
      <c r="R339" s="675"/>
      <c r="S339" s="675"/>
      <c r="T339" s="676"/>
      <c r="AT339" s="671" t="s">
        <v>3500</v>
      </c>
      <c r="AU339" s="671" t="s">
        <v>266</v>
      </c>
      <c r="AV339" s="670" t="s">
        <v>527</v>
      </c>
      <c r="AW339" s="670" t="s">
        <v>3502</v>
      </c>
      <c r="AX339" s="670" t="s">
        <v>94</v>
      </c>
      <c r="AY339" s="671" t="s">
        <v>3494</v>
      </c>
    </row>
    <row r="340" spans="2:65" s="583" customFormat="1" ht="16.5" customHeight="1">
      <c r="B340" s="647"/>
      <c r="C340" s="648" t="s">
        <v>3867</v>
      </c>
      <c r="D340" s="648" t="s">
        <v>3495</v>
      </c>
      <c r="E340" s="649" t="s">
        <v>4260</v>
      </c>
      <c r="F340" s="650" t="s">
        <v>4261</v>
      </c>
      <c r="G340" s="651" t="s">
        <v>216</v>
      </c>
      <c r="H340" s="652">
        <v>80.5</v>
      </c>
      <c r="I340" s="829"/>
      <c r="J340" s="653">
        <f>ROUND(I340*H340,2)</f>
        <v>0</v>
      </c>
      <c r="K340" s="650" t="s">
        <v>3498</v>
      </c>
      <c r="L340" s="654"/>
      <c r="M340" s="655" t="s">
        <v>3433</v>
      </c>
      <c r="N340" s="656" t="s">
        <v>3450</v>
      </c>
      <c r="O340" s="657">
        <v>0</v>
      </c>
      <c r="P340" s="657">
        <f>O340*H340</f>
        <v>0</v>
      </c>
      <c r="Q340" s="657">
        <v>0.046</v>
      </c>
      <c r="R340" s="657">
        <f>Q340*H340</f>
        <v>3.703</v>
      </c>
      <c r="S340" s="657">
        <v>0</v>
      </c>
      <c r="T340" s="658">
        <f>S340*H340</f>
        <v>0</v>
      </c>
      <c r="AR340" s="576" t="s">
        <v>673</v>
      </c>
      <c r="AT340" s="576" t="s">
        <v>3495</v>
      </c>
      <c r="AU340" s="576" t="s">
        <v>266</v>
      </c>
      <c r="AY340" s="576" t="s">
        <v>3494</v>
      </c>
      <c r="BE340" s="659">
        <f>IF(N340="základní",J340,0)</f>
        <v>0</v>
      </c>
      <c r="BF340" s="659">
        <f>IF(N340="snížená",J340,0)</f>
        <v>0</v>
      </c>
      <c r="BG340" s="659">
        <f>IF(N340="zákl. přenesená",J340,0)</f>
        <v>0</v>
      </c>
      <c r="BH340" s="659">
        <f>IF(N340="sníž. přenesená",J340,0)</f>
        <v>0</v>
      </c>
      <c r="BI340" s="659">
        <f>IF(N340="nulová",J340,0)</f>
        <v>0</v>
      </c>
      <c r="BJ340" s="576" t="s">
        <v>94</v>
      </c>
      <c r="BK340" s="659">
        <f>ROUND(I340*H340,2)</f>
        <v>0</v>
      </c>
      <c r="BL340" s="576" t="s">
        <v>527</v>
      </c>
      <c r="BM340" s="576" t="s">
        <v>4262</v>
      </c>
    </row>
    <row r="341" spans="2:51" s="661" customFormat="1" ht="12.75">
      <c r="B341" s="660"/>
      <c r="D341" s="662" t="s">
        <v>3500</v>
      </c>
      <c r="E341" s="663" t="s">
        <v>3433</v>
      </c>
      <c r="F341" s="664" t="s">
        <v>4263</v>
      </c>
      <c r="H341" s="665">
        <v>80.5</v>
      </c>
      <c r="L341" s="660"/>
      <c r="M341" s="666"/>
      <c r="N341" s="667"/>
      <c r="O341" s="667"/>
      <c r="P341" s="667"/>
      <c r="Q341" s="667"/>
      <c r="R341" s="667"/>
      <c r="S341" s="667"/>
      <c r="T341" s="668"/>
      <c r="AT341" s="663" t="s">
        <v>3500</v>
      </c>
      <c r="AU341" s="663" t="s">
        <v>266</v>
      </c>
      <c r="AV341" s="661" t="s">
        <v>266</v>
      </c>
      <c r="AW341" s="661" t="s">
        <v>3502</v>
      </c>
      <c r="AX341" s="661" t="s">
        <v>3493</v>
      </c>
      <c r="AY341" s="663" t="s">
        <v>3494</v>
      </c>
    </row>
    <row r="342" spans="2:51" s="670" customFormat="1" ht="12.75">
      <c r="B342" s="669"/>
      <c r="D342" s="662" t="s">
        <v>3500</v>
      </c>
      <c r="E342" s="671" t="s">
        <v>3433</v>
      </c>
      <c r="F342" s="672" t="s">
        <v>3381</v>
      </c>
      <c r="H342" s="673">
        <v>80.5</v>
      </c>
      <c r="L342" s="669"/>
      <c r="M342" s="674"/>
      <c r="N342" s="675"/>
      <c r="O342" s="675"/>
      <c r="P342" s="675"/>
      <c r="Q342" s="675"/>
      <c r="R342" s="675"/>
      <c r="S342" s="675"/>
      <c r="T342" s="676"/>
      <c r="AT342" s="671" t="s">
        <v>3500</v>
      </c>
      <c r="AU342" s="671" t="s">
        <v>266</v>
      </c>
      <c r="AV342" s="670" t="s">
        <v>527</v>
      </c>
      <c r="AW342" s="670" t="s">
        <v>3502</v>
      </c>
      <c r="AX342" s="670" t="s">
        <v>94</v>
      </c>
      <c r="AY342" s="671" t="s">
        <v>3494</v>
      </c>
    </row>
    <row r="343" spans="2:65" s="583" customFormat="1" ht="16.5" customHeight="1">
      <c r="B343" s="647"/>
      <c r="C343" s="677" t="s">
        <v>3871</v>
      </c>
      <c r="D343" s="677" t="s">
        <v>3503</v>
      </c>
      <c r="E343" s="678" t="s">
        <v>4264</v>
      </c>
      <c r="F343" s="679" t="s">
        <v>4265</v>
      </c>
      <c r="G343" s="680" t="s">
        <v>216</v>
      </c>
      <c r="H343" s="681">
        <v>354.21</v>
      </c>
      <c r="I343" s="830"/>
      <c r="J343" s="682">
        <f>ROUND(I343*H343,2)</f>
        <v>0</v>
      </c>
      <c r="K343" s="679" t="s">
        <v>3498</v>
      </c>
      <c r="L343" s="584"/>
      <c r="M343" s="683" t="s">
        <v>3433</v>
      </c>
      <c r="N343" s="684" t="s">
        <v>3450</v>
      </c>
      <c r="O343" s="657">
        <v>0.14</v>
      </c>
      <c r="P343" s="657">
        <f>O343*H343</f>
        <v>49.589400000000005</v>
      </c>
      <c r="Q343" s="657">
        <v>0.10095</v>
      </c>
      <c r="R343" s="657">
        <f>Q343*H343</f>
        <v>35.757499499999994</v>
      </c>
      <c r="S343" s="657">
        <v>0</v>
      </c>
      <c r="T343" s="658">
        <f>S343*H343</f>
        <v>0</v>
      </c>
      <c r="AR343" s="576" t="s">
        <v>527</v>
      </c>
      <c r="AT343" s="576" t="s">
        <v>3503</v>
      </c>
      <c r="AU343" s="576" t="s">
        <v>266</v>
      </c>
      <c r="AY343" s="576" t="s">
        <v>3494</v>
      </c>
      <c r="BE343" s="659">
        <f>IF(N343="základní",J343,0)</f>
        <v>0</v>
      </c>
      <c r="BF343" s="659">
        <f>IF(N343="snížená",J343,0)</f>
        <v>0</v>
      </c>
      <c r="BG343" s="659">
        <f>IF(N343="zákl. přenesená",J343,0)</f>
        <v>0</v>
      </c>
      <c r="BH343" s="659">
        <f>IF(N343="sníž. přenesená",J343,0)</f>
        <v>0</v>
      </c>
      <c r="BI343" s="659">
        <f>IF(N343="nulová",J343,0)</f>
        <v>0</v>
      </c>
      <c r="BJ343" s="576" t="s">
        <v>94</v>
      </c>
      <c r="BK343" s="659">
        <f>ROUND(I343*H343,2)</f>
        <v>0</v>
      </c>
      <c r="BL343" s="576" t="s">
        <v>527</v>
      </c>
      <c r="BM343" s="576" t="s">
        <v>4266</v>
      </c>
    </row>
    <row r="344" spans="2:51" s="661" customFormat="1" ht="12.75">
      <c r="B344" s="660"/>
      <c r="D344" s="662" t="s">
        <v>3500</v>
      </c>
      <c r="E344" s="663" t="s">
        <v>3433</v>
      </c>
      <c r="F344" s="664" t="s">
        <v>4267</v>
      </c>
      <c r="H344" s="665">
        <v>304.71</v>
      </c>
      <c r="L344" s="660"/>
      <c r="M344" s="666"/>
      <c r="N344" s="667"/>
      <c r="O344" s="667"/>
      <c r="P344" s="667"/>
      <c r="Q344" s="667"/>
      <c r="R344" s="667"/>
      <c r="S344" s="667"/>
      <c r="T344" s="668"/>
      <c r="AT344" s="663" t="s">
        <v>3500</v>
      </c>
      <c r="AU344" s="663" t="s">
        <v>266</v>
      </c>
      <c r="AV344" s="661" t="s">
        <v>266</v>
      </c>
      <c r="AW344" s="661" t="s">
        <v>3502</v>
      </c>
      <c r="AX344" s="661" t="s">
        <v>3493</v>
      </c>
      <c r="AY344" s="663" t="s">
        <v>3494</v>
      </c>
    </row>
    <row r="345" spans="2:51" s="661" customFormat="1" ht="12.75">
      <c r="B345" s="660"/>
      <c r="D345" s="662" t="s">
        <v>3500</v>
      </c>
      <c r="E345" s="663" t="s">
        <v>3433</v>
      </c>
      <c r="F345" s="664" t="s">
        <v>4268</v>
      </c>
      <c r="H345" s="665">
        <v>49.5</v>
      </c>
      <c r="L345" s="660"/>
      <c r="M345" s="666"/>
      <c r="N345" s="667"/>
      <c r="O345" s="667"/>
      <c r="P345" s="667"/>
      <c r="Q345" s="667"/>
      <c r="R345" s="667"/>
      <c r="S345" s="667"/>
      <c r="T345" s="668"/>
      <c r="AT345" s="663" t="s">
        <v>3500</v>
      </c>
      <c r="AU345" s="663" t="s">
        <v>266</v>
      </c>
      <c r="AV345" s="661" t="s">
        <v>266</v>
      </c>
      <c r="AW345" s="661" t="s">
        <v>3502</v>
      </c>
      <c r="AX345" s="661" t="s">
        <v>3493</v>
      </c>
      <c r="AY345" s="663" t="s">
        <v>3494</v>
      </c>
    </row>
    <row r="346" spans="2:51" s="670" customFormat="1" ht="12.75">
      <c r="B346" s="669"/>
      <c r="D346" s="662" t="s">
        <v>3500</v>
      </c>
      <c r="E346" s="671" t="s">
        <v>3433</v>
      </c>
      <c r="F346" s="672" t="s">
        <v>3381</v>
      </c>
      <c r="H346" s="673">
        <v>354.21</v>
      </c>
      <c r="L346" s="669"/>
      <c r="M346" s="674"/>
      <c r="N346" s="675"/>
      <c r="O346" s="675"/>
      <c r="P346" s="675"/>
      <c r="Q346" s="675"/>
      <c r="R346" s="675"/>
      <c r="S346" s="675"/>
      <c r="T346" s="676"/>
      <c r="AT346" s="671" t="s">
        <v>3500</v>
      </c>
      <c r="AU346" s="671" t="s">
        <v>266</v>
      </c>
      <c r="AV346" s="670" t="s">
        <v>527</v>
      </c>
      <c r="AW346" s="670" t="s">
        <v>3502</v>
      </c>
      <c r="AX346" s="670" t="s">
        <v>94</v>
      </c>
      <c r="AY346" s="671" t="s">
        <v>3494</v>
      </c>
    </row>
    <row r="347" spans="2:65" s="583" customFormat="1" ht="16.5" customHeight="1">
      <c r="B347" s="647"/>
      <c r="C347" s="648" t="s">
        <v>3877</v>
      </c>
      <c r="D347" s="648" t="s">
        <v>3495</v>
      </c>
      <c r="E347" s="649" t="s">
        <v>4269</v>
      </c>
      <c r="F347" s="650" t="s">
        <v>4270</v>
      </c>
      <c r="G347" s="651" t="s">
        <v>216</v>
      </c>
      <c r="H347" s="652">
        <v>304.71</v>
      </c>
      <c r="I347" s="829"/>
      <c r="J347" s="653">
        <f>ROUND(I347*H347,2)</f>
        <v>0</v>
      </c>
      <c r="K347" s="650" t="s">
        <v>3498</v>
      </c>
      <c r="L347" s="654"/>
      <c r="M347" s="655" t="s">
        <v>3433</v>
      </c>
      <c r="N347" s="656" t="s">
        <v>3450</v>
      </c>
      <c r="O347" s="657">
        <v>0</v>
      </c>
      <c r="P347" s="657">
        <f>O347*H347</f>
        <v>0</v>
      </c>
      <c r="Q347" s="657">
        <v>0.028</v>
      </c>
      <c r="R347" s="657">
        <f>Q347*H347</f>
        <v>8.53188</v>
      </c>
      <c r="S347" s="657">
        <v>0</v>
      </c>
      <c r="T347" s="658">
        <f>S347*H347</f>
        <v>0</v>
      </c>
      <c r="AR347" s="576" t="s">
        <v>673</v>
      </c>
      <c r="AT347" s="576" t="s">
        <v>3495</v>
      </c>
      <c r="AU347" s="576" t="s">
        <v>266</v>
      </c>
      <c r="AY347" s="576" t="s">
        <v>3494</v>
      </c>
      <c r="BE347" s="659">
        <f>IF(N347="základní",J347,0)</f>
        <v>0</v>
      </c>
      <c r="BF347" s="659">
        <f>IF(N347="snížená",J347,0)</f>
        <v>0</v>
      </c>
      <c r="BG347" s="659">
        <f>IF(N347="zákl. přenesená",J347,0)</f>
        <v>0</v>
      </c>
      <c r="BH347" s="659">
        <f>IF(N347="sníž. přenesená",J347,0)</f>
        <v>0</v>
      </c>
      <c r="BI347" s="659">
        <f>IF(N347="nulová",J347,0)</f>
        <v>0</v>
      </c>
      <c r="BJ347" s="576" t="s">
        <v>94</v>
      </c>
      <c r="BK347" s="659">
        <f>ROUND(I347*H347,2)</f>
        <v>0</v>
      </c>
      <c r="BL347" s="576" t="s">
        <v>527</v>
      </c>
      <c r="BM347" s="576" t="s">
        <v>4271</v>
      </c>
    </row>
    <row r="348" spans="2:51" s="661" customFormat="1" ht="12.75">
      <c r="B348" s="660"/>
      <c r="D348" s="662" t="s">
        <v>3500</v>
      </c>
      <c r="E348" s="663" t="s">
        <v>3433</v>
      </c>
      <c r="F348" s="664" t="s">
        <v>4272</v>
      </c>
      <c r="H348" s="665">
        <v>304.71</v>
      </c>
      <c r="L348" s="660"/>
      <c r="M348" s="666"/>
      <c r="N348" s="667"/>
      <c r="O348" s="667"/>
      <c r="P348" s="667"/>
      <c r="Q348" s="667"/>
      <c r="R348" s="667"/>
      <c r="S348" s="667"/>
      <c r="T348" s="668"/>
      <c r="AT348" s="663" t="s">
        <v>3500</v>
      </c>
      <c r="AU348" s="663" t="s">
        <v>266</v>
      </c>
      <c r="AV348" s="661" t="s">
        <v>266</v>
      </c>
      <c r="AW348" s="661" t="s">
        <v>3502</v>
      </c>
      <c r="AX348" s="661" t="s">
        <v>3493</v>
      </c>
      <c r="AY348" s="663" t="s">
        <v>3494</v>
      </c>
    </row>
    <row r="349" spans="2:51" s="670" customFormat="1" ht="12.75">
      <c r="B349" s="669"/>
      <c r="D349" s="662" t="s">
        <v>3500</v>
      </c>
      <c r="E349" s="671" t="s">
        <v>3433</v>
      </c>
      <c r="F349" s="672" t="s">
        <v>3381</v>
      </c>
      <c r="H349" s="673">
        <v>304.71</v>
      </c>
      <c r="L349" s="669"/>
      <c r="M349" s="674"/>
      <c r="N349" s="675"/>
      <c r="O349" s="675"/>
      <c r="P349" s="675"/>
      <c r="Q349" s="675"/>
      <c r="R349" s="675"/>
      <c r="S349" s="675"/>
      <c r="T349" s="676"/>
      <c r="AT349" s="671" t="s">
        <v>3500</v>
      </c>
      <c r="AU349" s="671" t="s">
        <v>266</v>
      </c>
      <c r="AV349" s="670" t="s">
        <v>527</v>
      </c>
      <c r="AW349" s="670" t="s">
        <v>3502</v>
      </c>
      <c r="AX349" s="670" t="s">
        <v>94</v>
      </c>
      <c r="AY349" s="671" t="s">
        <v>3494</v>
      </c>
    </row>
    <row r="350" spans="2:65" s="583" customFormat="1" ht="16.5" customHeight="1">
      <c r="B350" s="647"/>
      <c r="C350" s="648" t="s">
        <v>3881</v>
      </c>
      <c r="D350" s="648" t="s">
        <v>3495</v>
      </c>
      <c r="E350" s="649" t="s">
        <v>4273</v>
      </c>
      <c r="F350" s="650" t="s">
        <v>4274</v>
      </c>
      <c r="G350" s="651" t="s">
        <v>216</v>
      </c>
      <c r="H350" s="652">
        <v>49.5</v>
      </c>
      <c r="I350" s="829"/>
      <c r="J350" s="653">
        <f>ROUND(I350*H350,2)</f>
        <v>0</v>
      </c>
      <c r="K350" s="650" t="s">
        <v>3498</v>
      </c>
      <c r="L350" s="654"/>
      <c r="M350" s="655" t="s">
        <v>3433</v>
      </c>
      <c r="N350" s="656" t="s">
        <v>3450</v>
      </c>
      <c r="O350" s="657">
        <v>0</v>
      </c>
      <c r="P350" s="657">
        <f>O350*H350</f>
        <v>0</v>
      </c>
      <c r="Q350" s="657">
        <v>0.0335</v>
      </c>
      <c r="R350" s="657">
        <f>Q350*H350</f>
        <v>1.65825</v>
      </c>
      <c r="S350" s="657">
        <v>0</v>
      </c>
      <c r="T350" s="658">
        <f>S350*H350</f>
        <v>0</v>
      </c>
      <c r="AR350" s="576" t="s">
        <v>673</v>
      </c>
      <c r="AT350" s="576" t="s">
        <v>3495</v>
      </c>
      <c r="AU350" s="576" t="s">
        <v>266</v>
      </c>
      <c r="AY350" s="576" t="s">
        <v>3494</v>
      </c>
      <c r="BE350" s="659">
        <f>IF(N350="základní",J350,0)</f>
        <v>0</v>
      </c>
      <c r="BF350" s="659">
        <f>IF(N350="snížená",J350,0)</f>
        <v>0</v>
      </c>
      <c r="BG350" s="659">
        <f>IF(N350="zákl. přenesená",J350,0)</f>
        <v>0</v>
      </c>
      <c r="BH350" s="659">
        <f>IF(N350="sníž. přenesená",J350,0)</f>
        <v>0</v>
      </c>
      <c r="BI350" s="659">
        <f>IF(N350="nulová",J350,0)</f>
        <v>0</v>
      </c>
      <c r="BJ350" s="576" t="s">
        <v>94</v>
      </c>
      <c r="BK350" s="659">
        <f>ROUND(I350*H350,2)</f>
        <v>0</v>
      </c>
      <c r="BL350" s="576" t="s">
        <v>527</v>
      </c>
      <c r="BM350" s="576" t="s">
        <v>4275</v>
      </c>
    </row>
    <row r="351" spans="2:51" s="661" customFormat="1" ht="12.75">
      <c r="B351" s="660"/>
      <c r="D351" s="662" t="s">
        <v>3500</v>
      </c>
      <c r="E351" s="663" t="s">
        <v>3433</v>
      </c>
      <c r="F351" s="664" t="s">
        <v>4276</v>
      </c>
      <c r="H351" s="665">
        <v>49.5</v>
      </c>
      <c r="L351" s="660"/>
      <c r="M351" s="666"/>
      <c r="N351" s="667"/>
      <c r="O351" s="667"/>
      <c r="P351" s="667"/>
      <c r="Q351" s="667"/>
      <c r="R351" s="667"/>
      <c r="S351" s="667"/>
      <c r="T351" s="668"/>
      <c r="AT351" s="663" t="s">
        <v>3500</v>
      </c>
      <c r="AU351" s="663" t="s">
        <v>266</v>
      </c>
      <c r="AV351" s="661" t="s">
        <v>266</v>
      </c>
      <c r="AW351" s="661" t="s">
        <v>3502</v>
      </c>
      <c r="AX351" s="661" t="s">
        <v>3493</v>
      </c>
      <c r="AY351" s="663" t="s">
        <v>3494</v>
      </c>
    </row>
    <row r="352" spans="2:51" s="670" customFormat="1" ht="12.75">
      <c r="B352" s="669"/>
      <c r="D352" s="662" t="s">
        <v>3500</v>
      </c>
      <c r="E352" s="671" t="s">
        <v>3433</v>
      </c>
      <c r="F352" s="672" t="s">
        <v>3381</v>
      </c>
      <c r="H352" s="673">
        <v>49.5</v>
      </c>
      <c r="L352" s="669"/>
      <c r="M352" s="674"/>
      <c r="N352" s="675"/>
      <c r="O352" s="675"/>
      <c r="P352" s="675"/>
      <c r="Q352" s="675"/>
      <c r="R352" s="675"/>
      <c r="S352" s="675"/>
      <c r="T352" s="676"/>
      <c r="AT352" s="671" t="s">
        <v>3500</v>
      </c>
      <c r="AU352" s="671" t="s">
        <v>266</v>
      </c>
      <c r="AV352" s="670" t="s">
        <v>527</v>
      </c>
      <c r="AW352" s="670" t="s">
        <v>3502</v>
      </c>
      <c r="AX352" s="670" t="s">
        <v>94</v>
      </c>
      <c r="AY352" s="671" t="s">
        <v>3494</v>
      </c>
    </row>
    <row r="353" spans="2:65" s="583" customFormat="1" ht="16.5" customHeight="1">
      <c r="B353" s="647"/>
      <c r="C353" s="677" t="s">
        <v>3886</v>
      </c>
      <c r="D353" s="677" t="s">
        <v>3503</v>
      </c>
      <c r="E353" s="678" t="s">
        <v>4277</v>
      </c>
      <c r="F353" s="679" t="s">
        <v>4278</v>
      </c>
      <c r="G353" s="680" t="s">
        <v>355</v>
      </c>
      <c r="H353" s="681">
        <v>2</v>
      </c>
      <c r="I353" s="830"/>
      <c r="J353" s="682">
        <f>ROUND(I353*H353,2)</f>
        <v>0</v>
      </c>
      <c r="K353" s="679" t="s">
        <v>3498</v>
      </c>
      <c r="L353" s="584"/>
      <c r="M353" s="683" t="s">
        <v>3433</v>
      </c>
      <c r="N353" s="684" t="s">
        <v>3450</v>
      </c>
      <c r="O353" s="657">
        <v>8.581</v>
      </c>
      <c r="P353" s="657">
        <f>O353*H353</f>
        <v>17.162</v>
      </c>
      <c r="Q353" s="657">
        <v>5.80039</v>
      </c>
      <c r="R353" s="657">
        <f>Q353*H353</f>
        <v>11.60078</v>
      </c>
      <c r="S353" s="657">
        <v>0</v>
      </c>
      <c r="T353" s="658">
        <f>S353*H353</f>
        <v>0</v>
      </c>
      <c r="AR353" s="576" t="s">
        <v>527</v>
      </c>
      <c r="AT353" s="576" t="s">
        <v>3503</v>
      </c>
      <c r="AU353" s="576" t="s">
        <v>266</v>
      </c>
      <c r="AY353" s="576" t="s">
        <v>3494</v>
      </c>
      <c r="BE353" s="659">
        <f>IF(N353="základní",J353,0)</f>
        <v>0</v>
      </c>
      <c r="BF353" s="659">
        <f>IF(N353="snížená",J353,0)</f>
        <v>0</v>
      </c>
      <c r="BG353" s="659">
        <f>IF(N353="zákl. přenesená",J353,0)</f>
        <v>0</v>
      </c>
      <c r="BH353" s="659">
        <f>IF(N353="sníž. přenesená",J353,0)</f>
        <v>0</v>
      </c>
      <c r="BI353" s="659">
        <f>IF(N353="nulová",J353,0)</f>
        <v>0</v>
      </c>
      <c r="BJ353" s="576" t="s">
        <v>94</v>
      </c>
      <c r="BK353" s="659">
        <f>ROUND(I353*H353,2)</f>
        <v>0</v>
      </c>
      <c r="BL353" s="576" t="s">
        <v>527</v>
      </c>
      <c r="BM353" s="576" t="s">
        <v>4279</v>
      </c>
    </row>
    <row r="354" spans="2:51" s="661" customFormat="1" ht="12.75">
      <c r="B354" s="660"/>
      <c r="D354" s="662" t="s">
        <v>3500</v>
      </c>
      <c r="E354" s="663" t="s">
        <v>3433</v>
      </c>
      <c r="F354" s="664" t="s">
        <v>266</v>
      </c>
      <c r="H354" s="665">
        <v>2</v>
      </c>
      <c r="L354" s="660"/>
      <c r="M354" s="666"/>
      <c r="N354" s="667"/>
      <c r="O354" s="667"/>
      <c r="P354" s="667"/>
      <c r="Q354" s="667"/>
      <c r="R354" s="667"/>
      <c r="S354" s="667"/>
      <c r="T354" s="668"/>
      <c r="AT354" s="663" t="s">
        <v>3500</v>
      </c>
      <c r="AU354" s="663" t="s">
        <v>266</v>
      </c>
      <c r="AV354" s="661" t="s">
        <v>266</v>
      </c>
      <c r="AW354" s="661" t="s">
        <v>3502</v>
      </c>
      <c r="AX354" s="661" t="s">
        <v>3493</v>
      </c>
      <c r="AY354" s="663" t="s">
        <v>3494</v>
      </c>
    </row>
    <row r="355" spans="2:51" s="670" customFormat="1" ht="12.75">
      <c r="B355" s="669"/>
      <c r="D355" s="662" t="s">
        <v>3500</v>
      </c>
      <c r="E355" s="671" t="s">
        <v>3433</v>
      </c>
      <c r="F355" s="672" t="s">
        <v>3381</v>
      </c>
      <c r="H355" s="673">
        <v>2</v>
      </c>
      <c r="L355" s="669"/>
      <c r="M355" s="674"/>
      <c r="N355" s="675"/>
      <c r="O355" s="675"/>
      <c r="P355" s="675"/>
      <c r="Q355" s="675"/>
      <c r="R355" s="675"/>
      <c r="S355" s="675"/>
      <c r="T355" s="676"/>
      <c r="AT355" s="671" t="s">
        <v>3500</v>
      </c>
      <c r="AU355" s="671" t="s">
        <v>266</v>
      </c>
      <c r="AV355" s="670" t="s">
        <v>527</v>
      </c>
      <c r="AW355" s="670" t="s">
        <v>3502</v>
      </c>
      <c r="AX355" s="670" t="s">
        <v>94</v>
      </c>
      <c r="AY355" s="671" t="s">
        <v>3494</v>
      </c>
    </row>
    <row r="356" spans="2:65" s="583" customFormat="1" ht="16.5" customHeight="1">
      <c r="B356" s="647"/>
      <c r="C356" s="677" t="s">
        <v>1753</v>
      </c>
      <c r="D356" s="677" t="s">
        <v>3503</v>
      </c>
      <c r="E356" s="678" t="s">
        <v>4280</v>
      </c>
      <c r="F356" s="679" t="s">
        <v>4281</v>
      </c>
      <c r="G356" s="680" t="s">
        <v>216</v>
      </c>
      <c r="H356" s="681">
        <v>9</v>
      </c>
      <c r="I356" s="830"/>
      <c r="J356" s="682">
        <f>ROUND(I356*H356,2)</f>
        <v>0</v>
      </c>
      <c r="K356" s="679" t="s">
        <v>3498</v>
      </c>
      <c r="L356" s="584"/>
      <c r="M356" s="683" t="s">
        <v>3433</v>
      </c>
      <c r="N356" s="684" t="s">
        <v>3450</v>
      </c>
      <c r="O356" s="657">
        <v>1.615</v>
      </c>
      <c r="P356" s="657">
        <f>O356*H356</f>
        <v>14.535</v>
      </c>
      <c r="Q356" s="657">
        <v>0.61348</v>
      </c>
      <c r="R356" s="657">
        <f>Q356*H356</f>
        <v>5.52132</v>
      </c>
      <c r="S356" s="657">
        <v>0</v>
      </c>
      <c r="T356" s="658">
        <f>S356*H356</f>
        <v>0</v>
      </c>
      <c r="AR356" s="576" t="s">
        <v>527</v>
      </c>
      <c r="AT356" s="576" t="s">
        <v>3503</v>
      </c>
      <c r="AU356" s="576" t="s">
        <v>266</v>
      </c>
      <c r="AY356" s="576" t="s">
        <v>3494</v>
      </c>
      <c r="BE356" s="659">
        <f>IF(N356="základní",J356,0)</f>
        <v>0</v>
      </c>
      <c r="BF356" s="659">
        <f>IF(N356="snížená",J356,0)</f>
        <v>0</v>
      </c>
      <c r="BG356" s="659">
        <f>IF(N356="zákl. přenesená",J356,0)</f>
        <v>0</v>
      </c>
      <c r="BH356" s="659">
        <f>IF(N356="sníž. přenesená",J356,0)</f>
        <v>0</v>
      </c>
      <c r="BI356" s="659">
        <f>IF(N356="nulová",J356,0)</f>
        <v>0</v>
      </c>
      <c r="BJ356" s="576" t="s">
        <v>94</v>
      </c>
      <c r="BK356" s="659">
        <f>ROUND(I356*H356,2)</f>
        <v>0</v>
      </c>
      <c r="BL356" s="576" t="s">
        <v>527</v>
      </c>
      <c r="BM356" s="576" t="s">
        <v>4282</v>
      </c>
    </row>
    <row r="357" spans="2:51" s="661" customFormat="1" ht="12.75">
      <c r="B357" s="660"/>
      <c r="D357" s="662" t="s">
        <v>3500</v>
      </c>
      <c r="E357" s="663" t="s">
        <v>3433</v>
      </c>
      <c r="F357" s="664" t="s">
        <v>3532</v>
      </c>
      <c r="H357" s="665">
        <v>9</v>
      </c>
      <c r="L357" s="660"/>
      <c r="M357" s="666"/>
      <c r="N357" s="667"/>
      <c r="O357" s="667"/>
      <c r="P357" s="667"/>
      <c r="Q357" s="667"/>
      <c r="R357" s="667"/>
      <c r="S357" s="667"/>
      <c r="T357" s="668"/>
      <c r="AT357" s="663" t="s">
        <v>3500</v>
      </c>
      <c r="AU357" s="663" t="s">
        <v>266</v>
      </c>
      <c r="AV357" s="661" t="s">
        <v>266</v>
      </c>
      <c r="AW357" s="661" t="s">
        <v>3502</v>
      </c>
      <c r="AX357" s="661" t="s">
        <v>3493</v>
      </c>
      <c r="AY357" s="663" t="s">
        <v>3494</v>
      </c>
    </row>
    <row r="358" spans="2:51" s="670" customFormat="1" ht="12.75">
      <c r="B358" s="669"/>
      <c r="D358" s="662" t="s">
        <v>3500</v>
      </c>
      <c r="E358" s="671" t="s">
        <v>3433</v>
      </c>
      <c r="F358" s="672" t="s">
        <v>3381</v>
      </c>
      <c r="H358" s="673">
        <v>9</v>
      </c>
      <c r="L358" s="669"/>
      <c r="M358" s="674"/>
      <c r="N358" s="675"/>
      <c r="O358" s="675"/>
      <c r="P358" s="675"/>
      <c r="Q358" s="675"/>
      <c r="R358" s="675"/>
      <c r="S358" s="675"/>
      <c r="T358" s="676"/>
      <c r="AT358" s="671" t="s">
        <v>3500</v>
      </c>
      <c r="AU358" s="671" t="s">
        <v>266</v>
      </c>
      <c r="AV358" s="670" t="s">
        <v>527</v>
      </c>
      <c r="AW358" s="670" t="s">
        <v>3502</v>
      </c>
      <c r="AX358" s="670" t="s">
        <v>94</v>
      </c>
      <c r="AY358" s="671" t="s">
        <v>3494</v>
      </c>
    </row>
    <row r="359" spans="2:65" s="583" customFormat="1" ht="16.5" customHeight="1">
      <c r="B359" s="647"/>
      <c r="C359" s="648" t="s">
        <v>3894</v>
      </c>
      <c r="D359" s="648" t="s">
        <v>3495</v>
      </c>
      <c r="E359" s="649" t="s">
        <v>4283</v>
      </c>
      <c r="F359" s="650" t="s">
        <v>4284</v>
      </c>
      <c r="G359" s="651" t="s">
        <v>216</v>
      </c>
      <c r="H359" s="652">
        <v>9</v>
      </c>
      <c r="I359" s="829"/>
      <c r="J359" s="653">
        <f>ROUND(I359*H359,2)</f>
        <v>0</v>
      </c>
      <c r="K359" s="650" t="s">
        <v>3498</v>
      </c>
      <c r="L359" s="654"/>
      <c r="M359" s="655" t="s">
        <v>3433</v>
      </c>
      <c r="N359" s="656" t="s">
        <v>3450</v>
      </c>
      <c r="O359" s="657">
        <v>0</v>
      </c>
      <c r="P359" s="657">
        <f>O359*H359</f>
        <v>0</v>
      </c>
      <c r="Q359" s="657">
        <v>0.335</v>
      </c>
      <c r="R359" s="657">
        <f>Q359*H359</f>
        <v>3.015</v>
      </c>
      <c r="S359" s="657">
        <v>0</v>
      </c>
      <c r="T359" s="658">
        <f>S359*H359</f>
        <v>0</v>
      </c>
      <c r="AR359" s="576" t="s">
        <v>673</v>
      </c>
      <c r="AT359" s="576" t="s">
        <v>3495</v>
      </c>
      <c r="AU359" s="576" t="s">
        <v>266</v>
      </c>
      <c r="AY359" s="576" t="s">
        <v>3494</v>
      </c>
      <c r="BE359" s="659">
        <f>IF(N359="základní",J359,0)</f>
        <v>0</v>
      </c>
      <c r="BF359" s="659">
        <f>IF(N359="snížená",J359,0)</f>
        <v>0</v>
      </c>
      <c r="BG359" s="659">
        <f>IF(N359="zákl. přenesená",J359,0)</f>
        <v>0</v>
      </c>
      <c r="BH359" s="659">
        <f>IF(N359="sníž. přenesená",J359,0)</f>
        <v>0</v>
      </c>
      <c r="BI359" s="659">
        <f>IF(N359="nulová",J359,0)</f>
        <v>0</v>
      </c>
      <c r="BJ359" s="576" t="s">
        <v>94</v>
      </c>
      <c r="BK359" s="659">
        <f>ROUND(I359*H359,2)</f>
        <v>0</v>
      </c>
      <c r="BL359" s="576" t="s">
        <v>527</v>
      </c>
      <c r="BM359" s="576" t="s">
        <v>4285</v>
      </c>
    </row>
    <row r="360" spans="2:65" s="583" customFormat="1" ht="16.5" customHeight="1">
      <c r="B360" s="647"/>
      <c r="C360" s="677" t="s">
        <v>3899</v>
      </c>
      <c r="D360" s="677" t="s">
        <v>3503</v>
      </c>
      <c r="E360" s="678" t="s">
        <v>4286</v>
      </c>
      <c r="F360" s="679" t="s">
        <v>4287</v>
      </c>
      <c r="G360" s="680" t="s">
        <v>186</v>
      </c>
      <c r="H360" s="681">
        <v>2.12</v>
      </c>
      <c r="I360" s="830"/>
      <c r="J360" s="682">
        <f>ROUND(I360*H360,2)</f>
        <v>0</v>
      </c>
      <c r="K360" s="679" t="s">
        <v>3498</v>
      </c>
      <c r="L360" s="584"/>
      <c r="M360" s="683" t="s">
        <v>3433</v>
      </c>
      <c r="N360" s="684" t="s">
        <v>3450</v>
      </c>
      <c r="O360" s="657">
        <v>3.644</v>
      </c>
      <c r="P360" s="657">
        <f>O360*H360</f>
        <v>7.725280000000001</v>
      </c>
      <c r="Q360" s="657">
        <v>2.26672</v>
      </c>
      <c r="R360" s="657">
        <f>Q360*H360</f>
        <v>4.8054464</v>
      </c>
      <c r="S360" s="657">
        <v>0</v>
      </c>
      <c r="T360" s="658">
        <f>S360*H360</f>
        <v>0</v>
      </c>
      <c r="AR360" s="576" t="s">
        <v>527</v>
      </c>
      <c r="AT360" s="576" t="s">
        <v>3503</v>
      </c>
      <c r="AU360" s="576" t="s">
        <v>266</v>
      </c>
      <c r="AY360" s="576" t="s">
        <v>3494</v>
      </c>
      <c r="BE360" s="659">
        <f>IF(N360="základní",J360,0)</f>
        <v>0</v>
      </c>
      <c r="BF360" s="659">
        <f>IF(N360="snížená",J360,0)</f>
        <v>0</v>
      </c>
      <c r="BG360" s="659">
        <f>IF(N360="zákl. přenesená",J360,0)</f>
        <v>0</v>
      </c>
      <c r="BH360" s="659">
        <f>IF(N360="sníž. přenesená",J360,0)</f>
        <v>0</v>
      </c>
      <c r="BI360" s="659">
        <f>IF(N360="nulová",J360,0)</f>
        <v>0</v>
      </c>
      <c r="BJ360" s="576" t="s">
        <v>94</v>
      </c>
      <c r="BK360" s="659">
        <f>ROUND(I360*H360,2)</f>
        <v>0</v>
      </c>
      <c r="BL360" s="576" t="s">
        <v>527</v>
      </c>
      <c r="BM360" s="576" t="s">
        <v>4288</v>
      </c>
    </row>
    <row r="361" spans="2:51" s="661" customFormat="1" ht="12.75">
      <c r="B361" s="660"/>
      <c r="D361" s="662" t="s">
        <v>3500</v>
      </c>
      <c r="E361" s="663" t="s">
        <v>3433</v>
      </c>
      <c r="F361" s="664" t="s">
        <v>4289</v>
      </c>
      <c r="H361" s="665">
        <v>2.12</v>
      </c>
      <c r="L361" s="660"/>
      <c r="M361" s="666"/>
      <c r="N361" s="667"/>
      <c r="O361" s="667"/>
      <c r="P361" s="667"/>
      <c r="Q361" s="667"/>
      <c r="R361" s="667"/>
      <c r="S361" s="667"/>
      <c r="T361" s="668"/>
      <c r="AT361" s="663" t="s">
        <v>3500</v>
      </c>
      <c r="AU361" s="663" t="s">
        <v>266</v>
      </c>
      <c r="AV361" s="661" t="s">
        <v>266</v>
      </c>
      <c r="AW361" s="661" t="s">
        <v>3502</v>
      </c>
      <c r="AX361" s="661" t="s">
        <v>3493</v>
      </c>
      <c r="AY361" s="663" t="s">
        <v>3494</v>
      </c>
    </row>
    <row r="362" spans="2:51" s="670" customFormat="1" ht="12.75">
      <c r="B362" s="669"/>
      <c r="D362" s="662" t="s">
        <v>3500</v>
      </c>
      <c r="E362" s="671" t="s">
        <v>3433</v>
      </c>
      <c r="F362" s="672" t="s">
        <v>3381</v>
      </c>
      <c r="H362" s="673">
        <v>2.12</v>
      </c>
      <c r="L362" s="669"/>
      <c r="M362" s="674"/>
      <c r="N362" s="675"/>
      <c r="O362" s="675"/>
      <c r="P362" s="675"/>
      <c r="Q362" s="675"/>
      <c r="R362" s="675"/>
      <c r="S362" s="675"/>
      <c r="T362" s="676"/>
      <c r="AT362" s="671" t="s">
        <v>3500</v>
      </c>
      <c r="AU362" s="671" t="s">
        <v>266</v>
      </c>
      <c r="AV362" s="670" t="s">
        <v>527</v>
      </c>
      <c r="AW362" s="670" t="s">
        <v>3502</v>
      </c>
      <c r="AX362" s="670" t="s">
        <v>94</v>
      </c>
      <c r="AY362" s="671" t="s">
        <v>3494</v>
      </c>
    </row>
    <row r="363" spans="2:65" s="583" customFormat="1" ht="16.5" customHeight="1">
      <c r="B363" s="647"/>
      <c r="C363" s="677" t="s">
        <v>3903</v>
      </c>
      <c r="D363" s="677" t="s">
        <v>3503</v>
      </c>
      <c r="E363" s="678" t="s">
        <v>4290</v>
      </c>
      <c r="F363" s="679" t="s">
        <v>4291</v>
      </c>
      <c r="G363" s="680" t="s">
        <v>183</v>
      </c>
      <c r="H363" s="681">
        <v>43.75</v>
      </c>
      <c r="I363" s="830"/>
      <c r="J363" s="682">
        <f>ROUND(I363*H363,2)</f>
        <v>0</v>
      </c>
      <c r="K363" s="679" t="s">
        <v>3498</v>
      </c>
      <c r="L363" s="584"/>
      <c r="M363" s="683" t="s">
        <v>3433</v>
      </c>
      <c r="N363" s="684" t="s">
        <v>3450</v>
      </c>
      <c r="O363" s="657">
        <v>0.2</v>
      </c>
      <c r="P363" s="657">
        <f>O363*H363</f>
        <v>8.75</v>
      </c>
      <c r="Q363" s="657">
        <v>0.0011</v>
      </c>
      <c r="R363" s="657">
        <f>Q363*H363</f>
        <v>0.048125</v>
      </c>
      <c r="S363" s="657">
        <v>0</v>
      </c>
      <c r="T363" s="658">
        <f>S363*H363</f>
        <v>0</v>
      </c>
      <c r="AR363" s="576" t="s">
        <v>527</v>
      </c>
      <c r="AT363" s="576" t="s">
        <v>3503</v>
      </c>
      <c r="AU363" s="576" t="s">
        <v>266</v>
      </c>
      <c r="AY363" s="576" t="s">
        <v>3494</v>
      </c>
      <c r="BE363" s="659">
        <f>IF(N363="základní",J363,0)</f>
        <v>0</v>
      </c>
      <c r="BF363" s="659">
        <f>IF(N363="snížená",J363,0)</f>
        <v>0</v>
      </c>
      <c r="BG363" s="659">
        <f>IF(N363="zákl. přenesená",J363,0)</f>
        <v>0</v>
      </c>
      <c r="BH363" s="659">
        <f>IF(N363="sníž. přenesená",J363,0)</f>
        <v>0</v>
      </c>
      <c r="BI363" s="659">
        <f>IF(N363="nulová",J363,0)</f>
        <v>0</v>
      </c>
      <c r="BJ363" s="576" t="s">
        <v>94</v>
      </c>
      <c r="BK363" s="659">
        <f>ROUND(I363*H363,2)</f>
        <v>0</v>
      </c>
      <c r="BL363" s="576" t="s">
        <v>527</v>
      </c>
      <c r="BM363" s="576" t="s">
        <v>4292</v>
      </c>
    </row>
    <row r="364" spans="2:51" s="686" customFormat="1" ht="12.75">
      <c r="B364" s="685"/>
      <c r="D364" s="662" t="s">
        <v>3500</v>
      </c>
      <c r="E364" s="687" t="s">
        <v>3433</v>
      </c>
      <c r="F364" s="688" t="s">
        <v>4293</v>
      </c>
      <c r="H364" s="687" t="s">
        <v>3433</v>
      </c>
      <c r="L364" s="685"/>
      <c r="M364" s="689"/>
      <c r="N364" s="690"/>
      <c r="O364" s="690"/>
      <c r="P364" s="690"/>
      <c r="Q364" s="690"/>
      <c r="R364" s="690"/>
      <c r="S364" s="690"/>
      <c r="T364" s="691"/>
      <c r="AT364" s="687" t="s">
        <v>3500</v>
      </c>
      <c r="AU364" s="687" t="s">
        <v>266</v>
      </c>
      <c r="AV364" s="686" t="s">
        <v>94</v>
      </c>
      <c r="AW364" s="686" t="s">
        <v>3502</v>
      </c>
      <c r="AX364" s="686" t="s">
        <v>3493</v>
      </c>
      <c r="AY364" s="687" t="s">
        <v>3494</v>
      </c>
    </row>
    <row r="365" spans="2:51" s="661" customFormat="1" ht="12.75">
      <c r="B365" s="660"/>
      <c r="D365" s="662" t="s">
        <v>3500</v>
      </c>
      <c r="E365" s="663" t="s">
        <v>3433</v>
      </c>
      <c r="F365" s="664" t="s">
        <v>4294</v>
      </c>
      <c r="H365" s="665">
        <v>43.75</v>
      </c>
      <c r="L365" s="660"/>
      <c r="M365" s="666"/>
      <c r="N365" s="667"/>
      <c r="O365" s="667"/>
      <c r="P365" s="667"/>
      <c r="Q365" s="667"/>
      <c r="R365" s="667"/>
      <c r="S365" s="667"/>
      <c r="T365" s="668"/>
      <c r="AT365" s="663" t="s">
        <v>3500</v>
      </c>
      <c r="AU365" s="663" t="s">
        <v>266</v>
      </c>
      <c r="AV365" s="661" t="s">
        <v>266</v>
      </c>
      <c r="AW365" s="661" t="s">
        <v>3502</v>
      </c>
      <c r="AX365" s="661" t="s">
        <v>3493</v>
      </c>
      <c r="AY365" s="663" t="s">
        <v>3494</v>
      </c>
    </row>
    <row r="366" spans="2:51" s="670" customFormat="1" ht="12.75">
      <c r="B366" s="669"/>
      <c r="D366" s="662" t="s">
        <v>3500</v>
      </c>
      <c r="E366" s="671" t="s">
        <v>3433</v>
      </c>
      <c r="F366" s="672" t="s">
        <v>3381</v>
      </c>
      <c r="H366" s="673">
        <v>43.75</v>
      </c>
      <c r="L366" s="669"/>
      <c r="M366" s="674"/>
      <c r="N366" s="675"/>
      <c r="O366" s="675"/>
      <c r="P366" s="675"/>
      <c r="Q366" s="675"/>
      <c r="R366" s="675"/>
      <c r="S366" s="675"/>
      <c r="T366" s="676"/>
      <c r="AT366" s="671" t="s">
        <v>3500</v>
      </c>
      <c r="AU366" s="671" t="s">
        <v>266</v>
      </c>
      <c r="AV366" s="670" t="s">
        <v>527</v>
      </c>
      <c r="AW366" s="670" t="s">
        <v>3502</v>
      </c>
      <c r="AX366" s="670" t="s">
        <v>94</v>
      </c>
      <c r="AY366" s="671" t="s">
        <v>3494</v>
      </c>
    </row>
    <row r="367" spans="2:65" s="583" customFormat="1" ht="16.5" customHeight="1">
      <c r="B367" s="647"/>
      <c r="C367" s="677" t="s">
        <v>1336</v>
      </c>
      <c r="D367" s="677" t="s">
        <v>3503</v>
      </c>
      <c r="E367" s="678" t="s">
        <v>4295</v>
      </c>
      <c r="F367" s="679" t="s">
        <v>4296</v>
      </c>
      <c r="G367" s="680" t="s">
        <v>183</v>
      </c>
      <c r="H367" s="681">
        <v>58.5</v>
      </c>
      <c r="I367" s="830"/>
      <c r="J367" s="682">
        <f>ROUND(I367*H367,2)</f>
        <v>0</v>
      </c>
      <c r="K367" s="679" t="s">
        <v>3498</v>
      </c>
      <c r="L367" s="584"/>
      <c r="M367" s="683" t="s">
        <v>3433</v>
      </c>
      <c r="N367" s="684" t="s">
        <v>3450</v>
      </c>
      <c r="O367" s="657">
        <v>0.08</v>
      </c>
      <c r="P367" s="657">
        <f>O367*H367</f>
        <v>4.68</v>
      </c>
      <c r="Q367" s="657">
        <v>0.00069</v>
      </c>
      <c r="R367" s="657">
        <f>Q367*H367</f>
        <v>0.040365</v>
      </c>
      <c r="S367" s="657">
        <v>0</v>
      </c>
      <c r="T367" s="658">
        <f>S367*H367</f>
        <v>0</v>
      </c>
      <c r="AR367" s="576" t="s">
        <v>527</v>
      </c>
      <c r="AT367" s="576" t="s">
        <v>3503</v>
      </c>
      <c r="AU367" s="576" t="s">
        <v>266</v>
      </c>
      <c r="AY367" s="576" t="s">
        <v>3494</v>
      </c>
      <c r="BE367" s="659">
        <f>IF(N367="základní",J367,0)</f>
        <v>0</v>
      </c>
      <c r="BF367" s="659">
        <f>IF(N367="snížená",J367,0)</f>
        <v>0</v>
      </c>
      <c r="BG367" s="659">
        <f>IF(N367="zákl. přenesená",J367,0)</f>
        <v>0</v>
      </c>
      <c r="BH367" s="659">
        <f>IF(N367="sníž. přenesená",J367,0)</f>
        <v>0</v>
      </c>
      <c r="BI367" s="659">
        <f>IF(N367="nulová",J367,0)</f>
        <v>0</v>
      </c>
      <c r="BJ367" s="576" t="s">
        <v>94</v>
      </c>
      <c r="BK367" s="659">
        <f>ROUND(I367*H367,2)</f>
        <v>0</v>
      </c>
      <c r="BL367" s="576" t="s">
        <v>527</v>
      </c>
      <c r="BM367" s="576" t="s">
        <v>4297</v>
      </c>
    </row>
    <row r="368" spans="2:51" s="686" customFormat="1" ht="12.75">
      <c r="B368" s="685"/>
      <c r="D368" s="662" t="s">
        <v>3500</v>
      </c>
      <c r="E368" s="687" t="s">
        <v>3433</v>
      </c>
      <c r="F368" s="688" t="s">
        <v>4066</v>
      </c>
      <c r="H368" s="687" t="s">
        <v>3433</v>
      </c>
      <c r="L368" s="685"/>
      <c r="M368" s="689"/>
      <c r="N368" s="690"/>
      <c r="O368" s="690"/>
      <c r="P368" s="690"/>
      <c r="Q368" s="690"/>
      <c r="R368" s="690"/>
      <c r="S368" s="690"/>
      <c r="T368" s="691"/>
      <c r="AT368" s="687" t="s">
        <v>3500</v>
      </c>
      <c r="AU368" s="687" t="s">
        <v>266</v>
      </c>
      <c r="AV368" s="686" t="s">
        <v>94</v>
      </c>
      <c r="AW368" s="686" t="s">
        <v>3502</v>
      </c>
      <c r="AX368" s="686" t="s">
        <v>3493</v>
      </c>
      <c r="AY368" s="687" t="s">
        <v>3494</v>
      </c>
    </row>
    <row r="369" spans="2:51" s="661" customFormat="1" ht="12.75">
      <c r="B369" s="660"/>
      <c r="D369" s="662" t="s">
        <v>3500</v>
      </c>
      <c r="E369" s="663" t="s">
        <v>3433</v>
      </c>
      <c r="F369" s="664" t="s">
        <v>4298</v>
      </c>
      <c r="H369" s="665">
        <v>58.5</v>
      </c>
      <c r="L369" s="660"/>
      <c r="M369" s="666"/>
      <c r="N369" s="667"/>
      <c r="O369" s="667"/>
      <c r="P369" s="667"/>
      <c r="Q369" s="667"/>
      <c r="R369" s="667"/>
      <c r="S369" s="667"/>
      <c r="T369" s="668"/>
      <c r="AT369" s="663" t="s">
        <v>3500</v>
      </c>
      <c r="AU369" s="663" t="s">
        <v>266</v>
      </c>
      <c r="AV369" s="661" t="s">
        <v>266</v>
      </c>
      <c r="AW369" s="661" t="s">
        <v>3502</v>
      </c>
      <c r="AX369" s="661" t="s">
        <v>3493</v>
      </c>
      <c r="AY369" s="663" t="s">
        <v>3494</v>
      </c>
    </row>
    <row r="370" spans="2:51" s="670" customFormat="1" ht="12.75">
      <c r="B370" s="669"/>
      <c r="D370" s="662" t="s">
        <v>3500</v>
      </c>
      <c r="E370" s="671" t="s">
        <v>3433</v>
      </c>
      <c r="F370" s="672" t="s">
        <v>3381</v>
      </c>
      <c r="H370" s="673">
        <v>58.5</v>
      </c>
      <c r="L370" s="669"/>
      <c r="M370" s="674"/>
      <c r="N370" s="675"/>
      <c r="O370" s="675"/>
      <c r="P370" s="675"/>
      <c r="Q370" s="675"/>
      <c r="R370" s="675"/>
      <c r="S370" s="675"/>
      <c r="T370" s="676"/>
      <c r="AT370" s="671" t="s">
        <v>3500</v>
      </c>
      <c r="AU370" s="671" t="s">
        <v>266</v>
      </c>
      <c r="AV370" s="670" t="s">
        <v>527</v>
      </c>
      <c r="AW370" s="670" t="s">
        <v>3502</v>
      </c>
      <c r="AX370" s="670" t="s">
        <v>94</v>
      </c>
      <c r="AY370" s="671" t="s">
        <v>3494</v>
      </c>
    </row>
    <row r="371" spans="2:65" s="583" customFormat="1" ht="16.5" customHeight="1">
      <c r="B371" s="647"/>
      <c r="C371" s="677" t="s">
        <v>3912</v>
      </c>
      <c r="D371" s="677" t="s">
        <v>3503</v>
      </c>
      <c r="E371" s="678" t="s">
        <v>3900</v>
      </c>
      <c r="F371" s="679" t="s">
        <v>3901</v>
      </c>
      <c r="G371" s="680" t="s">
        <v>216</v>
      </c>
      <c r="H371" s="681">
        <v>20.4</v>
      </c>
      <c r="I371" s="830"/>
      <c r="J371" s="682">
        <f>ROUND(I371*H371,2)</f>
        <v>0</v>
      </c>
      <c r="K371" s="679" t="s">
        <v>3498</v>
      </c>
      <c r="L371" s="584"/>
      <c r="M371" s="683" t="s">
        <v>3433</v>
      </c>
      <c r="N371" s="684" t="s">
        <v>3450</v>
      </c>
      <c r="O371" s="657">
        <v>0.305</v>
      </c>
      <c r="P371" s="657">
        <f>O371*H371</f>
        <v>6.2219999999999995</v>
      </c>
      <c r="Q371" s="657">
        <v>0</v>
      </c>
      <c r="R371" s="657">
        <f>Q371*H371</f>
        <v>0</v>
      </c>
      <c r="S371" s="657">
        <v>0</v>
      </c>
      <c r="T371" s="658">
        <f>S371*H371</f>
        <v>0</v>
      </c>
      <c r="AR371" s="576" t="s">
        <v>527</v>
      </c>
      <c r="AT371" s="576" t="s">
        <v>3503</v>
      </c>
      <c r="AU371" s="576" t="s">
        <v>266</v>
      </c>
      <c r="AY371" s="576" t="s">
        <v>3494</v>
      </c>
      <c r="BE371" s="659">
        <f>IF(N371="základní",J371,0)</f>
        <v>0</v>
      </c>
      <c r="BF371" s="659">
        <f>IF(N371="snížená",J371,0)</f>
        <v>0</v>
      </c>
      <c r="BG371" s="659">
        <f>IF(N371="zákl. přenesená",J371,0)</f>
        <v>0</v>
      </c>
      <c r="BH371" s="659">
        <f>IF(N371="sníž. přenesená",J371,0)</f>
        <v>0</v>
      </c>
      <c r="BI371" s="659">
        <f>IF(N371="nulová",J371,0)</f>
        <v>0</v>
      </c>
      <c r="BJ371" s="576" t="s">
        <v>94</v>
      </c>
      <c r="BK371" s="659">
        <f>ROUND(I371*H371,2)</f>
        <v>0</v>
      </c>
      <c r="BL371" s="576" t="s">
        <v>527</v>
      </c>
      <c r="BM371" s="576" t="s">
        <v>4299</v>
      </c>
    </row>
    <row r="372" spans="2:51" s="661" customFormat="1" ht="12.75">
      <c r="B372" s="660"/>
      <c r="D372" s="662" t="s">
        <v>3500</v>
      </c>
      <c r="E372" s="663" t="s">
        <v>3433</v>
      </c>
      <c r="F372" s="664" t="s">
        <v>4300</v>
      </c>
      <c r="H372" s="665">
        <v>20.4</v>
      </c>
      <c r="L372" s="660"/>
      <c r="M372" s="666"/>
      <c r="N372" s="667"/>
      <c r="O372" s="667"/>
      <c r="P372" s="667"/>
      <c r="Q372" s="667"/>
      <c r="R372" s="667"/>
      <c r="S372" s="667"/>
      <c r="T372" s="668"/>
      <c r="AT372" s="663" t="s">
        <v>3500</v>
      </c>
      <c r="AU372" s="663" t="s">
        <v>266</v>
      </c>
      <c r="AV372" s="661" t="s">
        <v>266</v>
      </c>
      <c r="AW372" s="661" t="s">
        <v>3502</v>
      </c>
      <c r="AX372" s="661" t="s">
        <v>3493</v>
      </c>
      <c r="AY372" s="663" t="s">
        <v>3494</v>
      </c>
    </row>
    <row r="373" spans="2:51" s="670" customFormat="1" ht="12.75">
      <c r="B373" s="669"/>
      <c r="D373" s="662" t="s">
        <v>3500</v>
      </c>
      <c r="E373" s="671" t="s">
        <v>3433</v>
      </c>
      <c r="F373" s="672" t="s">
        <v>3381</v>
      </c>
      <c r="H373" s="673">
        <v>20.4</v>
      </c>
      <c r="L373" s="669"/>
      <c r="M373" s="674"/>
      <c r="N373" s="675"/>
      <c r="O373" s="675"/>
      <c r="P373" s="675"/>
      <c r="Q373" s="675"/>
      <c r="R373" s="675"/>
      <c r="S373" s="675"/>
      <c r="T373" s="676"/>
      <c r="AT373" s="671" t="s">
        <v>3500</v>
      </c>
      <c r="AU373" s="671" t="s">
        <v>266</v>
      </c>
      <c r="AV373" s="670" t="s">
        <v>527</v>
      </c>
      <c r="AW373" s="670" t="s">
        <v>3502</v>
      </c>
      <c r="AX373" s="670" t="s">
        <v>94</v>
      </c>
      <c r="AY373" s="671" t="s">
        <v>3494</v>
      </c>
    </row>
    <row r="374" spans="2:65" s="583" customFormat="1" ht="16.5" customHeight="1">
      <c r="B374" s="647"/>
      <c r="C374" s="677" t="s">
        <v>173</v>
      </c>
      <c r="D374" s="677" t="s">
        <v>3503</v>
      </c>
      <c r="E374" s="678" t="s">
        <v>4301</v>
      </c>
      <c r="F374" s="679" t="s">
        <v>4302</v>
      </c>
      <c r="G374" s="680" t="s">
        <v>216</v>
      </c>
      <c r="H374" s="681">
        <v>4</v>
      </c>
      <c r="I374" s="830"/>
      <c r="J374" s="682">
        <f>ROUND(I374*H374,2)</f>
        <v>0</v>
      </c>
      <c r="K374" s="679" t="s">
        <v>3433</v>
      </c>
      <c r="L374" s="584"/>
      <c r="M374" s="683" t="s">
        <v>3433</v>
      </c>
      <c r="N374" s="684" t="s">
        <v>3450</v>
      </c>
      <c r="O374" s="657">
        <v>0.788</v>
      </c>
      <c r="P374" s="657">
        <f>O374*H374</f>
        <v>3.152</v>
      </c>
      <c r="Q374" s="657">
        <v>0.63788</v>
      </c>
      <c r="R374" s="657">
        <f>Q374*H374</f>
        <v>2.55152</v>
      </c>
      <c r="S374" s="657">
        <v>0</v>
      </c>
      <c r="T374" s="658">
        <f>S374*H374</f>
        <v>0</v>
      </c>
      <c r="AR374" s="576" t="s">
        <v>527</v>
      </c>
      <c r="AT374" s="576" t="s">
        <v>3503</v>
      </c>
      <c r="AU374" s="576" t="s">
        <v>266</v>
      </c>
      <c r="AY374" s="576" t="s">
        <v>3494</v>
      </c>
      <c r="BE374" s="659">
        <f>IF(N374="základní",J374,0)</f>
        <v>0</v>
      </c>
      <c r="BF374" s="659">
        <f>IF(N374="snížená",J374,0)</f>
        <v>0</v>
      </c>
      <c r="BG374" s="659">
        <f>IF(N374="zákl. přenesená",J374,0)</f>
        <v>0</v>
      </c>
      <c r="BH374" s="659">
        <f>IF(N374="sníž. přenesená",J374,0)</f>
        <v>0</v>
      </c>
      <c r="BI374" s="659">
        <f>IF(N374="nulová",J374,0)</f>
        <v>0</v>
      </c>
      <c r="BJ374" s="576" t="s">
        <v>94</v>
      </c>
      <c r="BK374" s="659">
        <f>ROUND(I374*H374,2)</f>
        <v>0</v>
      </c>
      <c r="BL374" s="576" t="s">
        <v>527</v>
      </c>
      <c r="BM374" s="576" t="s">
        <v>4303</v>
      </c>
    </row>
    <row r="375" spans="2:51" s="686" customFormat="1" ht="12.75">
      <c r="B375" s="685"/>
      <c r="D375" s="662" t="s">
        <v>3500</v>
      </c>
      <c r="E375" s="687" t="s">
        <v>3433</v>
      </c>
      <c r="F375" s="688" t="s">
        <v>4304</v>
      </c>
      <c r="H375" s="687" t="s">
        <v>3433</v>
      </c>
      <c r="L375" s="685"/>
      <c r="M375" s="689"/>
      <c r="N375" s="690"/>
      <c r="O375" s="690"/>
      <c r="P375" s="690"/>
      <c r="Q375" s="690"/>
      <c r="R375" s="690"/>
      <c r="S375" s="690"/>
      <c r="T375" s="691"/>
      <c r="AT375" s="687" t="s">
        <v>3500</v>
      </c>
      <c r="AU375" s="687" t="s">
        <v>266</v>
      </c>
      <c r="AV375" s="686" t="s">
        <v>94</v>
      </c>
      <c r="AW375" s="686" t="s">
        <v>3502</v>
      </c>
      <c r="AX375" s="686" t="s">
        <v>3493</v>
      </c>
      <c r="AY375" s="687" t="s">
        <v>3494</v>
      </c>
    </row>
    <row r="376" spans="2:51" s="686" customFormat="1" ht="12.75">
      <c r="B376" s="685"/>
      <c r="D376" s="662" t="s">
        <v>3500</v>
      </c>
      <c r="E376" s="687" t="s">
        <v>3433</v>
      </c>
      <c r="F376" s="688" t="s">
        <v>4305</v>
      </c>
      <c r="H376" s="687" t="s">
        <v>3433</v>
      </c>
      <c r="L376" s="685"/>
      <c r="M376" s="689"/>
      <c r="N376" s="690"/>
      <c r="O376" s="690"/>
      <c r="P376" s="690"/>
      <c r="Q376" s="690"/>
      <c r="R376" s="690"/>
      <c r="S376" s="690"/>
      <c r="T376" s="691"/>
      <c r="AT376" s="687" t="s">
        <v>3500</v>
      </c>
      <c r="AU376" s="687" t="s">
        <v>266</v>
      </c>
      <c r="AV376" s="686" t="s">
        <v>94</v>
      </c>
      <c r="AW376" s="686" t="s">
        <v>3502</v>
      </c>
      <c r="AX376" s="686" t="s">
        <v>3493</v>
      </c>
      <c r="AY376" s="687" t="s">
        <v>3494</v>
      </c>
    </row>
    <row r="377" spans="2:51" s="661" customFormat="1" ht="12.75">
      <c r="B377" s="660"/>
      <c r="D377" s="662" t="s">
        <v>3500</v>
      </c>
      <c r="E377" s="663" t="s">
        <v>3433</v>
      </c>
      <c r="F377" s="664" t="s">
        <v>527</v>
      </c>
      <c r="H377" s="665">
        <v>4</v>
      </c>
      <c r="L377" s="660"/>
      <c r="M377" s="666"/>
      <c r="N377" s="667"/>
      <c r="O377" s="667"/>
      <c r="P377" s="667"/>
      <c r="Q377" s="667"/>
      <c r="R377" s="667"/>
      <c r="S377" s="667"/>
      <c r="T377" s="668"/>
      <c r="AT377" s="663" t="s">
        <v>3500</v>
      </c>
      <c r="AU377" s="663" t="s">
        <v>266</v>
      </c>
      <c r="AV377" s="661" t="s">
        <v>266</v>
      </c>
      <c r="AW377" s="661" t="s">
        <v>3502</v>
      </c>
      <c r="AX377" s="661" t="s">
        <v>3493</v>
      </c>
      <c r="AY377" s="663" t="s">
        <v>3494</v>
      </c>
    </row>
    <row r="378" spans="2:51" s="670" customFormat="1" ht="12.75">
      <c r="B378" s="669"/>
      <c r="D378" s="662" t="s">
        <v>3500</v>
      </c>
      <c r="E378" s="671" t="s">
        <v>3433</v>
      </c>
      <c r="F378" s="672" t="s">
        <v>3381</v>
      </c>
      <c r="H378" s="673">
        <v>4</v>
      </c>
      <c r="L378" s="669"/>
      <c r="M378" s="674"/>
      <c r="N378" s="675"/>
      <c r="O378" s="675"/>
      <c r="P378" s="675"/>
      <c r="Q378" s="675"/>
      <c r="R378" s="675"/>
      <c r="S378" s="675"/>
      <c r="T378" s="676"/>
      <c r="AT378" s="671" t="s">
        <v>3500</v>
      </c>
      <c r="AU378" s="671" t="s">
        <v>266</v>
      </c>
      <c r="AV378" s="670" t="s">
        <v>527</v>
      </c>
      <c r="AW378" s="670" t="s">
        <v>3502</v>
      </c>
      <c r="AX378" s="670" t="s">
        <v>94</v>
      </c>
      <c r="AY378" s="671" t="s">
        <v>3494</v>
      </c>
    </row>
    <row r="379" spans="2:65" s="583" customFormat="1" ht="16.5" customHeight="1">
      <c r="B379" s="647"/>
      <c r="C379" s="677" t="s">
        <v>3920</v>
      </c>
      <c r="D379" s="677" t="s">
        <v>3503</v>
      </c>
      <c r="E379" s="678" t="s">
        <v>4306</v>
      </c>
      <c r="F379" s="679" t="s">
        <v>4307</v>
      </c>
      <c r="G379" s="680" t="s">
        <v>216</v>
      </c>
      <c r="H379" s="681">
        <v>6.2</v>
      </c>
      <c r="I379" s="830"/>
      <c r="J379" s="682">
        <f>ROUND(I379*H379,2)</f>
        <v>0</v>
      </c>
      <c r="K379" s="679" t="s">
        <v>3433</v>
      </c>
      <c r="L379" s="584"/>
      <c r="M379" s="683" t="s">
        <v>3433</v>
      </c>
      <c r="N379" s="684" t="s">
        <v>3450</v>
      </c>
      <c r="O379" s="657">
        <v>0.355</v>
      </c>
      <c r="P379" s="657">
        <f>O379*H379</f>
        <v>2.201</v>
      </c>
      <c r="Q379" s="657">
        <v>0.51915</v>
      </c>
      <c r="R379" s="657">
        <f>Q379*H379</f>
        <v>3.2187300000000003</v>
      </c>
      <c r="S379" s="657">
        <v>0</v>
      </c>
      <c r="T379" s="658">
        <f>S379*H379</f>
        <v>0</v>
      </c>
      <c r="AR379" s="576" t="s">
        <v>527</v>
      </c>
      <c r="AT379" s="576" t="s">
        <v>3503</v>
      </c>
      <c r="AU379" s="576" t="s">
        <v>266</v>
      </c>
      <c r="AY379" s="576" t="s">
        <v>3494</v>
      </c>
      <c r="BE379" s="659">
        <f>IF(N379="základní",J379,0)</f>
        <v>0</v>
      </c>
      <c r="BF379" s="659">
        <f>IF(N379="snížená",J379,0)</f>
        <v>0</v>
      </c>
      <c r="BG379" s="659">
        <f>IF(N379="zákl. přenesená",J379,0)</f>
        <v>0</v>
      </c>
      <c r="BH379" s="659">
        <f>IF(N379="sníž. přenesená",J379,0)</f>
        <v>0</v>
      </c>
      <c r="BI379" s="659">
        <f>IF(N379="nulová",J379,0)</f>
        <v>0</v>
      </c>
      <c r="BJ379" s="576" t="s">
        <v>94</v>
      </c>
      <c r="BK379" s="659">
        <f>ROUND(I379*H379,2)</f>
        <v>0</v>
      </c>
      <c r="BL379" s="576" t="s">
        <v>527</v>
      </c>
      <c r="BM379" s="576" t="s">
        <v>4308</v>
      </c>
    </row>
    <row r="380" spans="2:51" s="661" customFormat="1" ht="12.75">
      <c r="B380" s="660"/>
      <c r="D380" s="662" t="s">
        <v>3500</v>
      </c>
      <c r="E380" s="663" t="s">
        <v>3433</v>
      </c>
      <c r="F380" s="664" t="s">
        <v>4309</v>
      </c>
      <c r="H380" s="665">
        <v>6.2</v>
      </c>
      <c r="L380" s="660"/>
      <c r="M380" s="666"/>
      <c r="N380" s="667"/>
      <c r="O380" s="667"/>
      <c r="P380" s="667"/>
      <c r="Q380" s="667"/>
      <c r="R380" s="667"/>
      <c r="S380" s="667"/>
      <c r="T380" s="668"/>
      <c r="AT380" s="663" t="s">
        <v>3500</v>
      </c>
      <c r="AU380" s="663" t="s">
        <v>266</v>
      </c>
      <c r="AV380" s="661" t="s">
        <v>266</v>
      </c>
      <c r="AW380" s="661" t="s">
        <v>3502</v>
      </c>
      <c r="AX380" s="661" t="s">
        <v>3493</v>
      </c>
      <c r="AY380" s="663" t="s">
        <v>3494</v>
      </c>
    </row>
    <row r="381" spans="2:51" s="670" customFormat="1" ht="12.75">
      <c r="B381" s="669"/>
      <c r="D381" s="662" t="s">
        <v>3500</v>
      </c>
      <c r="E381" s="671" t="s">
        <v>3433</v>
      </c>
      <c r="F381" s="672" t="s">
        <v>3381</v>
      </c>
      <c r="H381" s="673">
        <v>6.2</v>
      </c>
      <c r="L381" s="669"/>
      <c r="M381" s="674"/>
      <c r="N381" s="675"/>
      <c r="O381" s="675"/>
      <c r="P381" s="675"/>
      <c r="Q381" s="675"/>
      <c r="R381" s="675"/>
      <c r="S381" s="675"/>
      <c r="T381" s="676"/>
      <c r="AT381" s="671" t="s">
        <v>3500</v>
      </c>
      <c r="AU381" s="671" t="s">
        <v>266</v>
      </c>
      <c r="AV381" s="670" t="s">
        <v>527</v>
      </c>
      <c r="AW381" s="670" t="s">
        <v>3502</v>
      </c>
      <c r="AX381" s="670" t="s">
        <v>94</v>
      </c>
      <c r="AY381" s="671" t="s">
        <v>3494</v>
      </c>
    </row>
    <row r="382" spans="2:65" s="583" customFormat="1" ht="16.5" customHeight="1">
      <c r="B382" s="647"/>
      <c r="C382" s="677" t="s">
        <v>1380</v>
      </c>
      <c r="D382" s="677" t="s">
        <v>3503</v>
      </c>
      <c r="E382" s="678" t="s">
        <v>4310</v>
      </c>
      <c r="F382" s="679" t="s">
        <v>4311</v>
      </c>
      <c r="G382" s="680" t="s">
        <v>355</v>
      </c>
      <c r="H382" s="681">
        <v>1</v>
      </c>
      <c r="I382" s="830"/>
      <c r="J382" s="682">
        <f>ROUND(I382*H382,2)</f>
        <v>0</v>
      </c>
      <c r="K382" s="679" t="s">
        <v>3498</v>
      </c>
      <c r="L382" s="584"/>
      <c r="M382" s="683" t="s">
        <v>3433</v>
      </c>
      <c r="N382" s="684" t="s">
        <v>3450</v>
      </c>
      <c r="O382" s="657">
        <v>0.355</v>
      </c>
      <c r="P382" s="657">
        <f>O382*H382</f>
        <v>0.355</v>
      </c>
      <c r="Q382" s="657">
        <v>0.2767</v>
      </c>
      <c r="R382" s="657">
        <f>Q382*H382</f>
        <v>0.2767</v>
      </c>
      <c r="S382" s="657">
        <v>0</v>
      </c>
      <c r="T382" s="658">
        <f>S382*H382</f>
        <v>0</v>
      </c>
      <c r="AR382" s="576" t="s">
        <v>527</v>
      </c>
      <c r="AT382" s="576" t="s">
        <v>3503</v>
      </c>
      <c r="AU382" s="576" t="s">
        <v>266</v>
      </c>
      <c r="AY382" s="576" t="s">
        <v>3494</v>
      </c>
      <c r="BE382" s="659">
        <f>IF(N382="základní",J382,0)</f>
        <v>0</v>
      </c>
      <c r="BF382" s="659">
        <f>IF(N382="snížená",J382,0)</f>
        <v>0</v>
      </c>
      <c r="BG382" s="659">
        <f>IF(N382="zákl. přenesená",J382,0)</f>
        <v>0</v>
      </c>
      <c r="BH382" s="659">
        <f>IF(N382="sníž. přenesená",J382,0)</f>
        <v>0</v>
      </c>
      <c r="BI382" s="659">
        <f>IF(N382="nulová",J382,0)</f>
        <v>0</v>
      </c>
      <c r="BJ382" s="576" t="s">
        <v>94</v>
      </c>
      <c r="BK382" s="659">
        <f>ROUND(I382*H382,2)</f>
        <v>0</v>
      </c>
      <c r="BL382" s="576" t="s">
        <v>527</v>
      </c>
      <c r="BM382" s="576" t="s">
        <v>4312</v>
      </c>
    </row>
    <row r="383" spans="2:51" s="661" customFormat="1" ht="12.75">
      <c r="B383" s="660"/>
      <c r="D383" s="662" t="s">
        <v>3500</v>
      </c>
      <c r="E383" s="663" t="s">
        <v>3433</v>
      </c>
      <c r="F383" s="664" t="s">
        <v>94</v>
      </c>
      <c r="H383" s="665">
        <v>1</v>
      </c>
      <c r="L383" s="660"/>
      <c r="M383" s="666"/>
      <c r="N383" s="667"/>
      <c r="O383" s="667"/>
      <c r="P383" s="667"/>
      <c r="Q383" s="667"/>
      <c r="R383" s="667"/>
      <c r="S383" s="667"/>
      <c r="T383" s="668"/>
      <c r="AT383" s="663" t="s">
        <v>3500</v>
      </c>
      <c r="AU383" s="663" t="s">
        <v>266</v>
      </c>
      <c r="AV383" s="661" t="s">
        <v>266</v>
      </c>
      <c r="AW383" s="661" t="s">
        <v>3502</v>
      </c>
      <c r="AX383" s="661" t="s">
        <v>3493</v>
      </c>
      <c r="AY383" s="663" t="s">
        <v>3494</v>
      </c>
    </row>
    <row r="384" spans="2:51" s="670" customFormat="1" ht="12.75">
      <c r="B384" s="669"/>
      <c r="D384" s="662" t="s">
        <v>3500</v>
      </c>
      <c r="E384" s="671" t="s">
        <v>3433</v>
      </c>
      <c r="F384" s="672" t="s">
        <v>3381</v>
      </c>
      <c r="H384" s="673">
        <v>1</v>
      </c>
      <c r="L384" s="669"/>
      <c r="M384" s="674"/>
      <c r="N384" s="675"/>
      <c r="O384" s="675"/>
      <c r="P384" s="675"/>
      <c r="Q384" s="675"/>
      <c r="R384" s="675"/>
      <c r="S384" s="675"/>
      <c r="T384" s="676"/>
      <c r="AT384" s="671" t="s">
        <v>3500</v>
      </c>
      <c r="AU384" s="671" t="s">
        <v>266</v>
      </c>
      <c r="AV384" s="670" t="s">
        <v>527</v>
      </c>
      <c r="AW384" s="670" t="s">
        <v>3502</v>
      </c>
      <c r="AX384" s="670" t="s">
        <v>94</v>
      </c>
      <c r="AY384" s="671" t="s">
        <v>3494</v>
      </c>
    </row>
    <row r="385" spans="2:65" s="583" customFormat="1" ht="16.5" customHeight="1">
      <c r="B385" s="647"/>
      <c r="C385" s="677" t="s">
        <v>3930</v>
      </c>
      <c r="D385" s="677" t="s">
        <v>3503</v>
      </c>
      <c r="E385" s="678" t="s">
        <v>4313</v>
      </c>
      <c r="F385" s="679" t="s">
        <v>4314</v>
      </c>
      <c r="G385" s="680" t="s">
        <v>355</v>
      </c>
      <c r="H385" s="681">
        <v>1</v>
      </c>
      <c r="I385" s="830"/>
      <c r="J385" s="682">
        <f>ROUND(I385*H385,2)</f>
        <v>0</v>
      </c>
      <c r="K385" s="679" t="s">
        <v>3433</v>
      </c>
      <c r="L385" s="584"/>
      <c r="M385" s="683" t="s">
        <v>3433</v>
      </c>
      <c r="N385" s="684" t="s">
        <v>3450</v>
      </c>
      <c r="O385" s="657">
        <v>0.053</v>
      </c>
      <c r="P385" s="657">
        <f>O385*H385</f>
        <v>0.053</v>
      </c>
      <c r="Q385" s="657">
        <v>0.022</v>
      </c>
      <c r="R385" s="657">
        <f>Q385*H385</f>
        <v>0.022</v>
      </c>
      <c r="S385" s="657">
        <v>0</v>
      </c>
      <c r="T385" s="658">
        <f>S385*H385</f>
        <v>0</v>
      </c>
      <c r="AR385" s="576" t="s">
        <v>527</v>
      </c>
      <c r="AT385" s="576" t="s">
        <v>3503</v>
      </c>
      <c r="AU385" s="576" t="s">
        <v>266</v>
      </c>
      <c r="AY385" s="576" t="s">
        <v>3494</v>
      </c>
      <c r="BE385" s="659">
        <f>IF(N385="základní",J385,0)</f>
        <v>0</v>
      </c>
      <c r="BF385" s="659">
        <f>IF(N385="snížená",J385,0)</f>
        <v>0</v>
      </c>
      <c r="BG385" s="659">
        <f>IF(N385="zákl. přenesená",J385,0)</f>
        <v>0</v>
      </c>
      <c r="BH385" s="659">
        <f>IF(N385="sníž. přenesená",J385,0)</f>
        <v>0</v>
      </c>
      <c r="BI385" s="659">
        <f>IF(N385="nulová",J385,0)</f>
        <v>0</v>
      </c>
      <c r="BJ385" s="576" t="s">
        <v>94</v>
      </c>
      <c r="BK385" s="659">
        <f>ROUND(I385*H385,2)</f>
        <v>0</v>
      </c>
      <c r="BL385" s="576" t="s">
        <v>527</v>
      </c>
      <c r="BM385" s="576" t="s">
        <v>4315</v>
      </c>
    </row>
    <row r="386" spans="2:51" s="661" customFormat="1" ht="12.75">
      <c r="B386" s="660"/>
      <c r="D386" s="662" t="s">
        <v>3500</v>
      </c>
      <c r="E386" s="663" t="s">
        <v>3433</v>
      </c>
      <c r="F386" s="664" t="s">
        <v>94</v>
      </c>
      <c r="H386" s="665">
        <v>1</v>
      </c>
      <c r="L386" s="660"/>
      <c r="M386" s="666"/>
      <c r="N386" s="667"/>
      <c r="O386" s="667"/>
      <c r="P386" s="667"/>
      <c r="Q386" s="667"/>
      <c r="R386" s="667"/>
      <c r="S386" s="667"/>
      <c r="T386" s="668"/>
      <c r="AT386" s="663" t="s">
        <v>3500</v>
      </c>
      <c r="AU386" s="663" t="s">
        <v>266</v>
      </c>
      <c r="AV386" s="661" t="s">
        <v>266</v>
      </c>
      <c r="AW386" s="661" t="s">
        <v>3502</v>
      </c>
      <c r="AX386" s="661" t="s">
        <v>3493</v>
      </c>
      <c r="AY386" s="663" t="s">
        <v>3494</v>
      </c>
    </row>
    <row r="387" spans="2:51" s="670" customFormat="1" ht="12.75">
      <c r="B387" s="669"/>
      <c r="D387" s="662" t="s">
        <v>3500</v>
      </c>
      <c r="E387" s="671" t="s">
        <v>3433</v>
      </c>
      <c r="F387" s="672" t="s">
        <v>3381</v>
      </c>
      <c r="H387" s="673">
        <v>1</v>
      </c>
      <c r="L387" s="669"/>
      <c r="M387" s="674"/>
      <c r="N387" s="675"/>
      <c r="O387" s="675"/>
      <c r="P387" s="675"/>
      <c r="Q387" s="675"/>
      <c r="R387" s="675"/>
      <c r="S387" s="675"/>
      <c r="T387" s="676"/>
      <c r="AT387" s="671" t="s">
        <v>3500</v>
      </c>
      <c r="AU387" s="671" t="s">
        <v>266</v>
      </c>
      <c r="AV387" s="670" t="s">
        <v>527</v>
      </c>
      <c r="AW387" s="670" t="s">
        <v>3502</v>
      </c>
      <c r="AX387" s="670" t="s">
        <v>94</v>
      </c>
      <c r="AY387" s="671" t="s">
        <v>3494</v>
      </c>
    </row>
    <row r="388" spans="2:65" s="583" customFormat="1" ht="16.5" customHeight="1">
      <c r="B388" s="647"/>
      <c r="C388" s="677" t="s">
        <v>740</v>
      </c>
      <c r="D388" s="677" t="s">
        <v>3503</v>
      </c>
      <c r="E388" s="678" t="s">
        <v>4316</v>
      </c>
      <c r="F388" s="679" t="s">
        <v>4317</v>
      </c>
      <c r="G388" s="680" t="s">
        <v>186</v>
      </c>
      <c r="H388" s="681">
        <v>103.36</v>
      </c>
      <c r="I388" s="830"/>
      <c r="J388" s="682">
        <f>ROUND(I388*H388,2)</f>
        <v>0</v>
      </c>
      <c r="K388" s="679" t="s">
        <v>3498</v>
      </c>
      <c r="L388" s="584"/>
      <c r="M388" s="683" t="s">
        <v>3433</v>
      </c>
      <c r="N388" s="684" t="s">
        <v>3450</v>
      </c>
      <c r="O388" s="657">
        <v>10.986</v>
      </c>
      <c r="P388" s="657">
        <f>O388*H388</f>
        <v>1135.51296</v>
      </c>
      <c r="Q388" s="657">
        <v>0</v>
      </c>
      <c r="R388" s="657">
        <f>Q388*H388</f>
        <v>0</v>
      </c>
      <c r="S388" s="657">
        <v>2.4</v>
      </c>
      <c r="T388" s="658">
        <f>S388*H388</f>
        <v>248.064</v>
      </c>
      <c r="AR388" s="576" t="s">
        <v>527</v>
      </c>
      <c r="AT388" s="576" t="s">
        <v>3503</v>
      </c>
      <c r="AU388" s="576" t="s">
        <v>266</v>
      </c>
      <c r="AY388" s="576" t="s">
        <v>3494</v>
      </c>
      <c r="BE388" s="659">
        <f>IF(N388="základní",J388,0)</f>
        <v>0</v>
      </c>
      <c r="BF388" s="659">
        <f>IF(N388="snížená",J388,0)</f>
        <v>0</v>
      </c>
      <c r="BG388" s="659">
        <f>IF(N388="zákl. přenesená",J388,0)</f>
        <v>0</v>
      </c>
      <c r="BH388" s="659">
        <f>IF(N388="sníž. přenesená",J388,0)</f>
        <v>0</v>
      </c>
      <c r="BI388" s="659">
        <f>IF(N388="nulová",J388,0)</f>
        <v>0</v>
      </c>
      <c r="BJ388" s="576" t="s">
        <v>94</v>
      </c>
      <c r="BK388" s="659">
        <f>ROUND(I388*H388,2)</f>
        <v>0</v>
      </c>
      <c r="BL388" s="576" t="s">
        <v>527</v>
      </c>
      <c r="BM388" s="576" t="s">
        <v>4318</v>
      </c>
    </row>
    <row r="389" spans="2:51" s="686" customFormat="1" ht="12.75">
      <c r="B389" s="685"/>
      <c r="D389" s="662" t="s">
        <v>3500</v>
      </c>
      <c r="E389" s="687" t="s">
        <v>3433</v>
      </c>
      <c r="F389" s="688" t="s">
        <v>4319</v>
      </c>
      <c r="H389" s="687" t="s">
        <v>3433</v>
      </c>
      <c r="L389" s="685"/>
      <c r="M389" s="689"/>
      <c r="N389" s="690"/>
      <c r="O389" s="690"/>
      <c r="P389" s="690"/>
      <c r="Q389" s="690"/>
      <c r="R389" s="690"/>
      <c r="S389" s="690"/>
      <c r="T389" s="691"/>
      <c r="AT389" s="687" t="s">
        <v>3500</v>
      </c>
      <c r="AU389" s="687" t="s">
        <v>266</v>
      </c>
      <c r="AV389" s="686" t="s">
        <v>94</v>
      </c>
      <c r="AW389" s="686" t="s">
        <v>3502</v>
      </c>
      <c r="AX389" s="686" t="s">
        <v>3493</v>
      </c>
      <c r="AY389" s="687" t="s">
        <v>3494</v>
      </c>
    </row>
    <row r="390" spans="2:51" s="661" customFormat="1" ht="12.75">
      <c r="B390" s="660"/>
      <c r="D390" s="662" t="s">
        <v>3500</v>
      </c>
      <c r="E390" s="663" t="s">
        <v>3433</v>
      </c>
      <c r="F390" s="664" t="s">
        <v>4320</v>
      </c>
      <c r="H390" s="665">
        <v>103.36</v>
      </c>
      <c r="L390" s="660"/>
      <c r="M390" s="666"/>
      <c r="N390" s="667"/>
      <c r="O390" s="667"/>
      <c r="P390" s="667"/>
      <c r="Q390" s="667"/>
      <c r="R390" s="667"/>
      <c r="S390" s="667"/>
      <c r="T390" s="668"/>
      <c r="AT390" s="663" t="s">
        <v>3500</v>
      </c>
      <c r="AU390" s="663" t="s">
        <v>266</v>
      </c>
      <c r="AV390" s="661" t="s">
        <v>266</v>
      </c>
      <c r="AW390" s="661" t="s">
        <v>3502</v>
      </c>
      <c r="AX390" s="661" t="s">
        <v>3493</v>
      </c>
      <c r="AY390" s="663" t="s">
        <v>3494</v>
      </c>
    </row>
    <row r="391" spans="2:51" s="670" customFormat="1" ht="12.75">
      <c r="B391" s="669"/>
      <c r="D391" s="662" t="s">
        <v>3500</v>
      </c>
      <c r="E391" s="671" t="s">
        <v>3433</v>
      </c>
      <c r="F391" s="672" t="s">
        <v>3381</v>
      </c>
      <c r="H391" s="673">
        <v>103.36</v>
      </c>
      <c r="L391" s="669"/>
      <c r="M391" s="674"/>
      <c r="N391" s="675"/>
      <c r="O391" s="675"/>
      <c r="P391" s="675"/>
      <c r="Q391" s="675"/>
      <c r="R391" s="675"/>
      <c r="S391" s="675"/>
      <c r="T391" s="676"/>
      <c r="AT391" s="671" t="s">
        <v>3500</v>
      </c>
      <c r="AU391" s="671" t="s">
        <v>266</v>
      </c>
      <c r="AV391" s="670" t="s">
        <v>527</v>
      </c>
      <c r="AW391" s="670" t="s">
        <v>3502</v>
      </c>
      <c r="AX391" s="670" t="s">
        <v>94</v>
      </c>
      <c r="AY391" s="671" t="s">
        <v>3494</v>
      </c>
    </row>
    <row r="392" spans="2:65" s="583" customFormat="1" ht="16.5" customHeight="1">
      <c r="B392" s="647"/>
      <c r="C392" s="677" t="s">
        <v>816</v>
      </c>
      <c r="D392" s="677" t="s">
        <v>3503</v>
      </c>
      <c r="E392" s="678" t="s">
        <v>1847</v>
      </c>
      <c r="F392" s="679" t="s">
        <v>4321</v>
      </c>
      <c r="G392" s="680" t="s">
        <v>186</v>
      </c>
      <c r="H392" s="681">
        <v>6.44</v>
      </c>
      <c r="I392" s="830"/>
      <c r="J392" s="682">
        <f>ROUND(I392*H392,2)</f>
        <v>0</v>
      </c>
      <c r="K392" s="679" t="s">
        <v>3498</v>
      </c>
      <c r="L392" s="584"/>
      <c r="M392" s="683" t="s">
        <v>3433</v>
      </c>
      <c r="N392" s="684" t="s">
        <v>3450</v>
      </c>
      <c r="O392" s="657">
        <v>8.5</v>
      </c>
      <c r="P392" s="657">
        <f>O392*H392</f>
        <v>54.74</v>
      </c>
      <c r="Q392" s="657">
        <v>0</v>
      </c>
      <c r="R392" s="657">
        <f>Q392*H392</f>
        <v>0</v>
      </c>
      <c r="S392" s="657">
        <v>2.4</v>
      </c>
      <c r="T392" s="658">
        <f>S392*H392</f>
        <v>15.456</v>
      </c>
      <c r="AR392" s="576" t="s">
        <v>527</v>
      </c>
      <c r="AT392" s="576" t="s">
        <v>3503</v>
      </c>
      <c r="AU392" s="576" t="s">
        <v>266</v>
      </c>
      <c r="AY392" s="576" t="s">
        <v>3494</v>
      </c>
      <c r="BE392" s="659">
        <f>IF(N392="základní",J392,0)</f>
        <v>0</v>
      </c>
      <c r="BF392" s="659">
        <f>IF(N392="snížená",J392,0)</f>
        <v>0</v>
      </c>
      <c r="BG392" s="659">
        <f>IF(N392="zákl. přenesená",J392,0)</f>
        <v>0</v>
      </c>
      <c r="BH392" s="659">
        <f>IF(N392="sníž. přenesená",J392,0)</f>
        <v>0</v>
      </c>
      <c r="BI392" s="659">
        <f>IF(N392="nulová",J392,0)</f>
        <v>0</v>
      </c>
      <c r="BJ392" s="576" t="s">
        <v>94</v>
      </c>
      <c r="BK392" s="659">
        <f>ROUND(I392*H392,2)</f>
        <v>0</v>
      </c>
      <c r="BL392" s="576" t="s">
        <v>527</v>
      </c>
      <c r="BM392" s="576" t="s">
        <v>4322</v>
      </c>
    </row>
    <row r="393" spans="2:51" s="686" customFormat="1" ht="12.75">
      <c r="B393" s="685"/>
      <c r="D393" s="662" t="s">
        <v>3500</v>
      </c>
      <c r="E393" s="687" t="s">
        <v>3433</v>
      </c>
      <c r="F393" s="688" t="s">
        <v>4323</v>
      </c>
      <c r="H393" s="687" t="s">
        <v>3433</v>
      </c>
      <c r="L393" s="685"/>
      <c r="M393" s="689"/>
      <c r="N393" s="690"/>
      <c r="O393" s="690"/>
      <c r="P393" s="690"/>
      <c r="Q393" s="690"/>
      <c r="R393" s="690"/>
      <c r="S393" s="690"/>
      <c r="T393" s="691"/>
      <c r="AT393" s="687" t="s">
        <v>3500</v>
      </c>
      <c r="AU393" s="687" t="s">
        <v>266</v>
      </c>
      <c r="AV393" s="686" t="s">
        <v>94</v>
      </c>
      <c r="AW393" s="686" t="s">
        <v>3502</v>
      </c>
      <c r="AX393" s="686" t="s">
        <v>3493</v>
      </c>
      <c r="AY393" s="687" t="s">
        <v>3494</v>
      </c>
    </row>
    <row r="394" spans="2:51" s="661" customFormat="1" ht="12.75">
      <c r="B394" s="660"/>
      <c r="D394" s="662" t="s">
        <v>3500</v>
      </c>
      <c r="E394" s="663" t="s">
        <v>3433</v>
      </c>
      <c r="F394" s="664" t="s">
        <v>4324</v>
      </c>
      <c r="H394" s="665">
        <v>6.44</v>
      </c>
      <c r="L394" s="660"/>
      <c r="M394" s="666"/>
      <c r="N394" s="667"/>
      <c r="O394" s="667"/>
      <c r="P394" s="667"/>
      <c r="Q394" s="667"/>
      <c r="R394" s="667"/>
      <c r="S394" s="667"/>
      <c r="T394" s="668"/>
      <c r="AT394" s="663" t="s">
        <v>3500</v>
      </c>
      <c r="AU394" s="663" t="s">
        <v>266</v>
      </c>
      <c r="AV394" s="661" t="s">
        <v>266</v>
      </c>
      <c r="AW394" s="661" t="s">
        <v>3502</v>
      </c>
      <c r="AX394" s="661" t="s">
        <v>3493</v>
      </c>
      <c r="AY394" s="663" t="s">
        <v>3494</v>
      </c>
    </row>
    <row r="395" spans="2:51" s="670" customFormat="1" ht="12.75">
      <c r="B395" s="669"/>
      <c r="D395" s="662" t="s">
        <v>3500</v>
      </c>
      <c r="E395" s="671" t="s">
        <v>3433</v>
      </c>
      <c r="F395" s="672" t="s">
        <v>3381</v>
      </c>
      <c r="H395" s="673">
        <v>6.44</v>
      </c>
      <c r="L395" s="669"/>
      <c r="M395" s="674"/>
      <c r="N395" s="675"/>
      <c r="O395" s="675"/>
      <c r="P395" s="675"/>
      <c r="Q395" s="675"/>
      <c r="R395" s="675"/>
      <c r="S395" s="675"/>
      <c r="T395" s="676"/>
      <c r="AT395" s="671" t="s">
        <v>3500</v>
      </c>
      <c r="AU395" s="671" t="s">
        <v>266</v>
      </c>
      <c r="AV395" s="670" t="s">
        <v>527</v>
      </c>
      <c r="AW395" s="670" t="s">
        <v>3502</v>
      </c>
      <c r="AX395" s="670" t="s">
        <v>94</v>
      </c>
      <c r="AY395" s="671" t="s">
        <v>3494</v>
      </c>
    </row>
    <row r="396" spans="2:65" s="583" customFormat="1" ht="16.5" customHeight="1">
      <c r="B396" s="647"/>
      <c r="C396" s="677" t="s">
        <v>826</v>
      </c>
      <c r="D396" s="677" t="s">
        <v>3503</v>
      </c>
      <c r="E396" s="678" t="s">
        <v>4325</v>
      </c>
      <c r="F396" s="679" t="s">
        <v>4326</v>
      </c>
      <c r="G396" s="680" t="s">
        <v>216</v>
      </c>
      <c r="H396" s="681">
        <v>20</v>
      </c>
      <c r="I396" s="830"/>
      <c r="J396" s="682">
        <f>ROUND(I396*H396,2)</f>
        <v>0</v>
      </c>
      <c r="K396" s="679" t="s">
        <v>3498</v>
      </c>
      <c r="L396" s="584"/>
      <c r="M396" s="683" t="s">
        <v>3433</v>
      </c>
      <c r="N396" s="684" t="s">
        <v>3450</v>
      </c>
      <c r="O396" s="657">
        <v>3.446</v>
      </c>
      <c r="P396" s="657">
        <f>O396*H396</f>
        <v>68.92</v>
      </c>
      <c r="Q396" s="657">
        <v>0</v>
      </c>
      <c r="R396" s="657">
        <f>Q396*H396</f>
        <v>0</v>
      </c>
      <c r="S396" s="657">
        <v>0.98</v>
      </c>
      <c r="T396" s="658">
        <f>S396*H396</f>
        <v>19.6</v>
      </c>
      <c r="AR396" s="576" t="s">
        <v>527</v>
      </c>
      <c r="AT396" s="576" t="s">
        <v>3503</v>
      </c>
      <c r="AU396" s="576" t="s">
        <v>266</v>
      </c>
      <c r="AY396" s="576" t="s">
        <v>3494</v>
      </c>
      <c r="BE396" s="659">
        <f>IF(N396="základní",J396,0)</f>
        <v>0</v>
      </c>
      <c r="BF396" s="659">
        <f>IF(N396="snížená",J396,0)</f>
        <v>0</v>
      </c>
      <c r="BG396" s="659">
        <f>IF(N396="zákl. přenesená",J396,0)</f>
        <v>0</v>
      </c>
      <c r="BH396" s="659">
        <f>IF(N396="sníž. přenesená",J396,0)</f>
        <v>0</v>
      </c>
      <c r="BI396" s="659">
        <f>IF(N396="nulová",J396,0)</f>
        <v>0</v>
      </c>
      <c r="BJ396" s="576" t="s">
        <v>94</v>
      </c>
      <c r="BK396" s="659">
        <f>ROUND(I396*H396,2)</f>
        <v>0</v>
      </c>
      <c r="BL396" s="576" t="s">
        <v>527</v>
      </c>
      <c r="BM396" s="576" t="s">
        <v>4327</v>
      </c>
    </row>
    <row r="397" spans="2:51" s="686" customFormat="1" ht="12.75">
      <c r="B397" s="685"/>
      <c r="D397" s="662" t="s">
        <v>3500</v>
      </c>
      <c r="E397" s="687" t="s">
        <v>3433</v>
      </c>
      <c r="F397" s="688" t="s">
        <v>4328</v>
      </c>
      <c r="H397" s="687" t="s">
        <v>3433</v>
      </c>
      <c r="L397" s="685"/>
      <c r="M397" s="689"/>
      <c r="N397" s="690"/>
      <c r="O397" s="690"/>
      <c r="P397" s="690"/>
      <c r="Q397" s="690"/>
      <c r="R397" s="690"/>
      <c r="S397" s="690"/>
      <c r="T397" s="691"/>
      <c r="AT397" s="687" t="s">
        <v>3500</v>
      </c>
      <c r="AU397" s="687" t="s">
        <v>266</v>
      </c>
      <c r="AV397" s="686" t="s">
        <v>94</v>
      </c>
      <c r="AW397" s="686" t="s">
        <v>3502</v>
      </c>
      <c r="AX397" s="686" t="s">
        <v>3493</v>
      </c>
      <c r="AY397" s="687" t="s">
        <v>3494</v>
      </c>
    </row>
    <row r="398" spans="2:51" s="661" customFormat="1" ht="12.75">
      <c r="B398" s="660"/>
      <c r="D398" s="662" t="s">
        <v>3500</v>
      </c>
      <c r="E398" s="663" t="s">
        <v>3433</v>
      </c>
      <c r="F398" s="664" t="s">
        <v>3587</v>
      </c>
      <c r="H398" s="665">
        <v>20</v>
      </c>
      <c r="L398" s="660"/>
      <c r="M398" s="666"/>
      <c r="N398" s="667"/>
      <c r="O398" s="667"/>
      <c r="P398" s="667"/>
      <c r="Q398" s="667"/>
      <c r="R398" s="667"/>
      <c r="S398" s="667"/>
      <c r="T398" s="668"/>
      <c r="AT398" s="663" t="s">
        <v>3500</v>
      </c>
      <c r="AU398" s="663" t="s">
        <v>266</v>
      </c>
      <c r="AV398" s="661" t="s">
        <v>266</v>
      </c>
      <c r="AW398" s="661" t="s">
        <v>3502</v>
      </c>
      <c r="AX398" s="661" t="s">
        <v>3493</v>
      </c>
      <c r="AY398" s="663" t="s">
        <v>3494</v>
      </c>
    </row>
    <row r="399" spans="2:51" s="670" customFormat="1" ht="12.75">
      <c r="B399" s="669"/>
      <c r="D399" s="662" t="s">
        <v>3500</v>
      </c>
      <c r="E399" s="671" t="s">
        <v>3433</v>
      </c>
      <c r="F399" s="672" t="s">
        <v>3381</v>
      </c>
      <c r="H399" s="673">
        <v>20</v>
      </c>
      <c r="L399" s="669"/>
      <c r="M399" s="674"/>
      <c r="N399" s="675"/>
      <c r="O399" s="675"/>
      <c r="P399" s="675"/>
      <c r="Q399" s="675"/>
      <c r="R399" s="675"/>
      <c r="S399" s="675"/>
      <c r="T399" s="676"/>
      <c r="AT399" s="671" t="s">
        <v>3500</v>
      </c>
      <c r="AU399" s="671" t="s">
        <v>266</v>
      </c>
      <c r="AV399" s="670" t="s">
        <v>527</v>
      </c>
      <c r="AW399" s="670" t="s">
        <v>3502</v>
      </c>
      <c r="AX399" s="670" t="s">
        <v>94</v>
      </c>
      <c r="AY399" s="671" t="s">
        <v>3494</v>
      </c>
    </row>
    <row r="400" spans="2:65" s="583" customFormat="1" ht="16.5" customHeight="1">
      <c r="B400" s="647"/>
      <c r="C400" s="677" t="s">
        <v>843</v>
      </c>
      <c r="D400" s="677" t="s">
        <v>3503</v>
      </c>
      <c r="E400" s="678" t="s">
        <v>4329</v>
      </c>
      <c r="F400" s="679" t="s">
        <v>4330</v>
      </c>
      <c r="G400" s="680" t="s">
        <v>216</v>
      </c>
      <c r="H400" s="681">
        <v>49.5</v>
      </c>
      <c r="I400" s="830"/>
      <c r="J400" s="682">
        <f>ROUND(I400*H400,2)</f>
        <v>0</v>
      </c>
      <c r="K400" s="679" t="s">
        <v>3498</v>
      </c>
      <c r="L400" s="584"/>
      <c r="M400" s="683" t="s">
        <v>3433</v>
      </c>
      <c r="N400" s="684" t="s">
        <v>3450</v>
      </c>
      <c r="O400" s="657">
        <v>0.14</v>
      </c>
      <c r="P400" s="657">
        <f>O400*H400</f>
        <v>6.930000000000001</v>
      </c>
      <c r="Q400" s="657">
        <v>0</v>
      </c>
      <c r="R400" s="657">
        <f>Q400*H400</f>
        <v>0</v>
      </c>
      <c r="S400" s="657">
        <v>0.35</v>
      </c>
      <c r="T400" s="658">
        <f>S400*H400</f>
        <v>17.325</v>
      </c>
      <c r="AR400" s="576" t="s">
        <v>527</v>
      </c>
      <c r="AT400" s="576" t="s">
        <v>3503</v>
      </c>
      <c r="AU400" s="576" t="s">
        <v>266</v>
      </c>
      <c r="AY400" s="576" t="s">
        <v>3494</v>
      </c>
      <c r="BE400" s="659">
        <f>IF(N400="základní",J400,0)</f>
        <v>0</v>
      </c>
      <c r="BF400" s="659">
        <f>IF(N400="snížená",J400,0)</f>
        <v>0</v>
      </c>
      <c r="BG400" s="659">
        <f>IF(N400="zákl. přenesená",J400,0)</f>
        <v>0</v>
      </c>
      <c r="BH400" s="659">
        <f>IF(N400="sníž. přenesená",J400,0)</f>
        <v>0</v>
      </c>
      <c r="BI400" s="659">
        <f>IF(N400="nulová",J400,0)</f>
        <v>0</v>
      </c>
      <c r="BJ400" s="576" t="s">
        <v>94</v>
      </c>
      <c r="BK400" s="659">
        <f>ROUND(I400*H400,2)</f>
        <v>0</v>
      </c>
      <c r="BL400" s="576" t="s">
        <v>527</v>
      </c>
      <c r="BM400" s="576" t="s">
        <v>4331</v>
      </c>
    </row>
    <row r="401" spans="2:51" s="661" customFormat="1" ht="12.75">
      <c r="B401" s="660"/>
      <c r="D401" s="662" t="s">
        <v>3500</v>
      </c>
      <c r="E401" s="663" t="s">
        <v>3433</v>
      </c>
      <c r="F401" s="664" t="s">
        <v>4332</v>
      </c>
      <c r="H401" s="665">
        <v>49.5</v>
      </c>
      <c r="L401" s="660"/>
      <c r="M401" s="666"/>
      <c r="N401" s="667"/>
      <c r="O401" s="667"/>
      <c r="P401" s="667"/>
      <c r="Q401" s="667"/>
      <c r="R401" s="667"/>
      <c r="S401" s="667"/>
      <c r="T401" s="668"/>
      <c r="AT401" s="663" t="s">
        <v>3500</v>
      </c>
      <c r="AU401" s="663" t="s">
        <v>266</v>
      </c>
      <c r="AV401" s="661" t="s">
        <v>266</v>
      </c>
      <c r="AW401" s="661" t="s">
        <v>3502</v>
      </c>
      <c r="AX401" s="661" t="s">
        <v>3493</v>
      </c>
      <c r="AY401" s="663" t="s">
        <v>3494</v>
      </c>
    </row>
    <row r="402" spans="2:51" s="670" customFormat="1" ht="12.75">
      <c r="B402" s="669"/>
      <c r="D402" s="662" t="s">
        <v>3500</v>
      </c>
      <c r="E402" s="671" t="s">
        <v>3433</v>
      </c>
      <c r="F402" s="672" t="s">
        <v>3381</v>
      </c>
      <c r="H402" s="673">
        <v>49.5</v>
      </c>
      <c r="L402" s="669"/>
      <c r="M402" s="674"/>
      <c r="N402" s="675"/>
      <c r="O402" s="675"/>
      <c r="P402" s="675"/>
      <c r="Q402" s="675"/>
      <c r="R402" s="675"/>
      <c r="S402" s="675"/>
      <c r="T402" s="676"/>
      <c r="AT402" s="671" t="s">
        <v>3500</v>
      </c>
      <c r="AU402" s="671" t="s">
        <v>266</v>
      </c>
      <c r="AV402" s="670" t="s">
        <v>527</v>
      </c>
      <c r="AW402" s="670" t="s">
        <v>3502</v>
      </c>
      <c r="AX402" s="670" t="s">
        <v>94</v>
      </c>
      <c r="AY402" s="671" t="s">
        <v>3494</v>
      </c>
    </row>
    <row r="403" spans="2:63" s="635" customFormat="1" ht="22.9" customHeight="1">
      <c r="B403" s="634"/>
      <c r="D403" s="636" t="s">
        <v>3491</v>
      </c>
      <c r="E403" s="645" t="s">
        <v>3925</v>
      </c>
      <c r="F403" s="645" t="s">
        <v>3926</v>
      </c>
      <c r="J403" s="646">
        <f>BK403</f>
        <v>0</v>
      </c>
      <c r="L403" s="634"/>
      <c r="M403" s="639"/>
      <c r="N403" s="640"/>
      <c r="O403" s="640"/>
      <c r="P403" s="641">
        <f>SUM(P404:P414)</f>
        <v>85.54755</v>
      </c>
      <c r="Q403" s="640"/>
      <c r="R403" s="641">
        <f>SUM(R404:R414)</f>
        <v>0</v>
      </c>
      <c r="S403" s="640"/>
      <c r="T403" s="642">
        <f>SUM(T404:T414)</f>
        <v>0</v>
      </c>
      <c r="AR403" s="636" t="s">
        <v>94</v>
      </c>
      <c r="AT403" s="643" t="s">
        <v>3491</v>
      </c>
      <c r="AU403" s="643" t="s">
        <v>94</v>
      </c>
      <c r="AY403" s="636" t="s">
        <v>3494</v>
      </c>
      <c r="BK403" s="644">
        <f>SUM(BK404:BK414)</f>
        <v>0</v>
      </c>
    </row>
    <row r="404" spans="2:65" s="583" customFormat="1" ht="16.5" customHeight="1">
      <c r="B404" s="647"/>
      <c r="C404" s="677" t="s">
        <v>2619</v>
      </c>
      <c r="D404" s="677" t="s">
        <v>3503</v>
      </c>
      <c r="E404" s="678" t="s">
        <v>4333</v>
      </c>
      <c r="F404" s="679" t="s">
        <v>4334</v>
      </c>
      <c r="G404" s="680" t="s">
        <v>309</v>
      </c>
      <c r="H404" s="681">
        <v>307.725</v>
      </c>
      <c r="I404" s="830"/>
      <c r="J404" s="682">
        <f>ROUND(I404*H404,2)</f>
        <v>0</v>
      </c>
      <c r="K404" s="679" t="s">
        <v>3498</v>
      </c>
      <c r="L404" s="584"/>
      <c r="M404" s="683" t="s">
        <v>3433</v>
      </c>
      <c r="N404" s="684" t="s">
        <v>3450</v>
      </c>
      <c r="O404" s="657">
        <v>0.032</v>
      </c>
      <c r="P404" s="657">
        <f>O404*H404</f>
        <v>9.8472</v>
      </c>
      <c r="Q404" s="657">
        <v>0</v>
      </c>
      <c r="R404" s="657">
        <f>Q404*H404</f>
        <v>0</v>
      </c>
      <c r="S404" s="657">
        <v>0</v>
      </c>
      <c r="T404" s="658">
        <f>S404*H404</f>
        <v>0</v>
      </c>
      <c r="AR404" s="576" t="s">
        <v>527</v>
      </c>
      <c r="AT404" s="576" t="s">
        <v>3503</v>
      </c>
      <c r="AU404" s="576" t="s">
        <v>266</v>
      </c>
      <c r="AY404" s="576" t="s">
        <v>3494</v>
      </c>
      <c r="BE404" s="659">
        <f>IF(N404="základní",J404,0)</f>
        <v>0</v>
      </c>
      <c r="BF404" s="659">
        <f>IF(N404="snížená",J404,0)</f>
        <v>0</v>
      </c>
      <c r="BG404" s="659">
        <f>IF(N404="zákl. přenesená",J404,0)</f>
        <v>0</v>
      </c>
      <c r="BH404" s="659">
        <f>IF(N404="sníž. přenesená",J404,0)</f>
        <v>0</v>
      </c>
      <c r="BI404" s="659">
        <f>IF(N404="nulová",J404,0)</f>
        <v>0</v>
      </c>
      <c r="BJ404" s="576" t="s">
        <v>94</v>
      </c>
      <c r="BK404" s="659">
        <f>ROUND(I404*H404,2)</f>
        <v>0</v>
      </c>
      <c r="BL404" s="576" t="s">
        <v>527</v>
      </c>
      <c r="BM404" s="576" t="s">
        <v>4335</v>
      </c>
    </row>
    <row r="405" spans="2:65" s="583" customFormat="1" ht="16.5" customHeight="1">
      <c r="B405" s="647"/>
      <c r="C405" s="677" t="s">
        <v>3957</v>
      </c>
      <c r="D405" s="677" t="s">
        <v>3503</v>
      </c>
      <c r="E405" s="678" t="s">
        <v>4336</v>
      </c>
      <c r="F405" s="679" t="s">
        <v>4337</v>
      </c>
      <c r="G405" s="680" t="s">
        <v>309</v>
      </c>
      <c r="H405" s="681">
        <v>8924.025</v>
      </c>
      <c r="I405" s="830"/>
      <c r="J405" s="682">
        <f>ROUND(I405*H405,2)</f>
        <v>0</v>
      </c>
      <c r="K405" s="679" t="s">
        <v>3498</v>
      </c>
      <c r="L405" s="584"/>
      <c r="M405" s="683" t="s">
        <v>3433</v>
      </c>
      <c r="N405" s="684" t="s">
        <v>3450</v>
      </c>
      <c r="O405" s="657">
        <v>0.003</v>
      </c>
      <c r="P405" s="657">
        <f>O405*H405</f>
        <v>26.772075</v>
      </c>
      <c r="Q405" s="657">
        <v>0</v>
      </c>
      <c r="R405" s="657">
        <f>Q405*H405</f>
        <v>0</v>
      </c>
      <c r="S405" s="657">
        <v>0</v>
      </c>
      <c r="T405" s="658">
        <f>S405*H405</f>
        <v>0</v>
      </c>
      <c r="AR405" s="576" t="s">
        <v>527</v>
      </c>
      <c r="AT405" s="576" t="s">
        <v>3503</v>
      </c>
      <c r="AU405" s="576" t="s">
        <v>266</v>
      </c>
      <c r="AY405" s="576" t="s">
        <v>3494</v>
      </c>
      <c r="BE405" s="659">
        <f>IF(N405="základní",J405,0)</f>
        <v>0</v>
      </c>
      <c r="BF405" s="659">
        <f>IF(N405="snížená",J405,0)</f>
        <v>0</v>
      </c>
      <c r="BG405" s="659">
        <f>IF(N405="zákl. přenesená",J405,0)</f>
        <v>0</v>
      </c>
      <c r="BH405" s="659">
        <f>IF(N405="sníž. přenesená",J405,0)</f>
        <v>0</v>
      </c>
      <c r="BI405" s="659">
        <f>IF(N405="nulová",J405,0)</f>
        <v>0</v>
      </c>
      <c r="BJ405" s="576" t="s">
        <v>94</v>
      </c>
      <c r="BK405" s="659">
        <f>ROUND(I405*H405,2)</f>
        <v>0</v>
      </c>
      <c r="BL405" s="576" t="s">
        <v>527</v>
      </c>
      <c r="BM405" s="576" t="s">
        <v>4338</v>
      </c>
    </row>
    <row r="406" spans="2:51" s="661" customFormat="1" ht="12.75">
      <c r="B406" s="660"/>
      <c r="D406" s="662" t="s">
        <v>3500</v>
      </c>
      <c r="E406" s="663" t="s">
        <v>3433</v>
      </c>
      <c r="F406" s="664" t="s">
        <v>4339</v>
      </c>
      <c r="H406" s="665">
        <v>8924.025</v>
      </c>
      <c r="L406" s="660"/>
      <c r="M406" s="666"/>
      <c r="N406" s="667"/>
      <c r="O406" s="667"/>
      <c r="P406" s="667"/>
      <c r="Q406" s="667"/>
      <c r="R406" s="667"/>
      <c r="S406" s="667"/>
      <c r="T406" s="668"/>
      <c r="AT406" s="663" t="s">
        <v>3500</v>
      </c>
      <c r="AU406" s="663" t="s">
        <v>266</v>
      </c>
      <c r="AV406" s="661" t="s">
        <v>266</v>
      </c>
      <c r="AW406" s="661" t="s">
        <v>3502</v>
      </c>
      <c r="AX406" s="661" t="s">
        <v>3493</v>
      </c>
      <c r="AY406" s="663" t="s">
        <v>3494</v>
      </c>
    </row>
    <row r="407" spans="2:51" s="670" customFormat="1" ht="12.75">
      <c r="B407" s="669"/>
      <c r="D407" s="662" t="s">
        <v>3500</v>
      </c>
      <c r="E407" s="671" t="s">
        <v>3433</v>
      </c>
      <c r="F407" s="672" t="s">
        <v>3381</v>
      </c>
      <c r="H407" s="673">
        <v>8924.025</v>
      </c>
      <c r="L407" s="669"/>
      <c r="M407" s="674"/>
      <c r="N407" s="675"/>
      <c r="O407" s="675"/>
      <c r="P407" s="675"/>
      <c r="Q407" s="675"/>
      <c r="R407" s="675"/>
      <c r="S407" s="675"/>
      <c r="T407" s="676"/>
      <c r="AT407" s="671" t="s">
        <v>3500</v>
      </c>
      <c r="AU407" s="671" t="s">
        <v>266</v>
      </c>
      <c r="AV407" s="670" t="s">
        <v>527</v>
      </c>
      <c r="AW407" s="670" t="s">
        <v>3502</v>
      </c>
      <c r="AX407" s="670" t="s">
        <v>94</v>
      </c>
      <c r="AY407" s="671" t="s">
        <v>3494</v>
      </c>
    </row>
    <row r="408" spans="2:65" s="583" customFormat="1" ht="16.5" customHeight="1">
      <c r="B408" s="647"/>
      <c r="C408" s="677" t="s">
        <v>899</v>
      </c>
      <c r="D408" s="677" t="s">
        <v>3503</v>
      </c>
      <c r="E408" s="678" t="s">
        <v>3935</v>
      </c>
      <c r="F408" s="679" t="s">
        <v>3936</v>
      </c>
      <c r="G408" s="680" t="s">
        <v>309</v>
      </c>
      <c r="H408" s="681">
        <v>307.725</v>
      </c>
      <c r="I408" s="830"/>
      <c r="J408" s="682">
        <f>ROUND(I408*H408,2)</f>
        <v>0</v>
      </c>
      <c r="K408" s="679" t="s">
        <v>3498</v>
      </c>
      <c r="L408" s="584"/>
      <c r="M408" s="683" t="s">
        <v>3433</v>
      </c>
      <c r="N408" s="684" t="s">
        <v>3450</v>
      </c>
      <c r="O408" s="657">
        <v>0.159</v>
      </c>
      <c r="P408" s="657">
        <f>O408*H408</f>
        <v>48.928275000000006</v>
      </c>
      <c r="Q408" s="657">
        <v>0</v>
      </c>
      <c r="R408" s="657">
        <f>Q408*H408</f>
        <v>0</v>
      </c>
      <c r="S408" s="657">
        <v>0</v>
      </c>
      <c r="T408" s="658">
        <f>S408*H408</f>
        <v>0</v>
      </c>
      <c r="AR408" s="576" t="s">
        <v>527</v>
      </c>
      <c r="AT408" s="576" t="s">
        <v>3503</v>
      </c>
      <c r="AU408" s="576" t="s">
        <v>266</v>
      </c>
      <c r="AY408" s="576" t="s">
        <v>3494</v>
      </c>
      <c r="BE408" s="659">
        <f>IF(N408="základní",J408,0)</f>
        <v>0</v>
      </c>
      <c r="BF408" s="659">
        <f>IF(N408="snížená",J408,0)</f>
        <v>0</v>
      </c>
      <c r="BG408" s="659">
        <f>IF(N408="zákl. přenesená",J408,0)</f>
        <v>0</v>
      </c>
      <c r="BH408" s="659">
        <f>IF(N408="sníž. přenesená",J408,0)</f>
        <v>0</v>
      </c>
      <c r="BI408" s="659">
        <f>IF(N408="nulová",J408,0)</f>
        <v>0</v>
      </c>
      <c r="BJ408" s="576" t="s">
        <v>94</v>
      </c>
      <c r="BK408" s="659">
        <f>ROUND(I408*H408,2)</f>
        <v>0</v>
      </c>
      <c r="BL408" s="576" t="s">
        <v>527</v>
      </c>
      <c r="BM408" s="576" t="s">
        <v>4340</v>
      </c>
    </row>
    <row r="409" spans="2:65" s="583" customFormat="1" ht="16.5" customHeight="1">
      <c r="B409" s="647"/>
      <c r="C409" s="677" t="s">
        <v>3966</v>
      </c>
      <c r="D409" s="677" t="s">
        <v>3503</v>
      </c>
      <c r="E409" s="678" t="s">
        <v>3938</v>
      </c>
      <c r="F409" s="679" t="s">
        <v>3939</v>
      </c>
      <c r="G409" s="680" t="s">
        <v>309</v>
      </c>
      <c r="H409" s="681">
        <v>17.325</v>
      </c>
      <c r="I409" s="830"/>
      <c r="J409" s="682">
        <f>ROUND(I409*H409,2)</f>
        <v>0</v>
      </c>
      <c r="K409" s="679" t="s">
        <v>3498</v>
      </c>
      <c r="L409" s="584"/>
      <c r="M409" s="683" t="s">
        <v>3433</v>
      </c>
      <c r="N409" s="684" t="s">
        <v>3450</v>
      </c>
      <c r="O409" s="657">
        <v>0</v>
      </c>
      <c r="P409" s="657">
        <f>O409*H409</f>
        <v>0</v>
      </c>
      <c r="Q409" s="657">
        <v>0</v>
      </c>
      <c r="R409" s="657">
        <f>Q409*H409</f>
        <v>0</v>
      </c>
      <c r="S409" s="657">
        <v>0</v>
      </c>
      <c r="T409" s="658">
        <f>S409*H409</f>
        <v>0</v>
      </c>
      <c r="AR409" s="576" t="s">
        <v>527</v>
      </c>
      <c r="AT409" s="576" t="s">
        <v>3503</v>
      </c>
      <c r="AU409" s="576" t="s">
        <v>266</v>
      </c>
      <c r="AY409" s="576" t="s">
        <v>3494</v>
      </c>
      <c r="BE409" s="659">
        <f>IF(N409="základní",J409,0)</f>
        <v>0</v>
      </c>
      <c r="BF409" s="659">
        <f>IF(N409="snížená",J409,0)</f>
        <v>0</v>
      </c>
      <c r="BG409" s="659">
        <f>IF(N409="zákl. přenesená",J409,0)</f>
        <v>0</v>
      </c>
      <c r="BH409" s="659">
        <f>IF(N409="sníž. přenesená",J409,0)</f>
        <v>0</v>
      </c>
      <c r="BI409" s="659">
        <f>IF(N409="nulová",J409,0)</f>
        <v>0</v>
      </c>
      <c r="BJ409" s="576" t="s">
        <v>94</v>
      </c>
      <c r="BK409" s="659">
        <f>ROUND(I409*H409,2)</f>
        <v>0</v>
      </c>
      <c r="BL409" s="576" t="s">
        <v>527</v>
      </c>
      <c r="BM409" s="576" t="s">
        <v>4341</v>
      </c>
    </row>
    <row r="410" spans="2:51" s="661" customFormat="1" ht="12.75">
      <c r="B410" s="660"/>
      <c r="D410" s="662" t="s">
        <v>3500</v>
      </c>
      <c r="E410" s="663" t="s">
        <v>3433</v>
      </c>
      <c r="F410" s="664" t="s">
        <v>4342</v>
      </c>
      <c r="H410" s="665">
        <v>17.325</v>
      </c>
      <c r="L410" s="660"/>
      <c r="M410" s="666"/>
      <c r="N410" s="667"/>
      <c r="O410" s="667"/>
      <c r="P410" s="667"/>
      <c r="Q410" s="667"/>
      <c r="R410" s="667"/>
      <c r="S410" s="667"/>
      <c r="T410" s="668"/>
      <c r="AT410" s="663" t="s">
        <v>3500</v>
      </c>
      <c r="AU410" s="663" t="s">
        <v>266</v>
      </c>
      <c r="AV410" s="661" t="s">
        <v>266</v>
      </c>
      <c r="AW410" s="661" t="s">
        <v>3502</v>
      </c>
      <c r="AX410" s="661" t="s">
        <v>3493</v>
      </c>
      <c r="AY410" s="663" t="s">
        <v>3494</v>
      </c>
    </row>
    <row r="411" spans="2:51" s="670" customFormat="1" ht="12.75">
      <c r="B411" s="669"/>
      <c r="D411" s="662" t="s">
        <v>3500</v>
      </c>
      <c r="E411" s="671" t="s">
        <v>3433</v>
      </c>
      <c r="F411" s="672" t="s">
        <v>3381</v>
      </c>
      <c r="H411" s="673">
        <v>17.325</v>
      </c>
      <c r="L411" s="669"/>
      <c r="M411" s="674"/>
      <c r="N411" s="675"/>
      <c r="O411" s="675"/>
      <c r="P411" s="675"/>
      <c r="Q411" s="675"/>
      <c r="R411" s="675"/>
      <c r="S411" s="675"/>
      <c r="T411" s="676"/>
      <c r="AT411" s="671" t="s">
        <v>3500</v>
      </c>
      <c r="AU411" s="671" t="s">
        <v>266</v>
      </c>
      <c r="AV411" s="670" t="s">
        <v>527</v>
      </c>
      <c r="AW411" s="670" t="s">
        <v>3502</v>
      </c>
      <c r="AX411" s="670" t="s">
        <v>94</v>
      </c>
      <c r="AY411" s="671" t="s">
        <v>3494</v>
      </c>
    </row>
    <row r="412" spans="2:65" s="583" customFormat="1" ht="16.5" customHeight="1">
      <c r="B412" s="647"/>
      <c r="C412" s="677" t="s">
        <v>3971</v>
      </c>
      <c r="D412" s="677" t="s">
        <v>3503</v>
      </c>
      <c r="E412" s="678" t="s">
        <v>4343</v>
      </c>
      <c r="F412" s="679" t="s">
        <v>4344</v>
      </c>
      <c r="G412" s="680" t="s">
        <v>309</v>
      </c>
      <c r="H412" s="681">
        <v>290.4</v>
      </c>
      <c r="I412" s="830"/>
      <c r="J412" s="682">
        <f>ROUND(I412*H412,2)</f>
        <v>0</v>
      </c>
      <c r="K412" s="679" t="s">
        <v>3498</v>
      </c>
      <c r="L412" s="584"/>
      <c r="M412" s="683" t="s">
        <v>3433</v>
      </c>
      <c r="N412" s="684" t="s">
        <v>3450</v>
      </c>
      <c r="O412" s="657">
        <v>0</v>
      </c>
      <c r="P412" s="657">
        <f>O412*H412</f>
        <v>0</v>
      </c>
      <c r="Q412" s="657">
        <v>0</v>
      </c>
      <c r="R412" s="657">
        <f>Q412*H412</f>
        <v>0</v>
      </c>
      <c r="S412" s="657">
        <v>0</v>
      </c>
      <c r="T412" s="658">
        <f>S412*H412</f>
        <v>0</v>
      </c>
      <c r="AR412" s="576" t="s">
        <v>527</v>
      </c>
      <c r="AT412" s="576" t="s">
        <v>3503</v>
      </c>
      <c r="AU412" s="576" t="s">
        <v>266</v>
      </c>
      <c r="AY412" s="576" t="s">
        <v>3494</v>
      </c>
      <c r="BE412" s="659">
        <f>IF(N412="základní",J412,0)</f>
        <v>0</v>
      </c>
      <c r="BF412" s="659">
        <f>IF(N412="snížená",J412,0)</f>
        <v>0</v>
      </c>
      <c r="BG412" s="659">
        <f>IF(N412="zákl. přenesená",J412,0)</f>
        <v>0</v>
      </c>
      <c r="BH412" s="659">
        <f>IF(N412="sníž. přenesená",J412,0)</f>
        <v>0</v>
      </c>
      <c r="BI412" s="659">
        <f>IF(N412="nulová",J412,0)</f>
        <v>0</v>
      </c>
      <c r="BJ412" s="576" t="s">
        <v>94</v>
      </c>
      <c r="BK412" s="659">
        <f>ROUND(I412*H412,2)</f>
        <v>0</v>
      </c>
      <c r="BL412" s="576" t="s">
        <v>527</v>
      </c>
      <c r="BM412" s="576" t="s">
        <v>4345</v>
      </c>
    </row>
    <row r="413" spans="2:51" s="661" customFormat="1" ht="12.75">
      <c r="B413" s="660"/>
      <c r="D413" s="662" t="s">
        <v>3500</v>
      </c>
      <c r="E413" s="663" t="s">
        <v>3433</v>
      </c>
      <c r="F413" s="664" t="s">
        <v>4346</v>
      </c>
      <c r="H413" s="665">
        <v>290.4</v>
      </c>
      <c r="L413" s="660"/>
      <c r="M413" s="666"/>
      <c r="N413" s="667"/>
      <c r="O413" s="667"/>
      <c r="P413" s="667"/>
      <c r="Q413" s="667"/>
      <c r="R413" s="667"/>
      <c r="S413" s="667"/>
      <c r="T413" s="668"/>
      <c r="AT413" s="663" t="s">
        <v>3500</v>
      </c>
      <c r="AU413" s="663" t="s">
        <v>266</v>
      </c>
      <c r="AV413" s="661" t="s">
        <v>266</v>
      </c>
      <c r="AW413" s="661" t="s">
        <v>3502</v>
      </c>
      <c r="AX413" s="661" t="s">
        <v>3493</v>
      </c>
      <c r="AY413" s="663" t="s">
        <v>3494</v>
      </c>
    </row>
    <row r="414" spans="2:51" s="670" customFormat="1" ht="12.75">
      <c r="B414" s="669"/>
      <c r="D414" s="662" t="s">
        <v>3500</v>
      </c>
      <c r="E414" s="671" t="s">
        <v>3433</v>
      </c>
      <c r="F414" s="672" t="s">
        <v>3381</v>
      </c>
      <c r="H414" s="673">
        <v>290.4</v>
      </c>
      <c r="L414" s="669"/>
      <c r="M414" s="674"/>
      <c r="N414" s="675"/>
      <c r="O414" s="675"/>
      <c r="P414" s="675"/>
      <c r="Q414" s="675"/>
      <c r="R414" s="675"/>
      <c r="S414" s="675"/>
      <c r="T414" s="676"/>
      <c r="AT414" s="671" t="s">
        <v>3500</v>
      </c>
      <c r="AU414" s="671" t="s">
        <v>266</v>
      </c>
      <c r="AV414" s="670" t="s">
        <v>527</v>
      </c>
      <c r="AW414" s="670" t="s">
        <v>3502</v>
      </c>
      <c r="AX414" s="670" t="s">
        <v>94</v>
      </c>
      <c r="AY414" s="671" t="s">
        <v>3494</v>
      </c>
    </row>
    <row r="415" spans="2:63" s="635" customFormat="1" ht="22.9" customHeight="1">
      <c r="B415" s="634"/>
      <c r="D415" s="636" t="s">
        <v>3491</v>
      </c>
      <c r="E415" s="645" t="s">
        <v>3955</v>
      </c>
      <c r="F415" s="645" t="s">
        <v>3956</v>
      </c>
      <c r="J415" s="646">
        <f>BK415</f>
        <v>0</v>
      </c>
      <c r="L415" s="634"/>
      <c r="M415" s="639"/>
      <c r="N415" s="640"/>
      <c r="O415" s="640"/>
      <c r="P415" s="641">
        <f>P416</f>
        <v>63.501042</v>
      </c>
      <c r="Q415" s="640"/>
      <c r="R415" s="641">
        <f>R416</f>
        <v>0</v>
      </c>
      <c r="S415" s="640"/>
      <c r="T415" s="642">
        <f>T416</f>
        <v>0</v>
      </c>
      <c r="AR415" s="636" t="s">
        <v>94</v>
      </c>
      <c r="AT415" s="643" t="s">
        <v>3491</v>
      </c>
      <c r="AU415" s="643" t="s">
        <v>94</v>
      </c>
      <c r="AY415" s="636" t="s">
        <v>3494</v>
      </c>
      <c r="BK415" s="644">
        <f>BK416</f>
        <v>0</v>
      </c>
    </row>
    <row r="416" spans="2:65" s="583" customFormat="1" ht="16.5" customHeight="1">
      <c r="B416" s="647"/>
      <c r="C416" s="677" t="s">
        <v>3976</v>
      </c>
      <c r="D416" s="677" t="s">
        <v>3503</v>
      </c>
      <c r="E416" s="678" t="s">
        <v>3958</v>
      </c>
      <c r="F416" s="679" t="s">
        <v>3959</v>
      </c>
      <c r="G416" s="680" t="s">
        <v>309</v>
      </c>
      <c r="H416" s="681">
        <v>962.137</v>
      </c>
      <c r="I416" s="830"/>
      <c r="J416" s="682">
        <f>ROUND(I416*H416,2)</f>
        <v>0</v>
      </c>
      <c r="K416" s="679" t="s">
        <v>3498</v>
      </c>
      <c r="L416" s="584"/>
      <c r="M416" s="683" t="s">
        <v>3433</v>
      </c>
      <c r="N416" s="684" t="s">
        <v>3450</v>
      </c>
      <c r="O416" s="657">
        <v>0.066</v>
      </c>
      <c r="P416" s="657">
        <f>O416*H416</f>
        <v>63.501042</v>
      </c>
      <c r="Q416" s="657">
        <v>0</v>
      </c>
      <c r="R416" s="657">
        <f>Q416*H416</f>
        <v>0</v>
      </c>
      <c r="S416" s="657">
        <v>0</v>
      </c>
      <c r="T416" s="658">
        <f>S416*H416</f>
        <v>0</v>
      </c>
      <c r="AR416" s="576" t="s">
        <v>527</v>
      </c>
      <c r="AT416" s="576" t="s">
        <v>3503</v>
      </c>
      <c r="AU416" s="576" t="s">
        <v>266</v>
      </c>
      <c r="AY416" s="576" t="s">
        <v>3494</v>
      </c>
      <c r="BE416" s="659">
        <f>IF(N416="základní",J416,0)</f>
        <v>0</v>
      </c>
      <c r="BF416" s="659">
        <f>IF(N416="snížená",J416,0)</f>
        <v>0</v>
      </c>
      <c r="BG416" s="659">
        <f>IF(N416="zákl. přenesená",J416,0)</f>
        <v>0</v>
      </c>
      <c r="BH416" s="659">
        <f>IF(N416="sníž. přenesená",J416,0)</f>
        <v>0</v>
      </c>
      <c r="BI416" s="659">
        <f>IF(N416="nulová",J416,0)</f>
        <v>0</v>
      </c>
      <c r="BJ416" s="576" t="s">
        <v>94</v>
      </c>
      <c r="BK416" s="659">
        <f>ROUND(I416*H416,2)</f>
        <v>0</v>
      </c>
      <c r="BL416" s="576" t="s">
        <v>527</v>
      </c>
      <c r="BM416" s="576" t="s">
        <v>4347</v>
      </c>
    </row>
    <row r="417" spans="2:63" s="635" customFormat="1" ht="25.9" customHeight="1">
      <c r="B417" s="634"/>
      <c r="D417" s="636" t="s">
        <v>3491</v>
      </c>
      <c r="E417" s="637" t="s">
        <v>3984</v>
      </c>
      <c r="F417" s="637" t="s">
        <v>3985</v>
      </c>
      <c r="J417" s="638">
        <f>BK417</f>
        <v>0</v>
      </c>
      <c r="L417" s="634"/>
      <c r="M417" s="639"/>
      <c r="N417" s="640"/>
      <c r="O417" s="640"/>
      <c r="P417" s="641">
        <f>P418</f>
        <v>0</v>
      </c>
      <c r="Q417" s="640"/>
      <c r="R417" s="641">
        <f>R418</f>
        <v>0</v>
      </c>
      <c r="S417" s="640"/>
      <c r="T417" s="642">
        <f>T418</f>
        <v>0</v>
      </c>
      <c r="AR417" s="636" t="s">
        <v>169</v>
      </c>
      <c r="AT417" s="643" t="s">
        <v>3491</v>
      </c>
      <c r="AU417" s="643" t="s">
        <v>3493</v>
      </c>
      <c r="AY417" s="636" t="s">
        <v>3494</v>
      </c>
      <c r="BK417" s="644">
        <f>BK418</f>
        <v>0</v>
      </c>
    </row>
    <row r="418" spans="2:63" s="635" customFormat="1" ht="22.9" customHeight="1">
      <c r="B418" s="634"/>
      <c r="D418" s="636" t="s">
        <v>3491</v>
      </c>
      <c r="E418" s="645" t="s">
        <v>4000</v>
      </c>
      <c r="F418" s="645" t="s">
        <v>4001</v>
      </c>
      <c r="J418" s="646">
        <f>BK418</f>
        <v>0</v>
      </c>
      <c r="L418" s="634"/>
      <c r="M418" s="639"/>
      <c r="N418" s="640"/>
      <c r="O418" s="640"/>
      <c r="P418" s="641">
        <f>SUM(P419:P424)</f>
        <v>0</v>
      </c>
      <c r="Q418" s="640"/>
      <c r="R418" s="641">
        <f>SUM(R419:R424)</f>
        <v>0</v>
      </c>
      <c r="S418" s="640"/>
      <c r="T418" s="642">
        <f>SUM(T419:T424)</f>
        <v>0</v>
      </c>
      <c r="AR418" s="636" t="s">
        <v>169</v>
      </c>
      <c r="AT418" s="643" t="s">
        <v>3491</v>
      </c>
      <c r="AU418" s="643" t="s">
        <v>94</v>
      </c>
      <c r="AY418" s="636" t="s">
        <v>3494</v>
      </c>
      <c r="BK418" s="644">
        <f>SUM(BK419:BK424)</f>
        <v>0</v>
      </c>
    </row>
    <row r="419" spans="2:65" s="583" customFormat="1" ht="16.5" customHeight="1">
      <c r="B419" s="647"/>
      <c r="C419" s="677" t="s">
        <v>3980</v>
      </c>
      <c r="D419" s="677" t="s">
        <v>3503</v>
      </c>
      <c r="E419" s="678" t="s">
        <v>4003</v>
      </c>
      <c r="F419" s="679" t="s">
        <v>4004</v>
      </c>
      <c r="G419" s="680" t="s">
        <v>4005</v>
      </c>
      <c r="H419" s="681">
        <v>0.5</v>
      </c>
      <c r="I419" s="830"/>
      <c r="J419" s="682">
        <f>ROUND(I419*H419,2)</f>
        <v>0</v>
      </c>
      <c r="K419" s="679" t="s">
        <v>3498</v>
      </c>
      <c r="L419" s="584"/>
      <c r="M419" s="683" t="s">
        <v>3433</v>
      </c>
      <c r="N419" s="684" t="s">
        <v>3450</v>
      </c>
      <c r="O419" s="657">
        <v>0</v>
      </c>
      <c r="P419" s="657">
        <f>O419*H419</f>
        <v>0</v>
      </c>
      <c r="Q419" s="657">
        <v>0</v>
      </c>
      <c r="R419" s="657">
        <f>Q419*H419</f>
        <v>0</v>
      </c>
      <c r="S419" s="657">
        <v>0</v>
      </c>
      <c r="T419" s="658">
        <f>S419*H419</f>
        <v>0</v>
      </c>
      <c r="AR419" s="576" t="s">
        <v>3991</v>
      </c>
      <c r="AT419" s="576" t="s">
        <v>3503</v>
      </c>
      <c r="AU419" s="576" t="s">
        <v>266</v>
      </c>
      <c r="AY419" s="576" t="s">
        <v>3494</v>
      </c>
      <c r="BE419" s="659">
        <f>IF(N419="základní",J419,0)</f>
        <v>0</v>
      </c>
      <c r="BF419" s="659">
        <f>IF(N419="snížená",J419,0)</f>
        <v>0</v>
      </c>
      <c r="BG419" s="659">
        <f>IF(N419="zákl. přenesená",J419,0)</f>
        <v>0</v>
      </c>
      <c r="BH419" s="659">
        <f>IF(N419="sníž. přenesená",J419,0)</f>
        <v>0</v>
      </c>
      <c r="BI419" s="659">
        <f>IF(N419="nulová",J419,0)</f>
        <v>0</v>
      </c>
      <c r="BJ419" s="576" t="s">
        <v>94</v>
      </c>
      <c r="BK419" s="659">
        <f>ROUND(I419*H419,2)</f>
        <v>0</v>
      </c>
      <c r="BL419" s="576" t="s">
        <v>3991</v>
      </c>
      <c r="BM419" s="576" t="s">
        <v>4348</v>
      </c>
    </row>
    <row r="420" spans="2:51" s="686" customFormat="1" ht="12.75">
      <c r="B420" s="685"/>
      <c r="D420" s="662" t="s">
        <v>3500</v>
      </c>
      <c r="E420" s="687" t="s">
        <v>3433</v>
      </c>
      <c r="F420" s="688" t="s">
        <v>4007</v>
      </c>
      <c r="H420" s="687" t="s">
        <v>3433</v>
      </c>
      <c r="L420" s="685"/>
      <c r="M420" s="689"/>
      <c r="N420" s="690"/>
      <c r="O420" s="690"/>
      <c r="P420" s="690"/>
      <c r="Q420" s="690"/>
      <c r="R420" s="690"/>
      <c r="S420" s="690"/>
      <c r="T420" s="691"/>
      <c r="AT420" s="687" t="s">
        <v>3500</v>
      </c>
      <c r="AU420" s="687" t="s">
        <v>266</v>
      </c>
      <c r="AV420" s="686" t="s">
        <v>94</v>
      </c>
      <c r="AW420" s="686" t="s">
        <v>3502</v>
      </c>
      <c r="AX420" s="686" t="s">
        <v>3493</v>
      </c>
      <c r="AY420" s="687" t="s">
        <v>3494</v>
      </c>
    </row>
    <row r="421" spans="2:51" s="661" customFormat="1" ht="12.75">
      <c r="B421" s="660"/>
      <c r="D421" s="662" t="s">
        <v>3500</v>
      </c>
      <c r="E421" s="663" t="s">
        <v>3433</v>
      </c>
      <c r="F421" s="664" t="s">
        <v>4008</v>
      </c>
      <c r="H421" s="665">
        <v>0.5</v>
      </c>
      <c r="L421" s="660"/>
      <c r="M421" s="666"/>
      <c r="N421" s="667"/>
      <c r="O421" s="667"/>
      <c r="P421" s="667"/>
      <c r="Q421" s="667"/>
      <c r="R421" s="667"/>
      <c r="S421" s="667"/>
      <c r="T421" s="668"/>
      <c r="AT421" s="663" t="s">
        <v>3500</v>
      </c>
      <c r="AU421" s="663" t="s">
        <v>266</v>
      </c>
      <c r="AV421" s="661" t="s">
        <v>266</v>
      </c>
      <c r="AW421" s="661" t="s">
        <v>3502</v>
      </c>
      <c r="AX421" s="661" t="s">
        <v>3493</v>
      </c>
      <c r="AY421" s="663" t="s">
        <v>3494</v>
      </c>
    </row>
    <row r="422" spans="2:51" s="670" customFormat="1" ht="12.75">
      <c r="B422" s="669"/>
      <c r="D422" s="662" t="s">
        <v>3500</v>
      </c>
      <c r="E422" s="671" t="s">
        <v>3433</v>
      </c>
      <c r="F422" s="672" t="s">
        <v>3381</v>
      </c>
      <c r="H422" s="673">
        <v>0.5</v>
      </c>
      <c r="L422" s="669"/>
      <c r="M422" s="674"/>
      <c r="N422" s="675"/>
      <c r="O422" s="675"/>
      <c r="P422" s="675"/>
      <c r="Q422" s="675"/>
      <c r="R422" s="675"/>
      <c r="S422" s="675"/>
      <c r="T422" s="676"/>
      <c r="AT422" s="671" t="s">
        <v>3500</v>
      </c>
      <c r="AU422" s="671" t="s">
        <v>266</v>
      </c>
      <c r="AV422" s="670" t="s">
        <v>527</v>
      </c>
      <c r="AW422" s="670" t="s">
        <v>3502</v>
      </c>
      <c r="AX422" s="670" t="s">
        <v>94</v>
      </c>
      <c r="AY422" s="671" t="s">
        <v>3494</v>
      </c>
    </row>
    <row r="423" spans="2:65" s="583" customFormat="1" ht="16.5" customHeight="1">
      <c r="B423" s="647"/>
      <c r="C423" s="677" t="s">
        <v>3988</v>
      </c>
      <c r="D423" s="677" t="s">
        <v>3503</v>
      </c>
      <c r="E423" s="678" t="s">
        <v>4010</v>
      </c>
      <c r="F423" s="679" t="s">
        <v>4011</v>
      </c>
      <c r="G423" s="680" t="s">
        <v>4005</v>
      </c>
      <c r="H423" s="681">
        <v>0.5</v>
      </c>
      <c r="I423" s="830"/>
      <c r="J423" s="682">
        <f>ROUND(I423*H423,2)</f>
        <v>0</v>
      </c>
      <c r="K423" s="679" t="s">
        <v>3498</v>
      </c>
      <c r="L423" s="584"/>
      <c r="M423" s="683" t="s">
        <v>3433</v>
      </c>
      <c r="N423" s="684" t="s">
        <v>3450</v>
      </c>
      <c r="O423" s="657">
        <v>0</v>
      </c>
      <c r="P423" s="657">
        <f>O423*H423</f>
        <v>0</v>
      </c>
      <c r="Q423" s="657">
        <v>0</v>
      </c>
      <c r="R423" s="657">
        <f>Q423*H423</f>
        <v>0</v>
      </c>
      <c r="S423" s="657">
        <v>0</v>
      </c>
      <c r="T423" s="658">
        <f>S423*H423</f>
        <v>0</v>
      </c>
      <c r="AR423" s="576" t="s">
        <v>3991</v>
      </c>
      <c r="AT423" s="576" t="s">
        <v>3503</v>
      </c>
      <c r="AU423" s="576" t="s">
        <v>266</v>
      </c>
      <c r="AY423" s="576" t="s">
        <v>3494</v>
      </c>
      <c r="BE423" s="659">
        <f>IF(N423="základní",J423,0)</f>
        <v>0</v>
      </c>
      <c r="BF423" s="659">
        <f>IF(N423="snížená",J423,0)</f>
        <v>0</v>
      </c>
      <c r="BG423" s="659">
        <f>IF(N423="zákl. přenesená",J423,0)</f>
        <v>0</v>
      </c>
      <c r="BH423" s="659">
        <f>IF(N423="sníž. přenesená",J423,0)</f>
        <v>0</v>
      </c>
      <c r="BI423" s="659">
        <f>IF(N423="nulová",J423,0)</f>
        <v>0</v>
      </c>
      <c r="BJ423" s="576" t="s">
        <v>94</v>
      </c>
      <c r="BK423" s="659">
        <f>ROUND(I423*H423,2)</f>
        <v>0</v>
      </c>
      <c r="BL423" s="576" t="s">
        <v>3991</v>
      </c>
      <c r="BM423" s="576" t="s">
        <v>4349</v>
      </c>
    </row>
    <row r="424" spans="2:51" s="661" customFormat="1" ht="12.75">
      <c r="B424" s="660"/>
      <c r="D424" s="662" t="s">
        <v>3500</v>
      </c>
      <c r="E424" s="663" t="s">
        <v>3433</v>
      </c>
      <c r="F424" s="664" t="s">
        <v>4013</v>
      </c>
      <c r="H424" s="665">
        <v>0.5</v>
      </c>
      <c r="L424" s="660"/>
      <c r="M424" s="692"/>
      <c r="N424" s="693"/>
      <c r="O424" s="693"/>
      <c r="P424" s="693"/>
      <c r="Q424" s="693"/>
      <c r="R424" s="693"/>
      <c r="S424" s="693"/>
      <c r="T424" s="694"/>
      <c r="AT424" s="663" t="s">
        <v>3500</v>
      </c>
      <c r="AU424" s="663" t="s">
        <v>266</v>
      </c>
      <c r="AV424" s="661" t="s">
        <v>266</v>
      </c>
      <c r="AW424" s="661" t="s">
        <v>3502</v>
      </c>
      <c r="AX424" s="661" t="s">
        <v>94</v>
      </c>
      <c r="AY424" s="663" t="s">
        <v>3494</v>
      </c>
    </row>
    <row r="425" spans="2:12" s="583" customFormat="1" ht="6.95" customHeight="1">
      <c r="B425" s="601"/>
      <c r="C425" s="602"/>
      <c r="D425" s="602"/>
      <c r="E425" s="602"/>
      <c r="F425" s="602"/>
      <c r="G425" s="602"/>
      <c r="H425" s="602"/>
      <c r="I425" s="602"/>
      <c r="J425" s="602"/>
      <c r="K425" s="602"/>
      <c r="L425" s="584"/>
    </row>
  </sheetData>
  <autoFilter ref="C90:K424"/>
  <mergeCells count="9">
    <mergeCell ref="E50:H50"/>
    <mergeCell ref="E81:H81"/>
    <mergeCell ref="E83:H83"/>
    <mergeCell ref="L2:V2"/>
    <mergeCell ref="E7:H7"/>
    <mergeCell ref="E9:H9"/>
    <mergeCell ref="E18:H18"/>
    <mergeCell ref="E27:H27"/>
    <mergeCell ref="E48:H48"/>
  </mergeCells>
  <printOptions/>
  <pageMargins left="0.3937007874015748" right="0.1968503937007874" top="0.3937007874015748" bottom="0.3937007874015748" header="0" footer="0.1968503937007874"/>
  <pageSetup fitToHeight="9999" horizontalDpi="600" verticalDpi="600" orientation="portrait" paperSize="9" scale="63" r:id="rId2"/>
  <headerFooter alignWithMargins="0">
    <oddFooter>&amp;L&amp;9 1565-51; Sušice – stavební úpravy v ulici Hájkova&amp;R&amp;9&amp;P/&amp;N</oddFooter>
  </headerFooter>
  <rowBreaks count="3" manualBreakCount="3">
    <brk id="169" min="2" max="16383" man="1"/>
    <brk id="259" min="2" max="16383" man="1"/>
    <brk id="346" min="2" max="16383"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5FDD3-24BE-4F0B-8818-AC7679FA479E}">
  <sheetPr>
    <tabColor theme="7" tint="0.39998000860214233"/>
  </sheetPr>
  <dimension ref="A1:BM187"/>
  <sheetViews>
    <sheetView showGridLines="0" view="pageBreakPreview" zoomScale="85" zoomScaleSheetLayoutView="85" workbookViewId="0" topLeftCell="A155">
      <selection activeCell="I168" sqref="I168"/>
    </sheetView>
  </sheetViews>
  <sheetFormatPr defaultColWidth="9.00390625" defaultRowHeight="12.75"/>
  <cols>
    <col min="1" max="1" width="7.125" style="575" customWidth="1"/>
    <col min="2" max="2" width="1.37890625" style="575" customWidth="1"/>
    <col min="3" max="3" width="3.625" style="575" customWidth="1"/>
    <col min="4" max="4" width="3.75390625" style="575" customWidth="1"/>
    <col min="5" max="5" width="14.75390625" style="575" customWidth="1"/>
    <col min="6" max="6" width="86.375" style="575" customWidth="1"/>
    <col min="7" max="7" width="7.375" style="575" customWidth="1"/>
    <col min="8" max="8" width="9.625" style="575" customWidth="1"/>
    <col min="9" max="9" width="12.125" style="575" customWidth="1"/>
    <col min="10" max="10" width="20.125" style="575" customWidth="1"/>
    <col min="11" max="11" width="13.25390625" style="575" hidden="1" customWidth="1"/>
    <col min="12" max="12" width="8.00390625" style="575" customWidth="1"/>
    <col min="13" max="13" width="9.25390625" style="575" hidden="1" customWidth="1"/>
    <col min="14" max="14" width="9.125" style="575" customWidth="1"/>
    <col min="15" max="20" width="12.125" style="575" hidden="1" customWidth="1"/>
    <col min="21" max="21" width="14.00390625" style="575" hidden="1" customWidth="1"/>
    <col min="22" max="22" width="10.625" style="575" customWidth="1"/>
    <col min="23" max="23" width="14.00390625" style="575" customWidth="1"/>
    <col min="24" max="24" width="10.625" style="575" customWidth="1"/>
    <col min="25" max="25" width="12.875" style="575" customWidth="1"/>
    <col min="26" max="26" width="9.375" style="575" customWidth="1"/>
    <col min="27" max="27" width="12.875" style="575" customWidth="1"/>
    <col min="28" max="28" width="14.00390625" style="575" customWidth="1"/>
    <col min="29" max="29" width="9.375" style="575" customWidth="1"/>
    <col min="30" max="30" width="12.875" style="575" customWidth="1"/>
    <col min="31" max="31" width="14.00390625" style="575" customWidth="1"/>
    <col min="32" max="16384" width="9.125" style="575" customWidth="1"/>
  </cols>
  <sheetData>
    <row r="1" ht="12">
      <c r="A1" s="574"/>
    </row>
    <row r="2" spans="12:46" ht="36.95" customHeight="1">
      <c r="L2" s="805" t="s">
        <v>3425</v>
      </c>
      <c r="M2" s="806"/>
      <c r="N2" s="806"/>
      <c r="O2" s="806"/>
      <c r="P2" s="806"/>
      <c r="Q2" s="806"/>
      <c r="R2" s="806"/>
      <c r="S2" s="806"/>
      <c r="T2" s="806"/>
      <c r="U2" s="806"/>
      <c r="V2" s="806"/>
      <c r="AT2" s="576" t="s">
        <v>4350</v>
      </c>
    </row>
    <row r="3" spans="2:46" ht="6.95" customHeight="1">
      <c r="B3" s="577"/>
      <c r="C3" s="578"/>
      <c r="D3" s="578"/>
      <c r="E3" s="578"/>
      <c r="F3" s="578"/>
      <c r="G3" s="578"/>
      <c r="H3" s="578"/>
      <c r="I3" s="578"/>
      <c r="J3" s="578"/>
      <c r="K3" s="578"/>
      <c r="L3" s="579"/>
      <c r="AT3" s="576" t="s">
        <v>266</v>
      </c>
    </row>
    <row r="4" spans="2:46" ht="24.95" customHeight="1">
      <c r="B4" s="579"/>
      <c r="D4" s="580" t="s">
        <v>3427</v>
      </c>
      <c r="L4" s="579"/>
      <c r="M4" s="581" t="s">
        <v>3428</v>
      </c>
      <c r="AT4" s="576" t="s">
        <v>3429</v>
      </c>
    </row>
    <row r="5" spans="2:12" ht="6.95" customHeight="1">
      <c r="B5" s="579"/>
      <c r="L5" s="579"/>
    </row>
    <row r="6" spans="2:12" ht="12" customHeight="1">
      <c r="B6" s="579"/>
      <c r="D6" s="582" t="s">
        <v>3430</v>
      </c>
      <c r="L6" s="579"/>
    </row>
    <row r="7" spans="2:12" ht="16.5" customHeight="1">
      <c r="B7" s="579"/>
      <c r="E7" s="803" t="str">
        <f>'[1]Rekapitulace stavby'!K6</f>
        <v>Sušice_Hájkova ulice</v>
      </c>
      <c r="F7" s="804"/>
      <c r="G7" s="804"/>
      <c r="H7" s="804"/>
      <c r="L7" s="579"/>
    </row>
    <row r="8" spans="2:12" s="583" customFormat="1" ht="12" customHeight="1">
      <c r="B8" s="584"/>
      <c r="D8" s="582" t="s">
        <v>3431</v>
      </c>
      <c r="L8" s="584"/>
    </row>
    <row r="9" spans="2:12" s="583" customFormat="1" ht="36.95" customHeight="1">
      <c r="B9" s="584"/>
      <c r="E9" s="801" t="s">
        <v>4445</v>
      </c>
      <c r="F9" s="802"/>
      <c r="G9" s="802"/>
      <c r="H9" s="802"/>
      <c r="L9" s="584"/>
    </row>
    <row r="10" spans="2:12" s="583" customFormat="1" ht="12.75">
      <c r="B10" s="584"/>
      <c r="L10" s="584"/>
    </row>
    <row r="11" spans="2:12" s="583" customFormat="1" ht="12" customHeight="1">
      <c r="B11" s="584"/>
      <c r="D11" s="582" t="s">
        <v>3432</v>
      </c>
      <c r="F11" s="576" t="s">
        <v>3433</v>
      </c>
      <c r="I11" s="582" t="s">
        <v>3434</v>
      </c>
      <c r="J11" s="576" t="s">
        <v>3433</v>
      </c>
      <c r="L11" s="584"/>
    </row>
    <row r="12" spans="2:12" s="583" customFormat="1" ht="12" customHeight="1">
      <c r="B12" s="584"/>
      <c r="D12" s="582" t="s">
        <v>3435</v>
      </c>
      <c r="F12" s="576" t="s">
        <v>3436</v>
      </c>
      <c r="I12" s="582" t="s">
        <v>3437</v>
      </c>
      <c r="J12" s="585" t="str">
        <f>'[1]Rekapitulace stavby'!AN8</f>
        <v>6.5.2019</v>
      </c>
      <c r="L12" s="584"/>
    </row>
    <row r="13" spans="2:12" s="583" customFormat="1" ht="10.9" customHeight="1">
      <c r="B13" s="584"/>
      <c r="L13" s="584"/>
    </row>
    <row r="14" spans="2:12" s="583" customFormat="1" ht="12" customHeight="1">
      <c r="B14" s="584"/>
      <c r="D14" s="582" t="s">
        <v>3438</v>
      </c>
      <c r="I14" s="582" t="s">
        <v>3439</v>
      </c>
      <c r="J14" s="576" t="s">
        <v>3433</v>
      </c>
      <c r="L14" s="584"/>
    </row>
    <row r="15" spans="2:12" s="583" customFormat="1" ht="18" customHeight="1">
      <c r="B15" s="584"/>
      <c r="E15" s="576"/>
      <c r="I15" s="582" t="s">
        <v>3440</v>
      </c>
      <c r="J15" s="576" t="s">
        <v>3433</v>
      </c>
      <c r="L15" s="584"/>
    </row>
    <row r="16" spans="2:12" s="583" customFormat="1" ht="6.95" customHeight="1">
      <c r="B16" s="584"/>
      <c r="L16" s="584"/>
    </row>
    <row r="17" spans="2:12" s="583" customFormat="1" ht="12" customHeight="1">
      <c r="B17" s="584"/>
      <c r="D17" s="582" t="s">
        <v>3441</v>
      </c>
      <c r="I17" s="582" t="s">
        <v>3439</v>
      </c>
      <c r="J17" s="576" t="str">
        <f>'[1]Rekapitulace stavby'!AN13</f>
        <v/>
      </c>
      <c r="L17" s="584"/>
    </row>
    <row r="18" spans="2:12" s="583" customFormat="1" ht="18" customHeight="1">
      <c r="B18" s="584"/>
      <c r="E18" s="807" t="str">
        <f>'[1]Rekapitulace stavby'!E14</f>
        <v xml:space="preserve"> </v>
      </c>
      <c r="F18" s="807"/>
      <c r="G18" s="807"/>
      <c r="H18" s="807"/>
      <c r="I18" s="582" t="s">
        <v>3440</v>
      </c>
      <c r="J18" s="576" t="str">
        <f>'[1]Rekapitulace stavby'!AN14</f>
        <v/>
      </c>
      <c r="L18" s="584"/>
    </row>
    <row r="19" spans="2:12" s="583" customFormat="1" ht="6.95" customHeight="1">
      <c r="B19" s="584"/>
      <c r="L19" s="584"/>
    </row>
    <row r="20" spans="2:12" s="583" customFormat="1" ht="12" customHeight="1">
      <c r="B20" s="584"/>
      <c r="D20" s="582" t="s">
        <v>3442</v>
      </c>
      <c r="I20" s="582" t="s">
        <v>3439</v>
      </c>
      <c r="J20" s="576" t="s">
        <v>3433</v>
      </c>
      <c r="L20" s="584"/>
    </row>
    <row r="21" spans="2:12" s="583" customFormat="1" ht="18" customHeight="1">
      <c r="B21" s="584"/>
      <c r="E21" s="576" t="s">
        <v>3443</v>
      </c>
      <c r="I21" s="582" t="s">
        <v>3440</v>
      </c>
      <c r="J21" s="576" t="s">
        <v>3433</v>
      </c>
      <c r="L21" s="584"/>
    </row>
    <row r="22" spans="2:12" s="583" customFormat="1" ht="6.95" customHeight="1">
      <c r="B22" s="584"/>
      <c r="L22" s="584"/>
    </row>
    <row r="23" spans="2:12" s="583" customFormat="1" ht="12" customHeight="1">
      <c r="B23" s="584"/>
      <c r="D23" s="582" t="s">
        <v>3444</v>
      </c>
      <c r="I23" s="582" t="s">
        <v>3439</v>
      </c>
      <c r="J23" s="576" t="str">
        <f>IF('[1]Rekapitulace stavby'!AN19="","",'[1]Rekapitulace stavby'!AN19)</f>
        <v/>
      </c>
      <c r="L23" s="584"/>
    </row>
    <row r="24" spans="2:12" s="583" customFormat="1" ht="18" customHeight="1">
      <c r="B24" s="584"/>
      <c r="E24" s="576" t="str">
        <f>IF('[1]Rekapitulace stavby'!E20="","",'[1]Rekapitulace stavby'!E20)</f>
        <v xml:space="preserve"> </v>
      </c>
      <c r="I24" s="582" t="s">
        <v>3440</v>
      </c>
      <c r="J24" s="576" t="str">
        <f>IF('[1]Rekapitulace stavby'!AN20="","",'[1]Rekapitulace stavby'!AN20)</f>
        <v/>
      </c>
      <c r="L24" s="584"/>
    </row>
    <row r="25" spans="2:12" s="583" customFormat="1" ht="6.95" customHeight="1">
      <c r="B25" s="584"/>
      <c r="L25" s="584"/>
    </row>
    <row r="26" spans="2:12" s="583" customFormat="1" ht="12" customHeight="1">
      <c r="B26" s="584"/>
      <c r="D26" s="582" t="s">
        <v>3445</v>
      </c>
      <c r="L26" s="584"/>
    </row>
    <row r="27" spans="2:12" s="587" customFormat="1" ht="16.5" customHeight="1">
      <c r="B27" s="586"/>
      <c r="E27" s="808" t="s">
        <v>3433</v>
      </c>
      <c r="F27" s="808"/>
      <c r="G27" s="808"/>
      <c r="H27" s="808"/>
      <c r="L27" s="586"/>
    </row>
    <row r="28" spans="2:12" s="583" customFormat="1" ht="6.95" customHeight="1">
      <c r="B28" s="584"/>
      <c r="L28" s="584"/>
    </row>
    <row r="29" spans="2:12" s="583" customFormat="1" ht="6.95" customHeight="1">
      <c r="B29" s="584"/>
      <c r="D29" s="588"/>
      <c r="E29" s="588"/>
      <c r="F29" s="588"/>
      <c r="G29" s="588"/>
      <c r="H29" s="588"/>
      <c r="I29" s="588"/>
      <c r="J29" s="588"/>
      <c r="K29" s="588"/>
      <c r="L29" s="584"/>
    </row>
    <row r="30" spans="2:12" s="583" customFormat="1" ht="25.35" customHeight="1">
      <c r="B30" s="584"/>
      <c r="D30" s="589" t="s">
        <v>3446</v>
      </c>
      <c r="J30" s="590">
        <f>ROUND(J87,2)</f>
        <v>0</v>
      </c>
      <c r="L30" s="584"/>
    </row>
    <row r="31" spans="2:12" s="583" customFormat="1" ht="6.95" customHeight="1">
      <c r="B31" s="584"/>
      <c r="D31" s="588"/>
      <c r="E31" s="588"/>
      <c r="F31" s="588"/>
      <c r="G31" s="588"/>
      <c r="H31" s="588"/>
      <c r="I31" s="588"/>
      <c r="J31" s="588"/>
      <c r="K31" s="588"/>
      <c r="L31" s="584"/>
    </row>
    <row r="32" spans="2:12" s="583" customFormat="1" ht="14.45" customHeight="1">
      <c r="B32" s="584"/>
      <c r="F32" s="591" t="s">
        <v>3447</v>
      </c>
      <c r="I32" s="591" t="s">
        <v>3448</v>
      </c>
      <c r="J32" s="591" t="s">
        <v>3449</v>
      </c>
      <c r="L32" s="584"/>
    </row>
    <row r="33" spans="2:12" s="583" customFormat="1" ht="14.45" customHeight="1">
      <c r="B33" s="584"/>
      <c r="D33" s="582" t="s">
        <v>66</v>
      </c>
      <c r="E33" s="582" t="s">
        <v>3450</v>
      </c>
      <c r="F33" s="592">
        <f>ROUND((SUM(BE87:BE186)),2)</f>
        <v>0</v>
      </c>
      <c r="I33" s="593">
        <v>0.21</v>
      </c>
      <c r="J33" s="592">
        <f>ROUND(((SUM(BE87:BE186))*I33),2)</f>
        <v>0</v>
      </c>
      <c r="L33" s="584"/>
    </row>
    <row r="34" spans="2:12" s="583" customFormat="1" ht="14.45" customHeight="1">
      <c r="B34" s="584"/>
      <c r="E34" s="582" t="s">
        <v>3451</v>
      </c>
      <c r="F34" s="592">
        <f>ROUND((SUM(BF87:BF186)),2)</f>
        <v>0</v>
      </c>
      <c r="I34" s="593">
        <v>0.15</v>
      </c>
      <c r="J34" s="592">
        <f>ROUND(((SUM(BF87:BF186))*I34),2)</f>
        <v>0</v>
      </c>
      <c r="L34" s="584"/>
    </row>
    <row r="35" spans="2:12" s="583" customFormat="1" ht="14.45" customHeight="1" hidden="1">
      <c r="B35" s="584"/>
      <c r="E35" s="582" t="s">
        <v>3452</v>
      </c>
      <c r="F35" s="592">
        <f>ROUND((SUM(BG87:BG186)),2)</f>
        <v>0</v>
      </c>
      <c r="I35" s="593">
        <v>0.21</v>
      </c>
      <c r="J35" s="592">
        <f>0</f>
        <v>0</v>
      </c>
      <c r="L35" s="584"/>
    </row>
    <row r="36" spans="2:12" s="583" customFormat="1" ht="14.45" customHeight="1" hidden="1">
      <c r="B36" s="584"/>
      <c r="E36" s="582" t="s">
        <v>3453</v>
      </c>
      <c r="F36" s="592">
        <f>ROUND((SUM(BH87:BH186)),2)</f>
        <v>0</v>
      </c>
      <c r="I36" s="593">
        <v>0.15</v>
      </c>
      <c r="J36" s="592">
        <f>0</f>
        <v>0</v>
      </c>
      <c r="L36" s="584"/>
    </row>
    <row r="37" spans="2:12" s="583" customFormat="1" ht="14.45" customHeight="1" hidden="1">
      <c r="B37" s="584"/>
      <c r="E37" s="582" t="s">
        <v>3454</v>
      </c>
      <c r="F37" s="592">
        <f>ROUND((SUM(BI87:BI186)),2)</f>
        <v>0</v>
      </c>
      <c r="I37" s="593">
        <v>0</v>
      </c>
      <c r="J37" s="592">
        <f>0</f>
        <v>0</v>
      </c>
      <c r="L37" s="584"/>
    </row>
    <row r="38" spans="2:12" s="583" customFormat="1" ht="6.95" customHeight="1">
      <c r="B38" s="584"/>
      <c r="L38" s="584"/>
    </row>
    <row r="39" spans="2:12" s="583" customFormat="1" ht="25.35" customHeight="1">
      <c r="B39" s="584"/>
      <c r="C39" s="594"/>
      <c r="D39" s="595" t="s">
        <v>3455</v>
      </c>
      <c r="E39" s="596"/>
      <c r="F39" s="596"/>
      <c r="G39" s="597" t="s">
        <v>3456</v>
      </c>
      <c r="H39" s="598" t="s">
        <v>3457</v>
      </c>
      <c r="I39" s="596"/>
      <c r="J39" s="599">
        <f>SUM(J30:J37)</f>
        <v>0</v>
      </c>
      <c r="K39" s="600"/>
      <c r="L39" s="584"/>
    </row>
    <row r="40" spans="2:12" s="583" customFormat="1" ht="14.45" customHeight="1">
      <c r="B40" s="601"/>
      <c r="C40" s="602"/>
      <c r="D40" s="602"/>
      <c r="E40" s="602"/>
      <c r="F40" s="602"/>
      <c r="G40" s="602"/>
      <c r="H40" s="602"/>
      <c r="I40" s="602"/>
      <c r="J40" s="602"/>
      <c r="K40" s="602"/>
      <c r="L40" s="584"/>
    </row>
    <row r="44" spans="2:12" s="583" customFormat="1" ht="6.95" customHeight="1">
      <c r="B44" s="603"/>
      <c r="C44" s="604"/>
      <c r="D44" s="604"/>
      <c r="E44" s="604"/>
      <c r="F44" s="604"/>
      <c r="G44" s="604"/>
      <c r="H44" s="604"/>
      <c r="I44" s="604"/>
      <c r="J44" s="604"/>
      <c r="K44" s="604"/>
      <c r="L44" s="584"/>
    </row>
    <row r="45" spans="2:12" s="583" customFormat="1" ht="24.95" customHeight="1">
      <c r="B45" s="584"/>
      <c r="C45" s="580" t="s">
        <v>3458</v>
      </c>
      <c r="L45" s="584"/>
    </row>
    <row r="46" spans="2:12" s="583" customFormat="1" ht="6.95" customHeight="1">
      <c r="B46" s="584"/>
      <c r="L46" s="584"/>
    </row>
    <row r="47" spans="2:12" s="583" customFormat="1" ht="12" customHeight="1">
      <c r="B47" s="584"/>
      <c r="C47" s="582" t="s">
        <v>3430</v>
      </c>
      <c r="L47" s="584"/>
    </row>
    <row r="48" spans="2:12" s="583" customFormat="1" ht="16.5" customHeight="1">
      <c r="B48" s="584"/>
      <c r="E48" s="803" t="str">
        <f>E7</f>
        <v>Sušice_Hájkova ulice</v>
      </c>
      <c r="F48" s="804"/>
      <c r="G48" s="804"/>
      <c r="H48" s="804"/>
      <c r="L48" s="584"/>
    </row>
    <row r="49" spans="2:12" s="583" customFormat="1" ht="12" customHeight="1">
      <c r="B49" s="584"/>
      <c r="C49" s="582" t="s">
        <v>3431</v>
      </c>
      <c r="L49" s="584"/>
    </row>
    <row r="50" spans="2:12" s="583" customFormat="1" ht="16.5" customHeight="1">
      <c r="B50" s="584"/>
      <c r="E50" s="801" t="str">
        <f>E9</f>
        <v>SO 01.3 - Propustek (SÚS)</v>
      </c>
      <c r="F50" s="802"/>
      <c r="G50" s="802"/>
      <c r="H50" s="802"/>
      <c r="L50" s="584"/>
    </row>
    <row r="51" spans="2:12" s="583" customFormat="1" ht="6.95" customHeight="1">
      <c r="B51" s="584"/>
      <c r="L51" s="584"/>
    </row>
    <row r="52" spans="2:12" s="583" customFormat="1" ht="12" customHeight="1">
      <c r="B52" s="584"/>
      <c r="C52" s="582" t="s">
        <v>3435</v>
      </c>
      <c r="F52" s="576" t="str">
        <f>F12</f>
        <v>Sušice</v>
      </c>
      <c r="I52" s="582" t="s">
        <v>3437</v>
      </c>
      <c r="J52" s="585" t="str">
        <f>IF(J12="","",J12)</f>
        <v>6.5.2019</v>
      </c>
      <c r="L52" s="584"/>
    </row>
    <row r="53" spans="2:12" s="583" customFormat="1" ht="6.95" customHeight="1">
      <c r="B53" s="584"/>
      <c r="L53" s="584"/>
    </row>
    <row r="54" spans="2:12" s="583" customFormat="1" ht="13.7" customHeight="1">
      <c r="B54" s="584"/>
      <c r="C54" s="582" t="s">
        <v>3438</v>
      </c>
      <c r="F54" s="576">
        <f>E15</f>
        <v>0</v>
      </c>
      <c r="I54" s="582" t="s">
        <v>3442</v>
      </c>
      <c r="J54" s="605" t="str">
        <f>E21</f>
        <v>AF Cityplan s.r.o. Praha</v>
      </c>
      <c r="L54" s="584"/>
    </row>
    <row r="55" spans="2:12" s="583" customFormat="1" ht="13.7" customHeight="1">
      <c r="B55" s="584"/>
      <c r="C55" s="582" t="s">
        <v>3441</v>
      </c>
      <c r="F55" s="576" t="str">
        <f>IF(E18="","",E18)</f>
        <v xml:space="preserve"> </v>
      </c>
      <c r="I55" s="582" t="s">
        <v>3444</v>
      </c>
      <c r="J55" s="605" t="str">
        <f>E24</f>
        <v xml:space="preserve"> </v>
      </c>
      <c r="L55" s="584"/>
    </row>
    <row r="56" spans="2:12" s="583" customFormat="1" ht="10.35" customHeight="1">
      <c r="B56" s="584"/>
      <c r="L56" s="584"/>
    </row>
    <row r="57" spans="2:12" s="583" customFormat="1" ht="29.25" customHeight="1">
      <c r="B57" s="584"/>
      <c r="C57" s="606" t="s">
        <v>3459</v>
      </c>
      <c r="D57" s="594"/>
      <c r="E57" s="594"/>
      <c r="F57" s="594"/>
      <c r="G57" s="594"/>
      <c r="H57" s="594"/>
      <c r="I57" s="594"/>
      <c r="J57" s="607" t="s">
        <v>3460</v>
      </c>
      <c r="K57" s="594"/>
      <c r="L57" s="584"/>
    </row>
    <row r="58" spans="2:12" s="583" customFormat="1" ht="10.35" customHeight="1">
      <c r="B58" s="584"/>
      <c r="L58" s="584"/>
    </row>
    <row r="59" spans="2:47" s="583" customFormat="1" ht="22.9" customHeight="1">
      <c r="B59" s="584"/>
      <c r="C59" s="608" t="s">
        <v>3461</v>
      </c>
      <c r="J59" s="590">
        <f>J87</f>
        <v>0</v>
      </c>
      <c r="L59" s="584"/>
      <c r="AU59" s="576" t="s">
        <v>3462</v>
      </c>
    </row>
    <row r="60" spans="2:12" s="610" customFormat="1" ht="24.95" customHeight="1">
      <c r="B60" s="609"/>
      <c r="D60" s="611" t="s">
        <v>3463</v>
      </c>
      <c r="E60" s="612"/>
      <c r="F60" s="612"/>
      <c r="G60" s="612"/>
      <c r="H60" s="612"/>
      <c r="I60" s="612"/>
      <c r="J60" s="613">
        <f>J88</f>
        <v>0</v>
      </c>
      <c r="L60" s="609"/>
    </row>
    <row r="61" spans="2:12" s="615" customFormat="1" ht="19.9" customHeight="1">
      <c r="B61" s="614"/>
      <c r="D61" s="616" t="s">
        <v>3464</v>
      </c>
      <c r="E61" s="617"/>
      <c r="F61" s="617"/>
      <c r="G61" s="617"/>
      <c r="H61" s="617"/>
      <c r="I61" s="617"/>
      <c r="J61" s="618">
        <f>J89</f>
        <v>0</v>
      </c>
      <c r="L61" s="614"/>
    </row>
    <row r="62" spans="2:12" s="615" customFormat="1" ht="19.9" customHeight="1">
      <c r="B62" s="614"/>
      <c r="D62" s="616" t="s">
        <v>3465</v>
      </c>
      <c r="E62" s="617"/>
      <c r="F62" s="617"/>
      <c r="G62" s="617"/>
      <c r="H62" s="617"/>
      <c r="I62" s="617"/>
      <c r="J62" s="618">
        <f>J111</f>
        <v>0</v>
      </c>
      <c r="L62" s="614"/>
    </row>
    <row r="63" spans="2:12" s="615" customFormat="1" ht="19.9" customHeight="1">
      <c r="B63" s="614"/>
      <c r="D63" s="616" t="s">
        <v>3467</v>
      </c>
      <c r="E63" s="617"/>
      <c r="F63" s="617"/>
      <c r="G63" s="617"/>
      <c r="H63" s="617"/>
      <c r="I63" s="617"/>
      <c r="J63" s="618">
        <f>J116</f>
        <v>0</v>
      </c>
      <c r="L63" s="614"/>
    </row>
    <row r="64" spans="2:12" s="615" customFormat="1" ht="19.9" customHeight="1">
      <c r="B64" s="614"/>
      <c r="D64" s="616" t="s">
        <v>3469</v>
      </c>
      <c r="E64" s="617"/>
      <c r="F64" s="617"/>
      <c r="G64" s="617"/>
      <c r="H64" s="617"/>
      <c r="I64" s="617"/>
      <c r="J64" s="618">
        <f>J141</f>
        <v>0</v>
      </c>
      <c r="L64" s="614"/>
    </row>
    <row r="65" spans="2:12" s="615" customFormat="1" ht="19.9" customHeight="1">
      <c r="B65" s="614"/>
      <c r="D65" s="616" t="s">
        <v>3470</v>
      </c>
      <c r="E65" s="617"/>
      <c r="F65" s="617"/>
      <c r="G65" s="617"/>
      <c r="H65" s="617"/>
      <c r="I65" s="617"/>
      <c r="J65" s="618">
        <f>J154</f>
        <v>0</v>
      </c>
      <c r="L65" s="614"/>
    </row>
    <row r="66" spans="2:12" s="615" customFormat="1" ht="19.9" customHeight="1">
      <c r="B66" s="614"/>
      <c r="D66" s="616" t="s">
        <v>3471</v>
      </c>
      <c r="E66" s="617"/>
      <c r="F66" s="617"/>
      <c r="G66" s="617"/>
      <c r="H66" s="617"/>
      <c r="I66" s="617"/>
      <c r="J66" s="618">
        <f>J174</f>
        <v>0</v>
      </c>
      <c r="L66" s="614"/>
    </row>
    <row r="67" spans="2:12" s="615" customFormat="1" ht="19.9" customHeight="1">
      <c r="B67" s="614"/>
      <c r="D67" s="616" t="s">
        <v>3472</v>
      </c>
      <c r="E67" s="617"/>
      <c r="F67" s="617"/>
      <c r="G67" s="617"/>
      <c r="H67" s="617"/>
      <c r="I67" s="617"/>
      <c r="J67" s="618">
        <f>J185</f>
        <v>0</v>
      </c>
      <c r="L67" s="614"/>
    </row>
    <row r="68" spans="2:12" s="583" customFormat="1" ht="21.75" customHeight="1">
      <c r="B68" s="584"/>
      <c r="L68" s="584"/>
    </row>
    <row r="69" spans="2:12" s="583" customFormat="1" ht="6.95" customHeight="1">
      <c r="B69" s="601"/>
      <c r="C69" s="602"/>
      <c r="D69" s="602"/>
      <c r="E69" s="602"/>
      <c r="F69" s="602"/>
      <c r="G69" s="602"/>
      <c r="H69" s="602"/>
      <c r="I69" s="602"/>
      <c r="J69" s="602"/>
      <c r="K69" s="602"/>
      <c r="L69" s="584"/>
    </row>
    <row r="73" spans="2:12" s="583" customFormat="1" ht="6.95" customHeight="1">
      <c r="B73" s="603"/>
      <c r="C73" s="604"/>
      <c r="D73" s="604"/>
      <c r="E73" s="604"/>
      <c r="F73" s="604"/>
      <c r="G73" s="604"/>
      <c r="H73" s="604"/>
      <c r="I73" s="604"/>
      <c r="J73" s="604"/>
      <c r="K73" s="604"/>
      <c r="L73" s="584"/>
    </row>
    <row r="74" spans="2:12" s="583" customFormat="1" ht="24.95" customHeight="1">
      <c r="B74" s="584"/>
      <c r="C74" s="580" t="s">
        <v>3479</v>
      </c>
      <c r="L74" s="584"/>
    </row>
    <row r="75" spans="2:12" s="583" customFormat="1" ht="6.95" customHeight="1">
      <c r="B75" s="584"/>
      <c r="L75" s="584"/>
    </row>
    <row r="76" spans="2:12" s="583" customFormat="1" ht="12" customHeight="1">
      <c r="B76" s="584"/>
      <c r="C76" s="582" t="s">
        <v>3430</v>
      </c>
      <c r="L76" s="584"/>
    </row>
    <row r="77" spans="2:12" s="583" customFormat="1" ht="16.5" customHeight="1">
      <c r="B77" s="584"/>
      <c r="E77" s="803" t="str">
        <f>E7</f>
        <v>Sušice_Hájkova ulice</v>
      </c>
      <c r="F77" s="804"/>
      <c r="G77" s="804"/>
      <c r="H77" s="804"/>
      <c r="L77" s="584"/>
    </row>
    <row r="78" spans="2:12" s="583" customFormat="1" ht="12" customHeight="1">
      <c r="B78" s="584"/>
      <c r="C78" s="582" t="s">
        <v>3431</v>
      </c>
      <c r="L78" s="584"/>
    </row>
    <row r="79" spans="2:12" s="583" customFormat="1" ht="16.5" customHeight="1">
      <c r="B79" s="584"/>
      <c r="E79" s="801" t="str">
        <f>E9</f>
        <v>SO 01.3 - Propustek (SÚS)</v>
      </c>
      <c r="F79" s="802"/>
      <c r="G79" s="802"/>
      <c r="H79" s="802"/>
      <c r="L79" s="584"/>
    </row>
    <row r="80" spans="2:12" s="583" customFormat="1" ht="6.95" customHeight="1">
      <c r="B80" s="584"/>
      <c r="L80" s="584"/>
    </row>
    <row r="81" spans="2:12" s="583" customFormat="1" ht="12" customHeight="1">
      <c r="B81" s="584"/>
      <c r="C81" s="582" t="s">
        <v>3435</v>
      </c>
      <c r="F81" s="576" t="str">
        <f>F12</f>
        <v>Sušice</v>
      </c>
      <c r="I81" s="582" t="s">
        <v>3437</v>
      </c>
      <c r="J81" s="585" t="str">
        <f>IF(J12="","",J12)</f>
        <v>6.5.2019</v>
      </c>
      <c r="L81" s="584"/>
    </row>
    <row r="82" spans="2:12" s="583" customFormat="1" ht="6.95" customHeight="1">
      <c r="B82" s="584"/>
      <c r="L82" s="584"/>
    </row>
    <row r="83" spans="2:12" s="583" customFormat="1" ht="13.7" customHeight="1">
      <c r="B83" s="584"/>
      <c r="C83" s="582" t="s">
        <v>3438</v>
      </c>
      <c r="F83" s="576">
        <f>E15</f>
        <v>0</v>
      </c>
      <c r="I83" s="582" t="s">
        <v>3442</v>
      </c>
      <c r="J83" s="605" t="str">
        <f>E21</f>
        <v>AF Cityplan s.r.o. Praha</v>
      </c>
      <c r="L83" s="584"/>
    </row>
    <row r="84" spans="2:12" s="583" customFormat="1" ht="13.7" customHeight="1">
      <c r="B84" s="584"/>
      <c r="C84" s="582" t="s">
        <v>3441</v>
      </c>
      <c r="F84" s="576" t="str">
        <f>IF(E18="","",E18)</f>
        <v xml:space="preserve"> </v>
      </c>
      <c r="I84" s="582" t="s">
        <v>3444</v>
      </c>
      <c r="J84" s="605" t="str">
        <f>E24</f>
        <v xml:space="preserve"> </v>
      </c>
      <c r="L84" s="584"/>
    </row>
    <row r="85" spans="2:12" s="583" customFormat="1" ht="10.35" customHeight="1">
      <c r="B85" s="584"/>
      <c r="L85" s="584"/>
    </row>
    <row r="86" spans="2:20" s="627" customFormat="1" ht="29.25" customHeight="1">
      <c r="B86" s="619"/>
      <c r="C86" s="620" t="s">
        <v>3480</v>
      </c>
      <c r="D86" s="621" t="s">
        <v>2730</v>
      </c>
      <c r="E86" s="621" t="s">
        <v>3481</v>
      </c>
      <c r="F86" s="621" t="s">
        <v>3096</v>
      </c>
      <c r="G86" s="621" t="s">
        <v>85</v>
      </c>
      <c r="H86" s="621" t="s">
        <v>2733</v>
      </c>
      <c r="I86" s="621" t="s">
        <v>3482</v>
      </c>
      <c r="J86" s="622" t="s">
        <v>3460</v>
      </c>
      <c r="K86" s="623" t="s">
        <v>3483</v>
      </c>
      <c r="L86" s="619"/>
      <c r="M86" s="624" t="s">
        <v>3433</v>
      </c>
      <c r="N86" s="625" t="s">
        <v>66</v>
      </c>
      <c r="O86" s="625" t="s">
        <v>3484</v>
      </c>
      <c r="P86" s="625" t="s">
        <v>3485</v>
      </c>
      <c r="Q86" s="625" t="s">
        <v>3486</v>
      </c>
      <c r="R86" s="625" t="s">
        <v>3487</v>
      </c>
      <c r="S86" s="625" t="s">
        <v>3488</v>
      </c>
      <c r="T86" s="626" t="s">
        <v>3489</v>
      </c>
    </row>
    <row r="87" spans="2:63" s="583" customFormat="1" ht="22.9" customHeight="1">
      <c r="B87" s="584"/>
      <c r="C87" s="628" t="s">
        <v>3490</v>
      </c>
      <c r="J87" s="629">
        <f>BK87</f>
        <v>0</v>
      </c>
      <c r="L87" s="584"/>
      <c r="M87" s="630"/>
      <c r="N87" s="588"/>
      <c r="O87" s="588"/>
      <c r="P87" s="631">
        <f>P88</f>
        <v>585.213639</v>
      </c>
      <c r="Q87" s="588"/>
      <c r="R87" s="631">
        <f>R88</f>
        <v>205.70223073999998</v>
      </c>
      <c r="S87" s="588"/>
      <c r="T87" s="632">
        <f>T88</f>
        <v>18.084000000000003</v>
      </c>
      <c r="AT87" s="576" t="s">
        <v>3491</v>
      </c>
      <c r="AU87" s="576" t="s">
        <v>3462</v>
      </c>
      <c r="BK87" s="633">
        <f>BK88</f>
        <v>0</v>
      </c>
    </row>
    <row r="88" spans="2:63" s="635" customFormat="1" ht="25.9" customHeight="1">
      <c r="B88" s="634"/>
      <c r="D88" s="636" t="s">
        <v>3491</v>
      </c>
      <c r="E88" s="637" t="s">
        <v>21</v>
      </c>
      <c r="F88" s="637" t="s">
        <v>3492</v>
      </c>
      <c r="J88" s="638">
        <f>BK88</f>
        <v>0</v>
      </c>
      <c r="L88" s="634"/>
      <c r="M88" s="639"/>
      <c r="N88" s="640"/>
      <c r="O88" s="640"/>
      <c r="P88" s="641">
        <f>P89+P111+P116+P141+P154+P174+P185</f>
        <v>585.213639</v>
      </c>
      <c r="Q88" s="640"/>
      <c r="R88" s="641">
        <f>R89+R111+R116+R141+R154+R174+R185</f>
        <v>205.70223073999998</v>
      </c>
      <c r="S88" s="640"/>
      <c r="T88" s="642">
        <f>T89+T111+T116+T141+T154+T174+T185</f>
        <v>18.084000000000003</v>
      </c>
      <c r="AR88" s="636" t="s">
        <v>94</v>
      </c>
      <c r="AT88" s="643" t="s">
        <v>3491</v>
      </c>
      <c r="AU88" s="643" t="s">
        <v>3493</v>
      </c>
      <c r="AY88" s="636" t="s">
        <v>3494</v>
      </c>
      <c r="BK88" s="644">
        <f>BK89+BK111+BK116+BK141+BK154+BK174+BK185</f>
        <v>0</v>
      </c>
    </row>
    <row r="89" spans="2:63" s="635" customFormat="1" ht="22.9" customHeight="1">
      <c r="B89" s="634"/>
      <c r="D89" s="636" t="s">
        <v>3491</v>
      </c>
      <c r="E89" s="645" t="s">
        <v>94</v>
      </c>
      <c r="F89" s="645" t="s">
        <v>95</v>
      </c>
      <c r="J89" s="646">
        <f>BK89</f>
        <v>0</v>
      </c>
      <c r="L89" s="634"/>
      <c r="M89" s="639"/>
      <c r="N89" s="640"/>
      <c r="O89" s="640"/>
      <c r="P89" s="641">
        <f>SUM(P90:P110)</f>
        <v>261.24438799999996</v>
      </c>
      <c r="Q89" s="640"/>
      <c r="R89" s="641">
        <f>SUM(R90:R110)</f>
        <v>106.594</v>
      </c>
      <c r="S89" s="640"/>
      <c r="T89" s="642">
        <f>SUM(T90:T110)</f>
        <v>0</v>
      </c>
      <c r="AR89" s="636" t="s">
        <v>94</v>
      </c>
      <c r="AT89" s="643" t="s">
        <v>3491</v>
      </c>
      <c r="AU89" s="643" t="s">
        <v>94</v>
      </c>
      <c r="AY89" s="636" t="s">
        <v>3494</v>
      </c>
      <c r="BK89" s="644">
        <f>SUM(BK90:BK110)</f>
        <v>0</v>
      </c>
    </row>
    <row r="90" spans="2:65" s="583" customFormat="1" ht="16.5" customHeight="1">
      <c r="B90" s="647"/>
      <c r="C90" s="677" t="s">
        <v>94</v>
      </c>
      <c r="D90" s="677" t="s">
        <v>3503</v>
      </c>
      <c r="E90" s="678" t="s">
        <v>4351</v>
      </c>
      <c r="F90" s="679" t="s">
        <v>4352</v>
      </c>
      <c r="G90" s="680" t="s">
        <v>186</v>
      </c>
      <c r="H90" s="681">
        <v>142.634</v>
      </c>
      <c r="I90" s="830"/>
      <c r="J90" s="682">
        <f>ROUND(I90*H90,2)</f>
        <v>0</v>
      </c>
      <c r="K90" s="679" t="s">
        <v>3498</v>
      </c>
      <c r="L90" s="584"/>
      <c r="M90" s="683" t="s">
        <v>3433</v>
      </c>
      <c r="N90" s="684" t="s">
        <v>3450</v>
      </c>
      <c r="O90" s="657">
        <v>1.556</v>
      </c>
      <c r="P90" s="657">
        <f>O90*H90</f>
        <v>221.938504</v>
      </c>
      <c r="Q90" s="657">
        <v>0</v>
      </c>
      <c r="R90" s="657">
        <f>Q90*H90</f>
        <v>0</v>
      </c>
      <c r="S90" s="657">
        <v>0</v>
      </c>
      <c r="T90" s="658">
        <f>S90*H90</f>
        <v>0</v>
      </c>
      <c r="AR90" s="576" t="s">
        <v>527</v>
      </c>
      <c r="AT90" s="576" t="s">
        <v>3503</v>
      </c>
      <c r="AU90" s="576" t="s">
        <v>266</v>
      </c>
      <c r="AY90" s="576" t="s">
        <v>3494</v>
      </c>
      <c r="BE90" s="659">
        <f>IF(N90="základní",J90,0)</f>
        <v>0</v>
      </c>
      <c r="BF90" s="659">
        <f>IF(N90="snížená",J90,0)</f>
        <v>0</v>
      </c>
      <c r="BG90" s="659">
        <f>IF(N90="zákl. přenesená",J90,0)</f>
        <v>0</v>
      </c>
      <c r="BH90" s="659">
        <f>IF(N90="sníž. přenesená",J90,0)</f>
        <v>0</v>
      </c>
      <c r="BI90" s="659">
        <f>IF(N90="nulová",J90,0)</f>
        <v>0</v>
      </c>
      <c r="BJ90" s="576" t="s">
        <v>94</v>
      </c>
      <c r="BK90" s="659">
        <f>ROUND(I90*H90,2)</f>
        <v>0</v>
      </c>
      <c r="BL90" s="576" t="s">
        <v>527</v>
      </c>
      <c r="BM90" s="576" t="s">
        <v>4353</v>
      </c>
    </row>
    <row r="91" spans="2:51" s="661" customFormat="1" ht="12.75">
      <c r="B91" s="660"/>
      <c r="D91" s="662" t="s">
        <v>3500</v>
      </c>
      <c r="E91" s="663" t="s">
        <v>3433</v>
      </c>
      <c r="F91" s="664" t="s">
        <v>4354</v>
      </c>
      <c r="H91" s="665">
        <v>66.734</v>
      </c>
      <c r="L91" s="660"/>
      <c r="M91" s="666"/>
      <c r="N91" s="667"/>
      <c r="O91" s="667"/>
      <c r="P91" s="667"/>
      <c r="Q91" s="667"/>
      <c r="R91" s="667"/>
      <c r="S91" s="667"/>
      <c r="T91" s="668"/>
      <c r="AT91" s="663" t="s">
        <v>3500</v>
      </c>
      <c r="AU91" s="663" t="s">
        <v>266</v>
      </c>
      <c r="AV91" s="661" t="s">
        <v>266</v>
      </c>
      <c r="AW91" s="661" t="s">
        <v>3502</v>
      </c>
      <c r="AX91" s="661" t="s">
        <v>3493</v>
      </c>
      <c r="AY91" s="663" t="s">
        <v>3494</v>
      </c>
    </row>
    <row r="92" spans="2:51" s="661" customFormat="1" ht="12.75">
      <c r="B92" s="660"/>
      <c r="D92" s="662" t="s">
        <v>3500</v>
      </c>
      <c r="E92" s="663" t="s">
        <v>3433</v>
      </c>
      <c r="F92" s="664" t="s">
        <v>4355</v>
      </c>
      <c r="H92" s="665">
        <v>59.598</v>
      </c>
      <c r="L92" s="660"/>
      <c r="M92" s="666"/>
      <c r="N92" s="667"/>
      <c r="O92" s="667"/>
      <c r="P92" s="667"/>
      <c r="Q92" s="667"/>
      <c r="R92" s="667"/>
      <c r="S92" s="667"/>
      <c r="T92" s="668"/>
      <c r="AT92" s="663" t="s">
        <v>3500</v>
      </c>
      <c r="AU92" s="663" t="s">
        <v>266</v>
      </c>
      <c r="AV92" s="661" t="s">
        <v>266</v>
      </c>
      <c r="AW92" s="661" t="s">
        <v>3502</v>
      </c>
      <c r="AX92" s="661" t="s">
        <v>3493</v>
      </c>
      <c r="AY92" s="663" t="s">
        <v>3494</v>
      </c>
    </row>
    <row r="93" spans="2:51" s="661" customFormat="1" ht="12.75">
      <c r="B93" s="660"/>
      <c r="D93" s="662" t="s">
        <v>3500</v>
      </c>
      <c r="E93" s="663" t="s">
        <v>3433</v>
      </c>
      <c r="F93" s="664" t="s">
        <v>4356</v>
      </c>
      <c r="H93" s="665">
        <v>16.302</v>
      </c>
      <c r="L93" s="660"/>
      <c r="M93" s="666"/>
      <c r="N93" s="667"/>
      <c r="O93" s="667"/>
      <c r="P93" s="667"/>
      <c r="Q93" s="667"/>
      <c r="R93" s="667"/>
      <c r="S93" s="667"/>
      <c r="T93" s="668"/>
      <c r="AT93" s="663" t="s">
        <v>3500</v>
      </c>
      <c r="AU93" s="663" t="s">
        <v>266</v>
      </c>
      <c r="AV93" s="661" t="s">
        <v>266</v>
      </c>
      <c r="AW93" s="661" t="s">
        <v>3502</v>
      </c>
      <c r="AX93" s="661" t="s">
        <v>3493</v>
      </c>
      <c r="AY93" s="663" t="s">
        <v>3494</v>
      </c>
    </row>
    <row r="94" spans="2:51" s="670" customFormat="1" ht="12.75">
      <c r="B94" s="669"/>
      <c r="D94" s="662" t="s">
        <v>3500</v>
      </c>
      <c r="E94" s="671" t="s">
        <v>3433</v>
      </c>
      <c r="F94" s="672" t="s">
        <v>3381</v>
      </c>
      <c r="H94" s="673">
        <v>142.634</v>
      </c>
      <c r="L94" s="669"/>
      <c r="M94" s="674"/>
      <c r="N94" s="675"/>
      <c r="O94" s="675"/>
      <c r="P94" s="675"/>
      <c r="Q94" s="675"/>
      <c r="R94" s="675"/>
      <c r="S94" s="675"/>
      <c r="T94" s="676"/>
      <c r="AT94" s="671" t="s">
        <v>3500</v>
      </c>
      <c r="AU94" s="671" t="s">
        <v>266</v>
      </c>
      <c r="AV94" s="670" t="s">
        <v>527</v>
      </c>
      <c r="AW94" s="670" t="s">
        <v>3502</v>
      </c>
      <c r="AX94" s="670" t="s">
        <v>94</v>
      </c>
      <c r="AY94" s="671" t="s">
        <v>3494</v>
      </c>
    </row>
    <row r="95" spans="2:65" s="583" customFormat="1" ht="16.5" customHeight="1">
      <c r="B95" s="647"/>
      <c r="C95" s="677" t="s">
        <v>266</v>
      </c>
      <c r="D95" s="677" t="s">
        <v>3503</v>
      </c>
      <c r="E95" s="678" t="s">
        <v>4042</v>
      </c>
      <c r="F95" s="679" t="s">
        <v>3544</v>
      </c>
      <c r="G95" s="680" t="s">
        <v>186</v>
      </c>
      <c r="H95" s="681">
        <v>142.634</v>
      </c>
      <c r="I95" s="830"/>
      <c r="J95" s="682">
        <f>ROUND(I95*H95,2)</f>
        <v>0</v>
      </c>
      <c r="K95" s="679" t="s">
        <v>3498</v>
      </c>
      <c r="L95" s="584"/>
      <c r="M95" s="683" t="s">
        <v>3433</v>
      </c>
      <c r="N95" s="684" t="s">
        <v>3450</v>
      </c>
      <c r="O95" s="657">
        <v>0.083</v>
      </c>
      <c r="P95" s="657">
        <f>O95*H95</f>
        <v>11.838621999999999</v>
      </c>
      <c r="Q95" s="657">
        <v>0</v>
      </c>
      <c r="R95" s="657">
        <f>Q95*H95</f>
        <v>0</v>
      </c>
      <c r="S95" s="657">
        <v>0</v>
      </c>
      <c r="T95" s="658">
        <f>S95*H95</f>
        <v>0</v>
      </c>
      <c r="AR95" s="576" t="s">
        <v>527</v>
      </c>
      <c r="AT95" s="576" t="s">
        <v>3503</v>
      </c>
      <c r="AU95" s="576" t="s">
        <v>266</v>
      </c>
      <c r="AY95" s="576" t="s">
        <v>3494</v>
      </c>
      <c r="BE95" s="659">
        <f>IF(N95="základní",J95,0)</f>
        <v>0</v>
      </c>
      <c r="BF95" s="659">
        <f>IF(N95="snížená",J95,0)</f>
        <v>0</v>
      </c>
      <c r="BG95" s="659">
        <f>IF(N95="zákl. přenesená",J95,0)</f>
        <v>0</v>
      </c>
      <c r="BH95" s="659">
        <f>IF(N95="sníž. přenesená",J95,0)</f>
        <v>0</v>
      </c>
      <c r="BI95" s="659">
        <f>IF(N95="nulová",J95,0)</f>
        <v>0</v>
      </c>
      <c r="BJ95" s="576" t="s">
        <v>94</v>
      </c>
      <c r="BK95" s="659">
        <f>ROUND(I95*H95,2)</f>
        <v>0</v>
      </c>
      <c r="BL95" s="576" t="s">
        <v>527</v>
      </c>
      <c r="BM95" s="576" t="s">
        <v>4357</v>
      </c>
    </row>
    <row r="96" spans="2:51" s="661" customFormat="1" ht="12.75">
      <c r="B96" s="660"/>
      <c r="D96" s="662" t="s">
        <v>3500</v>
      </c>
      <c r="E96" s="663" t="s">
        <v>3433</v>
      </c>
      <c r="F96" s="664" t="s">
        <v>4358</v>
      </c>
      <c r="H96" s="665">
        <v>142.634</v>
      </c>
      <c r="L96" s="660"/>
      <c r="M96" s="666"/>
      <c r="N96" s="667"/>
      <c r="O96" s="667"/>
      <c r="P96" s="667"/>
      <c r="Q96" s="667"/>
      <c r="R96" s="667"/>
      <c r="S96" s="667"/>
      <c r="T96" s="668"/>
      <c r="AT96" s="663" t="s">
        <v>3500</v>
      </c>
      <c r="AU96" s="663" t="s">
        <v>266</v>
      </c>
      <c r="AV96" s="661" t="s">
        <v>266</v>
      </c>
      <c r="AW96" s="661" t="s">
        <v>3502</v>
      </c>
      <c r="AX96" s="661" t="s">
        <v>3493</v>
      </c>
      <c r="AY96" s="663" t="s">
        <v>3494</v>
      </c>
    </row>
    <row r="97" spans="2:51" s="670" customFormat="1" ht="12.75">
      <c r="B97" s="669"/>
      <c r="D97" s="662" t="s">
        <v>3500</v>
      </c>
      <c r="E97" s="671" t="s">
        <v>3433</v>
      </c>
      <c r="F97" s="672" t="s">
        <v>3381</v>
      </c>
      <c r="H97" s="673">
        <v>142.634</v>
      </c>
      <c r="L97" s="669"/>
      <c r="M97" s="674"/>
      <c r="N97" s="675"/>
      <c r="O97" s="675"/>
      <c r="P97" s="675"/>
      <c r="Q97" s="675"/>
      <c r="R97" s="675"/>
      <c r="S97" s="675"/>
      <c r="T97" s="676"/>
      <c r="AT97" s="671" t="s">
        <v>3500</v>
      </c>
      <c r="AU97" s="671" t="s">
        <v>266</v>
      </c>
      <c r="AV97" s="670" t="s">
        <v>527</v>
      </c>
      <c r="AW97" s="670" t="s">
        <v>3502</v>
      </c>
      <c r="AX97" s="670" t="s">
        <v>94</v>
      </c>
      <c r="AY97" s="671" t="s">
        <v>3494</v>
      </c>
    </row>
    <row r="98" spans="2:65" s="583" customFormat="1" ht="16.5" customHeight="1">
      <c r="B98" s="647"/>
      <c r="C98" s="677" t="s">
        <v>311</v>
      </c>
      <c r="D98" s="677" t="s">
        <v>3503</v>
      </c>
      <c r="E98" s="678" t="s">
        <v>4048</v>
      </c>
      <c r="F98" s="679" t="s">
        <v>3556</v>
      </c>
      <c r="G98" s="680" t="s">
        <v>186</v>
      </c>
      <c r="H98" s="681">
        <v>2852.68</v>
      </c>
      <c r="I98" s="830"/>
      <c r="J98" s="682">
        <f>ROUND(I98*H98,2)</f>
        <v>0</v>
      </c>
      <c r="K98" s="679" t="s">
        <v>3498</v>
      </c>
      <c r="L98" s="584"/>
      <c r="M98" s="683" t="s">
        <v>3433</v>
      </c>
      <c r="N98" s="684" t="s">
        <v>3450</v>
      </c>
      <c r="O98" s="657">
        <v>0.004</v>
      </c>
      <c r="P98" s="657">
        <f>O98*H98</f>
        <v>11.41072</v>
      </c>
      <c r="Q98" s="657">
        <v>0</v>
      </c>
      <c r="R98" s="657">
        <f>Q98*H98</f>
        <v>0</v>
      </c>
      <c r="S98" s="657">
        <v>0</v>
      </c>
      <c r="T98" s="658">
        <f>S98*H98</f>
        <v>0</v>
      </c>
      <c r="AR98" s="576" t="s">
        <v>527</v>
      </c>
      <c r="AT98" s="576" t="s">
        <v>3503</v>
      </c>
      <c r="AU98" s="576" t="s">
        <v>266</v>
      </c>
      <c r="AY98" s="576" t="s">
        <v>3494</v>
      </c>
      <c r="BE98" s="659">
        <f>IF(N98="základní",J98,0)</f>
        <v>0</v>
      </c>
      <c r="BF98" s="659">
        <f>IF(N98="snížená",J98,0)</f>
        <v>0</v>
      </c>
      <c r="BG98" s="659">
        <f>IF(N98="zákl. přenesená",J98,0)</f>
        <v>0</v>
      </c>
      <c r="BH98" s="659">
        <f>IF(N98="sníž. přenesená",J98,0)</f>
        <v>0</v>
      </c>
      <c r="BI98" s="659">
        <f>IF(N98="nulová",J98,0)</f>
        <v>0</v>
      </c>
      <c r="BJ98" s="576" t="s">
        <v>94</v>
      </c>
      <c r="BK98" s="659">
        <f>ROUND(I98*H98,2)</f>
        <v>0</v>
      </c>
      <c r="BL98" s="576" t="s">
        <v>527</v>
      </c>
      <c r="BM98" s="576" t="s">
        <v>4359</v>
      </c>
    </row>
    <row r="99" spans="2:51" s="661" customFormat="1" ht="12.75">
      <c r="B99" s="660"/>
      <c r="D99" s="662" t="s">
        <v>3500</v>
      </c>
      <c r="E99" s="663" t="s">
        <v>3433</v>
      </c>
      <c r="F99" s="664" t="s">
        <v>4360</v>
      </c>
      <c r="H99" s="665">
        <v>2852.68</v>
      </c>
      <c r="L99" s="660"/>
      <c r="M99" s="666"/>
      <c r="N99" s="667"/>
      <c r="O99" s="667"/>
      <c r="P99" s="667"/>
      <c r="Q99" s="667"/>
      <c r="R99" s="667"/>
      <c r="S99" s="667"/>
      <c r="T99" s="668"/>
      <c r="AT99" s="663" t="s">
        <v>3500</v>
      </c>
      <c r="AU99" s="663" t="s">
        <v>266</v>
      </c>
      <c r="AV99" s="661" t="s">
        <v>266</v>
      </c>
      <c r="AW99" s="661" t="s">
        <v>3502</v>
      </c>
      <c r="AX99" s="661" t="s">
        <v>3493</v>
      </c>
      <c r="AY99" s="663" t="s">
        <v>3494</v>
      </c>
    </row>
    <row r="100" spans="2:51" s="670" customFormat="1" ht="12.75">
      <c r="B100" s="669"/>
      <c r="D100" s="662" t="s">
        <v>3500</v>
      </c>
      <c r="E100" s="671" t="s">
        <v>3433</v>
      </c>
      <c r="F100" s="672" t="s">
        <v>3381</v>
      </c>
      <c r="H100" s="673">
        <v>2852.68</v>
      </c>
      <c r="L100" s="669"/>
      <c r="M100" s="674"/>
      <c r="N100" s="675"/>
      <c r="O100" s="675"/>
      <c r="P100" s="675"/>
      <c r="Q100" s="675"/>
      <c r="R100" s="675"/>
      <c r="S100" s="675"/>
      <c r="T100" s="676"/>
      <c r="AT100" s="671" t="s">
        <v>3500</v>
      </c>
      <c r="AU100" s="671" t="s">
        <v>266</v>
      </c>
      <c r="AV100" s="670" t="s">
        <v>527</v>
      </c>
      <c r="AW100" s="670" t="s">
        <v>3502</v>
      </c>
      <c r="AX100" s="670" t="s">
        <v>94</v>
      </c>
      <c r="AY100" s="671" t="s">
        <v>3494</v>
      </c>
    </row>
    <row r="101" spans="2:65" s="583" customFormat="1" ht="16.5" customHeight="1">
      <c r="B101" s="647"/>
      <c r="C101" s="677" t="s">
        <v>527</v>
      </c>
      <c r="D101" s="677" t="s">
        <v>3503</v>
      </c>
      <c r="E101" s="678" t="s">
        <v>3602</v>
      </c>
      <c r="F101" s="679" t="s">
        <v>3603</v>
      </c>
      <c r="G101" s="680" t="s">
        <v>186</v>
      </c>
      <c r="H101" s="681">
        <v>53.297</v>
      </c>
      <c r="I101" s="830"/>
      <c r="J101" s="682">
        <f>ROUND(I101*H101,2)</f>
        <v>0</v>
      </c>
      <c r="K101" s="679" t="s">
        <v>3498</v>
      </c>
      <c r="L101" s="584"/>
      <c r="M101" s="683" t="s">
        <v>3433</v>
      </c>
      <c r="N101" s="684" t="s">
        <v>3450</v>
      </c>
      <c r="O101" s="657">
        <v>0.286</v>
      </c>
      <c r="P101" s="657">
        <f>O101*H101</f>
        <v>15.242941999999998</v>
      </c>
      <c r="Q101" s="657">
        <v>0</v>
      </c>
      <c r="R101" s="657">
        <f>Q101*H101</f>
        <v>0</v>
      </c>
      <c r="S101" s="657">
        <v>0</v>
      </c>
      <c r="T101" s="658">
        <f>S101*H101</f>
        <v>0</v>
      </c>
      <c r="AR101" s="576" t="s">
        <v>527</v>
      </c>
      <c r="AT101" s="576" t="s">
        <v>3503</v>
      </c>
      <c r="AU101" s="576" t="s">
        <v>266</v>
      </c>
      <c r="AY101" s="576" t="s">
        <v>3494</v>
      </c>
      <c r="BE101" s="659">
        <f>IF(N101="základní",J101,0)</f>
        <v>0</v>
      </c>
      <c r="BF101" s="659">
        <f>IF(N101="snížená",J101,0)</f>
        <v>0</v>
      </c>
      <c r="BG101" s="659">
        <f>IF(N101="zákl. přenesená",J101,0)</f>
        <v>0</v>
      </c>
      <c r="BH101" s="659">
        <f>IF(N101="sníž. přenesená",J101,0)</f>
        <v>0</v>
      </c>
      <c r="BI101" s="659">
        <f>IF(N101="nulová",J101,0)</f>
        <v>0</v>
      </c>
      <c r="BJ101" s="576" t="s">
        <v>94</v>
      </c>
      <c r="BK101" s="659">
        <f>ROUND(I101*H101,2)</f>
        <v>0</v>
      </c>
      <c r="BL101" s="576" t="s">
        <v>527</v>
      </c>
      <c r="BM101" s="576" t="s">
        <v>4361</v>
      </c>
    </row>
    <row r="102" spans="2:51" s="661" customFormat="1" ht="12.75">
      <c r="B102" s="660"/>
      <c r="D102" s="662" t="s">
        <v>3500</v>
      </c>
      <c r="E102" s="663" t="s">
        <v>3433</v>
      </c>
      <c r="F102" s="664" t="s">
        <v>4362</v>
      </c>
      <c r="H102" s="665">
        <v>66.734</v>
      </c>
      <c r="L102" s="660"/>
      <c r="M102" s="666"/>
      <c r="N102" s="667"/>
      <c r="O102" s="667"/>
      <c r="P102" s="667"/>
      <c r="Q102" s="667"/>
      <c r="R102" s="667"/>
      <c r="S102" s="667"/>
      <c r="T102" s="668"/>
      <c r="AT102" s="663" t="s">
        <v>3500</v>
      </c>
      <c r="AU102" s="663" t="s">
        <v>266</v>
      </c>
      <c r="AV102" s="661" t="s">
        <v>266</v>
      </c>
      <c r="AW102" s="661" t="s">
        <v>3502</v>
      </c>
      <c r="AX102" s="661" t="s">
        <v>3493</v>
      </c>
      <c r="AY102" s="663" t="s">
        <v>3494</v>
      </c>
    </row>
    <row r="103" spans="2:51" s="661" customFormat="1" ht="12.75">
      <c r="B103" s="660"/>
      <c r="D103" s="662" t="s">
        <v>3500</v>
      </c>
      <c r="E103" s="663" t="s">
        <v>3433</v>
      </c>
      <c r="F103" s="664" t="s">
        <v>4363</v>
      </c>
      <c r="H103" s="665">
        <v>-26.008</v>
      </c>
      <c r="L103" s="660"/>
      <c r="M103" s="666"/>
      <c r="N103" s="667"/>
      <c r="O103" s="667"/>
      <c r="P103" s="667"/>
      <c r="Q103" s="667"/>
      <c r="R103" s="667"/>
      <c r="S103" s="667"/>
      <c r="T103" s="668"/>
      <c r="AT103" s="663" t="s">
        <v>3500</v>
      </c>
      <c r="AU103" s="663" t="s">
        <v>266</v>
      </c>
      <c r="AV103" s="661" t="s">
        <v>266</v>
      </c>
      <c r="AW103" s="661" t="s">
        <v>3502</v>
      </c>
      <c r="AX103" s="661" t="s">
        <v>3493</v>
      </c>
      <c r="AY103" s="663" t="s">
        <v>3494</v>
      </c>
    </row>
    <row r="104" spans="2:51" s="661" customFormat="1" ht="12.75">
      <c r="B104" s="660"/>
      <c r="D104" s="662" t="s">
        <v>3500</v>
      </c>
      <c r="E104" s="663" t="s">
        <v>3433</v>
      </c>
      <c r="F104" s="664" t="s">
        <v>4364</v>
      </c>
      <c r="H104" s="665">
        <v>12.571</v>
      </c>
      <c r="L104" s="660"/>
      <c r="M104" s="666"/>
      <c r="N104" s="667"/>
      <c r="O104" s="667"/>
      <c r="P104" s="667"/>
      <c r="Q104" s="667"/>
      <c r="R104" s="667"/>
      <c r="S104" s="667"/>
      <c r="T104" s="668"/>
      <c r="AT104" s="663" t="s">
        <v>3500</v>
      </c>
      <c r="AU104" s="663" t="s">
        <v>266</v>
      </c>
      <c r="AV104" s="661" t="s">
        <v>266</v>
      </c>
      <c r="AW104" s="661" t="s">
        <v>3502</v>
      </c>
      <c r="AX104" s="661" t="s">
        <v>3493</v>
      </c>
      <c r="AY104" s="663" t="s">
        <v>3494</v>
      </c>
    </row>
    <row r="105" spans="2:51" s="670" customFormat="1" ht="12.75">
      <c r="B105" s="669"/>
      <c r="D105" s="662" t="s">
        <v>3500</v>
      </c>
      <c r="E105" s="671" t="s">
        <v>3433</v>
      </c>
      <c r="F105" s="672" t="s">
        <v>3381</v>
      </c>
      <c r="H105" s="673">
        <v>53.297</v>
      </c>
      <c r="L105" s="669"/>
      <c r="M105" s="674"/>
      <c r="N105" s="675"/>
      <c r="O105" s="675"/>
      <c r="P105" s="675"/>
      <c r="Q105" s="675"/>
      <c r="R105" s="675"/>
      <c r="S105" s="675"/>
      <c r="T105" s="676"/>
      <c r="AT105" s="671" t="s">
        <v>3500</v>
      </c>
      <c r="AU105" s="671" t="s">
        <v>266</v>
      </c>
      <c r="AV105" s="670" t="s">
        <v>527</v>
      </c>
      <c r="AW105" s="670" t="s">
        <v>3502</v>
      </c>
      <c r="AX105" s="670" t="s">
        <v>94</v>
      </c>
      <c r="AY105" s="671" t="s">
        <v>3494</v>
      </c>
    </row>
    <row r="106" spans="2:65" s="583" customFormat="1" ht="16.5" customHeight="1">
      <c r="B106" s="647"/>
      <c r="C106" s="648" t="s">
        <v>169</v>
      </c>
      <c r="D106" s="648" t="s">
        <v>3495</v>
      </c>
      <c r="E106" s="649" t="s">
        <v>4084</v>
      </c>
      <c r="F106" s="650" t="s">
        <v>3579</v>
      </c>
      <c r="G106" s="651" t="s">
        <v>309</v>
      </c>
      <c r="H106" s="652">
        <v>106.594</v>
      </c>
      <c r="I106" s="829"/>
      <c r="J106" s="653">
        <f>ROUND(I106*H106,2)</f>
        <v>0</v>
      </c>
      <c r="K106" s="650" t="s">
        <v>3498</v>
      </c>
      <c r="L106" s="654"/>
      <c r="M106" s="655" t="s">
        <v>3433</v>
      </c>
      <c r="N106" s="656" t="s">
        <v>3450</v>
      </c>
      <c r="O106" s="657">
        <v>0</v>
      </c>
      <c r="P106" s="657">
        <f>O106*H106</f>
        <v>0</v>
      </c>
      <c r="Q106" s="657">
        <v>1</v>
      </c>
      <c r="R106" s="657">
        <f>Q106*H106</f>
        <v>106.594</v>
      </c>
      <c r="S106" s="657">
        <v>0</v>
      </c>
      <c r="T106" s="658">
        <f>S106*H106</f>
        <v>0</v>
      </c>
      <c r="AR106" s="576" t="s">
        <v>673</v>
      </c>
      <c r="AT106" s="576" t="s">
        <v>3495</v>
      </c>
      <c r="AU106" s="576" t="s">
        <v>266</v>
      </c>
      <c r="AY106" s="576" t="s">
        <v>3494</v>
      </c>
      <c r="BE106" s="659">
        <f>IF(N106="základní",J106,0)</f>
        <v>0</v>
      </c>
      <c r="BF106" s="659">
        <f>IF(N106="snížená",J106,0)</f>
        <v>0</v>
      </c>
      <c r="BG106" s="659">
        <f>IF(N106="zákl. přenesená",J106,0)</f>
        <v>0</v>
      </c>
      <c r="BH106" s="659">
        <f>IF(N106="sníž. přenesená",J106,0)</f>
        <v>0</v>
      </c>
      <c r="BI106" s="659">
        <f>IF(N106="nulová",J106,0)</f>
        <v>0</v>
      </c>
      <c r="BJ106" s="576" t="s">
        <v>94</v>
      </c>
      <c r="BK106" s="659">
        <f>ROUND(I106*H106,2)</f>
        <v>0</v>
      </c>
      <c r="BL106" s="576" t="s">
        <v>527</v>
      </c>
      <c r="BM106" s="576" t="s">
        <v>4365</v>
      </c>
    </row>
    <row r="107" spans="2:51" s="661" customFormat="1" ht="12.75">
      <c r="B107" s="660"/>
      <c r="D107" s="662" t="s">
        <v>3500</v>
      </c>
      <c r="F107" s="664" t="s">
        <v>4366</v>
      </c>
      <c r="H107" s="665">
        <v>106.594</v>
      </c>
      <c r="L107" s="660"/>
      <c r="M107" s="666"/>
      <c r="N107" s="667"/>
      <c r="O107" s="667"/>
      <c r="P107" s="667"/>
      <c r="Q107" s="667"/>
      <c r="R107" s="667"/>
      <c r="S107" s="667"/>
      <c r="T107" s="668"/>
      <c r="AT107" s="663" t="s">
        <v>3500</v>
      </c>
      <c r="AU107" s="663" t="s">
        <v>266</v>
      </c>
      <c r="AV107" s="661" t="s">
        <v>266</v>
      </c>
      <c r="AW107" s="661" t="s">
        <v>3429</v>
      </c>
      <c r="AX107" s="661" t="s">
        <v>94</v>
      </c>
      <c r="AY107" s="663" t="s">
        <v>3494</v>
      </c>
    </row>
    <row r="108" spans="2:65" s="583" customFormat="1" ht="16.5" customHeight="1">
      <c r="B108" s="647"/>
      <c r="C108" s="677" t="s">
        <v>3308</v>
      </c>
      <c r="D108" s="677" t="s">
        <v>3503</v>
      </c>
      <c r="E108" s="678" t="s">
        <v>3628</v>
      </c>
      <c r="F108" s="679" t="s">
        <v>3629</v>
      </c>
      <c r="G108" s="680" t="s">
        <v>183</v>
      </c>
      <c r="H108" s="681">
        <v>45.2</v>
      </c>
      <c r="I108" s="830"/>
      <c r="J108" s="682">
        <f>ROUND(I108*H108,2)</f>
        <v>0</v>
      </c>
      <c r="K108" s="679" t="s">
        <v>3498</v>
      </c>
      <c r="L108" s="584"/>
      <c r="M108" s="683" t="s">
        <v>3433</v>
      </c>
      <c r="N108" s="684" t="s">
        <v>3450</v>
      </c>
      <c r="O108" s="657">
        <v>0.018</v>
      </c>
      <c r="P108" s="657">
        <f>O108*H108</f>
        <v>0.8136</v>
      </c>
      <c r="Q108" s="657">
        <v>0</v>
      </c>
      <c r="R108" s="657">
        <f>Q108*H108</f>
        <v>0</v>
      </c>
      <c r="S108" s="657">
        <v>0</v>
      </c>
      <c r="T108" s="658">
        <f>S108*H108</f>
        <v>0</v>
      </c>
      <c r="AR108" s="576" t="s">
        <v>527</v>
      </c>
      <c r="AT108" s="576" t="s">
        <v>3503</v>
      </c>
      <c r="AU108" s="576" t="s">
        <v>266</v>
      </c>
      <c r="AY108" s="576" t="s">
        <v>3494</v>
      </c>
      <c r="BE108" s="659">
        <f>IF(N108="základní",J108,0)</f>
        <v>0</v>
      </c>
      <c r="BF108" s="659">
        <f>IF(N108="snížená",J108,0)</f>
        <v>0</v>
      </c>
      <c r="BG108" s="659">
        <f>IF(N108="zákl. přenesená",J108,0)</f>
        <v>0</v>
      </c>
      <c r="BH108" s="659">
        <f>IF(N108="sníž. přenesená",J108,0)</f>
        <v>0</v>
      </c>
      <c r="BI108" s="659">
        <f>IF(N108="nulová",J108,0)</f>
        <v>0</v>
      </c>
      <c r="BJ108" s="576" t="s">
        <v>94</v>
      </c>
      <c r="BK108" s="659">
        <f>ROUND(I108*H108,2)</f>
        <v>0</v>
      </c>
      <c r="BL108" s="576" t="s">
        <v>527</v>
      </c>
      <c r="BM108" s="576" t="s">
        <v>4367</v>
      </c>
    </row>
    <row r="109" spans="2:51" s="661" customFormat="1" ht="12.75">
      <c r="B109" s="660"/>
      <c r="D109" s="662" t="s">
        <v>3500</v>
      </c>
      <c r="E109" s="663" t="s">
        <v>3433</v>
      </c>
      <c r="F109" s="664" t="s">
        <v>4368</v>
      </c>
      <c r="H109" s="665">
        <v>45.2</v>
      </c>
      <c r="L109" s="660"/>
      <c r="M109" s="666"/>
      <c r="N109" s="667"/>
      <c r="O109" s="667"/>
      <c r="P109" s="667"/>
      <c r="Q109" s="667"/>
      <c r="R109" s="667"/>
      <c r="S109" s="667"/>
      <c r="T109" s="668"/>
      <c r="AT109" s="663" t="s">
        <v>3500</v>
      </c>
      <c r="AU109" s="663" t="s">
        <v>266</v>
      </c>
      <c r="AV109" s="661" t="s">
        <v>266</v>
      </c>
      <c r="AW109" s="661" t="s">
        <v>3502</v>
      </c>
      <c r="AX109" s="661" t="s">
        <v>3493</v>
      </c>
      <c r="AY109" s="663" t="s">
        <v>3494</v>
      </c>
    </row>
    <row r="110" spans="2:51" s="670" customFormat="1" ht="12.75">
      <c r="B110" s="669"/>
      <c r="D110" s="662" t="s">
        <v>3500</v>
      </c>
      <c r="E110" s="671" t="s">
        <v>3433</v>
      </c>
      <c r="F110" s="672" t="s">
        <v>3381</v>
      </c>
      <c r="H110" s="673">
        <v>45.2</v>
      </c>
      <c r="L110" s="669"/>
      <c r="M110" s="674"/>
      <c r="N110" s="675"/>
      <c r="O110" s="675"/>
      <c r="P110" s="675"/>
      <c r="Q110" s="675"/>
      <c r="R110" s="675"/>
      <c r="S110" s="675"/>
      <c r="T110" s="676"/>
      <c r="AT110" s="671" t="s">
        <v>3500</v>
      </c>
      <c r="AU110" s="671" t="s">
        <v>266</v>
      </c>
      <c r="AV110" s="670" t="s">
        <v>527</v>
      </c>
      <c r="AW110" s="670" t="s">
        <v>3502</v>
      </c>
      <c r="AX110" s="670" t="s">
        <v>94</v>
      </c>
      <c r="AY110" s="671" t="s">
        <v>3494</v>
      </c>
    </row>
    <row r="111" spans="2:63" s="635" customFormat="1" ht="22.9" customHeight="1">
      <c r="B111" s="634"/>
      <c r="D111" s="636" t="s">
        <v>3491</v>
      </c>
      <c r="E111" s="645" t="s">
        <v>266</v>
      </c>
      <c r="F111" s="645" t="s">
        <v>3655</v>
      </c>
      <c r="J111" s="646">
        <f>BK111</f>
        <v>0</v>
      </c>
      <c r="L111" s="634"/>
      <c r="M111" s="639"/>
      <c r="N111" s="640"/>
      <c r="O111" s="640"/>
      <c r="P111" s="641">
        <f>SUM(P112:P115)</f>
        <v>5.04525</v>
      </c>
      <c r="Q111" s="640"/>
      <c r="R111" s="641">
        <f>SUM(R112:R115)</f>
        <v>10.044000000000002</v>
      </c>
      <c r="S111" s="640"/>
      <c r="T111" s="642">
        <f>SUM(T112:T115)</f>
        <v>0</v>
      </c>
      <c r="AR111" s="636" t="s">
        <v>94</v>
      </c>
      <c r="AT111" s="643" t="s">
        <v>3491</v>
      </c>
      <c r="AU111" s="643" t="s">
        <v>94</v>
      </c>
      <c r="AY111" s="636" t="s">
        <v>3494</v>
      </c>
      <c r="BK111" s="644">
        <f>SUM(BK112:BK115)</f>
        <v>0</v>
      </c>
    </row>
    <row r="112" spans="2:65" s="583" customFormat="1" ht="16.5" customHeight="1">
      <c r="B112" s="647"/>
      <c r="C112" s="677" t="s">
        <v>3313</v>
      </c>
      <c r="D112" s="677" t="s">
        <v>3503</v>
      </c>
      <c r="E112" s="678" t="s">
        <v>4369</v>
      </c>
      <c r="F112" s="679" t="s">
        <v>4370</v>
      </c>
      <c r="G112" s="680" t="s">
        <v>186</v>
      </c>
      <c r="H112" s="681">
        <v>4.65</v>
      </c>
      <c r="I112" s="830"/>
      <c r="J112" s="682">
        <f>ROUND(I112*H112,2)</f>
        <v>0</v>
      </c>
      <c r="K112" s="679" t="s">
        <v>3498</v>
      </c>
      <c r="L112" s="584"/>
      <c r="M112" s="683" t="s">
        <v>3433</v>
      </c>
      <c r="N112" s="684" t="s">
        <v>3450</v>
      </c>
      <c r="O112" s="657">
        <v>1.085</v>
      </c>
      <c r="P112" s="657">
        <f>O112*H112</f>
        <v>5.04525</v>
      </c>
      <c r="Q112" s="657">
        <v>2.16</v>
      </c>
      <c r="R112" s="657">
        <f>Q112*H112</f>
        <v>10.044000000000002</v>
      </c>
      <c r="S112" s="657">
        <v>0</v>
      </c>
      <c r="T112" s="658">
        <f>S112*H112</f>
        <v>0</v>
      </c>
      <c r="AR112" s="576" t="s">
        <v>527</v>
      </c>
      <c r="AT112" s="576" t="s">
        <v>3503</v>
      </c>
      <c r="AU112" s="576" t="s">
        <v>266</v>
      </c>
      <c r="AY112" s="576" t="s">
        <v>3494</v>
      </c>
      <c r="BE112" s="659">
        <f>IF(N112="základní",J112,0)</f>
        <v>0</v>
      </c>
      <c r="BF112" s="659">
        <f>IF(N112="snížená",J112,0)</f>
        <v>0</v>
      </c>
      <c r="BG112" s="659">
        <f>IF(N112="zákl. přenesená",J112,0)</f>
        <v>0</v>
      </c>
      <c r="BH112" s="659">
        <f>IF(N112="sníž. přenesená",J112,0)</f>
        <v>0</v>
      </c>
      <c r="BI112" s="659">
        <f>IF(N112="nulová",J112,0)</f>
        <v>0</v>
      </c>
      <c r="BJ112" s="576" t="s">
        <v>94</v>
      </c>
      <c r="BK112" s="659">
        <f>ROUND(I112*H112,2)</f>
        <v>0</v>
      </c>
      <c r="BL112" s="576" t="s">
        <v>527</v>
      </c>
      <c r="BM112" s="576" t="s">
        <v>4371</v>
      </c>
    </row>
    <row r="113" spans="2:51" s="686" customFormat="1" ht="12.75">
      <c r="B113" s="685"/>
      <c r="D113" s="662" t="s">
        <v>3500</v>
      </c>
      <c r="E113" s="687" t="s">
        <v>3433</v>
      </c>
      <c r="F113" s="688" t="s">
        <v>4372</v>
      </c>
      <c r="H113" s="687" t="s">
        <v>3433</v>
      </c>
      <c r="L113" s="685"/>
      <c r="M113" s="689"/>
      <c r="N113" s="690"/>
      <c r="O113" s="690"/>
      <c r="P113" s="690"/>
      <c r="Q113" s="690"/>
      <c r="R113" s="690"/>
      <c r="S113" s="690"/>
      <c r="T113" s="691"/>
      <c r="AT113" s="687" t="s">
        <v>3500</v>
      </c>
      <c r="AU113" s="687" t="s">
        <v>266</v>
      </c>
      <c r="AV113" s="686" t="s">
        <v>94</v>
      </c>
      <c r="AW113" s="686" t="s">
        <v>3502</v>
      </c>
      <c r="AX113" s="686" t="s">
        <v>3493</v>
      </c>
      <c r="AY113" s="687" t="s">
        <v>3494</v>
      </c>
    </row>
    <row r="114" spans="2:51" s="661" customFormat="1" ht="12.75">
      <c r="B114" s="660"/>
      <c r="D114" s="662" t="s">
        <v>3500</v>
      </c>
      <c r="E114" s="663" t="s">
        <v>3433</v>
      </c>
      <c r="F114" s="664" t="s">
        <v>4373</v>
      </c>
      <c r="H114" s="665">
        <v>4.65</v>
      </c>
      <c r="L114" s="660"/>
      <c r="M114" s="666"/>
      <c r="N114" s="667"/>
      <c r="O114" s="667"/>
      <c r="P114" s="667"/>
      <c r="Q114" s="667"/>
      <c r="R114" s="667"/>
      <c r="S114" s="667"/>
      <c r="T114" s="668"/>
      <c r="AT114" s="663" t="s">
        <v>3500</v>
      </c>
      <c r="AU114" s="663" t="s">
        <v>266</v>
      </c>
      <c r="AV114" s="661" t="s">
        <v>266</v>
      </c>
      <c r="AW114" s="661" t="s">
        <v>3502</v>
      </c>
      <c r="AX114" s="661" t="s">
        <v>3493</v>
      </c>
      <c r="AY114" s="663" t="s">
        <v>3494</v>
      </c>
    </row>
    <row r="115" spans="2:51" s="670" customFormat="1" ht="12.75">
      <c r="B115" s="669"/>
      <c r="D115" s="662" t="s">
        <v>3500</v>
      </c>
      <c r="E115" s="671" t="s">
        <v>3433</v>
      </c>
      <c r="F115" s="672" t="s">
        <v>3381</v>
      </c>
      <c r="H115" s="673">
        <v>4.65</v>
      </c>
      <c r="L115" s="669"/>
      <c r="M115" s="674"/>
      <c r="N115" s="675"/>
      <c r="O115" s="675"/>
      <c r="P115" s="675"/>
      <c r="Q115" s="675"/>
      <c r="R115" s="675"/>
      <c r="S115" s="675"/>
      <c r="T115" s="676"/>
      <c r="AT115" s="671" t="s">
        <v>3500</v>
      </c>
      <c r="AU115" s="671" t="s">
        <v>266</v>
      </c>
      <c r="AV115" s="670" t="s">
        <v>527</v>
      </c>
      <c r="AW115" s="670" t="s">
        <v>3502</v>
      </c>
      <c r="AX115" s="670" t="s">
        <v>94</v>
      </c>
      <c r="AY115" s="671" t="s">
        <v>3494</v>
      </c>
    </row>
    <row r="116" spans="2:63" s="635" customFormat="1" ht="22.9" customHeight="1">
      <c r="B116" s="634"/>
      <c r="D116" s="636" t="s">
        <v>3491</v>
      </c>
      <c r="E116" s="645" t="s">
        <v>527</v>
      </c>
      <c r="F116" s="645" t="s">
        <v>528</v>
      </c>
      <c r="J116" s="646">
        <f>BK116</f>
        <v>0</v>
      </c>
      <c r="L116" s="634"/>
      <c r="M116" s="639"/>
      <c r="N116" s="640"/>
      <c r="O116" s="640"/>
      <c r="P116" s="641">
        <f>SUM(P117:P140)</f>
        <v>70.022062</v>
      </c>
      <c r="Q116" s="640"/>
      <c r="R116" s="641">
        <f>SUM(R117:R140)</f>
        <v>20.587520399999995</v>
      </c>
      <c r="S116" s="640"/>
      <c r="T116" s="642">
        <f>SUM(T117:T140)</f>
        <v>0</v>
      </c>
      <c r="AR116" s="636" t="s">
        <v>94</v>
      </c>
      <c r="AT116" s="643" t="s">
        <v>3491</v>
      </c>
      <c r="AU116" s="643" t="s">
        <v>94</v>
      </c>
      <c r="AY116" s="636" t="s">
        <v>3494</v>
      </c>
      <c r="BK116" s="644">
        <f>SUM(BK117:BK140)</f>
        <v>0</v>
      </c>
    </row>
    <row r="117" spans="2:65" s="583" customFormat="1" ht="16.5" customHeight="1">
      <c r="B117" s="647"/>
      <c r="C117" s="677" t="s">
        <v>673</v>
      </c>
      <c r="D117" s="677" t="s">
        <v>3503</v>
      </c>
      <c r="E117" s="678" t="s">
        <v>4374</v>
      </c>
      <c r="F117" s="679" t="s">
        <v>4375</v>
      </c>
      <c r="G117" s="680" t="s">
        <v>183</v>
      </c>
      <c r="H117" s="681">
        <v>34.23</v>
      </c>
      <c r="I117" s="830"/>
      <c r="J117" s="682">
        <f>ROUND(I117*H117,2)</f>
        <v>0</v>
      </c>
      <c r="K117" s="679" t="s">
        <v>3498</v>
      </c>
      <c r="L117" s="584"/>
      <c r="M117" s="683" t="s">
        <v>3433</v>
      </c>
      <c r="N117" s="684" t="s">
        <v>3450</v>
      </c>
      <c r="O117" s="657">
        <v>0.166</v>
      </c>
      <c r="P117" s="657">
        <f>O117*H117</f>
        <v>5.68218</v>
      </c>
      <c r="Q117" s="657">
        <v>0</v>
      </c>
      <c r="R117" s="657">
        <f>Q117*H117</f>
        <v>0</v>
      </c>
      <c r="S117" s="657">
        <v>0</v>
      </c>
      <c r="T117" s="658">
        <f>S117*H117</f>
        <v>0</v>
      </c>
      <c r="AR117" s="576" t="s">
        <v>527</v>
      </c>
      <c r="AT117" s="576" t="s">
        <v>3503</v>
      </c>
      <c r="AU117" s="576" t="s">
        <v>266</v>
      </c>
      <c r="AY117" s="576" t="s">
        <v>3494</v>
      </c>
      <c r="BE117" s="659">
        <f>IF(N117="základní",J117,0)</f>
        <v>0</v>
      </c>
      <c r="BF117" s="659">
        <f>IF(N117="snížená",J117,0)</f>
        <v>0</v>
      </c>
      <c r="BG117" s="659">
        <f>IF(N117="zákl. přenesená",J117,0)</f>
        <v>0</v>
      </c>
      <c r="BH117" s="659">
        <f>IF(N117="sníž. přenesená",J117,0)</f>
        <v>0</v>
      </c>
      <c r="BI117" s="659">
        <f>IF(N117="nulová",J117,0)</f>
        <v>0</v>
      </c>
      <c r="BJ117" s="576" t="s">
        <v>94</v>
      </c>
      <c r="BK117" s="659">
        <f>ROUND(I117*H117,2)</f>
        <v>0</v>
      </c>
      <c r="BL117" s="576" t="s">
        <v>527</v>
      </c>
      <c r="BM117" s="576" t="s">
        <v>4376</v>
      </c>
    </row>
    <row r="118" spans="2:51" s="661" customFormat="1" ht="12.75">
      <c r="B118" s="660"/>
      <c r="D118" s="662" t="s">
        <v>3500</v>
      </c>
      <c r="E118" s="663" t="s">
        <v>3433</v>
      </c>
      <c r="F118" s="664" t="s">
        <v>4377</v>
      </c>
      <c r="H118" s="665">
        <v>3.23</v>
      </c>
      <c r="L118" s="660"/>
      <c r="M118" s="666"/>
      <c r="N118" s="667"/>
      <c r="O118" s="667"/>
      <c r="P118" s="667"/>
      <c r="Q118" s="667"/>
      <c r="R118" s="667"/>
      <c r="S118" s="667"/>
      <c r="T118" s="668"/>
      <c r="AT118" s="663" t="s">
        <v>3500</v>
      </c>
      <c r="AU118" s="663" t="s">
        <v>266</v>
      </c>
      <c r="AV118" s="661" t="s">
        <v>266</v>
      </c>
      <c r="AW118" s="661" t="s">
        <v>3502</v>
      </c>
      <c r="AX118" s="661" t="s">
        <v>3493</v>
      </c>
      <c r="AY118" s="663" t="s">
        <v>3494</v>
      </c>
    </row>
    <row r="119" spans="2:51" s="661" customFormat="1" ht="12.75">
      <c r="B119" s="660"/>
      <c r="D119" s="662" t="s">
        <v>3500</v>
      </c>
      <c r="E119" s="663" t="s">
        <v>3433</v>
      </c>
      <c r="F119" s="664" t="s">
        <v>4378</v>
      </c>
      <c r="H119" s="665">
        <v>31</v>
      </c>
      <c r="L119" s="660"/>
      <c r="M119" s="666"/>
      <c r="N119" s="667"/>
      <c r="O119" s="667"/>
      <c r="P119" s="667"/>
      <c r="Q119" s="667"/>
      <c r="R119" s="667"/>
      <c r="S119" s="667"/>
      <c r="T119" s="668"/>
      <c r="AT119" s="663" t="s">
        <v>3500</v>
      </c>
      <c r="AU119" s="663" t="s">
        <v>266</v>
      </c>
      <c r="AV119" s="661" t="s">
        <v>266</v>
      </c>
      <c r="AW119" s="661" t="s">
        <v>3502</v>
      </c>
      <c r="AX119" s="661" t="s">
        <v>3493</v>
      </c>
      <c r="AY119" s="663" t="s">
        <v>3494</v>
      </c>
    </row>
    <row r="120" spans="2:51" s="670" customFormat="1" ht="12.75">
      <c r="B120" s="669"/>
      <c r="D120" s="662" t="s">
        <v>3500</v>
      </c>
      <c r="E120" s="671" t="s">
        <v>3433</v>
      </c>
      <c r="F120" s="672" t="s">
        <v>3381</v>
      </c>
      <c r="H120" s="673">
        <v>34.23</v>
      </c>
      <c r="L120" s="669"/>
      <c r="M120" s="674"/>
      <c r="N120" s="675"/>
      <c r="O120" s="675"/>
      <c r="P120" s="675"/>
      <c r="Q120" s="675"/>
      <c r="R120" s="675"/>
      <c r="S120" s="675"/>
      <c r="T120" s="676"/>
      <c r="AT120" s="671" t="s">
        <v>3500</v>
      </c>
      <c r="AU120" s="671" t="s">
        <v>266</v>
      </c>
      <c r="AV120" s="670" t="s">
        <v>527</v>
      </c>
      <c r="AW120" s="670" t="s">
        <v>3502</v>
      </c>
      <c r="AX120" s="670" t="s">
        <v>94</v>
      </c>
      <c r="AY120" s="671" t="s">
        <v>3494</v>
      </c>
    </row>
    <row r="121" spans="2:65" s="583" customFormat="1" ht="16.5" customHeight="1">
      <c r="B121" s="647"/>
      <c r="C121" s="677" t="s">
        <v>3532</v>
      </c>
      <c r="D121" s="677" t="s">
        <v>3503</v>
      </c>
      <c r="E121" s="678" t="s">
        <v>4379</v>
      </c>
      <c r="F121" s="679" t="s">
        <v>4380</v>
      </c>
      <c r="G121" s="680" t="s">
        <v>183</v>
      </c>
      <c r="H121" s="681">
        <v>19.467</v>
      </c>
      <c r="I121" s="830"/>
      <c r="J121" s="682">
        <f>ROUND(I121*H121,2)</f>
        <v>0</v>
      </c>
      <c r="K121" s="679" t="s">
        <v>3433</v>
      </c>
      <c r="L121" s="584"/>
      <c r="M121" s="683" t="s">
        <v>3433</v>
      </c>
      <c r="N121" s="684" t="s">
        <v>3450</v>
      </c>
      <c r="O121" s="657">
        <v>0.248</v>
      </c>
      <c r="P121" s="657">
        <f>O121*H121</f>
        <v>4.827815999999999</v>
      </c>
      <c r="Q121" s="657">
        <v>0</v>
      </c>
      <c r="R121" s="657">
        <f>Q121*H121</f>
        <v>0</v>
      </c>
      <c r="S121" s="657">
        <v>0</v>
      </c>
      <c r="T121" s="658">
        <f>S121*H121</f>
        <v>0</v>
      </c>
      <c r="AR121" s="576" t="s">
        <v>527</v>
      </c>
      <c r="AT121" s="576" t="s">
        <v>3503</v>
      </c>
      <c r="AU121" s="576" t="s">
        <v>266</v>
      </c>
      <c r="AY121" s="576" t="s">
        <v>3494</v>
      </c>
      <c r="BE121" s="659">
        <f>IF(N121="základní",J121,0)</f>
        <v>0</v>
      </c>
      <c r="BF121" s="659">
        <f>IF(N121="snížená",J121,0)</f>
        <v>0</v>
      </c>
      <c r="BG121" s="659">
        <f>IF(N121="zákl. přenesená",J121,0)</f>
        <v>0</v>
      </c>
      <c r="BH121" s="659">
        <f>IF(N121="sníž. přenesená",J121,0)</f>
        <v>0</v>
      </c>
      <c r="BI121" s="659">
        <f>IF(N121="nulová",J121,0)</f>
        <v>0</v>
      </c>
      <c r="BJ121" s="576" t="s">
        <v>94</v>
      </c>
      <c r="BK121" s="659">
        <f>ROUND(I121*H121,2)</f>
        <v>0</v>
      </c>
      <c r="BL121" s="576" t="s">
        <v>527</v>
      </c>
      <c r="BM121" s="576" t="s">
        <v>4381</v>
      </c>
    </row>
    <row r="122" spans="2:51" s="686" customFormat="1" ht="12.75">
      <c r="B122" s="685"/>
      <c r="D122" s="662" t="s">
        <v>3500</v>
      </c>
      <c r="E122" s="687" t="s">
        <v>3433</v>
      </c>
      <c r="F122" s="688" t="s">
        <v>4150</v>
      </c>
      <c r="H122" s="687" t="s">
        <v>3433</v>
      </c>
      <c r="L122" s="685"/>
      <c r="M122" s="689"/>
      <c r="N122" s="690"/>
      <c r="O122" s="690"/>
      <c r="P122" s="690"/>
      <c r="Q122" s="690"/>
      <c r="R122" s="690"/>
      <c r="S122" s="690"/>
      <c r="T122" s="691"/>
      <c r="AT122" s="687" t="s">
        <v>3500</v>
      </c>
      <c r="AU122" s="687" t="s">
        <v>266</v>
      </c>
      <c r="AV122" s="686" t="s">
        <v>94</v>
      </c>
      <c r="AW122" s="686" t="s">
        <v>3502</v>
      </c>
      <c r="AX122" s="686" t="s">
        <v>3493</v>
      </c>
      <c r="AY122" s="687" t="s">
        <v>3494</v>
      </c>
    </row>
    <row r="123" spans="2:51" s="661" customFormat="1" ht="12.75">
      <c r="B123" s="660"/>
      <c r="D123" s="662" t="s">
        <v>3500</v>
      </c>
      <c r="E123" s="663" t="s">
        <v>3433</v>
      </c>
      <c r="F123" s="664" t="s">
        <v>4382</v>
      </c>
      <c r="H123" s="665">
        <v>18.447</v>
      </c>
      <c r="L123" s="660"/>
      <c r="M123" s="666"/>
      <c r="N123" s="667"/>
      <c r="O123" s="667"/>
      <c r="P123" s="667"/>
      <c r="Q123" s="667"/>
      <c r="R123" s="667"/>
      <c r="S123" s="667"/>
      <c r="T123" s="668"/>
      <c r="AT123" s="663" t="s">
        <v>3500</v>
      </c>
      <c r="AU123" s="663" t="s">
        <v>266</v>
      </c>
      <c r="AV123" s="661" t="s">
        <v>266</v>
      </c>
      <c r="AW123" s="661" t="s">
        <v>3502</v>
      </c>
      <c r="AX123" s="661" t="s">
        <v>3493</v>
      </c>
      <c r="AY123" s="663" t="s">
        <v>3494</v>
      </c>
    </row>
    <row r="124" spans="2:51" s="661" customFormat="1" ht="12.75">
      <c r="B124" s="660"/>
      <c r="D124" s="662" t="s">
        <v>3500</v>
      </c>
      <c r="E124" s="663" t="s">
        <v>3433</v>
      </c>
      <c r="F124" s="664" t="s">
        <v>4383</v>
      </c>
      <c r="H124" s="665">
        <v>1.02</v>
      </c>
      <c r="L124" s="660"/>
      <c r="M124" s="666"/>
      <c r="N124" s="667"/>
      <c r="O124" s="667"/>
      <c r="P124" s="667"/>
      <c r="Q124" s="667"/>
      <c r="R124" s="667"/>
      <c r="S124" s="667"/>
      <c r="T124" s="668"/>
      <c r="AT124" s="663" t="s">
        <v>3500</v>
      </c>
      <c r="AU124" s="663" t="s">
        <v>266</v>
      </c>
      <c r="AV124" s="661" t="s">
        <v>266</v>
      </c>
      <c r="AW124" s="661" t="s">
        <v>3502</v>
      </c>
      <c r="AX124" s="661" t="s">
        <v>3493</v>
      </c>
      <c r="AY124" s="663" t="s">
        <v>3494</v>
      </c>
    </row>
    <row r="125" spans="2:51" s="670" customFormat="1" ht="12.75">
      <c r="B125" s="669"/>
      <c r="D125" s="662" t="s">
        <v>3500</v>
      </c>
      <c r="E125" s="671" t="s">
        <v>3433</v>
      </c>
      <c r="F125" s="672" t="s">
        <v>3381</v>
      </c>
      <c r="H125" s="673">
        <v>19.467</v>
      </c>
      <c r="L125" s="669"/>
      <c r="M125" s="674"/>
      <c r="N125" s="675"/>
      <c r="O125" s="675"/>
      <c r="P125" s="675"/>
      <c r="Q125" s="675"/>
      <c r="R125" s="675"/>
      <c r="S125" s="675"/>
      <c r="T125" s="676"/>
      <c r="AT125" s="671" t="s">
        <v>3500</v>
      </c>
      <c r="AU125" s="671" t="s">
        <v>266</v>
      </c>
      <c r="AV125" s="670" t="s">
        <v>527</v>
      </c>
      <c r="AW125" s="670" t="s">
        <v>3502</v>
      </c>
      <c r="AX125" s="670" t="s">
        <v>94</v>
      </c>
      <c r="AY125" s="671" t="s">
        <v>3494</v>
      </c>
    </row>
    <row r="126" spans="2:65" s="583" customFormat="1" ht="16.5" customHeight="1">
      <c r="B126" s="647"/>
      <c r="C126" s="677" t="s">
        <v>145</v>
      </c>
      <c r="D126" s="677" t="s">
        <v>3503</v>
      </c>
      <c r="E126" s="678" t="s">
        <v>4384</v>
      </c>
      <c r="F126" s="679" t="s">
        <v>4385</v>
      </c>
      <c r="G126" s="680" t="s">
        <v>355</v>
      </c>
      <c r="H126" s="681">
        <v>11</v>
      </c>
      <c r="I126" s="830"/>
      <c r="J126" s="682">
        <f>ROUND(I126*H126,2)</f>
        <v>0</v>
      </c>
      <c r="K126" s="679" t="s">
        <v>3498</v>
      </c>
      <c r="L126" s="584"/>
      <c r="M126" s="683" t="s">
        <v>3433</v>
      </c>
      <c r="N126" s="684" t="s">
        <v>3450</v>
      </c>
      <c r="O126" s="657">
        <v>0.242</v>
      </c>
      <c r="P126" s="657">
        <f>O126*H126</f>
        <v>2.662</v>
      </c>
      <c r="Q126" s="657">
        <v>0.00165</v>
      </c>
      <c r="R126" s="657">
        <f>Q126*H126</f>
        <v>0.01815</v>
      </c>
      <c r="S126" s="657">
        <v>0</v>
      </c>
      <c r="T126" s="658">
        <f>S126*H126</f>
        <v>0</v>
      </c>
      <c r="AR126" s="576" t="s">
        <v>527</v>
      </c>
      <c r="AT126" s="576" t="s">
        <v>3503</v>
      </c>
      <c r="AU126" s="576" t="s">
        <v>266</v>
      </c>
      <c r="AY126" s="576" t="s">
        <v>3494</v>
      </c>
      <c r="BE126" s="659">
        <f>IF(N126="základní",J126,0)</f>
        <v>0</v>
      </c>
      <c r="BF126" s="659">
        <f>IF(N126="snížená",J126,0)</f>
        <v>0</v>
      </c>
      <c r="BG126" s="659">
        <f>IF(N126="zákl. přenesená",J126,0)</f>
        <v>0</v>
      </c>
      <c r="BH126" s="659">
        <f>IF(N126="sníž. přenesená",J126,0)</f>
        <v>0</v>
      </c>
      <c r="BI126" s="659">
        <f>IF(N126="nulová",J126,0)</f>
        <v>0</v>
      </c>
      <c r="BJ126" s="576" t="s">
        <v>94</v>
      </c>
      <c r="BK126" s="659">
        <f>ROUND(I126*H126,2)</f>
        <v>0</v>
      </c>
      <c r="BL126" s="576" t="s">
        <v>527</v>
      </c>
      <c r="BM126" s="576" t="s">
        <v>4386</v>
      </c>
    </row>
    <row r="127" spans="2:51" s="661" customFormat="1" ht="12.75">
      <c r="B127" s="660"/>
      <c r="D127" s="662" t="s">
        <v>3500</v>
      </c>
      <c r="E127" s="663" t="s">
        <v>3433</v>
      </c>
      <c r="F127" s="664" t="s">
        <v>147</v>
      </c>
      <c r="H127" s="665">
        <v>11</v>
      </c>
      <c r="L127" s="660"/>
      <c r="M127" s="666"/>
      <c r="N127" s="667"/>
      <c r="O127" s="667"/>
      <c r="P127" s="667"/>
      <c r="Q127" s="667"/>
      <c r="R127" s="667"/>
      <c r="S127" s="667"/>
      <c r="T127" s="668"/>
      <c r="AT127" s="663" t="s">
        <v>3500</v>
      </c>
      <c r="AU127" s="663" t="s">
        <v>266</v>
      </c>
      <c r="AV127" s="661" t="s">
        <v>266</v>
      </c>
      <c r="AW127" s="661" t="s">
        <v>3502</v>
      </c>
      <c r="AX127" s="661" t="s">
        <v>3493</v>
      </c>
      <c r="AY127" s="663" t="s">
        <v>3494</v>
      </c>
    </row>
    <row r="128" spans="2:51" s="670" customFormat="1" ht="12.75">
      <c r="B128" s="669"/>
      <c r="D128" s="662" t="s">
        <v>3500</v>
      </c>
      <c r="E128" s="671" t="s">
        <v>3433</v>
      </c>
      <c r="F128" s="672" t="s">
        <v>3381</v>
      </c>
      <c r="H128" s="673">
        <v>11</v>
      </c>
      <c r="L128" s="669"/>
      <c r="M128" s="674"/>
      <c r="N128" s="675"/>
      <c r="O128" s="675"/>
      <c r="P128" s="675"/>
      <c r="Q128" s="675"/>
      <c r="R128" s="675"/>
      <c r="S128" s="675"/>
      <c r="T128" s="676"/>
      <c r="AT128" s="671" t="s">
        <v>3500</v>
      </c>
      <c r="AU128" s="671" t="s">
        <v>266</v>
      </c>
      <c r="AV128" s="670" t="s">
        <v>527</v>
      </c>
      <c r="AW128" s="670" t="s">
        <v>3502</v>
      </c>
      <c r="AX128" s="670" t="s">
        <v>94</v>
      </c>
      <c r="AY128" s="671" t="s">
        <v>3494</v>
      </c>
    </row>
    <row r="129" spans="2:65" s="583" customFormat="1" ht="16.5" customHeight="1">
      <c r="B129" s="647"/>
      <c r="C129" s="648" t="s">
        <v>147</v>
      </c>
      <c r="D129" s="648" t="s">
        <v>3495</v>
      </c>
      <c r="E129" s="649" t="s">
        <v>4387</v>
      </c>
      <c r="F129" s="650" t="s">
        <v>4388</v>
      </c>
      <c r="G129" s="651" t="s">
        <v>355</v>
      </c>
      <c r="H129" s="652">
        <v>11</v>
      </c>
      <c r="I129" s="829"/>
      <c r="J129" s="653">
        <f>ROUND(I129*H129,2)</f>
        <v>0</v>
      </c>
      <c r="K129" s="650" t="s">
        <v>3433</v>
      </c>
      <c r="L129" s="654"/>
      <c r="M129" s="655" t="s">
        <v>3433</v>
      </c>
      <c r="N129" s="656" t="s">
        <v>3450</v>
      </c>
      <c r="O129" s="657">
        <v>0</v>
      </c>
      <c r="P129" s="657">
        <f>O129*H129</f>
        <v>0</v>
      </c>
      <c r="Q129" s="657">
        <v>0.045</v>
      </c>
      <c r="R129" s="657">
        <f>Q129*H129</f>
        <v>0.495</v>
      </c>
      <c r="S129" s="657">
        <v>0</v>
      </c>
      <c r="T129" s="658">
        <f>S129*H129</f>
        <v>0</v>
      </c>
      <c r="AR129" s="576" t="s">
        <v>673</v>
      </c>
      <c r="AT129" s="576" t="s">
        <v>3495</v>
      </c>
      <c r="AU129" s="576" t="s">
        <v>266</v>
      </c>
      <c r="AY129" s="576" t="s">
        <v>3494</v>
      </c>
      <c r="BE129" s="659">
        <f>IF(N129="základní",J129,0)</f>
        <v>0</v>
      </c>
      <c r="BF129" s="659">
        <f>IF(N129="snížená",J129,0)</f>
        <v>0</v>
      </c>
      <c r="BG129" s="659">
        <f>IF(N129="zákl. přenesená",J129,0)</f>
        <v>0</v>
      </c>
      <c r="BH129" s="659">
        <f>IF(N129="sníž. přenesená",J129,0)</f>
        <v>0</v>
      </c>
      <c r="BI129" s="659">
        <f>IF(N129="nulová",J129,0)</f>
        <v>0</v>
      </c>
      <c r="BJ129" s="576" t="s">
        <v>94</v>
      </c>
      <c r="BK129" s="659">
        <f>ROUND(I129*H129,2)</f>
        <v>0</v>
      </c>
      <c r="BL129" s="576" t="s">
        <v>527</v>
      </c>
      <c r="BM129" s="576" t="s">
        <v>4389</v>
      </c>
    </row>
    <row r="130" spans="2:51" s="661" customFormat="1" ht="12.75">
      <c r="B130" s="660"/>
      <c r="D130" s="662" t="s">
        <v>3500</v>
      </c>
      <c r="E130" s="663" t="s">
        <v>3433</v>
      </c>
      <c r="F130" s="664" t="s">
        <v>147</v>
      </c>
      <c r="H130" s="665">
        <v>11</v>
      </c>
      <c r="L130" s="660"/>
      <c r="M130" s="666"/>
      <c r="N130" s="667"/>
      <c r="O130" s="667"/>
      <c r="P130" s="667"/>
      <c r="Q130" s="667"/>
      <c r="R130" s="667"/>
      <c r="S130" s="667"/>
      <c r="T130" s="668"/>
      <c r="AT130" s="663" t="s">
        <v>3500</v>
      </c>
      <c r="AU130" s="663" t="s">
        <v>266</v>
      </c>
      <c r="AV130" s="661" t="s">
        <v>266</v>
      </c>
      <c r="AW130" s="661" t="s">
        <v>3502</v>
      </c>
      <c r="AX130" s="661" t="s">
        <v>3493</v>
      </c>
      <c r="AY130" s="663" t="s">
        <v>3494</v>
      </c>
    </row>
    <row r="131" spans="2:51" s="670" customFormat="1" ht="12.75">
      <c r="B131" s="669"/>
      <c r="D131" s="662" t="s">
        <v>3500</v>
      </c>
      <c r="E131" s="671" t="s">
        <v>3433</v>
      </c>
      <c r="F131" s="672" t="s">
        <v>3381</v>
      </c>
      <c r="H131" s="673">
        <v>11</v>
      </c>
      <c r="L131" s="669"/>
      <c r="M131" s="674"/>
      <c r="N131" s="675"/>
      <c r="O131" s="675"/>
      <c r="P131" s="675"/>
      <c r="Q131" s="675"/>
      <c r="R131" s="675"/>
      <c r="S131" s="675"/>
      <c r="T131" s="676"/>
      <c r="AT131" s="671" t="s">
        <v>3500</v>
      </c>
      <c r="AU131" s="671" t="s">
        <v>266</v>
      </c>
      <c r="AV131" s="670" t="s">
        <v>527</v>
      </c>
      <c r="AW131" s="670" t="s">
        <v>3502</v>
      </c>
      <c r="AX131" s="670" t="s">
        <v>94</v>
      </c>
      <c r="AY131" s="671" t="s">
        <v>3494</v>
      </c>
    </row>
    <row r="132" spans="2:65" s="583" customFormat="1" ht="16.5" customHeight="1">
      <c r="B132" s="647"/>
      <c r="C132" s="677" t="s">
        <v>149</v>
      </c>
      <c r="D132" s="677" t="s">
        <v>3503</v>
      </c>
      <c r="E132" s="678" t="s">
        <v>4390</v>
      </c>
      <c r="F132" s="679" t="s">
        <v>4391</v>
      </c>
      <c r="G132" s="680" t="s">
        <v>183</v>
      </c>
      <c r="H132" s="681">
        <v>21.762</v>
      </c>
      <c r="I132" s="830"/>
      <c r="J132" s="682">
        <f>ROUND(I132*H132,2)</f>
        <v>0</v>
      </c>
      <c r="K132" s="679" t="s">
        <v>3433</v>
      </c>
      <c r="L132" s="584"/>
      <c r="M132" s="683" t="s">
        <v>3433</v>
      </c>
      <c r="N132" s="684" t="s">
        <v>3450</v>
      </c>
      <c r="O132" s="657">
        <v>0.868</v>
      </c>
      <c r="P132" s="657">
        <f>O132*H132</f>
        <v>18.889416</v>
      </c>
      <c r="Q132" s="657">
        <v>0</v>
      </c>
      <c r="R132" s="657">
        <f>Q132*H132</f>
        <v>0</v>
      </c>
      <c r="S132" s="657">
        <v>0</v>
      </c>
      <c r="T132" s="658">
        <f>S132*H132</f>
        <v>0</v>
      </c>
      <c r="AR132" s="576" t="s">
        <v>527</v>
      </c>
      <c r="AT132" s="576" t="s">
        <v>3503</v>
      </c>
      <c r="AU132" s="576" t="s">
        <v>266</v>
      </c>
      <c r="AY132" s="576" t="s">
        <v>3494</v>
      </c>
      <c r="BE132" s="659">
        <f>IF(N132="základní",J132,0)</f>
        <v>0</v>
      </c>
      <c r="BF132" s="659">
        <f>IF(N132="snížená",J132,0)</f>
        <v>0</v>
      </c>
      <c r="BG132" s="659">
        <f>IF(N132="zákl. přenesená",J132,0)</f>
        <v>0</v>
      </c>
      <c r="BH132" s="659">
        <f>IF(N132="sníž. přenesená",J132,0)</f>
        <v>0</v>
      </c>
      <c r="BI132" s="659">
        <f>IF(N132="nulová",J132,0)</f>
        <v>0</v>
      </c>
      <c r="BJ132" s="576" t="s">
        <v>94</v>
      </c>
      <c r="BK132" s="659">
        <f>ROUND(I132*H132,2)</f>
        <v>0</v>
      </c>
      <c r="BL132" s="576" t="s">
        <v>527</v>
      </c>
      <c r="BM132" s="576" t="s">
        <v>4392</v>
      </c>
    </row>
    <row r="133" spans="2:51" s="686" customFormat="1" ht="12.75">
      <c r="B133" s="685"/>
      <c r="D133" s="662" t="s">
        <v>3500</v>
      </c>
      <c r="E133" s="687" t="s">
        <v>3433</v>
      </c>
      <c r="F133" s="688" t="s">
        <v>4393</v>
      </c>
      <c r="H133" s="687" t="s">
        <v>3433</v>
      </c>
      <c r="L133" s="685"/>
      <c r="M133" s="689"/>
      <c r="N133" s="690"/>
      <c r="O133" s="690"/>
      <c r="P133" s="690"/>
      <c r="Q133" s="690"/>
      <c r="R133" s="690"/>
      <c r="S133" s="690"/>
      <c r="T133" s="691"/>
      <c r="AT133" s="687" t="s">
        <v>3500</v>
      </c>
      <c r="AU133" s="687" t="s">
        <v>266</v>
      </c>
      <c r="AV133" s="686" t="s">
        <v>94</v>
      </c>
      <c r="AW133" s="686" t="s">
        <v>3502</v>
      </c>
      <c r="AX133" s="686" t="s">
        <v>3493</v>
      </c>
      <c r="AY133" s="687" t="s">
        <v>3494</v>
      </c>
    </row>
    <row r="134" spans="2:51" s="661" customFormat="1" ht="12.75">
      <c r="B134" s="660"/>
      <c r="D134" s="662" t="s">
        <v>3500</v>
      </c>
      <c r="E134" s="663" t="s">
        <v>3433</v>
      </c>
      <c r="F134" s="664" t="s">
        <v>4394</v>
      </c>
      <c r="H134" s="665">
        <v>21.762</v>
      </c>
      <c r="L134" s="660"/>
      <c r="M134" s="666"/>
      <c r="N134" s="667"/>
      <c r="O134" s="667"/>
      <c r="P134" s="667"/>
      <c r="Q134" s="667"/>
      <c r="R134" s="667"/>
      <c r="S134" s="667"/>
      <c r="T134" s="668"/>
      <c r="AT134" s="663" t="s">
        <v>3500</v>
      </c>
      <c r="AU134" s="663" t="s">
        <v>266</v>
      </c>
      <c r="AV134" s="661" t="s">
        <v>266</v>
      </c>
      <c r="AW134" s="661" t="s">
        <v>3502</v>
      </c>
      <c r="AX134" s="661" t="s">
        <v>3493</v>
      </c>
      <c r="AY134" s="663" t="s">
        <v>3494</v>
      </c>
    </row>
    <row r="135" spans="2:51" s="670" customFormat="1" ht="12.75">
      <c r="B135" s="669"/>
      <c r="D135" s="662" t="s">
        <v>3500</v>
      </c>
      <c r="E135" s="671" t="s">
        <v>3433</v>
      </c>
      <c r="F135" s="672" t="s">
        <v>3381</v>
      </c>
      <c r="H135" s="673">
        <v>21.762</v>
      </c>
      <c r="L135" s="669"/>
      <c r="M135" s="674"/>
      <c r="N135" s="675"/>
      <c r="O135" s="675"/>
      <c r="P135" s="675"/>
      <c r="Q135" s="675"/>
      <c r="R135" s="675"/>
      <c r="S135" s="675"/>
      <c r="T135" s="676"/>
      <c r="AT135" s="671" t="s">
        <v>3500</v>
      </c>
      <c r="AU135" s="671" t="s">
        <v>266</v>
      </c>
      <c r="AV135" s="670" t="s">
        <v>527</v>
      </c>
      <c r="AW135" s="670" t="s">
        <v>3502</v>
      </c>
      <c r="AX135" s="670" t="s">
        <v>94</v>
      </c>
      <c r="AY135" s="671" t="s">
        <v>3494</v>
      </c>
    </row>
    <row r="136" spans="2:65" s="583" customFormat="1" ht="16.5" customHeight="1">
      <c r="B136" s="647"/>
      <c r="C136" s="677" t="s">
        <v>152</v>
      </c>
      <c r="D136" s="677" t="s">
        <v>3503</v>
      </c>
      <c r="E136" s="678" t="s">
        <v>3687</v>
      </c>
      <c r="F136" s="679" t="s">
        <v>4395</v>
      </c>
      <c r="G136" s="680" t="s">
        <v>183</v>
      </c>
      <c r="H136" s="681">
        <v>19.467</v>
      </c>
      <c r="I136" s="830"/>
      <c r="J136" s="682">
        <f>ROUND(I136*H136,2)</f>
        <v>0</v>
      </c>
      <c r="K136" s="679" t="s">
        <v>3498</v>
      </c>
      <c r="L136" s="584"/>
      <c r="M136" s="683" t="s">
        <v>3433</v>
      </c>
      <c r="N136" s="684" t="s">
        <v>3450</v>
      </c>
      <c r="O136" s="657">
        <v>1.95</v>
      </c>
      <c r="P136" s="657">
        <f>O136*H136</f>
        <v>37.960649999999994</v>
      </c>
      <c r="Q136" s="657">
        <v>1.0312</v>
      </c>
      <c r="R136" s="657">
        <f>Q136*H136</f>
        <v>20.074370399999996</v>
      </c>
      <c r="S136" s="657">
        <v>0</v>
      </c>
      <c r="T136" s="658">
        <f>S136*H136</f>
        <v>0</v>
      </c>
      <c r="AR136" s="576" t="s">
        <v>527</v>
      </c>
      <c r="AT136" s="576" t="s">
        <v>3503</v>
      </c>
      <c r="AU136" s="576" t="s">
        <v>266</v>
      </c>
      <c r="AY136" s="576" t="s">
        <v>3494</v>
      </c>
      <c r="BE136" s="659">
        <f>IF(N136="základní",J136,0)</f>
        <v>0</v>
      </c>
      <c r="BF136" s="659">
        <f>IF(N136="snížená",J136,0)</f>
        <v>0</v>
      </c>
      <c r="BG136" s="659">
        <f>IF(N136="zákl. přenesená",J136,0)</f>
        <v>0</v>
      </c>
      <c r="BH136" s="659">
        <f>IF(N136="sníž. přenesená",J136,0)</f>
        <v>0</v>
      </c>
      <c r="BI136" s="659">
        <f>IF(N136="nulová",J136,0)</f>
        <v>0</v>
      </c>
      <c r="BJ136" s="576" t="s">
        <v>94</v>
      </c>
      <c r="BK136" s="659">
        <f>ROUND(I136*H136,2)</f>
        <v>0</v>
      </c>
      <c r="BL136" s="576" t="s">
        <v>527</v>
      </c>
      <c r="BM136" s="576" t="s">
        <v>4396</v>
      </c>
    </row>
    <row r="137" spans="2:51" s="686" customFormat="1" ht="12.75">
      <c r="B137" s="685"/>
      <c r="D137" s="662" t="s">
        <v>3500</v>
      </c>
      <c r="E137" s="687" t="s">
        <v>3433</v>
      </c>
      <c r="F137" s="688" t="s">
        <v>4150</v>
      </c>
      <c r="H137" s="687" t="s">
        <v>3433</v>
      </c>
      <c r="L137" s="685"/>
      <c r="M137" s="689"/>
      <c r="N137" s="690"/>
      <c r="O137" s="690"/>
      <c r="P137" s="690"/>
      <c r="Q137" s="690"/>
      <c r="R137" s="690"/>
      <c r="S137" s="690"/>
      <c r="T137" s="691"/>
      <c r="AT137" s="687" t="s">
        <v>3500</v>
      </c>
      <c r="AU137" s="687" t="s">
        <v>266</v>
      </c>
      <c r="AV137" s="686" t="s">
        <v>94</v>
      </c>
      <c r="AW137" s="686" t="s">
        <v>3502</v>
      </c>
      <c r="AX137" s="686" t="s">
        <v>3493</v>
      </c>
      <c r="AY137" s="687" t="s">
        <v>3494</v>
      </c>
    </row>
    <row r="138" spans="2:51" s="661" customFormat="1" ht="12.75">
      <c r="B138" s="660"/>
      <c r="D138" s="662" t="s">
        <v>3500</v>
      </c>
      <c r="E138" s="663" t="s">
        <v>3433</v>
      </c>
      <c r="F138" s="664" t="s">
        <v>4382</v>
      </c>
      <c r="H138" s="665">
        <v>18.447</v>
      </c>
      <c r="L138" s="660"/>
      <c r="M138" s="666"/>
      <c r="N138" s="667"/>
      <c r="O138" s="667"/>
      <c r="P138" s="667"/>
      <c r="Q138" s="667"/>
      <c r="R138" s="667"/>
      <c r="S138" s="667"/>
      <c r="T138" s="668"/>
      <c r="AT138" s="663" t="s">
        <v>3500</v>
      </c>
      <c r="AU138" s="663" t="s">
        <v>266</v>
      </c>
      <c r="AV138" s="661" t="s">
        <v>266</v>
      </c>
      <c r="AW138" s="661" t="s">
        <v>3502</v>
      </c>
      <c r="AX138" s="661" t="s">
        <v>3493</v>
      </c>
      <c r="AY138" s="663" t="s">
        <v>3494</v>
      </c>
    </row>
    <row r="139" spans="2:51" s="661" customFormat="1" ht="12.75">
      <c r="B139" s="660"/>
      <c r="D139" s="662" t="s">
        <v>3500</v>
      </c>
      <c r="E139" s="663" t="s">
        <v>3433</v>
      </c>
      <c r="F139" s="664" t="s">
        <v>4383</v>
      </c>
      <c r="H139" s="665">
        <v>1.02</v>
      </c>
      <c r="L139" s="660"/>
      <c r="M139" s="666"/>
      <c r="N139" s="667"/>
      <c r="O139" s="667"/>
      <c r="P139" s="667"/>
      <c r="Q139" s="667"/>
      <c r="R139" s="667"/>
      <c r="S139" s="667"/>
      <c r="T139" s="668"/>
      <c r="AT139" s="663" t="s">
        <v>3500</v>
      </c>
      <c r="AU139" s="663" t="s">
        <v>266</v>
      </c>
      <c r="AV139" s="661" t="s">
        <v>266</v>
      </c>
      <c r="AW139" s="661" t="s">
        <v>3502</v>
      </c>
      <c r="AX139" s="661" t="s">
        <v>3493</v>
      </c>
      <c r="AY139" s="663" t="s">
        <v>3494</v>
      </c>
    </row>
    <row r="140" spans="2:51" s="670" customFormat="1" ht="12.75">
      <c r="B140" s="669"/>
      <c r="D140" s="662" t="s">
        <v>3500</v>
      </c>
      <c r="E140" s="671" t="s">
        <v>3433</v>
      </c>
      <c r="F140" s="672" t="s">
        <v>3381</v>
      </c>
      <c r="H140" s="673">
        <v>19.467</v>
      </c>
      <c r="L140" s="669"/>
      <c r="M140" s="674"/>
      <c r="N140" s="675"/>
      <c r="O140" s="675"/>
      <c r="P140" s="675"/>
      <c r="Q140" s="675"/>
      <c r="R140" s="675"/>
      <c r="S140" s="675"/>
      <c r="T140" s="676"/>
      <c r="AT140" s="671" t="s">
        <v>3500</v>
      </c>
      <c r="AU140" s="671" t="s">
        <v>266</v>
      </c>
      <c r="AV140" s="670" t="s">
        <v>527</v>
      </c>
      <c r="AW140" s="670" t="s">
        <v>3502</v>
      </c>
      <c r="AX140" s="670" t="s">
        <v>94</v>
      </c>
      <c r="AY140" s="671" t="s">
        <v>3494</v>
      </c>
    </row>
    <row r="141" spans="2:63" s="635" customFormat="1" ht="22.9" customHeight="1">
      <c r="B141" s="634"/>
      <c r="D141" s="636" t="s">
        <v>3491</v>
      </c>
      <c r="E141" s="645" t="s">
        <v>673</v>
      </c>
      <c r="F141" s="645" t="s">
        <v>674</v>
      </c>
      <c r="J141" s="646">
        <f>BK141</f>
        <v>0</v>
      </c>
      <c r="L141" s="634"/>
      <c r="M141" s="639"/>
      <c r="N141" s="640"/>
      <c r="O141" s="640"/>
      <c r="P141" s="641">
        <f>SUM(P142:P153)</f>
        <v>51.135771999999996</v>
      </c>
      <c r="Q141" s="640"/>
      <c r="R141" s="641">
        <f>SUM(R142:R153)</f>
        <v>0.44521390000000005</v>
      </c>
      <c r="S141" s="640"/>
      <c r="T141" s="642">
        <f>SUM(T142:T153)</f>
        <v>0</v>
      </c>
      <c r="AR141" s="636" t="s">
        <v>94</v>
      </c>
      <c r="AT141" s="643" t="s">
        <v>3491</v>
      </c>
      <c r="AU141" s="643" t="s">
        <v>94</v>
      </c>
      <c r="AY141" s="636" t="s">
        <v>3494</v>
      </c>
      <c r="BK141" s="644">
        <f>SUM(BK142:BK153)</f>
        <v>0</v>
      </c>
    </row>
    <row r="142" spans="2:65" s="583" customFormat="1" ht="16.5" customHeight="1">
      <c r="B142" s="647"/>
      <c r="C142" s="677" t="s">
        <v>158</v>
      </c>
      <c r="D142" s="677" t="s">
        <v>3503</v>
      </c>
      <c r="E142" s="678" t="s">
        <v>4397</v>
      </c>
      <c r="F142" s="679" t="s">
        <v>4398</v>
      </c>
      <c r="G142" s="680" t="s">
        <v>355</v>
      </c>
      <c r="H142" s="681">
        <v>1</v>
      </c>
      <c r="I142" s="830"/>
      <c r="J142" s="682">
        <f>ROUND(I142*H142,2)</f>
        <v>0</v>
      </c>
      <c r="K142" s="679" t="s">
        <v>3433</v>
      </c>
      <c r="L142" s="584"/>
      <c r="M142" s="683" t="s">
        <v>3433</v>
      </c>
      <c r="N142" s="684" t="s">
        <v>3450</v>
      </c>
      <c r="O142" s="657">
        <v>2.064</v>
      </c>
      <c r="P142" s="657">
        <f>O142*H142</f>
        <v>2.064</v>
      </c>
      <c r="Q142" s="657">
        <v>0.21734</v>
      </c>
      <c r="R142" s="657">
        <f>Q142*H142</f>
        <v>0.21734</v>
      </c>
      <c r="S142" s="657">
        <v>0</v>
      </c>
      <c r="T142" s="658">
        <f>S142*H142</f>
        <v>0</v>
      </c>
      <c r="AR142" s="576" t="s">
        <v>527</v>
      </c>
      <c r="AT142" s="576" t="s">
        <v>3503</v>
      </c>
      <c r="AU142" s="576" t="s">
        <v>266</v>
      </c>
      <c r="AY142" s="576" t="s">
        <v>3494</v>
      </c>
      <c r="BE142" s="659">
        <f>IF(N142="základní",J142,0)</f>
        <v>0</v>
      </c>
      <c r="BF142" s="659">
        <f>IF(N142="snížená",J142,0)</f>
        <v>0</v>
      </c>
      <c r="BG142" s="659">
        <f>IF(N142="zákl. přenesená",J142,0)</f>
        <v>0</v>
      </c>
      <c r="BH142" s="659">
        <f>IF(N142="sníž. přenesená",J142,0)</f>
        <v>0</v>
      </c>
      <c r="BI142" s="659">
        <f>IF(N142="nulová",J142,0)</f>
        <v>0</v>
      </c>
      <c r="BJ142" s="576" t="s">
        <v>94</v>
      </c>
      <c r="BK142" s="659">
        <f>ROUND(I142*H142,2)</f>
        <v>0</v>
      </c>
      <c r="BL142" s="576" t="s">
        <v>527</v>
      </c>
      <c r="BM142" s="576" t="s">
        <v>4399</v>
      </c>
    </row>
    <row r="143" spans="2:51" s="661" customFormat="1" ht="12.75">
      <c r="B143" s="660"/>
      <c r="D143" s="662" t="s">
        <v>3500</v>
      </c>
      <c r="E143" s="663" t="s">
        <v>3433</v>
      </c>
      <c r="F143" s="664" t="s">
        <v>94</v>
      </c>
      <c r="H143" s="665">
        <v>1</v>
      </c>
      <c r="L143" s="660"/>
      <c r="M143" s="666"/>
      <c r="N143" s="667"/>
      <c r="O143" s="667"/>
      <c r="P143" s="667"/>
      <c r="Q143" s="667"/>
      <c r="R143" s="667"/>
      <c r="S143" s="667"/>
      <c r="T143" s="668"/>
      <c r="AT143" s="663" t="s">
        <v>3500</v>
      </c>
      <c r="AU143" s="663" t="s">
        <v>266</v>
      </c>
      <c r="AV143" s="661" t="s">
        <v>266</v>
      </c>
      <c r="AW143" s="661" t="s">
        <v>3502</v>
      </c>
      <c r="AX143" s="661" t="s">
        <v>3493</v>
      </c>
      <c r="AY143" s="663" t="s">
        <v>3494</v>
      </c>
    </row>
    <row r="144" spans="2:51" s="670" customFormat="1" ht="12.75">
      <c r="B144" s="669"/>
      <c r="D144" s="662" t="s">
        <v>3500</v>
      </c>
      <c r="E144" s="671" t="s">
        <v>3433</v>
      </c>
      <c r="F144" s="672" t="s">
        <v>3381</v>
      </c>
      <c r="H144" s="673">
        <v>1</v>
      </c>
      <c r="L144" s="669"/>
      <c r="M144" s="674"/>
      <c r="N144" s="675"/>
      <c r="O144" s="675"/>
      <c r="P144" s="675"/>
      <c r="Q144" s="675"/>
      <c r="R144" s="675"/>
      <c r="S144" s="675"/>
      <c r="T144" s="676"/>
      <c r="AT144" s="671" t="s">
        <v>3500</v>
      </c>
      <c r="AU144" s="671" t="s">
        <v>266</v>
      </c>
      <c r="AV144" s="670" t="s">
        <v>527</v>
      </c>
      <c r="AW144" s="670" t="s">
        <v>3502</v>
      </c>
      <c r="AX144" s="670" t="s">
        <v>94</v>
      </c>
      <c r="AY144" s="671" t="s">
        <v>3494</v>
      </c>
    </row>
    <row r="145" spans="2:65" s="583" customFormat="1" ht="16.5" customHeight="1">
      <c r="B145" s="647"/>
      <c r="C145" s="648" t="s">
        <v>160</v>
      </c>
      <c r="D145" s="648" t="s">
        <v>3495</v>
      </c>
      <c r="E145" s="649" t="s">
        <v>4400</v>
      </c>
      <c r="F145" s="650" t="s">
        <v>4401</v>
      </c>
      <c r="G145" s="651" t="s">
        <v>355</v>
      </c>
      <c r="H145" s="652">
        <v>1</v>
      </c>
      <c r="I145" s="829"/>
      <c r="J145" s="653">
        <f>ROUND(I145*H145,2)</f>
        <v>0</v>
      </c>
      <c r="K145" s="650" t="s">
        <v>3433</v>
      </c>
      <c r="L145" s="654"/>
      <c r="M145" s="655" t="s">
        <v>3433</v>
      </c>
      <c r="N145" s="656" t="s">
        <v>3450</v>
      </c>
      <c r="O145" s="657">
        <v>0</v>
      </c>
      <c r="P145" s="657">
        <f>O145*H145</f>
        <v>0</v>
      </c>
      <c r="Q145" s="657">
        <v>0.0884</v>
      </c>
      <c r="R145" s="657">
        <f>Q145*H145</f>
        <v>0.0884</v>
      </c>
      <c r="S145" s="657">
        <v>0</v>
      </c>
      <c r="T145" s="658">
        <f>S145*H145</f>
        <v>0</v>
      </c>
      <c r="AR145" s="576" t="s">
        <v>673</v>
      </c>
      <c r="AT145" s="576" t="s">
        <v>3495</v>
      </c>
      <c r="AU145" s="576" t="s">
        <v>266</v>
      </c>
      <c r="AY145" s="576" t="s">
        <v>3494</v>
      </c>
      <c r="BE145" s="659">
        <f>IF(N145="základní",J145,0)</f>
        <v>0</v>
      </c>
      <c r="BF145" s="659">
        <f>IF(N145="snížená",J145,0)</f>
        <v>0</v>
      </c>
      <c r="BG145" s="659">
        <f>IF(N145="zákl. přenesená",J145,0)</f>
        <v>0</v>
      </c>
      <c r="BH145" s="659">
        <f>IF(N145="sníž. přenesená",J145,0)</f>
        <v>0</v>
      </c>
      <c r="BI145" s="659">
        <f>IF(N145="nulová",J145,0)</f>
        <v>0</v>
      </c>
      <c r="BJ145" s="576" t="s">
        <v>94</v>
      </c>
      <c r="BK145" s="659">
        <f>ROUND(I145*H145,2)</f>
        <v>0</v>
      </c>
      <c r="BL145" s="576" t="s">
        <v>527</v>
      </c>
      <c r="BM145" s="576" t="s">
        <v>4402</v>
      </c>
    </row>
    <row r="146" spans="2:51" s="661" customFormat="1" ht="12.75">
      <c r="B146" s="660"/>
      <c r="D146" s="662" t="s">
        <v>3500</v>
      </c>
      <c r="E146" s="663" t="s">
        <v>3433</v>
      </c>
      <c r="F146" s="664" t="s">
        <v>94</v>
      </c>
      <c r="H146" s="665">
        <v>1</v>
      </c>
      <c r="L146" s="660"/>
      <c r="M146" s="666"/>
      <c r="N146" s="667"/>
      <c r="O146" s="667"/>
      <c r="P146" s="667"/>
      <c r="Q146" s="667"/>
      <c r="R146" s="667"/>
      <c r="S146" s="667"/>
      <c r="T146" s="668"/>
      <c r="AT146" s="663" t="s">
        <v>3500</v>
      </c>
      <c r="AU146" s="663" t="s">
        <v>266</v>
      </c>
      <c r="AV146" s="661" t="s">
        <v>266</v>
      </c>
      <c r="AW146" s="661" t="s">
        <v>3502</v>
      </c>
      <c r="AX146" s="661" t="s">
        <v>3493</v>
      </c>
      <c r="AY146" s="663" t="s">
        <v>3494</v>
      </c>
    </row>
    <row r="147" spans="2:51" s="670" customFormat="1" ht="12.75">
      <c r="B147" s="669"/>
      <c r="D147" s="662" t="s">
        <v>3500</v>
      </c>
      <c r="E147" s="671" t="s">
        <v>3433</v>
      </c>
      <c r="F147" s="672" t="s">
        <v>3381</v>
      </c>
      <c r="H147" s="673">
        <v>1</v>
      </c>
      <c r="L147" s="669"/>
      <c r="M147" s="674"/>
      <c r="N147" s="675"/>
      <c r="O147" s="675"/>
      <c r="P147" s="675"/>
      <c r="Q147" s="675"/>
      <c r="R147" s="675"/>
      <c r="S147" s="675"/>
      <c r="T147" s="676"/>
      <c r="AT147" s="671" t="s">
        <v>3500</v>
      </c>
      <c r="AU147" s="671" t="s">
        <v>266</v>
      </c>
      <c r="AV147" s="670" t="s">
        <v>527</v>
      </c>
      <c r="AW147" s="670" t="s">
        <v>3502</v>
      </c>
      <c r="AX147" s="670" t="s">
        <v>94</v>
      </c>
      <c r="AY147" s="671" t="s">
        <v>3494</v>
      </c>
    </row>
    <row r="148" spans="2:65" s="583" customFormat="1" ht="16.5" customHeight="1">
      <c r="B148" s="647"/>
      <c r="C148" s="677" t="s">
        <v>3567</v>
      </c>
      <c r="D148" s="677" t="s">
        <v>3503</v>
      </c>
      <c r="E148" s="678" t="s">
        <v>4403</v>
      </c>
      <c r="F148" s="679" t="s">
        <v>4404</v>
      </c>
      <c r="G148" s="680" t="s">
        <v>186</v>
      </c>
      <c r="H148" s="681">
        <v>11.873</v>
      </c>
      <c r="I148" s="830"/>
      <c r="J148" s="682">
        <f>ROUND(I148*H148,2)</f>
        <v>0</v>
      </c>
      <c r="K148" s="679" t="s">
        <v>3498</v>
      </c>
      <c r="L148" s="584"/>
      <c r="M148" s="683" t="s">
        <v>3433</v>
      </c>
      <c r="N148" s="684" t="s">
        <v>3450</v>
      </c>
      <c r="O148" s="657">
        <v>1.319</v>
      </c>
      <c r="P148" s="657">
        <f>O148*H148</f>
        <v>15.660486999999998</v>
      </c>
      <c r="Q148" s="657">
        <v>0</v>
      </c>
      <c r="R148" s="657">
        <f>Q148*H148</f>
        <v>0</v>
      </c>
      <c r="S148" s="657">
        <v>0</v>
      </c>
      <c r="T148" s="658">
        <f>S148*H148</f>
        <v>0</v>
      </c>
      <c r="AR148" s="576" t="s">
        <v>527</v>
      </c>
      <c r="AT148" s="576" t="s">
        <v>3503</v>
      </c>
      <c r="AU148" s="576" t="s">
        <v>266</v>
      </c>
      <c r="AY148" s="576" t="s">
        <v>3494</v>
      </c>
      <c r="BE148" s="659">
        <f>IF(N148="základní",J148,0)</f>
        <v>0</v>
      </c>
      <c r="BF148" s="659">
        <f>IF(N148="snížená",J148,0)</f>
        <v>0</v>
      </c>
      <c r="BG148" s="659">
        <f>IF(N148="zákl. přenesená",J148,0)</f>
        <v>0</v>
      </c>
      <c r="BH148" s="659">
        <f>IF(N148="sníž. přenesená",J148,0)</f>
        <v>0</v>
      </c>
      <c r="BI148" s="659">
        <f>IF(N148="nulová",J148,0)</f>
        <v>0</v>
      </c>
      <c r="BJ148" s="576" t="s">
        <v>94</v>
      </c>
      <c r="BK148" s="659">
        <f>ROUND(I148*H148,2)</f>
        <v>0</v>
      </c>
      <c r="BL148" s="576" t="s">
        <v>527</v>
      </c>
      <c r="BM148" s="576" t="s">
        <v>4405</v>
      </c>
    </row>
    <row r="149" spans="2:51" s="661" customFormat="1" ht="12.75">
      <c r="B149" s="660"/>
      <c r="D149" s="662" t="s">
        <v>3500</v>
      </c>
      <c r="E149" s="663" t="s">
        <v>3433</v>
      </c>
      <c r="F149" s="664" t="s">
        <v>4406</v>
      </c>
      <c r="H149" s="665">
        <v>11.873</v>
      </c>
      <c r="L149" s="660"/>
      <c r="M149" s="666"/>
      <c r="N149" s="667"/>
      <c r="O149" s="667"/>
      <c r="P149" s="667"/>
      <c r="Q149" s="667"/>
      <c r="R149" s="667"/>
      <c r="S149" s="667"/>
      <c r="T149" s="668"/>
      <c r="AT149" s="663" t="s">
        <v>3500</v>
      </c>
      <c r="AU149" s="663" t="s">
        <v>266</v>
      </c>
      <c r="AV149" s="661" t="s">
        <v>266</v>
      </c>
      <c r="AW149" s="661" t="s">
        <v>3502</v>
      </c>
      <c r="AX149" s="661" t="s">
        <v>3493</v>
      </c>
      <c r="AY149" s="663" t="s">
        <v>3494</v>
      </c>
    </row>
    <row r="150" spans="2:51" s="670" customFormat="1" ht="12.75">
      <c r="B150" s="669"/>
      <c r="D150" s="662" t="s">
        <v>3500</v>
      </c>
      <c r="E150" s="671" t="s">
        <v>3433</v>
      </c>
      <c r="F150" s="672" t="s">
        <v>3381</v>
      </c>
      <c r="H150" s="673">
        <v>11.873</v>
      </c>
      <c r="L150" s="669"/>
      <c r="M150" s="674"/>
      <c r="N150" s="675"/>
      <c r="O150" s="675"/>
      <c r="P150" s="675"/>
      <c r="Q150" s="675"/>
      <c r="R150" s="675"/>
      <c r="S150" s="675"/>
      <c r="T150" s="676"/>
      <c r="AT150" s="671" t="s">
        <v>3500</v>
      </c>
      <c r="AU150" s="671" t="s">
        <v>266</v>
      </c>
      <c r="AV150" s="670" t="s">
        <v>527</v>
      </c>
      <c r="AW150" s="670" t="s">
        <v>3502</v>
      </c>
      <c r="AX150" s="670" t="s">
        <v>94</v>
      </c>
      <c r="AY150" s="671" t="s">
        <v>3494</v>
      </c>
    </row>
    <row r="151" spans="2:65" s="583" customFormat="1" ht="16.5" customHeight="1">
      <c r="B151" s="647"/>
      <c r="C151" s="677" t="s">
        <v>3572</v>
      </c>
      <c r="D151" s="677" t="s">
        <v>3503</v>
      </c>
      <c r="E151" s="678" t="s">
        <v>3807</v>
      </c>
      <c r="F151" s="679" t="s">
        <v>3808</v>
      </c>
      <c r="G151" s="680" t="s">
        <v>183</v>
      </c>
      <c r="H151" s="681">
        <v>34.695</v>
      </c>
      <c r="I151" s="830"/>
      <c r="J151" s="682">
        <f>ROUND(I151*H151,2)</f>
        <v>0</v>
      </c>
      <c r="K151" s="679" t="s">
        <v>3498</v>
      </c>
      <c r="L151" s="584"/>
      <c r="M151" s="683" t="s">
        <v>3433</v>
      </c>
      <c r="N151" s="684" t="s">
        <v>3450</v>
      </c>
      <c r="O151" s="657">
        <v>0.963</v>
      </c>
      <c r="P151" s="657">
        <f>O151*H151</f>
        <v>33.411285</v>
      </c>
      <c r="Q151" s="657">
        <v>0.00402</v>
      </c>
      <c r="R151" s="657">
        <f>Q151*H151</f>
        <v>0.1394739</v>
      </c>
      <c r="S151" s="657">
        <v>0</v>
      </c>
      <c r="T151" s="658">
        <f>S151*H151</f>
        <v>0</v>
      </c>
      <c r="AR151" s="576" t="s">
        <v>527</v>
      </c>
      <c r="AT151" s="576" t="s">
        <v>3503</v>
      </c>
      <c r="AU151" s="576" t="s">
        <v>266</v>
      </c>
      <c r="AY151" s="576" t="s">
        <v>3494</v>
      </c>
      <c r="BE151" s="659">
        <f>IF(N151="základní",J151,0)</f>
        <v>0</v>
      </c>
      <c r="BF151" s="659">
        <f>IF(N151="snížená",J151,0)</f>
        <v>0</v>
      </c>
      <c r="BG151" s="659">
        <f>IF(N151="zákl. přenesená",J151,0)</f>
        <v>0</v>
      </c>
      <c r="BH151" s="659">
        <f>IF(N151="sníž. přenesená",J151,0)</f>
        <v>0</v>
      </c>
      <c r="BI151" s="659">
        <f>IF(N151="nulová",J151,0)</f>
        <v>0</v>
      </c>
      <c r="BJ151" s="576" t="s">
        <v>94</v>
      </c>
      <c r="BK151" s="659">
        <f>ROUND(I151*H151,2)</f>
        <v>0</v>
      </c>
      <c r="BL151" s="576" t="s">
        <v>527</v>
      </c>
      <c r="BM151" s="576" t="s">
        <v>4407</v>
      </c>
    </row>
    <row r="152" spans="2:51" s="661" customFormat="1" ht="12.75">
      <c r="B152" s="660"/>
      <c r="D152" s="662" t="s">
        <v>3500</v>
      </c>
      <c r="E152" s="663" t="s">
        <v>3433</v>
      </c>
      <c r="F152" s="664" t="s">
        <v>4408</v>
      </c>
      <c r="H152" s="665">
        <v>34.695</v>
      </c>
      <c r="L152" s="660"/>
      <c r="M152" s="666"/>
      <c r="N152" s="667"/>
      <c r="O152" s="667"/>
      <c r="P152" s="667"/>
      <c r="Q152" s="667"/>
      <c r="R152" s="667"/>
      <c r="S152" s="667"/>
      <c r="T152" s="668"/>
      <c r="AT152" s="663" t="s">
        <v>3500</v>
      </c>
      <c r="AU152" s="663" t="s">
        <v>266</v>
      </c>
      <c r="AV152" s="661" t="s">
        <v>266</v>
      </c>
      <c r="AW152" s="661" t="s">
        <v>3502</v>
      </c>
      <c r="AX152" s="661" t="s">
        <v>3493</v>
      </c>
      <c r="AY152" s="663" t="s">
        <v>3494</v>
      </c>
    </row>
    <row r="153" spans="2:51" s="670" customFormat="1" ht="12.75">
      <c r="B153" s="669"/>
      <c r="D153" s="662" t="s">
        <v>3500</v>
      </c>
      <c r="E153" s="671" t="s">
        <v>3433</v>
      </c>
      <c r="F153" s="672" t="s">
        <v>3381</v>
      </c>
      <c r="H153" s="673">
        <v>34.695</v>
      </c>
      <c r="L153" s="669"/>
      <c r="M153" s="674"/>
      <c r="N153" s="675"/>
      <c r="O153" s="675"/>
      <c r="P153" s="675"/>
      <c r="Q153" s="675"/>
      <c r="R153" s="675"/>
      <c r="S153" s="675"/>
      <c r="T153" s="676"/>
      <c r="AT153" s="671" t="s">
        <v>3500</v>
      </c>
      <c r="AU153" s="671" t="s">
        <v>266</v>
      </c>
      <c r="AV153" s="670" t="s">
        <v>527</v>
      </c>
      <c r="AW153" s="670" t="s">
        <v>3502</v>
      </c>
      <c r="AX153" s="670" t="s">
        <v>94</v>
      </c>
      <c r="AY153" s="671" t="s">
        <v>3494</v>
      </c>
    </row>
    <row r="154" spans="2:63" s="635" customFormat="1" ht="22.9" customHeight="1">
      <c r="B154" s="634"/>
      <c r="D154" s="636" t="s">
        <v>3491</v>
      </c>
      <c r="E154" s="645" t="s">
        <v>3532</v>
      </c>
      <c r="F154" s="645" t="s">
        <v>3815</v>
      </c>
      <c r="J154" s="646">
        <f>BK154</f>
        <v>0</v>
      </c>
      <c r="L154" s="634"/>
      <c r="M154" s="639"/>
      <c r="N154" s="640"/>
      <c r="O154" s="640"/>
      <c r="P154" s="641">
        <f>SUM(P155:P173)</f>
        <v>182.598443</v>
      </c>
      <c r="Q154" s="640"/>
      <c r="R154" s="641">
        <f>SUM(R155:R173)</f>
        <v>68.03149643999998</v>
      </c>
      <c r="S154" s="640"/>
      <c r="T154" s="642">
        <f>SUM(T155:T173)</f>
        <v>18.084000000000003</v>
      </c>
      <c r="AR154" s="636" t="s">
        <v>94</v>
      </c>
      <c r="AT154" s="643" t="s">
        <v>3491</v>
      </c>
      <c r="AU154" s="643" t="s">
        <v>94</v>
      </c>
      <c r="AY154" s="636" t="s">
        <v>3494</v>
      </c>
      <c r="BK154" s="644">
        <f>SUM(BK155:BK173)</f>
        <v>0</v>
      </c>
    </row>
    <row r="155" spans="2:65" s="583" customFormat="1" ht="16.5" customHeight="1">
      <c r="B155" s="647"/>
      <c r="C155" s="677" t="s">
        <v>3577</v>
      </c>
      <c r="D155" s="677" t="s">
        <v>3503</v>
      </c>
      <c r="E155" s="678" t="s">
        <v>4409</v>
      </c>
      <c r="F155" s="679" t="s">
        <v>4410</v>
      </c>
      <c r="G155" s="680" t="s">
        <v>216</v>
      </c>
      <c r="H155" s="681">
        <v>4.5</v>
      </c>
      <c r="I155" s="830"/>
      <c r="J155" s="682">
        <f>ROUND(I155*H155,2)</f>
        <v>0</v>
      </c>
      <c r="K155" s="679" t="s">
        <v>3498</v>
      </c>
      <c r="L155" s="584"/>
      <c r="M155" s="683" t="s">
        <v>3433</v>
      </c>
      <c r="N155" s="684" t="s">
        <v>3450</v>
      </c>
      <c r="O155" s="657">
        <v>0.366</v>
      </c>
      <c r="P155" s="657">
        <f>O155*H155</f>
        <v>1.647</v>
      </c>
      <c r="Q155" s="657">
        <v>0.00084</v>
      </c>
      <c r="R155" s="657">
        <f>Q155*H155</f>
        <v>0.0037800000000000004</v>
      </c>
      <c r="S155" s="657">
        <v>0</v>
      </c>
      <c r="T155" s="658">
        <f>S155*H155</f>
        <v>0</v>
      </c>
      <c r="AR155" s="576" t="s">
        <v>527</v>
      </c>
      <c r="AT155" s="576" t="s">
        <v>3503</v>
      </c>
      <c r="AU155" s="576" t="s">
        <v>266</v>
      </c>
      <c r="AY155" s="576" t="s">
        <v>3494</v>
      </c>
      <c r="BE155" s="659">
        <f>IF(N155="základní",J155,0)</f>
        <v>0</v>
      </c>
      <c r="BF155" s="659">
        <f>IF(N155="snížená",J155,0)</f>
        <v>0</v>
      </c>
      <c r="BG155" s="659">
        <f>IF(N155="zákl. přenesená",J155,0)</f>
        <v>0</v>
      </c>
      <c r="BH155" s="659">
        <f>IF(N155="sníž. přenesená",J155,0)</f>
        <v>0</v>
      </c>
      <c r="BI155" s="659">
        <f>IF(N155="nulová",J155,0)</f>
        <v>0</v>
      </c>
      <c r="BJ155" s="576" t="s">
        <v>94</v>
      </c>
      <c r="BK155" s="659">
        <f>ROUND(I155*H155,2)</f>
        <v>0</v>
      </c>
      <c r="BL155" s="576" t="s">
        <v>527</v>
      </c>
      <c r="BM155" s="576" t="s">
        <v>4411</v>
      </c>
    </row>
    <row r="156" spans="2:51" s="661" customFormat="1" ht="12.75">
      <c r="B156" s="660"/>
      <c r="D156" s="662" t="s">
        <v>3500</v>
      </c>
      <c r="E156" s="663" t="s">
        <v>3433</v>
      </c>
      <c r="F156" s="664" t="s">
        <v>4412</v>
      </c>
      <c r="H156" s="665">
        <v>4.5</v>
      </c>
      <c r="L156" s="660"/>
      <c r="M156" s="666"/>
      <c r="N156" s="667"/>
      <c r="O156" s="667"/>
      <c r="P156" s="667"/>
      <c r="Q156" s="667"/>
      <c r="R156" s="667"/>
      <c r="S156" s="667"/>
      <c r="T156" s="668"/>
      <c r="AT156" s="663" t="s">
        <v>3500</v>
      </c>
      <c r="AU156" s="663" t="s">
        <v>266</v>
      </c>
      <c r="AV156" s="661" t="s">
        <v>266</v>
      </c>
      <c r="AW156" s="661" t="s">
        <v>3502</v>
      </c>
      <c r="AX156" s="661" t="s">
        <v>94</v>
      </c>
      <c r="AY156" s="663" t="s">
        <v>3494</v>
      </c>
    </row>
    <row r="157" spans="2:65" s="583" customFormat="1" ht="16.5" customHeight="1">
      <c r="B157" s="647"/>
      <c r="C157" s="648" t="s">
        <v>3582</v>
      </c>
      <c r="D157" s="648" t="s">
        <v>3495</v>
      </c>
      <c r="E157" s="649" t="s">
        <v>4413</v>
      </c>
      <c r="F157" s="650" t="s">
        <v>4414</v>
      </c>
      <c r="G157" s="651" t="s">
        <v>216</v>
      </c>
      <c r="H157" s="652">
        <v>4.5</v>
      </c>
      <c r="I157" s="829"/>
      <c r="J157" s="653">
        <f>ROUND(I157*H157,2)</f>
        <v>0</v>
      </c>
      <c r="K157" s="650" t="s">
        <v>3498</v>
      </c>
      <c r="L157" s="654"/>
      <c r="M157" s="655" t="s">
        <v>3433</v>
      </c>
      <c r="N157" s="656" t="s">
        <v>3450</v>
      </c>
      <c r="O157" s="657">
        <v>0</v>
      </c>
      <c r="P157" s="657">
        <f>O157*H157</f>
        <v>0</v>
      </c>
      <c r="Q157" s="657">
        <v>0.071</v>
      </c>
      <c r="R157" s="657">
        <f>Q157*H157</f>
        <v>0.31949999999999995</v>
      </c>
      <c r="S157" s="657">
        <v>0</v>
      </c>
      <c r="T157" s="658">
        <f>S157*H157</f>
        <v>0</v>
      </c>
      <c r="AR157" s="576" t="s">
        <v>673</v>
      </c>
      <c r="AT157" s="576" t="s">
        <v>3495</v>
      </c>
      <c r="AU157" s="576" t="s">
        <v>266</v>
      </c>
      <c r="AY157" s="576" t="s">
        <v>3494</v>
      </c>
      <c r="BE157" s="659">
        <f>IF(N157="základní",J157,0)</f>
        <v>0</v>
      </c>
      <c r="BF157" s="659">
        <f>IF(N157="snížená",J157,0)</f>
        <v>0</v>
      </c>
      <c r="BG157" s="659">
        <f>IF(N157="zákl. přenesená",J157,0)</f>
        <v>0</v>
      </c>
      <c r="BH157" s="659">
        <f>IF(N157="sníž. přenesená",J157,0)</f>
        <v>0</v>
      </c>
      <c r="BI157" s="659">
        <f>IF(N157="nulová",J157,0)</f>
        <v>0</v>
      </c>
      <c r="BJ157" s="576" t="s">
        <v>94</v>
      </c>
      <c r="BK157" s="659">
        <f>ROUND(I157*H157,2)</f>
        <v>0</v>
      </c>
      <c r="BL157" s="576" t="s">
        <v>527</v>
      </c>
      <c r="BM157" s="576" t="s">
        <v>4415</v>
      </c>
    </row>
    <row r="158" spans="2:65" s="583" customFormat="1" ht="16.5" customHeight="1">
      <c r="B158" s="647"/>
      <c r="C158" s="677" t="s">
        <v>3587</v>
      </c>
      <c r="D158" s="677" t="s">
        <v>3503</v>
      </c>
      <c r="E158" s="678" t="s">
        <v>3895</v>
      </c>
      <c r="F158" s="679" t="s">
        <v>3896</v>
      </c>
      <c r="G158" s="680" t="s">
        <v>355</v>
      </c>
      <c r="H158" s="681">
        <v>4.563</v>
      </c>
      <c r="I158" s="830"/>
      <c r="J158" s="682">
        <f>ROUND(I158*H158,2)</f>
        <v>0</v>
      </c>
      <c r="K158" s="679" t="s">
        <v>3498</v>
      </c>
      <c r="L158" s="584"/>
      <c r="M158" s="683" t="s">
        <v>3433</v>
      </c>
      <c r="N158" s="684" t="s">
        <v>3450</v>
      </c>
      <c r="O158" s="657">
        <v>21.121</v>
      </c>
      <c r="P158" s="657">
        <f>O158*H158</f>
        <v>96.37512299999999</v>
      </c>
      <c r="Q158" s="657">
        <v>9.895</v>
      </c>
      <c r="R158" s="657">
        <f>Q158*H158</f>
        <v>45.150884999999995</v>
      </c>
      <c r="S158" s="657">
        <v>0</v>
      </c>
      <c r="T158" s="658">
        <f>S158*H158</f>
        <v>0</v>
      </c>
      <c r="AR158" s="576" t="s">
        <v>527</v>
      </c>
      <c r="AT158" s="576" t="s">
        <v>3503</v>
      </c>
      <c r="AU158" s="576" t="s">
        <v>266</v>
      </c>
      <c r="AY158" s="576" t="s">
        <v>3494</v>
      </c>
      <c r="BE158" s="659">
        <f>IF(N158="základní",J158,0)</f>
        <v>0</v>
      </c>
      <c r="BF158" s="659">
        <f>IF(N158="snížená",J158,0)</f>
        <v>0</v>
      </c>
      <c r="BG158" s="659">
        <f>IF(N158="zákl. přenesená",J158,0)</f>
        <v>0</v>
      </c>
      <c r="BH158" s="659">
        <f>IF(N158="sníž. přenesená",J158,0)</f>
        <v>0</v>
      </c>
      <c r="BI158" s="659">
        <f>IF(N158="nulová",J158,0)</f>
        <v>0</v>
      </c>
      <c r="BJ158" s="576" t="s">
        <v>94</v>
      </c>
      <c r="BK158" s="659">
        <f>ROUND(I158*H158,2)</f>
        <v>0</v>
      </c>
      <c r="BL158" s="576" t="s">
        <v>527</v>
      </c>
      <c r="BM158" s="576" t="s">
        <v>4416</v>
      </c>
    </row>
    <row r="159" spans="2:65" s="583" customFormat="1" ht="16.5" customHeight="1">
      <c r="B159" s="647"/>
      <c r="C159" s="648" t="s">
        <v>3591</v>
      </c>
      <c r="D159" s="648" t="s">
        <v>3495</v>
      </c>
      <c r="E159" s="649" t="s">
        <v>3812</v>
      </c>
      <c r="F159" s="650" t="s">
        <v>3813</v>
      </c>
      <c r="G159" s="651" t="s">
        <v>183</v>
      </c>
      <c r="H159" s="652">
        <v>39.882</v>
      </c>
      <c r="I159" s="829"/>
      <c r="J159" s="653">
        <f>ROUND(I159*H159,2)</f>
        <v>0</v>
      </c>
      <c r="K159" s="650" t="s">
        <v>3498</v>
      </c>
      <c r="L159" s="654"/>
      <c r="M159" s="655" t="s">
        <v>3433</v>
      </c>
      <c r="N159" s="656" t="s">
        <v>3450</v>
      </c>
      <c r="O159" s="657">
        <v>0</v>
      </c>
      <c r="P159" s="657">
        <f>O159*H159</f>
        <v>0</v>
      </c>
      <c r="Q159" s="657">
        <v>0.00792</v>
      </c>
      <c r="R159" s="657">
        <f>Q159*H159</f>
        <v>0.31586544</v>
      </c>
      <c r="S159" s="657">
        <v>0</v>
      </c>
      <c r="T159" s="658">
        <f>S159*H159</f>
        <v>0</v>
      </c>
      <c r="AR159" s="576" t="s">
        <v>673</v>
      </c>
      <c r="AT159" s="576" t="s">
        <v>3495</v>
      </c>
      <c r="AU159" s="576" t="s">
        <v>266</v>
      </c>
      <c r="AY159" s="576" t="s">
        <v>3494</v>
      </c>
      <c r="BE159" s="659">
        <f>IF(N159="základní",J159,0)</f>
        <v>0</v>
      </c>
      <c r="BF159" s="659">
        <f>IF(N159="snížená",J159,0)</f>
        <v>0</v>
      </c>
      <c r="BG159" s="659">
        <f>IF(N159="zákl. přenesená",J159,0)</f>
        <v>0</v>
      </c>
      <c r="BH159" s="659">
        <f>IF(N159="sníž. přenesená",J159,0)</f>
        <v>0</v>
      </c>
      <c r="BI159" s="659">
        <f>IF(N159="nulová",J159,0)</f>
        <v>0</v>
      </c>
      <c r="BJ159" s="576" t="s">
        <v>94</v>
      </c>
      <c r="BK159" s="659">
        <f>ROUND(I159*H159,2)</f>
        <v>0</v>
      </c>
      <c r="BL159" s="576" t="s">
        <v>527</v>
      </c>
      <c r="BM159" s="576" t="s">
        <v>4417</v>
      </c>
    </row>
    <row r="160" spans="2:51" s="686" customFormat="1" ht="12.75">
      <c r="B160" s="685"/>
      <c r="D160" s="662" t="s">
        <v>3500</v>
      </c>
      <c r="E160" s="687" t="s">
        <v>3433</v>
      </c>
      <c r="F160" s="688" t="s">
        <v>4418</v>
      </c>
      <c r="H160" s="687" t="s">
        <v>3433</v>
      </c>
      <c r="L160" s="685"/>
      <c r="M160" s="689"/>
      <c r="N160" s="690"/>
      <c r="O160" s="690"/>
      <c r="P160" s="690"/>
      <c r="Q160" s="690"/>
      <c r="R160" s="690"/>
      <c r="S160" s="690"/>
      <c r="T160" s="691"/>
      <c r="AT160" s="687" t="s">
        <v>3500</v>
      </c>
      <c r="AU160" s="687" t="s">
        <v>266</v>
      </c>
      <c r="AV160" s="686" t="s">
        <v>94</v>
      </c>
      <c r="AW160" s="686" t="s">
        <v>3502</v>
      </c>
      <c r="AX160" s="686" t="s">
        <v>3493</v>
      </c>
      <c r="AY160" s="687" t="s">
        <v>3494</v>
      </c>
    </row>
    <row r="161" spans="2:51" s="661" customFormat="1" ht="12.75">
      <c r="B161" s="660"/>
      <c r="D161" s="662" t="s">
        <v>3500</v>
      </c>
      <c r="E161" s="663" t="s">
        <v>3433</v>
      </c>
      <c r="F161" s="664" t="s">
        <v>4419</v>
      </c>
      <c r="H161" s="665">
        <v>8.74</v>
      </c>
      <c r="L161" s="660"/>
      <c r="M161" s="666"/>
      <c r="N161" s="667"/>
      <c r="O161" s="667"/>
      <c r="P161" s="667"/>
      <c r="Q161" s="667"/>
      <c r="R161" s="667"/>
      <c r="S161" s="667"/>
      <c r="T161" s="668"/>
      <c r="AT161" s="663" t="s">
        <v>3500</v>
      </c>
      <c r="AU161" s="663" t="s">
        <v>266</v>
      </c>
      <c r="AV161" s="661" t="s">
        <v>266</v>
      </c>
      <c r="AW161" s="661" t="s">
        <v>3502</v>
      </c>
      <c r="AX161" s="661" t="s">
        <v>3493</v>
      </c>
      <c r="AY161" s="663" t="s">
        <v>3494</v>
      </c>
    </row>
    <row r="162" spans="2:51" s="686" customFormat="1" ht="12.75">
      <c r="B162" s="685"/>
      <c r="D162" s="662" t="s">
        <v>3500</v>
      </c>
      <c r="E162" s="687" t="s">
        <v>3433</v>
      </c>
      <c r="F162" s="688" t="s">
        <v>4420</v>
      </c>
      <c r="H162" s="687" t="s">
        <v>3433</v>
      </c>
      <c r="L162" s="685"/>
      <c r="M162" s="689"/>
      <c r="N162" s="690"/>
      <c r="O162" s="690"/>
      <c r="P162" s="690"/>
      <c r="Q162" s="690"/>
      <c r="R162" s="690"/>
      <c r="S162" s="690"/>
      <c r="T162" s="691"/>
      <c r="AT162" s="687" t="s">
        <v>3500</v>
      </c>
      <c r="AU162" s="687" t="s">
        <v>266</v>
      </c>
      <c r="AV162" s="686" t="s">
        <v>94</v>
      </c>
      <c r="AW162" s="686" t="s">
        <v>3502</v>
      </c>
      <c r="AX162" s="686" t="s">
        <v>3493</v>
      </c>
      <c r="AY162" s="687" t="s">
        <v>3494</v>
      </c>
    </row>
    <row r="163" spans="2:51" s="661" customFormat="1" ht="12.75">
      <c r="B163" s="660"/>
      <c r="D163" s="662" t="s">
        <v>3500</v>
      </c>
      <c r="E163" s="663" t="s">
        <v>3433</v>
      </c>
      <c r="F163" s="664" t="s">
        <v>4421</v>
      </c>
      <c r="H163" s="665">
        <v>31.142</v>
      </c>
      <c r="L163" s="660"/>
      <c r="M163" s="666"/>
      <c r="N163" s="667"/>
      <c r="O163" s="667"/>
      <c r="P163" s="667"/>
      <c r="Q163" s="667"/>
      <c r="R163" s="667"/>
      <c r="S163" s="667"/>
      <c r="T163" s="668"/>
      <c r="AT163" s="663" t="s">
        <v>3500</v>
      </c>
      <c r="AU163" s="663" t="s">
        <v>266</v>
      </c>
      <c r="AV163" s="661" t="s">
        <v>266</v>
      </c>
      <c r="AW163" s="661" t="s">
        <v>3502</v>
      </c>
      <c r="AX163" s="661" t="s">
        <v>3493</v>
      </c>
      <c r="AY163" s="663" t="s">
        <v>3494</v>
      </c>
    </row>
    <row r="164" spans="2:51" s="670" customFormat="1" ht="12.75">
      <c r="B164" s="669"/>
      <c r="D164" s="662" t="s">
        <v>3500</v>
      </c>
      <c r="E164" s="671" t="s">
        <v>3433</v>
      </c>
      <c r="F164" s="672" t="s">
        <v>3381</v>
      </c>
      <c r="H164" s="673">
        <v>39.882</v>
      </c>
      <c r="L164" s="669"/>
      <c r="M164" s="674"/>
      <c r="N164" s="675"/>
      <c r="O164" s="675"/>
      <c r="P164" s="675"/>
      <c r="Q164" s="675"/>
      <c r="R164" s="675"/>
      <c r="S164" s="675"/>
      <c r="T164" s="676"/>
      <c r="AT164" s="671" t="s">
        <v>3500</v>
      </c>
      <c r="AU164" s="671" t="s">
        <v>266</v>
      </c>
      <c r="AV164" s="670" t="s">
        <v>527</v>
      </c>
      <c r="AW164" s="670" t="s">
        <v>3502</v>
      </c>
      <c r="AX164" s="670" t="s">
        <v>94</v>
      </c>
      <c r="AY164" s="671" t="s">
        <v>3494</v>
      </c>
    </row>
    <row r="165" spans="2:65" s="583" customFormat="1" ht="16.5" customHeight="1">
      <c r="B165" s="647"/>
      <c r="C165" s="677" t="s">
        <v>3595</v>
      </c>
      <c r="D165" s="677" t="s">
        <v>3503</v>
      </c>
      <c r="E165" s="678" t="s">
        <v>4422</v>
      </c>
      <c r="F165" s="679" t="s">
        <v>4423</v>
      </c>
      <c r="G165" s="680" t="s">
        <v>216</v>
      </c>
      <c r="H165" s="681">
        <v>14.04</v>
      </c>
      <c r="I165" s="830"/>
      <c r="J165" s="682">
        <f>ROUND(I165*H165,2)</f>
        <v>0</v>
      </c>
      <c r="K165" s="679" t="s">
        <v>3498</v>
      </c>
      <c r="L165" s="584"/>
      <c r="M165" s="683" t="s">
        <v>3433</v>
      </c>
      <c r="N165" s="684" t="s">
        <v>3450</v>
      </c>
      <c r="O165" s="657">
        <v>1.948</v>
      </c>
      <c r="P165" s="657">
        <f>O165*H165</f>
        <v>27.349919999999997</v>
      </c>
      <c r="Q165" s="657">
        <v>0.88535</v>
      </c>
      <c r="R165" s="657">
        <f>Q165*H165</f>
        <v>12.430314</v>
      </c>
      <c r="S165" s="657">
        <v>0</v>
      </c>
      <c r="T165" s="658">
        <f>S165*H165</f>
        <v>0</v>
      </c>
      <c r="AR165" s="576" t="s">
        <v>527</v>
      </c>
      <c r="AT165" s="576" t="s">
        <v>3503</v>
      </c>
      <c r="AU165" s="576" t="s">
        <v>266</v>
      </c>
      <c r="AY165" s="576" t="s">
        <v>3494</v>
      </c>
      <c r="BE165" s="659">
        <f>IF(N165="základní",J165,0)</f>
        <v>0</v>
      </c>
      <c r="BF165" s="659">
        <f>IF(N165="snížená",J165,0)</f>
        <v>0</v>
      </c>
      <c r="BG165" s="659">
        <f>IF(N165="zákl. přenesená",J165,0)</f>
        <v>0</v>
      </c>
      <c r="BH165" s="659">
        <f>IF(N165="sníž. přenesená",J165,0)</f>
        <v>0</v>
      </c>
      <c r="BI165" s="659">
        <f>IF(N165="nulová",J165,0)</f>
        <v>0</v>
      </c>
      <c r="BJ165" s="576" t="s">
        <v>94</v>
      </c>
      <c r="BK165" s="659">
        <f>ROUND(I165*H165,2)</f>
        <v>0</v>
      </c>
      <c r="BL165" s="576" t="s">
        <v>527</v>
      </c>
      <c r="BM165" s="576" t="s">
        <v>4424</v>
      </c>
    </row>
    <row r="166" spans="2:51" s="661" customFormat="1" ht="12.75">
      <c r="B166" s="660"/>
      <c r="D166" s="662" t="s">
        <v>3500</v>
      </c>
      <c r="E166" s="663" t="s">
        <v>3433</v>
      </c>
      <c r="F166" s="664" t="s">
        <v>4425</v>
      </c>
      <c r="H166" s="665">
        <v>14.04</v>
      </c>
      <c r="L166" s="660"/>
      <c r="M166" s="666"/>
      <c r="N166" s="667"/>
      <c r="O166" s="667"/>
      <c r="P166" s="667"/>
      <c r="Q166" s="667"/>
      <c r="R166" s="667"/>
      <c r="S166" s="667"/>
      <c r="T166" s="668"/>
      <c r="AT166" s="663" t="s">
        <v>3500</v>
      </c>
      <c r="AU166" s="663" t="s">
        <v>266</v>
      </c>
      <c r="AV166" s="661" t="s">
        <v>266</v>
      </c>
      <c r="AW166" s="661" t="s">
        <v>3502</v>
      </c>
      <c r="AX166" s="661" t="s">
        <v>3493</v>
      </c>
      <c r="AY166" s="663" t="s">
        <v>3494</v>
      </c>
    </row>
    <row r="167" spans="2:51" s="670" customFormat="1" ht="12.75">
      <c r="B167" s="669"/>
      <c r="D167" s="662" t="s">
        <v>3500</v>
      </c>
      <c r="E167" s="671" t="s">
        <v>3433</v>
      </c>
      <c r="F167" s="672" t="s">
        <v>3381</v>
      </c>
      <c r="H167" s="673">
        <v>14.04</v>
      </c>
      <c r="L167" s="669"/>
      <c r="M167" s="674"/>
      <c r="N167" s="675"/>
      <c r="O167" s="675"/>
      <c r="P167" s="675"/>
      <c r="Q167" s="675"/>
      <c r="R167" s="675"/>
      <c r="S167" s="675"/>
      <c r="T167" s="676"/>
      <c r="AT167" s="671" t="s">
        <v>3500</v>
      </c>
      <c r="AU167" s="671" t="s">
        <v>266</v>
      </c>
      <c r="AV167" s="670" t="s">
        <v>527</v>
      </c>
      <c r="AW167" s="670" t="s">
        <v>3502</v>
      </c>
      <c r="AX167" s="670" t="s">
        <v>94</v>
      </c>
      <c r="AY167" s="671" t="s">
        <v>3494</v>
      </c>
    </row>
    <row r="168" spans="2:65" s="583" customFormat="1" ht="16.5" customHeight="1">
      <c r="B168" s="647"/>
      <c r="C168" s="648" t="s">
        <v>3601</v>
      </c>
      <c r="D168" s="648" t="s">
        <v>3495</v>
      </c>
      <c r="E168" s="649" t="s">
        <v>4426</v>
      </c>
      <c r="F168" s="650" t="s">
        <v>4427</v>
      </c>
      <c r="G168" s="651" t="s">
        <v>216</v>
      </c>
      <c r="H168" s="652">
        <v>14.04</v>
      </c>
      <c r="I168" s="829"/>
      <c r="J168" s="653">
        <f>ROUND(I168*H168,2)</f>
        <v>0</v>
      </c>
      <c r="K168" s="650" t="s">
        <v>3498</v>
      </c>
      <c r="L168" s="654"/>
      <c r="M168" s="655" t="s">
        <v>3433</v>
      </c>
      <c r="N168" s="656" t="s">
        <v>3450</v>
      </c>
      <c r="O168" s="657">
        <v>0</v>
      </c>
      <c r="P168" s="657">
        <f>O168*H168</f>
        <v>0</v>
      </c>
      <c r="Q168" s="657">
        <v>0.6988</v>
      </c>
      <c r="R168" s="657">
        <f>Q168*H168</f>
        <v>9.811152</v>
      </c>
      <c r="S168" s="657">
        <v>0</v>
      </c>
      <c r="T168" s="658">
        <f>S168*H168</f>
        <v>0</v>
      </c>
      <c r="AR168" s="576" t="s">
        <v>673</v>
      </c>
      <c r="AT168" s="576" t="s">
        <v>3495</v>
      </c>
      <c r="AU168" s="576" t="s">
        <v>266</v>
      </c>
      <c r="AY168" s="576" t="s">
        <v>3494</v>
      </c>
      <c r="BE168" s="659">
        <f>IF(N168="základní",J168,0)</f>
        <v>0</v>
      </c>
      <c r="BF168" s="659">
        <f>IF(N168="snížená",J168,0)</f>
        <v>0</v>
      </c>
      <c r="BG168" s="659">
        <f>IF(N168="zákl. přenesená",J168,0)</f>
        <v>0</v>
      </c>
      <c r="BH168" s="659">
        <f>IF(N168="sníž. přenesená",J168,0)</f>
        <v>0</v>
      </c>
      <c r="BI168" s="659">
        <f>IF(N168="nulová",J168,0)</f>
        <v>0</v>
      </c>
      <c r="BJ168" s="576" t="s">
        <v>94</v>
      </c>
      <c r="BK168" s="659">
        <f>ROUND(I168*H168,2)</f>
        <v>0</v>
      </c>
      <c r="BL168" s="576" t="s">
        <v>527</v>
      </c>
      <c r="BM168" s="576" t="s">
        <v>4428</v>
      </c>
    </row>
    <row r="169" spans="2:51" s="661" customFormat="1" ht="12.75">
      <c r="B169" s="660"/>
      <c r="D169" s="662" t="s">
        <v>3500</v>
      </c>
      <c r="E169" s="663" t="s">
        <v>3433</v>
      </c>
      <c r="F169" s="664" t="s">
        <v>4425</v>
      </c>
      <c r="H169" s="665">
        <v>14.04</v>
      </c>
      <c r="L169" s="660"/>
      <c r="M169" s="666"/>
      <c r="N169" s="667"/>
      <c r="O169" s="667"/>
      <c r="P169" s="667"/>
      <c r="Q169" s="667"/>
      <c r="R169" s="667"/>
      <c r="S169" s="667"/>
      <c r="T169" s="668"/>
      <c r="AT169" s="663" t="s">
        <v>3500</v>
      </c>
      <c r="AU169" s="663" t="s">
        <v>266</v>
      </c>
      <c r="AV169" s="661" t="s">
        <v>266</v>
      </c>
      <c r="AW169" s="661" t="s">
        <v>3502</v>
      </c>
      <c r="AX169" s="661" t="s">
        <v>3493</v>
      </c>
      <c r="AY169" s="663" t="s">
        <v>3494</v>
      </c>
    </row>
    <row r="170" spans="2:51" s="670" customFormat="1" ht="12.75">
      <c r="B170" s="669"/>
      <c r="D170" s="662" t="s">
        <v>3500</v>
      </c>
      <c r="E170" s="671" t="s">
        <v>3433</v>
      </c>
      <c r="F170" s="672" t="s">
        <v>3381</v>
      </c>
      <c r="H170" s="673">
        <v>14.04</v>
      </c>
      <c r="L170" s="669"/>
      <c r="M170" s="674"/>
      <c r="N170" s="675"/>
      <c r="O170" s="675"/>
      <c r="P170" s="675"/>
      <c r="Q170" s="675"/>
      <c r="R170" s="675"/>
      <c r="S170" s="675"/>
      <c r="T170" s="676"/>
      <c r="AT170" s="671" t="s">
        <v>3500</v>
      </c>
      <c r="AU170" s="671" t="s">
        <v>266</v>
      </c>
      <c r="AV170" s="670" t="s">
        <v>527</v>
      </c>
      <c r="AW170" s="670" t="s">
        <v>3502</v>
      </c>
      <c r="AX170" s="670" t="s">
        <v>94</v>
      </c>
      <c r="AY170" s="671" t="s">
        <v>3494</v>
      </c>
    </row>
    <row r="171" spans="2:65" s="583" customFormat="1" ht="16.5" customHeight="1">
      <c r="B171" s="647"/>
      <c r="C171" s="677" t="s">
        <v>3607</v>
      </c>
      <c r="D171" s="677" t="s">
        <v>3503</v>
      </c>
      <c r="E171" s="678" t="s">
        <v>4429</v>
      </c>
      <c r="F171" s="679" t="s">
        <v>4430</v>
      </c>
      <c r="G171" s="680" t="s">
        <v>216</v>
      </c>
      <c r="H171" s="681">
        <v>8.8</v>
      </c>
      <c r="I171" s="830"/>
      <c r="J171" s="682">
        <f>ROUND(I171*H171,2)</f>
        <v>0</v>
      </c>
      <c r="K171" s="679" t="s">
        <v>3498</v>
      </c>
      <c r="L171" s="584"/>
      <c r="M171" s="683" t="s">
        <v>3433</v>
      </c>
      <c r="N171" s="684" t="s">
        <v>3450</v>
      </c>
      <c r="O171" s="657">
        <v>6.503</v>
      </c>
      <c r="P171" s="657">
        <f>O171*H171</f>
        <v>57.226400000000005</v>
      </c>
      <c r="Q171" s="657">
        <v>0</v>
      </c>
      <c r="R171" s="657">
        <f>Q171*H171</f>
        <v>0</v>
      </c>
      <c r="S171" s="657">
        <v>2.055</v>
      </c>
      <c r="T171" s="658">
        <f>S171*H171</f>
        <v>18.084000000000003</v>
      </c>
      <c r="AR171" s="576" t="s">
        <v>527</v>
      </c>
      <c r="AT171" s="576" t="s">
        <v>3503</v>
      </c>
      <c r="AU171" s="576" t="s">
        <v>266</v>
      </c>
      <c r="AY171" s="576" t="s">
        <v>3494</v>
      </c>
      <c r="BE171" s="659">
        <f>IF(N171="základní",J171,0)</f>
        <v>0</v>
      </c>
      <c r="BF171" s="659">
        <f>IF(N171="snížená",J171,0)</f>
        <v>0</v>
      </c>
      <c r="BG171" s="659">
        <f>IF(N171="zákl. přenesená",J171,0)</f>
        <v>0</v>
      </c>
      <c r="BH171" s="659">
        <f>IF(N171="sníž. přenesená",J171,0)</f>
        <v>0</v>
      </c>
      <c r="BI171" s="659">
        <f>IF(N171="nulová",J171,0)</f>
        <v>0</v>
      </c>
      <c r="BJ171" s="576" t="s">
        <v>94</v>
      </c>
      <c r="BK171" s="659">
        <f>ROUND(I171*H171,2)</f>
        <v>0</v>
      </c>
      <c r="BL171" s="576" t="s">
        <v>527</v>
      </c>
      <c r="BM171" s="576" t="s">
        <v>4431</v>
      </c>
    </row>
    <row r="172" spans="2:51" s="661" customFormat="1" ht="12.75">
      <c r="B172" s="660"/>
      <c r="D172" s="662" t="s">
        <v>3500</v>
      </c>
      <c r="E172" s="663" t="s">
        <v>3433</v>
      </c>
      <c r="F172" s="664" t="s">
        <v>4432</v>
      </c>
      <c r="H172" s="665">
        <v>8.8</v>
      </c>
      <c r="L172" s="660"/>
      <c r="M172" s="666"/>
      <c r="N172" s="667"/>
      <c r="O172" s="667"/>
      <c r="P172" s="667"/>
      <c r="Q172" s="667"/>
      <c r="R172" s="667"/>
      <c r="S172" s="667"/>
      <c r="T172" s="668"/>
      <c r="AT172" s="663" t="s">
        <v>3500</v>
      </c>
      <c r="AU172" s="663" t="s">
        <v>266</v>
      </c>
      <c r="AV172" s="661" t="s">
        <v>266</v>
      </c>
      <c r="AW172" s="661" t="s">
        <v>3502</v>
      </c>
      <c r="AX172" s="661" t="s">
        <v>3493</v>
      </c>
      <c r="AY172" s="663" t="s">
        <v>3494</v>
      </c>
    </row>
    <row r="173" spans="2:51" s="670" customFormat="1" ht="12.75">
      <c r="B173" s="669"/>
      <c r="D173" s="662" t="s">
        <v>3500</v>
      </c>
      <c r="E173" s="671" t="s">
        <v>3433</v>
      </c>
      <c r="F173" s="672" t="s">
        <v>3381</v>
      </c>
      <c r="H173" s="673">
        <v>8.8</v>
      </c>
      <c r="L173" s="669"/>
      <c r="M173" s="674"/>
      <c r="N173" s="675"/>
      <c r="O173" s="675"/>
      <c r="P173" s="675"/>
      <c r="Q173" s="675"/>
      <c r="R173" s="675"/>
      <c r="S173" s="675"/>
      <c r="T173" s="676"/>
      <c r="AT173" s="671" t="s">
        <v>3500</v>
      </c>
      <c r="AU173" s="671" t="s">
        <v>266</v>
      </c>
      <c r="AV173" s="670" t="s">
        <v>527</v>
      </c>
      <c r="AW173" s="670" t="s">
        <v>3502</v>
      </c>
      <c r="AX173" s="670" t="s">
        <v>94</v>
      </c>
      <c r="AY173" s="671" t="s">
        <v>3494</v>
      </c>
    </row>
    <row r="174" spans="2:63" s="635" customFormat="1" ht="22.9" customHeight="1">
      <c r="B174" s="634"/>
      <c r="D174" s="636" t="s">
        <v>3491</v>
      </c>
      <c r="E174" s="645" t="s">
        <v>3925</v>
      </c>
      <c r="F174" s="645" t="s">
        <v>3926</v>
      </c>
      <c r="J174" s="646">
        <f>BK174</f>
        <v>0</v>
      </c>
      <c r="L174" s="634"/>
      <c r="M174" s="639"/>
      <c r="N174" s="640"/>
      <c r="O174" s="640"/>
      <c r="P174" s="641">
        <f>SUM(P175:P184)</f>
        <v>1.591392</v>
      </c>
      <c r="Q174" s="640"/>
      <c r="R174" s="641">
        <f>SUM(R175:R184)</f>
        <v>0</v>
      </c>
      <c r="S174" s="640"/>
      <c r="T174" s="642">
        <f>SUM(T175:T184)</f>
        <v>0</v>
      </c>
      <c r="AR174" s="636" t="s">
        <v>94</v>
      </c>
      <c r="AT174" s="643" t="s">
        <v>3491</v>
      </c>
      <c r="AU174" s="643" t="s">
        <v>94</v>
      </c>
      <c r="AY174" s="636" t="s">
        <v>3494</v>
      </c>
      <c r="BK174" s="644">
        <f>SUM(BK175:BK184)</f>
        <v>0</v>
      </c>
    </row>
    <row r="175" spans="2:65" s="583" customFormat="1" ht="16.5" customHeight="1">
      <c r="B175" s="647"/>
      <c r="C175" s="677" t="s">
        <v>3612</v>
      </c>
      <c r="D175" s="677" t="s">
        <v>3503</v>
      </c>
      <c r="E175" s="678" t="s">
        <v>4433</v>
      </c>
      <c r="F175" s="679" t="s">
        <v>4344</v>
      </c>
      <c r="G175" s="680" t="s">
        <v>309</v>
      </c>
      <c r="H175" s="681">
        <v>18.084</v>
      </c>
      <c r="I175" s="830"/>
      <c r="J175" s="682">
        <f>ROUND(I175*H175,2)</f>
        <v>0</v>
      </c>
      <c r="K175" s="679" t="s">
        <v>3498</v>
      </c>
      <c r="L175" s="584"/>
      <c r="M175" s="683" t="s">
        <v>3433</v>
      </c>
      <c r="N175" s="684" t="s">
        <v>3450</v>
      </c>
      <c r="O175" s="657">
        <v>0</v>
      </c>
      <c r="P175" s="657">
        <f>O175*H175</f>
        <v>0</v>
      </c>
      <c r="Q175" s="657">
        <v>0</v>
      </c>
      <c r="R175" s="657">
        <f>Q175*H175</f>
        <v>0</v>
      </c>
      <c r="S175" s="657">
        <v>0</v>
      </c>
      <c r="T175" s="658">
        <f>S175*H175</f>
        <v>0</v>
      </c>
      <c r="AR175" s="576" t="s">
        <v>527</v>
      </c>
      <c r="AT175" s="576" t="s">
        <v>3503</v>
      </c>
      <c r="AU175" s="576" t="s">
        <v>266</v>
      </c>
      <c r="AY175" s="576" t="s">
        <v>3494</v>
      </c>
      <c r="BE175" s="659">
        <f>IF(N175="základní",J175,0)</f>
        <v>0</v>
      </c>
      <c r="BF175" s="659">
        <f>IF(N175="snížená",J175,0)</f>
        <v>0</v>
      </c>
      <c r="BG175" s="659">
        <f>IF(N175="zákl. přenesená",J175,0)</f>
        <v>0</v>
      </c>
      <c r="BH175" s="659">
        <f>IF(N175="sníž. přenesená",J175,0)</f>
        <v>0</v>
      </c>
      <c r="BI175" s="659">
        <f>IF(N175="nulová",J175,0)</f>
        <v>0</v>
      </c>
      <c r="BJ175" s="576" t="s">
        <v>94</v>
      </c>
      <c r="BK175" s="659">
        <f>ROUND(I175*H175,2)</f>
        <v>0</v>
      </c>
      <c r="BL175" s="576" t="s">
        <v>527</v>
      </c>
      <c r="BM175" s="576" t="s">
        <v>4434</v>
      </c>
    </row>
    <row r="176" spans="2:51" s="661" customFormat="1" ht="12.75">
      <c r="B176" s="660"/>
      <c r="D176" s="662" t="s">
        <v>3500</v>
      </c>
      <c r="E176" s="663" t="s">
        <v>3433</v>
      </c>
      <c r="F176" s="664" t="s">
        <v>4435</v>
      </c>
      <c r="H176" s="665">
        <v>18.084</v>
      </c>
      <c r="L176" s="660"/>
      <c r="M176" s="666"/>
      <c r="N176" s="667"/>
      <c r="O176" s="667"/>
      <c r="P176" s="667"/>
      <c r="Q176" s="667"/>
      <c r="R176" s="667"/>
      <c r="S176" s="667"/>
      <c r="T176" s="668"/>
      <c r="AT176" s="663" t="s">
        <v>3500</v>
      </c>
      <c r="AU176" s="663" t="s">
        <v>266</v>
      </c>
      <c r="AV176" s="661" t="s">
        <v>266</v>
      </c>
      <c r="AW176" s="661" t="s">
        <v>3502</v>
      </c>
      <c r="AX176" s="661" t="s">
        <v>3493</v>
      </c>
      <c r="AY176" s="663" t="s">
        <v>3494</v>
      </c>
    </row>
    <row r="177" spans="2:51" s="670" customFormat="1" ht="12.75">
      <c r="B177" s="669"/>
      <c r="D177" s="662" t="s">
        <v>3500</v>
      </c>
      <c r="E177" s="671" t="s">
        <v>3433</v>
      </c>
      <c r="F177" s="672" t="s">
        <v>3381</v>
      </c>
      <c r="H177" s="673">
        <v>18.084</v>
      </c>
      <c r="L177" s="669"/>
      <c r="M177" s="674"/>
      <c r="N177" s="675"/>
      <c r="O177" s="675"/>
      <c r="P177" s="675"/>
      <c r="Q177" s="675"/>
      <c r="R177" s="675"/>
      <c r="S177" s="675"/>
      <c r="T177" s="676"/>
      <c r="AT177" s="671" t="s">
        <v>3500</v>
      </c>
      <c r="AU177" s="671" t="s">
        <v>266</v>
      </c>
      <c r="AV177" s="670" t="s">
        <v>527</v>
      </c>
      <c r="AW177" s="670" t="s">
        <v>3502</v>
      </c>
      <c r="AX177" s="670" t="s">
        <v>94</v>
      </c>
      <c r="AY177" s="671" t="s">
        <v>3494</v>
      </c>
    </row>
    <row r="178" spans="2:65" s="583" customFormat="1" ht="16.5" customHeight="1">
      <c r="B178" s="647"/>
      <c r="C178" s="677" t="s">
        <v>3617</v>
      </c>
      <c r="D178" s="677" t="s">
        <v>3503</v>
      </c>
      <c r="E178" s="678" t="s">
        <v>3927</v>
      </c>
      <c r="F178" s="679" t="s">
        <v>3928</v>
      </c>
      <c r="G178" s="680" t="s">
        <v>309</v>
      </c>
      <c r="H178" s="681">
        <v>18.084</v>
      </c>
      <c r="I178" s="830"/>
      <c r="J178" s="682">
        <f>ROUND(I178*H178,2)</f>
        <v>0</v>
      </c>
      <c r="K178" s="679" t="s">
        <v>3498</v>
      </c>
      <c r="L178" s="584"/>
      <c r="M178" s="683" t="s">
        <v>3433</v>
      </c>
      <c r="N178" s="684" t="s">
        <v>3450</v>
      </c>
      <c r="O178" s="657">
        <v>0.03</v>
      </c>
      <c r="P178" s="657">
        <f>O178*H178</f>
        <v>0.54252</v>
      </c>
      <c r="Q178" s="657">
        <v>0</v>
      </c>
      <c r="R178" s="657">
        <f>Q178*H178</f>
        <v>0</v>
      </c>
      <c r="S178" s="657">
        <v>0</v>
      </c>
      <c r="T178" s="658">
        <f>S178*H178</f>
        <v>0</v>
      </c>
      <c r="AR178" s="576" t="s">
        <v>527</v>
      </c>
      <c r="AT178" s="576" t="s">
        <v>3503</v>
      </c>
      <c r="AU178" s="576" t="s">
        <v>266</v>
      </c>
      <c r="AY178" s="576" t="s">
        <v>3494</v>
      </c>
      <c r="BE178" s="659">
        <f>IF(N178="základní",J178,0)</f>
        <v>0</v>
      </c>
      <c r="BF178" s="659">
        <f>IF(N178="snížená",J178,0)</f>
        <v>0</v>
      </c>
      <c r="BG178" s="659">
        <f>IF(N178="zákl. přenesená",J178,0)</f>
        <v>0</v>
      </c>
      <c r="BH178" s="659">
        <f>IF(N178="sníž. přenesená",J178,0)</f>
        <v>0</v>
      </c>
      <c r="BI178" s="659">
        <f>IF(N178="nulová",J178,0)</f>
        <v>0</v>
      </c>
      <c r="BJ178" s="576" t="s">
        <v>94</v>
      </c>
      <c r="BK178" s="659">
        <f>ROUND(I178*H178,2)</f>
        <v>0</v>
      </c>
      <c r="BL178" s="576" t="s">
        <v>527</v>
      </c>
      <c r="BM178" s="576" t="s">
        <v>4436</v>
      </c>
    </row>
    <row r="179" spans="2:65" s="583" customFormat="1" ht="16.5" customHeight="1">
      <c r="B179" s="647"/>
      <c r="C179" s="677" t="s">
        <v>3622</v>
      </c>
      <c r="D179" s="677" t="s">
        <v>3503</v>
      </c>
      <c r="E179" s="678" t="s">
        <v>3931</v>
      </c>
      <c r="F179" s="679" t="s">
        <v>3932</v>
      </c>
      <c r="G179" s="680" t="s">
        <v>309</v>
      </c>
      <c r="H179" s="681">
        <v>524.436</v>
      </c>
      <c r="I179" s="830"/>
      <c r="J179" s="682">
        <f>ROUND(I179*H179,2)</f>
        <v>0</v>
      </c>
      <c r="K179" s="679" t="s">
        <v>3498</v>
      </c>
      <c r="L179" s="584"/>
      <c r="M179" s="683" t="s">
        <v>3433</v>
      </c>
      <c r="N179" s="684" t="s">
        <v>3450</v>
      </c>
      <c r="O179" s="657">
        <v>0.002</v>
      </c>
      <c r="P179" s="657">
        <f>O179*H179</f>
        <v>1.048872</v>
      </c>
      <c r="Q179" s="657">
        <v>0</v>
      </c>
      <c r="R179" s="657">
        <f>Q179*H179</f>
        <v>0</v>
      </c>
      <c r="S179" s="657">
        <v>0</v>
      </c>
      <c r="T179" s="658">
        <f>S179*H179</f>
        <v>0</v>
      </c>
      <c r="AR179" s="576" t="s">
        <v>527</v>
      </c>
      <c r="AT179" s="576" t="s">
        <v>3503</v>
      </c>
      <c r="AU179" s="576" t="s">
        <v>266</v>
      </c>
      <c r="AY179" s="576" t="s">
        <v>3494</v>
      </c>
      <c r="BE179" s="659">
        <f>IF(N179="základní",J179,0)</f>
        <v>0</v>
      </c>
      <c r="BF179" s="659">
        <f>IF(N179="snížená",J179,0)</f>
        <v>0</v>
      </c>
      <c r="BG179" s="659">
        <f>IF(N179="zákl. přenesená",J179,0)</f>
        <v>0</v>
      </c>
      <c r="BH179" s="659">
        <f>IF(N179="sníž. přenesená",J179,0)</f>
        <v>0</v>
      </c>
      <c r="BI179" s="659">
        <f>IF(N179="nulová",J179,0)</f>
        <v>0</v>
      </c>
      <c r="BJ179" s="576" t="s">
        <v>94</v>
      </c>
      <c r="BK179" s="659">
        <f>ROUND(I179*H179,2)</f>
        <v>0</v>
      </c>
      <c r="BL179" s="576" t="s">
        <v>527</v>
      </c>
      <c r="BM179" s="576" t="s">
        <v>4437</v>
      </c>
    </row>
    <row r="180" spans="2:51" s="661" customFormat="1" ht="12.75">
      <c r="B180" s="660"/>
      <c r="D180" s="662" t="s">
        <v>3500</v>
      </c>
      <c r="E180" s="663" t="s">
        <v>3433</v>
      </c>
      <c r="F180" s="664" t="s">
        <v>4438</v>
      </c>
      <c r="H180" s="665">
        <v>524.436</v>
      </c>
      <c r="L180" s="660"/>
      <c r="M180" s="666"/>
      <c r="N180" s="667"/>
      <c r="O180" s="667"/>
      <c r="P180" s="667"/>
      <c r="Q180" s="667"/>
      <c r="R180" s="667"/>
      <c r="S180" s="667"/>
      <c r="T180" s="668"/>
      <c r="AT180" s="663" t="s">
        <v>3500</v>
      </c>
      <c r="AU180" s="663" t="s">
        <v>266</v>
      </c>
      <c r="AV180" s="661" t="s">
        <v>266</v>
      </c>
      <c r="AW180" s="661" t="s">
        <v>3502</v>
      </c>
      <c r="AX180" s="661" t="s">
        <v>3493</v>
      </c>
      <c r="AY180" s="663" t="s">
        <v>3494</v>
      </c>
    </row>
    <row r="181" spans="2:51" s="670" customFormat="1" ht="12.75">
      <c r="B181" s="669"/>
      <c r="D181" s="662" t="s">
        <v>3500</v>
      </c>
      <c r="E181" s="671" t="s">
        <v>3433</v>
      </c>
      <c r="F181" s="672" t="s">
        <v>3381</v>
      </c>
      <c r="H181" s="673">
        <v>524.436</v>
      </c>
      <c r="L181" s="669"/>
      <c r="M181" s="674"/>
      <c r="N181" s="675"/>
      <c r="O181" s="675"/>
      <c r="P181" s="675"/>
      <c r="Q181" s="675"/>
      <c r="R181" s="675"/>
      <c r="S181" s="675"/>
      <c r="T181" s="676"/>
      <c r="AT181" s="671" t="s">
        <v>3500</v>
      </c>
      <c r="AU181" s="671" t="s">
        <v>266</v>
      </c>
      <c r="AV181" s="670" t="s">
        <v>527</v>
      </c>
      <c r="AW181" s="670" t="s">
        <v>3502</v>
      </c>
      <c r="AX181" s="670" t="s">
        <v>94</v>
      </c>
      <c r="AY181" s="671" t="s">
        <v>3494</v>
      </c>
    </row>
    <row r="182" spans="2:65" s="583" customFormat="1" ht="16.5" customHeight="1">
      <c r="B182" s="647"/>
      <c r="C182" s="677" t="s">
        <v>3627</v>
      </c>
      <c r="D182" s="677" t="s">
        <v>3503</v>
      </c>
      <c r="E182" s="678" t="s">
        <v>4439</v>
      </c>
      <c r="F182" s="679" t="s">
        <v>3947</v>
      </c>
      <c r="G182" s="680" t="s">
        <v>309</v>
      </c>
      <c r="H182" s="681">
        <v>285.268</v>
      </c>
      <c r="I182" s="830"/>
      <c r="J182" s="682">
        <f>ROUND(I182*H182,2)</f>
        <v>0</v>
      </c>
      <c r="K182" s="679" t="s">
        <v>3498</v>
      </c>
      <c r="L182" s="584"/>
      <c r="M182" s="683" t="s">
        <v>3433</v>
      </c>
      <c r="N182" s="684" t="s">
        <v>3450</v>
      </c>
      <c r="O182" s="657">
        <v>0</v>
      </c>
      <c r="P182" s="657">
        <f>O182*H182</f>
        <v>0</v>
      </c>
      <c r="Q182" s="657">
        <v>0</v>
      </c>
      <c r="R182" s="657">
        <f>Q182*H182</f>
        <v>0</v>
      </c>
      <c r="S182" s="657">
        <v>0</v>
      </c>
      <c r="T182" s="658">
        <f>S182*H182</f>
        <v>0</v>
      </c>
      <c r="AR182" s="576" t="s">
        <v>527</v>
      </c>
      <c r="AT182" s="576" t="s">
        <v>3503</v>
      </c>
      <c r="AU182" s="576" t="s">
        <v>266</v>
      </c>
      <c r="AY182" s="576" t="s">
        <v>3494</v>
      </c>
      <c r="BE182" s="659">
        <f>IF(N182="základní",J182,0)</f>
        <v>0</v>
      </c>
      <c r="BF182" s="659">
        <f>IF(N182="snížená",J182,0)</f>
        <v>0</v>
      </c>
      <c r="BG182" s="659">
        <f>IF(N182="zákl. přenesená",J182,0)</f>
        <v>0</v>
      </c>
      <c r="BH182" s="659">
        <f>IF(N182="sníž. přenesená",J182,0)</f>
        <v>0</v>
      </c>
      <c r="BI182" s="659">
        <f>IF(N182="nulová",J182,0)</f>
        <v>0</v>
      </c>
      <c r="BJ182" s="576" t="s">
        <v>94</v>
      </c>
      <c r="BK182" s="659">
        <f>ROUND(I182*H182,2)</f>
        <v>0</v>
      </c>
      <c r="BL182" s="576" t="s">
        <v>527</v>
      </c>
      <c r="BM182" s="576" t="s">
        <v>4440</v>
      </c>
    </row>
    <row r="183" spans="2:51" s="661" customFormat="1" ht="12.75">
      <c r="B183" s="660"/>
      <c r="D183" s="662" t="s">
        <v>3500</v>
      </c>
      <c r="E183" s="663" t="s">
        <v>3433</v>
      </c>
      <c r="F183" s="664" t="s">
        <v>4441</v>
      </c>
      <c r="H183" s="665">
        <v>285.268</v>
      </c>
      <c r="L183" s="660"/>
      <c r="M183" s="666"/>
      <c r="N183" s="667"/>
      <c r="O183" s="667"/>
      <c r="P183" s="667"/>
      <c r="Q183" s="667"/>
      <c r="R183" s="667"/>
      <c r="S183" s="667"/>
      <c r="T183" s="668"/>
      <c r="AT183" s="663" t="s">
        <v>3500</v>
      </c>
      <c r="AU183" s="663" t="s">
        <v>266</v>
      </c>
      <c r="AV183" s="661" t="s">
        <v>266</v>
      </c>
      <c r="AW183" s="661" t="s">
        <v>3502</v>
      </c>
      <c r="AX183" s="661" t="s">
        <v>3493</v>
      </c>
      <c r="AY183" s="663" t="s">
        <v>3494</v>
      </c>
    </row>
    <row r="184" spans="2:51" s="670" customFormat="1" ht="12.75">
      <c r="B184" s="669"/>
      <c r="D184" s="662" t="s">
        <v>3500</v>
      </c>
      <c r="E184" s="671" t="s">
        <v>3433</v>
      </c>
      <c r="F184" s="672" t="s">
        <v>3381</v>
      </c>
      <c r="H184" s="673">
        <v>285.268</v>
      </c>
      <c r="L184" s="669"/>
      <c r="M184" s="674"/>
      <c r="N184" s="675"/>
      <c r="O184" s="675"/>
      <c r="P184" s="675"/>
      <c r="Q184" s="675"/>
      <c r="R184" s="675"/>
      <c r="S184" s="675"/>
      <c r="T184" s="676"/>
      <c r="AT184" s="671" t="s">
        <v>3500</v>
      </c>
      <c r="AU184" s="671" t="s">
        <v>266</v>
      </c>
      <c r="AV184" s="670" t="s">
        <v>527</v>
      </c>
      <c r="AW184" s="670" t="s">
        <v>3502</v>
      </c>
      <c r="AX184" s="670" t="s">
        <v>94</v>
      </c>
      <c r="AY184" s="671" t="s">
        <v>3494</v>
      </c>
    </row>
    <row r="185" spans="2:63" s="635" customFormat="1" ht="22.9" customHeight="1">
      <c r="B185" s="634"/>
      <c r="D185" s="636" t="s">
        <v>3491</v>
      </c>
      <c r="E185" s="645" t="s">
        <v>3955</v>
      </c>
      <c r="F185" s="645" t="s">
        <v>3956</v>
      </c>
      <c r="J185" s="646">
        <f>BK185</f>
        <v>0</v>
      </c>
      <c r="L185" s="634"/>
      <c r="M185" s="639"/>
      <c r="N185" s="640"/>
      <c r="O185" s="640"/>
      <c r="P185" s="641">
        <f>P186</f>
        <v>13.576332</v>
      </c>
      <c r="Q185" s="640"/>
      <c r="R185" s="641">
        <f>R186</f>
        <v>0</v>
      </c>
      <c r="S185" s="640"/>
      <c r="T185" s="642">
        <f>T186</f>
        <v>0</v>
      </c>
      <c r="AR185" s="636" t="s">
        <v>94</v>
      </c>
      <c r="AT185" s="643" t="s">
        <v>3491</v>
      </c>
      <c r="AU185" s="643" t="s">
        <v>94</v>
      </c>
      <c r="AY185" s="636" t="s">
        <v>3494</v>
      </c>
      <c r="BK185" s="644">
        <f>BK186</f>
        <v>0</v>
      </c>
    </row>
    <row r="186" spans="2:65" s="583" customFormat="1" ht="16.5" customHeight="1">
      <c r="B186" s="647"/>
      <c r="C186" s="677" t="s">
        <v>3632</v>
      </c>
      <c r="D186" s="677" t="s">
        <v>3503</v>
      </c>
      <c r="E186" s="678" t="s">
        <v>3958</v>
      </c>
      <c r="F186" s="679" t="s">
        <v>3959</v>
      </c>
      <c r="G186" s="680" t="s">
        <v>309</v>
      </c>
      <c r="H186" s="681">
        <v>205.702</v>
      </c>
      <c r="I186" s="830"/>
      <c r="J186" s="682">
        <f>ROUND(I186*H186,2)</f>
        <v>0</v>
      </c>
      <c r="K186" s="679" t="s">
        <v>3498</v>
      </c>
      <c r="L186" s="584"/>
      <c r="M186" s="695" t="s">
        <v>3433</v>
      </c>
      <c r="N186" s="696" t="s">
        <v>3450</v>
      </c>
      <c r="O186" s="697">
        <v>0.066</v>
      </c>
      <c r="P186" s="697">
        <f>O186*H186</f>
        <v>13.576332</v>
      </c>
      <c r="Q186" s="697">
        <v>0</v>
      </c>
      <c r="R186" s="697">
        <f>Q186*H186</f>
        <v>0</v>
      </c>
      <c r="S186" s="697">
        <v>0</v>
      </c>
      <c r="T186" s="698">
        <f>S186*H186</f>
        <v>0</v>
      </c>
      <c r="AR186" s="576" t="s">
        <v>527</v>
      </c>
      <c r="AT186" s="576" t="s">
        <v>3503</v>
      </c>
      <c r="AU186" s="576" t="s">
        <v>266</v>
      </c>
      <c r="AY186" s="576" t="s">
        <v>3494</v>
      </c>
      <c r="BE186" s="659">
        <f>IF(N186="základní",J186,0)</f>
        <v>0</v>
      </c>
      <c r="BF186" s="659">
        <f>IF(N186="snížená",J186,0)</f>
        <v>0</v>
      </c>
      <c r="BG186" s="659">
        <f>IF(N186="zákl. přenesená",J186,0)</f>
        <v>0</v>
      </c>
      <c r="BH186" s="659">
        <f>IF(N186="sníž. přenesená",J186,0)</f>
        <v>0</v>
      </c>
      <c r="BI186" s="659">
        <f>IF(N186="nulová",J186,0)</f>
        <v>0</v>
      </c>
      <c r="BJ186" s="576" t="s">
        <v>94</v>
      </c>
      <c r="BK186" s="659">
        <f>ROUND(I186*H186,2)</f>
        <v>0</v>
      </c>
      <c r="BL186" s="576" t="s">
        <v>527</v>
      </c>
      <c r="BM186" s="576" t="s">
        <v>4442</v>
      </c>
    </row>
    <row r="187" spans="2:12" s="583" customFormat="1" ht="6.95" customHeight="1">
      <c r="B187" s="601"/>
      <c r="C187" s="602"/>
      <c r="D187" s="602"/>
      <c r="E187" s="602"/>
      <c r="F187" s="602"/>
      <c r="G187" s="602"/>
      <c r="H187" s="602"/>
      <c r="I187" s="602"/>
      <c r="J187" s="602"/>
      <c r="K187" s="602"/>
      <c r="L187" s="584"/>
    </row>
  </sheetData>
  <autoFilter ref="C86:K186"/>
  <mergeCells count="9">
    <mergeCell ref="E50:H50"/>
    <mergeCell ref="E77:H77"/>
    <mergeCell ref="E79:H79"/>
    <mergeCell ref="L2:V2"/>
    <mergeCell ref="E7:H7"/>
    <mergeCell ref="E9:H9"/>
    <mergeCell ref="E18:H18"/>
    <mergeCell ref="E27:H27"/>
    <mergeCell ref="E48:H48"/>
  </mergeCells>
  <printOptions/>
  <pageMargins left="0.3937007874015748" right="0.1968503937007874" top="0.3937007874015748" bottom="0.3937007874015748" header="0" footer="0.1968503937007874"/>
  <pageSetup fitToHeight="9999" horizontalDpi="600" verticalDpi="600" orientation="portrait" paperSize="9" scale="63" r:id="rId2"/>
  <headerFooter alignWithMargins="0">
    <oddFooter>&amp;L&amp;9 1565-51; Sušice – stavební úpravy v ulici Hájkova&amp;R&amp;9&amp;P/&amp;N</oddFooter>
  </headerFooter>
  <rowBreaks count="1" manualBreakCount="1">
    <brk id="158" min="2" max="16383" man="1"/>
  </row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BE51"/>
  <sheetViews>
    <sheetView view="pageBreakPreview" zoomScale="60" workbookViewId="0" topLeftCell="A1">
      <selection activeCell="L16" sqref="L16"/>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26</v>
      </c>
      <c r="B1" s="75"/>
      <c r="C1" s="75"/>
      <c r="D1" s="75"/>
      <c r="E1" s="75"/>
      <c r="F1" s="75"/>
      <c r="G1" s="75"/>
    </row>
    <row r="2" spans="1:7" ht="12.75" customHeight="1">
      <c r="A2" s="76" t="s">
        <v>27</v>
      </c>
      <c r="B2" s="77"/>
      <c r="C2" s="78" t="s">
        <v>97</v>
      </c>
      <c r="D2" s="78" t="s">
        <v>179</v>
      </c>
      <c r="E2" s="79"/>
      <c r="F2" s="80" t="s">
        <v>28</v>
      </c>
      <c r="G2" s="81"/>
    </row>
    <row r="3" spans="1:7" ht="3" customHeight="1" hidden="1">
      <c r="A3" s="82"/>
      <c r="B3" s="83"/>
      <c r="C3" s="84"/>
      <c r="D3" s="84"/>
      <c r="E3" s="85"/>
      <c r="F3" s="86"/>
      <c r="G3" s="87"/>
    </row>
    <row r="4" spans="1:7" ht="12" customHeight="1">
      <c r="A4" s="88" t="s">
        <v>29</v>
      </c>
      <c r="B4" s="83"/>
      <c r="C4" s="84"/>
      <c r="D4" s="84"/>
      <c r="E4" s="85"/>
      <c r="F4" s="86" t="s">
        <v>30</v>
      </c>
      <c r="G4" s="89"/>
    </row>
    <row r="5" spans="1:7" ht="12.95" customHeight="1">
      <c r="A5" s="90" t="s">
        <v>176</v>
      </c>
      <c r="B5" s="91"/>
      <c r="C5" s="92" t="s">
        <v>177</v>
      </c>
      <c r="D5" s="93"/>
      <c r="E5" s="91"/>
      <c r="F5" s="86" t="s">
        <v>31</v>
      </c>
      <c r="G5" s="87"/>
    </row>
    <row r="6" spans="1:15" ht="12.95" customHeight="1">
      <c r="A6" s="88" t="s">
        <v>32</v>
      </c>
      <c r="B6" s="83"/>
      <c r="C6" s="84"/>
      <c r="D6" s="84"/>
      <c r="E6" s="85"/>
      <c r="F6" s="94" t="s">
        <v>33</v>
      </c>
      <c r="G6" s="95">
        <v>0</v>
      </c>
      <c r="O6" s="96"/>
    </row>
    <row r="7" spans="1:7" ht="12.95" customHeight="1">
      <c r="A7" s="97" t="s">
        <v>97</v>
      </c>
      <c r="B7" s="98"/>
      <c r="C7" s="99" t="s">
        <v>98</v>
      </c>
      <c r="D7" s="100"/>
      <c r="E7" s="100"/>
      <c r="F7" s="101" t="s">
        <v>34</v>
      </c>
      <c r="G7" s="95">
        <f>IF(G6=0,,ROUND((F30+F32)/G6,1))</f>
        <v>0</v>
      </c>
    </row>
    <row r="8" spans="1:9" ht="12.75">
      <c r="A8" s="102" t="s">
        <v>35</v>
      </c>
      <c r="B8" s="86"/>
      <c r="C8" s="748"/>
      <c r="D8" s="748"/>
      <c r="E8" s="749"/>
      <c r="F8" s="103" t="s">
        <v>36</v>
      </c>
      <c r="G8" s="104"/>
      <c r="H8" s="105"/>
      <c r="I8" s="106"/>
    </row>
    <row r="9" spans="1:8" ht="12.75">
      <c r="A9" s="102" t="s">
        <v>37</v>
      </c>
      <c r="B9" s="86"/>
      <c r="C9" s="748"/>
      <c r="D9" s="748"/>
      <c r="E9" s="749"/>
      <c r="F9" s="86"/>
      <c r="G9" s="107"/>
      <c r="H9" s="108"/>
    </row>
    <row r="10" spans="1:8" ht="12.75">
      <c r="A10" s="102" t="s">
        <v>38</v>
      </c>
      <c r="B10" s="86"/>
      <c r="C10" s="748"/>
      <c r="D10" s="748"/>
      <c r="E10" s="748"/>
      <c r="F10" s="109"/>
      <c r="G10" s="110"/>
      <c r="H10" s="111"/>
    </row>
    <row r="11" spans="1:57" ht="13.5" customHeight="1">
      <c r="A11" s="102" t="s">
        <v>39</v>
      </c>
      <c r="B11" s="86"/>
      <c r="C11" s="748" t="s">
        <v>128</v>
      </c>
      <c r="D11" s="748"/>
      <c r="E11" s="748"/>
      <c r="F11" s="112" t="s">
        <v>40</v>
      </c>
      <c r="G11" s="113"/>
      <c r="H11" s="108"/>
      <c r="BA11" s="114"/>
      <c r="BB11" s="114"/>
      <c r="BC11" s="114"/>
      <c r="BD11" s="114"/>
      <c r="BE11" s="114"/>
    </row>
    <row r="12" spans="1:8" ht="12.75" customHeight="1">
      <c r="A12" s="115" t="s">
        <v>41</v>
      </c>
      <c r="B12" s="83"/>
      <c r="C12" s="750"/>
      <c r="D12" s="750"/>
      <c r="E12" s="750"/>
      <c r="F12" s="116" t="s">
        <v>42</v>
      </c>
      <c r="G12" s="117"/>
      <c r="H12" s="108"/>
    </row>
    <row r="13" spans="1:8" ht="28.5" customHeight="1" thickBot="1">
      <c r="A13" s="118" t="s">
        <v>43</v>
      </c>
      <c r="B13" s="119"/>
      <c r="C13" s="119"/>
      <c r="D13" s="119"/>
      <c r="E13" s="120"/>
      <c r="F13" s="120"/>
      <c r="G13" s="121"/>
      <c r="H13" s="108"/>
    </row>
    <row r="14" spans="1:7" ht="17.25" customHeight="1" thickBot="1">
      <c r="A14" s="122" t="s">
        <v>44</v>
      </c>
      <c r="B14" s="123"/>
      <c r="C14" s="124"/>
      <c r="D14" s="125" t="s">
        <v>45</v>
      </c>
      <c r="E14" s="126"/>
      <c r="F14" s="126"/>
      <c r="G14" s="124"/>
    </row>
    <row r="15" spans="1:7" ht="15.95" customHeight="1">
      <c r="A15" s="127"/>
      <c r="B15" s="128" t="s">
        <v>46</v>
      </c>
      <c r="C15" s="129">
        <f>'SO 02 Rek'!E36</f>
        <v>0</v>
      </c>
      <c r="D15" s="130">
        <f>'SO 02 Rek'!A44</f>
        <v>0</v>
      </c>
      <c r="E15" s="131"/>
      <c r="F15" s="132"/>
      <c r="G15" s="129">
        <f>'SO 02 Rek'!I44</f>
        <v>0</v>
      </c>
    </row>
    <row r="16" spans="1:7" ht="15.95" customHeight="1">
      <c r="A16" s="127" t="s">
        <v>47</v>
      </c>
      <c r="B16" s="128" t="s">
        <v>48</v>
      </c>
      <c r="C16" s="129">
        <f>'SO 02 Rek'!F36</f>
        <v>0</v>
      </c>
      <c r="D16" s="82"/>
      <c r="E16" s="133"/>
      <c r="F16" s="134"/>
      <c r="G16" s="129"/>
    </row>
    <row r="17" spans="1:7" ht="15.95" customHeight="1">
      <c r="A17" s="127" t="s">
        <v>49</v>
      </c>
      <c r="B17" s="128" t="s">
        <v>50</v>
      </c>
      <c r="C17" s="129">
        <f>'SO 02 Rek'!H36</f>
        <v>0</v>
      </c>
      <c r="D17" s="82"/>
      <c r="E17" s="133"/>
      <c r="F17" s="134"/>
      <c r="G17" s="129"/>
    </row>
    <row r="18" spans="1:7" ht="15.95" customHeight="1">
      <c r="A18" s="135" t="s">
        <v>51</v>
      </c>
      <c r="B18" s="136" t="s">
        <v>52</v>
      </c>
      <c r="C18" s="129">
        <f>'SO 02 Rek'!G36</f>
        <v>0</v>
      </c>
      <c r="D18" s="82"/>
      <c r="E18" s="133"/>
      <c r="F18" s="134"/>
      <c r="G18" s="129"/>
    </row>
    <row r="19" spans="1:7" ht="15.95" customHeight="1">
      <c r="A19" s="137" t="s">
        <v>53</v>
      </c>
      <c r="B19" s="128"/>
      <c r="C19" s="129">
        <f>SUM(C15:C18)</f>
        <v>0</v>
      </c>
      <c r="D19" s="82"/>
      <c r="E19" s="133"/>
      <c r="F19" s="134"/>
      <c r="G19" s="129"/>
    </row>
    <row r="20" spans="1:7" ht="15.95" customHeight="1">
      <c r="A20" s="137"/>
      <c r="B20" s="128"/>
      <c r="C20" s="129"/>
      <c r="D20" s="82"/>
      <c r="E20" s="133"/>
      <c r="F20" s="134"/>
      <c r="G20" s="129"/>
    </row>
    <row r="21" spans="1:7" ht="15.95" customHeight="1">
      <c r="A21" s="137" t="s">
        <v>25</v>
      </c>
      <c r="B21" s="128"/>
      <c r="C21" s="129">
        <f>'SO 02 Rek'!I36</f>
        <v>0</v>
      </c>
      <c r="D21" s="82"/>
      <c r="E21" s="133"/>
      <c r="F21" s="134"/>
      <c r="G21" s="129"/>
    </row>
    <row r="22" spans="1:7" ht="15.95" customHeight="1">
      <c r="A22" s="138" t="s">
        <v>54</v>
      </c>
      <c r="B22" s="108"/>
      <c r="C22" s="129">
        <f>C19+C21</f>
        <v>0</v>
      </c>
      <c r="D22" s="82" t="s">
        <v>55</v>
      </c>
      <c r="E22" s="133"/>
      <c r="F22" s="134"/>
      <c r="G22" s="129">
        <f>G23-SUM(G15:G21)</f>
        <v>0</v>
      </c>
    </row>
    <row r="23" spans="1:7" ht="15.95" customHeight="1" thickBot="1">
      <c r="A23" s="751" t="s">
        <v>56</v>
      </c>
      <c r="B23" s="752"/>
      <c r="C23" s="139">
        <f>C22+G23</f>
        <v>0</v>
      </c>
      <c r="D23" s="140" t="s">
        <v>57</v>
      </c>
      <c r="E23" s="141"/>
      <c r="F23" s="142"/>
      <c r="G23" s="129">
        <f>'SO 02 Rek'!H42</f>
        <v>0</v>
      </c>
    </row>
    <row r="24" spans="1:7" ht="12.75">
      <c r="A24" s="143" t="s">
        <v>58</v>
      </c>
      <c r="B24" s="144"/>
      <c r="C24" s="145"/>
      <c r="D24" s="144" t="s">
        <v>59</v>
      </c>
      <c r="E24" s="144"/>
      <c r="F24" s="146" t="s">
        <v>60</v>
      </c>
      <c r="G24" s="147"/>
    </row>
    <row r="25" spans="1:7" ht="12.75">
      <c r="A25" s="138" t="s">
        <v>61</v>
      </c>
      <c r="B25" s="108"/>
      <c r="C25" s="148"/>
      <c r="D25" s="108" t="s">
        <v>61</v>
      </c>
      <c r="F25" s="149" t="s">
        <v>61</v>
      </c>
      <c r="G25" s="150"/>
    </row>
    <row r="26" spans="1:7" ht="37.5" customHeight="1">
      <c r="A26" s="138" t="s">
        <v>62</v>
      </c>
      <c r="B26" s="151"/>
      <c r="C26" s="148"/>
      <c r="D26" s="108" t="s">
        <v>62</v>
      </c>
      <c r="F26" s="149" t="s">
        <v>62</v>
      </c>
      <c r="G26" s="150"/>
    </row>
    <row r="27" spans="1:7" ht="12.75">
      <c r="A27" s="138"/>
      <c r="B27" s="152"/>
      <c r="C27" s="148"/>
      <c r="D27" s="108"/>
      <c r="F27" s="149"/>
      <c r="G27" s="150"/>
    </row>
    <row r="28" spans="1:7" ht="12.75">
      <c r="A28" s="138" t="s">
        <v>63</v>
      </c>
      <c r="B28" s="108"/>
      <c r="C28" s="148"/>
      <c r="D28" s="149" t="s">
        <v>64</v>
      </c>
      <c r="E28" s="148"/>
      <c r="F28" s="153" t="s">
        <v>64</v>
      </c>
      <c r="G28" s="150"/>
    </row>
    <row r="29" spans="1:7" ht="69" customHeight="1">
      <c r="A29" s="138"/>
      <c r="B29" s="108"/>
      <c r="C29" s="154"/>
      <c r="D29" s="155"/>
      <c r="E29" s="154"/>
      <c r="F29" s="108"/>
      <c r="G29" s="150"/>
    </row>
    <row r="30" spans="1:7" ht="12.75">
      <c r="A30" s="156" t="s">
        <v>12</v>
      </c>
      <c r="B30" s="157"/>
      <c r="C30" s="158">
        <v>21</v>
      </c>
      <c r="D30" s="157" t="s">
        <v>65</v>
      </c>
      <c r="E30" s="159"/>
      <c r="F30" s="753">
        <f>C23-F32</f>
        <v>0</v>
      </c>
      <c r="G30" s="754"/>
    </row>
    <row r="31" spans="1:7" ht="12.75">
      <c r="A31" s="156" t="s">
        <v>66</v>
      </c>
      <c r="B31" s="157"/>
      <c r="C31" s="158">
        <f>C30</f>
        <v>21</v>
      </c>
      <c r="D31" s="157" t="s">
        <v>67</v>
      </c>
      <c r="E31" s="159"/>
      <c r="F31" s="753">
        <f>ROUND(PRODUCT(F30,C31/100),0)</f>
        <v>0</v>
      </c>
      <c r="G31" s="754"/>
    </row>
    <row r="32" spans="1:7" ht="12.75">
      <c r="A32" s="156" t="s">
        <v>12</v>
      </c>
      <c r="B32" s="157"/>
      <c r="C32" s="158">
        <v>0</v>
      </c>
      <c r="D32" s="157" t="s">
        <v>67</v>
      </c>
      <c r="E32" s="159"/>
      <c r="F32" s="753">
        <v>0</v>
      </c>
      <c r="G32" s="754"/>
    </row>
    <row r="33" spans="1:7" ht="12.75">
      <c r="A33" s="156" t="s">
        <v>66</v>
      </c>
      <c r="B33" s="160"/>
      <c r="C33" s="161">
        <f>C32</f>
        <v>0</v>
      </c>
      <c r="D33" s="157" t="s">
        <v>67</v>
      </c>
      <c r="E33" s="134"/>
      <c r="F33" s="753">
        <f>ROUND(PRODUCT(F32,C33/100),0)</f>
        <v>0</v>
      </c>
      <c r="G33" s="754"/>
    </row>
    <row r="34" spans="1:7" s="165" customFormat="1" ht="19.5" customHeight="1" thickBot="1">
      <c r="A34" s="162" t="s">
        <v>68</v>
      </c>
      <c r="B34" s="163"/>
      <c r="C34" s="163"/>
      <c r="D34" s="163"/>
      <c r="E34" s="164"/>
      <c r="F34" s="756">
        <f>ROUND(SUM(F30:F33),0)</f>
        <v>0</v>
      </c>
      <c r="G34" s="757"/>
    </row>
    <row r="36" spans="1:8" ht="12.75">
      <c r="A36" s="2" t="s">
        <v>69</v>
      </c>
      <c r="B36" s="2"/>
      <c r="C36" s="2"/>
      <c r="D36" s="2"/>
      <c r="E36" s="2"/>
      <c r="F36" s="2"/>
      <c r="G36" s="2"/>
      <c r="H36" s="1" t="s">
        <v>2</v>
      </c>
    </row>
    <row r="37" spans="1:8" ht="14.25" customHeight="1">
      <c r="A37" s="2"/>
      <c r="B37" s="758"/>
      <c r="C37" s="758"/>
      <c r="D37" s="758"/>
      <c r="E37" s="758"/>
      <c r="F37" s="758"/>
      <c r="G37" s="758"/>
      <c r="H37" s="1" t="s">
        <v>2</v>
      </c>
    </row>
    <row r="38" spans="1:8" ht="12.75" customHeight="1">
      <c r="A38" s="166"/>
      <c r="B38" s="758"/>
      <c r="C38" s="758"/>
      <c r="D38" s="758"/>
      <c r="E38" s="758"/>
      <c r="F38" s="758"/>
      <c r="G38" s="758"/>
      <c r="H38" s="1" t="s">
        <v>2</v>
      </c>
    </row>
    <row r="39" spans="1:8" ht="12.75">
      <c r="A39" s="166"/>
      <c r="B39" s="758"/>
      <c r="C39" s="758"/>
      <c r="D39" s="758"/>
      <c r="E39" s="758"/>
      <c r="F39" s="758"/>
      <c r="G39" s="758"/>
      <c r="H39" s="1" t="s">
        <v>2</v>
      </c>
    </row>
    <row r="40" spans="1:8" ht="12.75">
      <c r="A40" s="166"/>
      <c r="B40" s="758"/>
      <c r="C40" s="758"/>
      <c r="D40" s="758"/>
      <c r="E40" s="758"/>
      <c r="F40" s="758"/>
      <c r="G40" s="758"/>
      <c r="H40" s="1" t="s">
        <v>2</v>
      </c>
    </row>
    <row r="41" spans="1:8" ht="12.75">
      <c r="A41" s="166"/>
      <c r="B41" s="758"/>
      <c r="C41" s="758"/>
      <c r="D41" s="758"/>
      <c r="E41" s="758"/>
      <c r="F41" s="758"/>
      <c r="G41" s="758"/>
      <c r="H41" s="1" t="s">
        <v>2</v>
      </c>
    </row>
    <row r="42" spans="1:8" ht="12.75">
      <c r="A42" s="166"/>
      <c r="B42" s="758"/>
      <c r="C42" s="758"/>
      <c r="D42" s="758"/>
      <c r="E42" s="758"/>
      <c r="F42" s="758"/>
      <c r="G42" s="758"/>
      <c r="H42" s="1" t="s">
        <v>2</v>
      </c>
    </row>
    <row r="43" spans="1:8" ht="12.75">
      <c r="A43" s="166"/>
      <c r="B43" s="758"/>
      <c r="C43" s="758"/>
      <c r="D43" s="758"/>
      <c r="E43" s="758"/>
      <c r="F43" s="758"/>
      <c r="G43" s="758"/>
      <c r="H43" s="1" t="s">
        <v>2</v>
      </c>
    </row>
    <row r="44" spans="1:8" ht="12.75" customHeight="1">
      <c r="A44" s="166"/>
      <c r="B44" s="758"/>
      <c r="C44" s="758"/>
      <c r="D44" s="758"/>
      <c r="E44" s="758"/>
      <c r="F44" s="758"/>
      <c r="G44" s="758"/>
      <c r="H44" s="1" t="s">
        <v>2</v>
      </c>
    </row>
    <row r="45" spans="1:8" ht="12.75" customHeight="1">
      <c r="A45" s="166"/>
      <c r="B45" s="758"/>
      <c r="C45" s="758"/>
      <c r="D45" s="758"/>
      <c r="E45" s="758"/>
      <c r="F45" s="758"/>
      <c r="G45" s="758"/>
      <c r="H45" s="1" t="s">
        <v>2</v>
      </c>
    </row>
    <row r="46" spans="2:7" ht="12.75">
      <c r="B46" s="755"/>
      <c r="C46" s="755"/>
      <c r="D46" s="755"/>
      <c r="E46" s="755"/>
      <c r="F46" s="755"/>
      <c r="G46" s="755"/>
    </row>
    <row r="47" spans="2:7" ht="12.75">
      <c r="B47" s="755"/>
      <c r="C47" s="755"/>
      <c r="D47" s="755"/>
      <c r="E47" s="755"/>
      <c r="F47" s="755"/>
      <c r="G47" s="755"/>
    </row>
    <row r="48" spans="2:7" ht="12.75">
      <c r="B48" s="755"/>
      <c r="C48" s="755"/>
      <c r="D48" s="755"/>
      <c r="E48" s="755"/>
      <c r="F48" s="755"/>
      <c r="G48" s="755"/>
    </row>
    <row r="49" spans="2:7" ht="12.75">
      <c r="B49" s="755"/>
      <c r="C49" s="755"/>
      <c r="D49" s="755"/>
      <c r="E49" s="755"/>
      <c r="F49" s="755"/>
      <c r="G49" s="755"/>
    </row>
    <row r="50" spans="2:7" ht="12.75">
      <c r="B50" s="755"/>
      <c r="C50" s="755"/>
      <c r="D50" s="755"/>
      <c r="E50" s="755"/>
      <c r="F50" s="755"/>
      <c r="G50" s="755"/>
    </row>
    <row r="51" spans="2:7" ht="12.75">
      <c r="B51" s="755"/>
      <c r="C51" s="755"/>
      <c r="D51" s="755"/>
      <c r="E51" s="755"/>
      <c r="F51" s="755"/>
      <c r="G51" s="755"/>
    </row>
  </sheetData>
  <mergeCells count="18">
    <mergeCell ref="B49:G49"/>
    <mergeCell ref="B50:G50"/>
    <mergeCell ref="B51:G51"/>
    <mergeCell ref="F34:G34"/>
    <mergeCell ref="B37:G45"/>
    <mergeCell ref="B46:G46"/>
    <mergeCell ref="B47:G47"/>
    <mergeCell ref="B48:G48"/>
    <mergeCell ref="A23:B23"/>
    <mergeCell ref="F30:G30"/>
    <mergeCell ref="F31:G31"/>
    <mergeCell ref="F32:G32"/>
    <mergeCell ref="F33:G33"/>
    <mergeCell ref="C8:E8"/>
    <mergeCell ref="C9:E9"/>
    <mergeCell ref="C10:E10"/>
    <mergeCell ref="C11:E11"/>
    <mergeCell ref="C12:E12"/>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 1565-51; Sušice – stavební úpravy v ulici Hájkova&amp;R&amp;9&amp;P/&amp;N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BE93"/>
  <sheetViews>
    <sheetView view="pageBreakPreview" zoomScale="60" workbookViewId="0" topLeftCell="A1">
      <selection activeCell="L16" sqref="L16"/>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759" t="s">
        <v>3</v>
      </c>
      <c r="B1" s="760"/>
      <c r="C1" s="167" t="s">
        <v>99</v>
      </c>
      <c r="D1" s="168"/>
      <c r="E1" s="169"/>
      <c r="F1" s="168"/>
      <c r="G1" s="170" t="s">
        <v>70</v>
      </c>
      <c r="H1" s="171" t="s">
        <v>97</v>
      </c>
      <c r="I1" s="172"/>
    </row>
    <row r="2" spans="1:9" ht="13.5" thickBot="1">
      <c r="A2" s="761" t="s">
        <v>71</v>
      </c>
      <c r="B2" s="762"/>
      <c r="C2" s="173" t="s">
        <v>178</v>
      </c>
      <c r="D2" s="174"/>
      <c r="E2" s="175"/>
      <c r="F2" s="174"/>
      <c r="G2" s="763" t="s">
        <v>179</v>
      </c>
      <c r="H2" s="764"/>
      <c r="I2" s="765"/>
    </row>
    <row r="3" ht="13.5" thickTop="1">
      <c r="F3" s="108"/>
    </row>
    <row r="4" spans="1:9" ht="19.5" customHeight="1">
      <c r="A4" s="176" t="s">
        <v>72</v>
      </c>
      <c r="B4" s="177"/>
      <c r="C4" s="177"/>
      <c r="D4" s="177"/>
      <c r="E4" s="178"/>
      <c r="F4" s="177"/>
      <c r="G4" s="177"/>
      <c r="H4" s="177"/>
      <c r="I4" s="177"/>
    </row>
    <row r="5" ht="13.5" thickBot="1"/>
    <row r="6" spans="1:9" s="108" customFormat="1" ht="13.5" thickBot="1">
      <c r="A6" s="179"/>
      <c r="B6" s="180" t="s">
        <v>73</v>
      </c>
      <c r="C6" s="180"/>
      <c r="D6" s="181"/>
      <c r="E6" s="182" t="s">
        <v>21</v>
      </c>
      <c r="F6" s="183" t="s">
        <v>22</v>
      </c>
      <c r="G6" s="183" t="s">
        <v>23</v>
      </c>
      <c r="H6" s="183" t="s">
        <v>24</v>
      </c>
      <c r="I6" s="184" t="s">
        <v>25</v>
      </c>
    </row>
    <row r="7" spans="1:9" s="108" customFormat="1" ht="12.75">
      <c r="A7" s="275" t="str">
        <f>'SO 02 Pol'!B7</f>
        <v>1</v>
      </c>
      <c r="B7" s="62" t="str">
        <f>'SO 02 Pol'!C7</f>
        <v>Zemní práce</v>
      </c>
      <c r="D7" s="185"/>
      <c r="E7" s="276">
        <f>'SO 02 Pol'!BA84</f>
        <v>0</v>
      </c>
      <c r="F7" s="277">
        <f>'SO 02 Pol'!BB84</f>
        <v>0</v>
      </c>
      <c r="G7" s="277">
        <f>'SO 02 Pol'!BC84</f>
        <v>0</v>
      </c>
      <c r="H7" s="277">
        <f>'SO 02 Pol'!BD84</f>
        <v>0</v>
      </c>
      <c r="I7" s="278">
        <f>'SO 02 Pol'!BE84</f>
        <v>0</v>
      </c>
    </row>
    <row r="8" spans="1:9" s="108" customFormat="1" ht="12.75">
      <c r="A8" s="275" t="str">
        <f>'SO 02 Pol'!B85</f>
        <v>11</v>
      </c>
      <c r="B8" s="62" t="str">
        <f>'SO 02 Pol'!C85</f>
        <v>Přípravné a přidružené práce</v>
      </c>
      <c r="D8" s="185"/>
      <c r="E8" s="276">
        <f>'SO 02 Pol'!BA87</f>
        <v>0</v>
      </c>
      <c r="F8" s="277">
        <f>'SO 02 Pol'!BB87</f>
        <v>0</v>
      </c>
      <c r="G8" s="277">
        <f>'SO 02 Pol'!BC87</f>
        <v>0</v>
      </c>
      <c r="H8" s="277">
        <f>'SO 02 Pol'!BD87</f>
        <v>0</v>
      </c>
      <c r="I8" s="278">
        <f>'SO 02 Pol'!BE87</f>
        <v>0</v>
      </c>
    </row>
    <row r="9" spans="1:9" s="108" customFormat="1" ht="12.75">
      <c r="A9" s="275" t="str">
        <f>'SO 02 Pol'!B88</f>
        <v>2</v>
      </c>
      <c r="B9" s="62" t="str">
        <f>'SO 02 Pol'!C88</f>
        <v>Základy a zvláštní zakládání</v>
      </c>
      <c r="D9" s="185"/>
      <c r="E9" s="276">
        <f>'SO 02 Pol'!BA121</f>
        <v>0</v>
      </c>
      <c r="F9" s="277">
        <f>'SO 02 Pol'!BB121</f>
        <v>0</v>
      </c>
      <c r="G9" s="277">
        <f>'SO 02 Pol'!BC121</f>
        <v>0</v>
      </c>
      <c r="H9" s="277">
        <f>'SO 02 Pol'!BD121</f>
        <v>0</v>
      </c>
      <c r="I9" s="278">
        <f>'SO 02 Pol'!BE121</f>
        <v>0</v>
      </c>
    </row>
    <row r="10" spans="1:9" s="108" customFormat="1" ht="12.75">
      <c r="A10" s="275" t="str">
        <f>'SO 02 Pol'!B122</f>
        <v>3</v>
      </c>
      <c r="B10" s="62" t="str">
        <f>'SO 02 Pol'!C122</f>
        <v>Svislé a kompletní konstrukce</v>
      </c>
      <c r="D10" s="185"/>
      <c r="E10" s="276">
        <f>'SO 02 Pol'!BA159</f>
        <v>0</v>
      </c>
      <c r="F10" s="277">
        <f>'SO 02 Pol'!BB159</f>
        <v>0</v>
      </c>
      <c r="G10" s="277">
        <f>'SO 02 Pol'!BC159</f>
        <v>0</v>
      </c>
      <c r="H10" s="277">
        <f>'SO 02 Pol'!BD159</f>
        <v>0</v>
      </c>
      <c r="I10" s="278">
        <f>'SO 02 Pol'!BE159</f>
        <v>0</v>
      </c>
    </row>
    <row r="11" spans="1:9" s="108" customFormat="1" ht="12.75">
      <c r="A11" s="275" t="str">
        <f>'SO 02 Pol'!B160</f>
        <v>300.1</v>
      </c>
      <c r="B11" s="62" t="str">
        <f>'SO 02 Pol'!C160</f>
        <v>Sanace vnější</v>
      </c>
      <c r="D11" s="185"/>
      <c r="E11" s="276">
        <f>'SO 02 Pol'!BA184</f>
        <v>0</v>
      </c>
      <c r="F11" s="277">
        <f>'SO 02 Pol'!BB184</f>
        <v>0</v>
      </c>
      <c r="G11" s="277">
        <f>'SO 02 Pol'!BC184</f>
        <v>0</v>
      </c>
      <c r="H11" s="277">
        <f>'SO 02 Pol'!BD184</f>
        <v>0</v>
      </c>
      <c r="I11" s="278">
        <f>'SO 02 Pol'!BE184</f>
        <v>0</v>
      </c>
    </row>
    <row r="12" spans="1:9" s="108" customFormat="1" ht="12.75">
      <c r="A12" s="275" t="str">
        <f>'SO 02 Pol'!B185</f>
        <v>300.2</v>
      </c>
      <c r="B12" s="62" t="str">
        <f>'SO 02 Pol'!C185</f>
        <v>Sanace vnitřní</v>
      </c>
      <c r="D12" s="185"/>
      <c r="E12" s="276">
        <f>'SO 02 Pol'!BA339</f>
        <v>0</v>
      </c>
      <c r="F12" s="277">
        <f>'SO 02 Pol'!BB339</f>
        <v>0</v>
      </c>
      <c r="G12" s="277">
        <f>'SO 02 Pol'!BC339</f>
        <v>0</v>
      </c>
      <c r="H12" s="277">
        <f>'SO 02 Pol'!BD339</f>
        <v>0</v>
      </c>
      <c r="I12" s="278">
        <f>'SO 02 Pol'!BE339</f>
        <v>0</v>
      </c>
    </row>
    <row r="13" spans="1:9" s="108" customFormat="1" ht="12.75">
      <c r="A13" s="275" t="str">
        <f>'SO 02 Pol'!B340</f>
        <v>4</v>
      </c>
      <c r="B13" s="62" t="str">
        <f>'SO 02 Pol'!C340</f>
        <v>Vodorovné konstrukce</v>
      </c>
      <c r="D13" s="185"/>
      <c r="E13" s="276">
        <f>'SO 02 Pol'!BA359</f>
        <v>0</v>
      </c>
      <c r="F13" s="277">
        <f>'SO 02 Pol'!BB359</f>
        <v>0</v>
      </c>
      <c r="G13" s="277">
        <f>'SO 02 Pol'!BC359</f>
        <v>0</v>
      </c>
      <c r="H13" s="277">
        <f>'SO 02 Pol'!BD359</f>
        <v>0</v>
      </c>
      <c r="I13" s="278">
        <f>'SO 02 Pol'!BE359</f>
        <v>0</v>
      </c>
    </row>
    <row r="14" spans="1:9" s="108" customFormat="1" ht="12.75">
      <c r="A14" s="275" t="str">
        <f>'SO 02 Pol'!B360</f>
        <v>43</v>
      </c>
      <c r="B14" s="62" t="str">
        <f>'SO 02 Pol'!C360</f>
        <v>Schodiště</v>
      </c>
      <c r="D14" s="185"/>
      <c r="E14" s="276">
        <f>'SO 02 Pol'!BA384</f>
        <v>0</v>
      </c>
      <c r="F14" s="277">
        <f>'SO 02 Pol'!BB384</f>
        <v>0</v>
      </c>
      <c r="G14" s="277">
        <f>'SO 02 Pol'!BC384</f>
        <v>0</v>
      </c>
      <c r="H14" s="277">
        <f>'SO 02 Pol'!BD384</f>
        <v>0</v>
      </c>
      <c r="I14" s="278">
        <f>'SO 02 Pol'!BE384</f>
        <v>0</v>
      </c>
    </row>
    <row r="15" spans="1:9" s="108" customFormat="1" ht="12.75">
      <c r="A15" s="275" t="str">
        <f>'SO 02 Pol'!B385</f>
        <v>59</v>
      </c>
      <c r="B15" s="62" t="str">
        <f>'SO 02 Pol'!C385</f>
        <v>Dlažby a předlažby komunikací</v>
      </c>
      <c r="D15" s="185"/>
      <c r="E15" s="276">
        <f>'SO 02 Pol'!BA403</f>
        <v>0</v>
      </c>
      <c r="F15" s="277">
        <f>'SO 02 Pol'!BB403</f>
        <v>0</v>
      </c>
      <c r="G15" s="277">
        <f>'SO 02 Pol'!BC403</f>
        <v>0</v>
      </c>
      <c r="H15" s="277">
        <f>'SO 02 Pol'!BD403</f>
        <v>0</v>
      </c>
      <c r="I15" s="278">
        <f>'SO 02 Pol'!BE403</f>
        <v>0</v>
      </c>
    </row>
    <row r="16" spans="1:9" s="108" customFormat="1" ht="12.75">
      <c r="A16" s="275" t="str">
        <f>'SO 02 Pol'!B404</f>
        <v>61</v>
      </c>
      <c r="B16" s="62" t="str">
        <f>'SO 02 Pol'!C404</f>
        <v>Upravy povrchů vnitřní</v>
      </c>
      <c r="D16" s="185"/>
      <c r="E16" s="276">
        <f>'SO 02 Pol'!BA456</f>
        <v>0</v>
      </c>
      <c r="F16" s="277">
        <f>'SO 02 Pol'!BB456</f>
        <v>0</v>
      </c>
      <c r="G16" s="277">
        <f>'SO 02 Pol'!BC456</f>
        <v>0</v>
      </c>
      <c r="H16" s="277">
        <f>'SO 02 Pol'!BD456</f>
        <v>0</v>
      </c>
      <c r="I16" s="278">
        <f>'SO 02 Pol'!BE456</f>
        <v>0</v>
      </c>
    </row>
    <row r="17" spans="1:9" s="108" customFormat="1" ht="12.75">
      <c r="A17" s="275" t="str">
        <f>'SO 02 Pol'!B457</f>
        <v>62</v>
      </c>
      <c r="B17" s="62" t="str">
        <f>'SO 02 Pol'!C457</f>
        <v>Úpravy povrchů vnější</v>
      </c>
      <c r="D17" s="185"/>
      <c r="E17" s="276">
        <f>'SO 02 Pol'!BA469</f>
        <v>0</v>
      </c>
      <c r="F17" s="277">
        <f>'SO 02 Pol'!BB469</f>
        <v>0</v>
      </c>
      <c r="G17" s="277">
        <f>'SO 02 Pol'!BC469</f>
        <v>0</v>
      </c>
      <c r="H17" s="277">
        <f>'SO 02 Pol'!BD469</f>
        <v>0</v>
      </c>
      <c r="I17" s="278">
        <f>'SO 02 Pol'!BE469</f>
        <v>0</v>
      </c>
    </row>
    <row r="18" spans="1:9" s="108" customFormat="1" ht="12.75">
      <c r="A18" s="275" t="str">
        <f>'SO 02 Pol'!B470</f>
        <v>64</v>
      </c>
      <c r="B18" s="62" t="str">
        <f>'SO 02 Pol'!C470</f>
        <v>Výplně otvorů</v>
      </c>
      <c r="D18" s="185"/>
      <c r="E18" s="276">
        <f>'SO 02 Pol'!BA485</f>
        <v>0</v>
      </c>
      <c r="F18" s="277">
        <f>'SO 02 Pol'!BB485</f>
        <v>0</v>
      </c>
      <c r="G18" s="277">
        <f>'SO 02 Pol'!BC485</f>
        <v>0</v>
      </c>
      <c r="H18" s="277">
        <f>'SO 02 Pol'!BD485</f>
        <v>0</v>
      </c>
      <c r="I18" s="278">
        <f>'SO 02 Pol'!BE485</f>
        <v>0</v>
      </c>
    </row>
    <row r="19" spans="1:9" s="108" customFormat="1" ht="12.75">
      <c r="A19" s="275" t="str">
        <f>'SO 02 Pol'!B486</f>
        <v>8</v>
      </c>
      <c r="B19" s="62" t="str">
        <f>'SO 02 Pol'!C486</f>
        <v>Trubní vedení</v>
      </c>
      <c r="D19" s="185"/>
      <c r="E19" s="276">
        <f>'SO 02 Pol'!BA535</f>
        <v>0</v>
      </c>
      <c r="F19" s="277">
        <f>'SO 02 Pol'!BB535</f>
        <v>0</v>
      </c>
      <c r="G19" s="277">
        <f>'SO 02 Pol'!BC535</f>
        <v>0</v>
      </c>
      <c r="H19" s="277">
        <f>'SO 02 Pol'!BD535</f>
        <v>0</v>
      </c>
      <c r="I19" s="278">
        <f>'SO 02 Pol'!BE535</f>
        <v>0</v>
      </c>
    </row>
    <row r="20" spans="1:9" s="108" customFormat="1" ht="12.75">
      <c r="A20" s="275" t="str">
        <f>'SO 02 Pol'!B536</f>
        <v>93</v>
      </c>
      <c r="B20" s="62" t="str">
        <f>'SO 02 Pol'!C536</f>
        <v>Dokončovací práce inženýrskách staveb</v>
      </c>
      <c r="D20" s="185"/>
      <c r="E20" s="276">
        <f>'SO 02 Pol'!BA587</f>
        <v>0</v>
      </c>
      <c r="F20" s="277">
        <f>'SO 02 Pol'!BB587</f>
        <v>0</v>
      </c>
      <c r="G20" s="277">
        <f>'SO 02 Pol'!BC587</f>
        <v>0</v>
      </c>
      <c r="H20" s="277">
        <f>'SO 02 Pol'!BD587</f>
        <v>0</v>
      </c>
      <c r="I20" s="278">
        <f>'SO 02 Pol'!BE587</f>
        <v>0</v>
      </c>
    </row>
    <row r="21" spans="1:9" s="108" customFormat="1" ht="12.75">
      <c r="A21" s="275" t="str">
        <f>'SO 02 Pol'!B588</f>
        <v>94</v>
      </c>
      <c r="B21" s="62" t="str">
        <f>'SO 02 Pol'!C588</f>
        <v>Lešení a stavební výtahy</v>
      </c>
      <c r="D21" s="185"/>
      <c r="E21" s="276">
        <f>'SO 02 Pol'!BA593</f>
        <v>0</v>
      </c>
      <c r="F21" s="277">
        <f>'SO 02 Pol'!BB593</f>
        <v>0</v>
      </c>
      <c r="G21" s="277">
        <f>'SO 02 Pol'!BC593</f>
        <v>0</v>
      </c>
      <c r="H21" s="277">
        <f>'SO 02 Pol'!BD593</f>
        <v>0</v>
      </c>
      <c r="I21" s="278">
        <f>'SO 02 Pol'!BE593</f>
        <v>0</v>
      </c>
    </row>
    <row r="22" spans="1:9" s="108" customFormat="1" ht="12.75">
      <c r="A22" s="275" t="str">
        <f>'SO 02 Pol'!B594</f>
        <v>95</v>
      </c>
      <c r="B22" s="62" t="str">
        <f>'SO 02 Pol'!C594</f>
        <v>Dokončovací konstrukce na pozemních stavbách</v>
      </c>
      <c r="D22" s="185"/>
      <c r="E22" s="276">
        <f>'SO 02 Pol'!BA609</f>
        <v>0</v>
      </c>
      <c r="F22" s="277">
        <f>'SO 02 Pol'!BB609</f>
        <v>0</v>
      </c>
      <c r="G22" s="277">
        <f>'SO 02 Pol'!BC609</f>
        <v>0</v>
      </c>
      <c r="H22" s="277">
        <f>'SO 02 Pol'!BD609</f>
        <v>0</v>
      </c>
      <c r="I22" s="278">
        <f>'SO 02 Pol'!BE609</f>
        <v>0</v>
      </c>
    </row>
    <row r="23" spans="1:9" s="108" customFormat="1" ht="12.75">
      <c r="A23" s="275" t="str">
        <f>'SO 02 Pol'!B610</f>
        <v>96</v>
      </c>
      <c r="B23" s="62" t="str">
        <f>'SO 02 Pol'!C610</f>
        <v>Bourání konstrukcí</v>
      </c>
      <c r="D23" s="185"/>
      <c r="E23" s="276">
        <f>'SO 02 Pol'!BA666</f>
        <v>0</v>
      </c>
      <c r="F23" s="277">
        <f>'SO 02 Pol'!BB666</f>
        <v>0</v>
      </c>
      <c r="G23" s="277">
        <f>'SO 02 Pol'!BC666</f>
        <v>0</v>
      </c>
      <c r="H23" s="277">
        <f>'SO 02 Pol'!BD666</f>
        <v>0</v>
      </c>
      <c r="I23" s="278">
        <f>'SO 02 Pol'!BE666</f>
        <v>0</v>
      </c>
    </row>
    <row r="24" spans="1:9" s="108" customFormat="1" ht="12.75">
      <c r="A24" s="275" t="str">
        <f>'SO 02 Pol'!B667</f>
        <v>99</v>
      </c>
      <c r="B24" s="62" t="str">
        <f>'SO 02 Pol'!C667</f>
        <v>Staveništní přesun hmot</v>
      </c>
      <c r="D24" s="185"/>
      <c r="E24" s="276">
        <f>'SO 02 Pol'!BA669</f>
        <v>0</v>
      </c>
      <c r="F24" s="277">
        <f>'SO 02 Pol'!BB669</f>
        <v>0</v>
      </c>
      <c r="G24" s="277">
        <f>'SO 02 Pol'!BC669</f>
        <v>0</v>
      </c>
      <c r="H24" s="277">
        <f>'SO 02 Pol'!BD669</f>
        <v>0</v>
      </c>
      <c r="I24" s="278">
        <f>'SO 02 Pol'!BE669</f>
        <v>0</v>
      </c>
    </row>
    <row r="25" spans="1:9" s="108" customFormat="1" ht="12.75">
      <c r="A25" s="275" t="str">
        <f>'SO 02 Pol'!B670</f>
        <v>711</v>
      </c>
      <c r="B25" s="62" t="str">
        <f>'SO 02 Pol'!C670</f>
        <v>Izolace proti vodě</v>
      </c>
      <c r="D25" s="185"/>
      <c r="E25" s="276">
        <f>'SO 02 Pol'!BA696</f>
        <v>0</v>
      </c>
      <c r="F25" s="277">
        <f>'SO 02 Pol'!BB696</f>
        <v>0</v>
      </c>
      <c r="G25" s="277">
        <f>'SO 02 Pol'!BC696</f>
        <v>0</v>
      </c>
      <c r="H25" s="277">
        <f>'SO 02 Pol'!BD696</f>
        <v>0</v>
      </c>
      <c r="I25" s="278">
        <f>'SO 02 Pol'!BE696</f>
        <v>0</v>
      </c>
    </row>
    <row r="26" spans="1:9" s="108" customFormat="1" ht="12.75">
      <c r="A26" s="275" t="str">
        <f>'SO 02 Pol'!B697</f>
        <v>713</v>
      </c>
      <c r="B26" s="62" t="str">
        <f>'SO 02 Pol'!C697</f>
        <v>Izolace tepelné</v>
      </c>
      <c r="D26" s="185"/>
      <c r="E26" s="276">
        <f>'SO 02 Pol'!BA711</f>
        <v>0</v>
      </c>
      <c r="F26" s="277">
        <f>'SO 02 Pol'!BB711</f>
        <v>0</v>
      </c>
      <c r="G26" s="277">
        <f>'SO 02 Pol'!BC711</f>
        <v>0</v>
      </c>
      <c r="H26" s="277">
        <f>'SO 02 Pol'!BD711</f>
        <v>0</v>
      </c>
      <c r="I26" s="278">
        <f>'SO 02 Pol'!BE711</f>
        <v>0</v>
      </c>
    </row>
    <row r="27" spans="1:9" s="108" customFormat="1" ht="12.75">
      <c r="A27" s="275" t="str">
        <f>'SO 02 Pol'!B712</f>
        <v>712</v>
      </c>
      <c r="B27" s="62" t="str">
        <f>'SO 02 Pol'!C712</f>
        <v>Živičné krytiny</v>
      </c>
      <c r="D27" s="185"/>
      <c r="E27" s="276">
        <f>'SO 02 Pol'!BA725</f>
        <v>0</v>
      </c>
      <c r="F27" s="277">
        <f>'SO 02 Pol'!BB725</f>
        <v>0</v>
      </c>
      <c r="G27" s="277">
        <f>'SO 02 Pol'!BC725</f>
        <v>0</v>
      </c>
      <c r="H27" s="277">
        <f>'SO 02 Pol'!BD725</f>
        <v>0</v>
      </c>
      <c r="I27" s="278">
        <f>'SO 02 Pol'!BE725</f>
        <v>0</v>
      </c>
    </row>
    <row r="28" spans="1:9" s="108" customFormat="1" ht="12.75">
      <c r="A28" s="275" t="str">
        <f>'SO 02 Pol'!B726</f>
        <v>762</v>
      </c>
      <c r="B28" s="62" t="str">
        <f>'SO 02 Pol'!C726</f>
        <v>Konstrukce tesařské</v>
      </c>
      <c r="D28" s="185"/>
      <c r="E28" s="276">
        <f>'SO 02 Pol'!BA735</f>
        <v>0</v>
      </c>
      <c r="F28" s="277">
        <f>'SO 02 Pol'!BB735</f>
        <v>0</v>
      </c>
      <c r="G28" s="277">
        <f>'SO 02 Pol'!BC735</f>
        <v>0</v>
      </c>
      <c r="H28" s="277">
        <f>'SO 02 Pol'!BD735</f>
        <v>0</v>
      </c>
      <c r="I28" s="278">
        <f>'SO 02 Pol'!BE735</f>
        <v>0</v>
      </c>
    </row>
    <row r="29" spans="1:9" s="108" customFormat="1" ht="12.75">
      <c r="A29" s="275" t="str">
        <f>'SO 02 Pol'!B736</f>
        <v>764</v>
      </c>
      <c r="B29" s="62" t="str">
        <f>'SO 02 Pol'!C736</f>
        <v>Konstrukce klempířské</v>
      </c>
      <c r="D29" s="185"/>
      <c r="E29" s="276">
        <f>'SO 02 Pol'!BA774</f>
        <v>0</v>
      </c>
      <c r="F29" s="277">
        <f>'SO 02 Pol'!BB774</f>
        <v>0</v>
      </c>
      <c r="G29" s="277">
        <f>'SO 02 Pol'!BC774</f>
        <v>0</v>
      </c>
      <c r="H29" s="277">
        <f>'SO 02 Pol'!BD774</f>
        <v>0</v>
      </c>
      <c r="I29" s="278">
        <f>'SO 02 Pol'!BE774</f>
        <v>0</v>
      </c>
    </row>
    <row r="30" spans="1:9" s="108" customFormat="1" ht="12.75">
      <c r="A30" s="275" t="str">
        <f>'SO 02 Pol'!B775</f>
        <v>767</v>
      </c>
      <c r="B30" s="62" t="str">
        <f>'SO 02 Pol'!C775</f>
        <v>Konstrukce zámečnické</v>
      </c>
      <c r="D30" s="185"/>
      <c r="E30" s="276">
        <f>'SO 02 Pol'!BA866</f>
        <v>0</v>
      </c>
      <c r="F30" s="277">
        <f>'SO 02 Pol'!BB866</f>
        <v>0</v>
      </c>
      <c r="G30" s="277">
        <f>'SO 02 Pol'!BC866</f>
        <v>0</v>
      </c>
      <c r="H30" s="277">
        <f>'SO 02 Pol'!BD866</f>
        <v>0</v>
      </c>
      <c r="I30" s="278">
        <f>'SO 02 Pol'!BE866</f>
        <v>0</v>
      </c>
    </row>
    <row r="31" spans="1:9" s="108" customFormat="1" ht="12.75">
      <c r="A31" s="275" t="str">
        <f>'SO 02 Pol'!B867</f>
        <v>783</v>
      </c>
      <c r="B31" s="62" t="str">
        <f>'SO 02 Pol'!C867</f>
        <v>Nátěry</v>
      </c>
      <c r="D31" s="185"/>
      <c r="E31" s="276">
        <f>'SO 02 Pol'!BA886</f>
        <v>0</v>
      </c>
      <c r="F31" s="277">
        <f>'SO 02 Pol'!BB886</f>
        <v>0</v>
      </c>
      <c r="G31" s="277">
        <f>'SO 02 Pol'!BC886</f>
        <v>0</v>
      </c>
      <c r="H31" s="277">
        <f>'SO 02 Pol'!BD886</f>
        <v>0</v>
      </c>
      <c r="I31" s="278">
        <f>'SO 02 Pol'!BE886</f>
        <v>0</v>
      </c>
    </row>
    <row r="32" spans="1:9" s="108" customFormat="1" ht="12.75">
      <c r="A32" s="275" t="str">
        <f>'SO 02 Pol'!B887</f>
        <v>784</v>
      </c>
      <c r="B32" s="62" t="str">
        <f>'SO 02 Pol'!C887</f>
        <v>Malby</v>
      </c>
      <c r="D32" s="185"/>
      <c r="E32" s="276">
        <f>'SO 02 Pol'!BA921</f>
        <v>0</v>
      </c>
      <c r="F32" s="277">
        <f>'SO 02 Pol'!BB921</f>
        <v>0</v>
      </c>
      <c r="G32" s="277">
        <f>'SO 02 Pol'!BC921</f>
        <v>0</v>
      </c>
      <c r="H32" s="277">
        <f>'SO 02 Pol'!BD921</f>
        <v>0</v>
      </c>
      <c r="I32" s="278">
        <f>'SO 02 Pol'!BE921</f>
        <v>0</v>
      </c>
    </row>
    <row r="33" spans="1:9" s="108" customFormat="1" ht="12.75">
      <c r="A33" s="275" t="str">
        <f>'SO 02 Pol'!B922</f>
        <v>799</v>
      </c>
      <c r="B33" s="62" t="str">
        <f>'SO 02 Pol'!C922</f>
        <v>Ostatní</v>
      </c>
      <c r="D33" s="185"/>
      <c r="E33" s="276">
        <f>'SO 02 Pol'!BA927</f>
        <v>0</v>
      </c>
      <c r="F33" s="277">
        <f>'SO 02 Pol'!BB927</f>
        <v>0</v>
      </c>
      <c r="G33" s="277">
        <f>'SO 02 Pol'!BC927</f>
        <v>0</v>
      </c>
      <c r="H33" s="277">
        <f>'SO 02 Pol'!BD927</f>
        <v>0</v>
      </c>
      <c r="I33" s="278">
        <f>'SO 02 Pol'!BE927</f>
        <v>0</v>
      </c>
    </row>
    <row r="34" spans="1:9" s="108" customFormat="1" ht="12.75">
      <c r="A34" s="275" t="str">
        <f>'SO 02 Pol'!B928</f>
        <v>799.1</v>
      </c>
      <c r="B34" s="62" t="str">
        <f>'SO 02 Pol'!C928</f>
        <v>Vzduchotechnika</v>
      </c>
      <c r="D34" s="185"/>
      <c r="E34" s="276">
        <f>'SO 02 Pol'!BA953</f>
        <v>0</v>
      </c>
      <c r="F34" s="277">
        <f>'SO 02 Pol'!BB953</f>
        <v>0</v>
      </c>
      <c r="G34" s="277">
        <f>'SO 02 Pol'!BC953</f>
        <v>0</v>
      </c>
      <c r="H34" s="277">
        <f>'SO 02 Pol'!BD953</f>
        <v>0</v>
      </c>
      <c r="I34" s="278">
        <f>'SO 02 Pol'!BE953</f>
        <v>0</v>
      </c>
    </row>
    <row r="35" spans="1:9" s="108" customFormat="1" ht="13.5" thickBot="1">
      <c r="A35" s="275" t="str">
        <f>'SO 02 Pol'!B954</f>
        <v>D96</v>
      </c>
      <c r="B35" s="62" t="str">
        <f>'SO 02 Pol'!C954</f>
        <v>Přesuny suti a vybouraných hmot</v>
      </c>
      <c r="D35" s="185"/>
      <c r="E35" s="276">
        <f>'SO 02 Pol'!BA971</f>
        <v>0</v>
      </c>
      <c r="F35" s="277">
        <f>'SO 02 Pol'!BB971</f>
        <v>0</v>
      </c>
      <c r="G35" s="277">
        <f>'SO 02 Pol'!BC971</f>
        <v>0</v>
      </c>
      <c r="H35" s="277">
        <f>'SO 02 Pol'!BD971</f>
        <v>0</v>
      </c>
      <c r="I35" s="278">
        <f>'SO 02 Pol'!BE971</f>
        <v>0</v>
      </c>
    </row>
    <row r="36" spans="1:9" s="14" customFormat="1" ht="13.5" thickBot="1">
      <c r="A36" s="186"/>
      <c r="B36" s="187" t="s">
        <v>74</v>
      </c>
      <c r="C36" s="187"/>
      <c r="D36" s="188"/>
      <c r="E36" s="189">
        <f>SUM(E7:E35)</f>
        <v>0</v>
      </c>
      <c r="F36" s="190">
        <f>SUM(F7:F35)</f>
        <v>0</v>
      </c>
      <c r="G36" s="190">
        <f>SUM(G7:G35)</f>
        <v>0</v>
      </c>
      <c r="H36" s="190">
        <f>SUM(H7:H35)</f>
        <v>0</v>
      </c>
      <c r="I36" s="191">
        <f>SUM(I7:I35)</f>
        <v>0</v>
      </c>
    </row>
    <row r="37" spans="1:9" ht="12.75">
      <c r="A37" s="108"/>
      <c r="B37" s="108"/>
      <c r="C37" s="108"/>
      <c r="D37" s="108"/>
      <c r="E37" s="108"/>
      <c r="F37" s="108"/>
      <c r="G37" s="108"/>
      <c r="H37" s="108"/>
      <c r="I37" s="108"/>
    </row>
    <row r="38" spans="1:57" ht="19.5" customHeight="1">
      <c r="A38" s="177" t="s">
        <v>75</v>
      </c>
      <c r="B38" s="177"/>
      <c r="C38" s="177"/>
      <c r="D38" s="177"/>
      <c r="E38" s="177"/>
      <c r="F38" s="177"/>
      <c r="G38" s="192"/>
      <c r="H38" s="177"/>
      <c r="I38" s="177"/>
      <c r="BA38" s="114"/>
      <c r="BB38" s="114"/>
      <c r="BC38" s="114"/>
      <c r="BD38" s="114"/>
      <c r="BE38" s="114"/>
    </row>
    <row r="39" ht="13.5" thickBot="1"/>
    <row r="40" spans="1:9" ht="12.75">
      <c r="A40" s="143" t="s">
        <v>76</v>
      </c>
      <c r="B40" s="144"/>
      <c r="C40" s="144"/>
      <c r="D40" s="193"/>
      <c r="E40" s="194" t="s">
        <v>77</v>
      </c>
      <c r="F40" s="195" t="s">
        <v>13</v>
      </c>
      <c r="G40" s="196" t="s">
        <v>78</v>
      </c>
      <c r="H40" s="197"/>
      <c r="I40" s="198" t="s">
        <v>77</v>
      </c>
    </row>
    <row r="41" spans="1:53" ht="12.75">
      <c r="A41" s="137"/>
      <c r="B41" s="128"/>
      <c r="C41" s="128"/>
      <c r="D41" s="199"/>
      <c r="E41" s="200"/>
      <c r="F41" s="201"/>
      <c r="G41" s="202">
        <f>CHOOSE(BA41+1,E36+F36,E36+F36+H36,E36+F36+G36+H36,E36,F36,H36,G36,H36+G36,0)</f>
        <v>0</v>
      </c>
      <c r="H41" s="203"/>
      <c r="I41" s="204">
        <f>E41+F41*G41/100</f>
        <v>0</v>
      </c>
      <c r="BA41" s="1">
        <v>8</v>
      </c>
    </row>
    <row r="42" spans="1:9" ht="13.5" thickBot="1">
      <c r="A42" s="205"/>
      <c r="B42" s="206" t="s">
        <v>79</v>
      </c>
      <c r="C42" s="207"/>
      <c r="D42" s="208"/>
      <c r="E42" s="209"/>
      <c r="F42" s="210"/>
      <c r="G42" s="210"/>
      <c r="H42" s="766">
        <f>SUM(I41:I41)</f>
        <v>0</v>
      </c>
      <c r="I42" s="767"/>
    </row>
    <row r="44" spans="2:9" ht="12.75">
      <c r="B44" s="14"/>
      <c r="F44" s="211"/>
      <c r="G44" s="212"/>
      <c r="H44" s="212"/>
      <c r="I44" s="46"/>
    </row>
    <row r="45" spans="6:9" ht="12.75">
      <c r="F45" s="211"/>
      <c r="G45" s="212"/>
      <c r="H45" s="212"/>
      <c r="I45" s="46"/>
    </row>
    <row r="46" spans="6:9" ht="12.75">
      <c r="F46" s="211"/>
      <c r="G46" s="212"/>
      <c r="H46" s="212"/>
      <c r="I46" s="46"/>
    </row>
    <row r="47" spans="6:9" ht="12.75">
      <c r="F47" s="211"/>
      <c r="G47" s="212"/>
      <c r="H47" s="212"/>
      <c r="I47" s="46"/>
    </row>
    <row r="48" spans="6:9" ht="12.75">
      <c r="F48" s="211"/>
      <c r="G48" s="212"/>
      <c r="H48" s="212"/>
      <c r="I48" s="46"/>
    </row>
    <row r="49" spans="6:9" ht="12.75">
      <c r="F49" s="211"/>
      <c r="G49" s="212"/>
      <c r="H49" s="212"/>
      <c r="I49" s="46"/>
    </row>
    <row r="50" spans="6:9" ht="12.75">
      <c r="F50" s="211"/>
      <c r="G50" s="212"/>
      <c r="H50" s="212"/>
      <c r="I50" s="46"/>
    </row>
    <row r="51" spans="6:9" ht="12.75">
      <c r="F51" s="211"/>
      <c r="G51" s="212"/>
      <c r="H51" s="212"/>
      <c r="I51" s="46"/>
    </row>
    <row r="52" spans="6:9" ht="12.75">
      <c r="F52" s="211"/>
      <c r="G52" s="212"/>
      <c r="H52" s="212"/>
      <c r="I52" s="46"/>
    </row>
    <row r="53" spans="6:9" ht="12.75">
      <c r="F53" s="211"/>
      <c r="G53" s="212"/>
      <c r="H53" s="212"/>
      <c r="I53" s="46"/>
    </row>
    <row r="54" spans="6:9" ht="12.75">
      <c r="F54" s="211"/>
      <c r="G54" s="212"/>
      <c r="H54" s="212"/>
      <c r="I54" s="46"/>
    </row>
    <row r="55" spans="6:9" ht="12.75">
      <c r="F55" s="211"/>
      <c r="G55" s="212"/>
      <c r="H55" s="212"/>
      <c r="I55" s="46"/>
    </row>
    <row r="56" spans="6:9" ht="12.75">
      <c r="F56" s="211"/>
      <c r="G56" s="212"/>
      <c r="H56" s="212"/>
      <c r="I56" s="46"/>
    </row>
    <row r="57" spans="6:9" ht="12.75">
      <c r="F57" s="211"/>
      <c r="G57" s="212"/>
      <c r="H57" s="212"/>
      <c r="I57" s="46"/>
    </row>
    <row r="58" spans="6:9" ht="12.75">
      <c r="F58" s="211"/>
      <c r="G58" s="212"/>
      <c r="H58" s="212"/>
      <c r="I58" s="46"/>
    </row>
    <row r="59" spans="6:9" ht="12.75">
      <c r="F59" s="211"/>
      <c r="G59" s="212"/>
      <c r="H59" s="212"/>
      <c r="I59" s="46"/>
    </row>
    <row r="60" spans="6:9" ht="12.75">
      <c r="F60" s="211"/>
      <c r="G60" s="212"/>
      <c r="H60" s="212"/>
      <c r="I60" s="46"/>
    </row>
    <row r="61" spans="6:9" ht="12.75">
      <c r="F61" s="211"/>
      <c r="G61" s="212"/>
      <c r="H61" s="212"/>
      <c r="I61" s="46"/>
    </row>
    <row r="62" spans="6:9" ht="12.75">
      <c r="F62" s="211"/>
      <c r="G62" s="212"/>
      <c r="H62" s="212"/>
      <c r="I62" s="46"/>
    </row>
    <row r="63" spans="6:9" ht="12.75">
      <c r="F63" s="211"/>
      <c r="G63" s="212"/>
      <c r="H63" s="212"/>
      <c r="I63" s="46"/>
    </row>
    <row r="64" spans="6:9" ht="12.75">
      <c r="F64" s="211"/>
      <c r="G64" s="212"/>
      <c r="H64" s="212"/>
      <c r="I64" s="46"/>
    </row>
    <row r="65" spans="6:9" ht="12.75">
      <c r="F65" s="211"/>
      <c r="G65" s="212"/>
      <c r="H65" s="212"/>
      <c r="I65" s="46"/>
    </row>
    <row r="66" spans="6:9" ht="12.75">
      <c r="F66" s="211"/>
      <c r="G66" s="212"/>
      <c r="H66" s="212"/>
      <c r="I66" s="46"/>
    </row>
    <row r="67" spans="6:9" ht="12.75">
      <c r="F67" s="211"/>
      <c r="G67" s="212"/>
      <c r="H67" s="212"/>
      <c r="I67" s="46"/>
    </row>
    <row r="68" spans="6:9" ht="12.75">
      <c r="F68" s="211"/>
      <c r="G68" s="212"/>
      <c r="H68" s="212"/>
      <c r="I68" s="46"/>
    </row>
    <row r="69" spans="6:9" ht="12.75">
      <c r="F69" s="211"/>
      <c r="G69" s="212"/>
      <c r="H69" s="212"/>
      <c r="I69" s="46"/>
    </row>
    <row r="70" spans="6:9" ht="12.75">
      <c r="F70" s="211"/>
      <c r="G70" s="212"/>
      <c r="H70" s="212"/>
      <c r="I70" s="46"/>
    </row>
    <row r="71" spans="6:9" ht="12.75">
      <c r="F71" s="211"/>
      <c r="G71" s="212"/>
      <c r="H71" s="212"/>
      <c r="I71" s="46"/>
    </row>
    <row r="72" spans="6:9" ht="12.75">
      <c r="F72" s="211"/>
      <c r="G72" s="212"/>
      <c r="H72" s="212"/>
      <c r="I72" s="46"/>
    </row>
    <row r="73" spans="6:9" ht="12.75">
      <c r="F73" s="211"/>
      <c r="G73" s="212"/>
      <c r="H73" s="212"/>
      <c r="I73" s="46"/>
    </row>
    <row r="74" spans="6:9" ht="12.75">
      <c r="F74" s="211"/>
      <c r="G74" s="212"/>
      <c r="H74" s="212"/>
      <c r="I74" s="46"/>
    </row>
    <row r="75" spans="6:9" ht="12.75">
      <c r="F75" s="211"/>
      <c r="G75" s="212"/>
      <c r="H75" s="212"/>
      <c r="I75" s="46"/>
    </row>
    <row r="76" spans="6:9" ht="12.75">
      <c r="F76" s="211"/>
      <c r="G76" s="212"/>
      <c r="H76" s="212"/>
      <c r="I76" s="46"/>
    </row>
    <row r="77" spans="6:9" ht="12.75">
      <c r="F77" s="211"/>
      <c r="G77" s="212"/>
      <c r="H77" s="212"/>
      <c r="I77" s="46"/>
    </row>
    <row r="78" spans="6:9" ht="12.75">
      <c r="F78" s="211"/>
      <c r="G78" s="212"/>
      <c r="H78" s="212"/>
      <c r="I78" s="46"/>
    </row>
    <row r="79" spans="6:9" ht="12.75">
      <c r="F79" s="211"/>
      <c r="G79" s="212"/>
      <c r="H79" s="212"/>
      <c r="I79" s="46"/>
    </row>
    <row r="80" spans="6:9" ht="12.75">
      <c r="F80" s="211"/>
      <c r="G80" s="212"/>
      <c r="H80" s="212"/>
      <c r="I80" s="46"/>
    </row>
    <row r="81" spans="6:9" ht="12.75">
      <c r="F81" s="211"/>
      <c r="G81" s="212"/>
      <c r="H81" s="212"/>
      <c r="I81" s="46"/>
    </row>
    <row r="82" spans="6:9" ht="12.75">
      <c r="F82" s="211"/>
      <c r="G82" s="212"/>
      <c r="H82" s="212"/>
      <c r="I82" s="46"/>
    </row>
    <row r="83" spans="6:9" ht="12.75">
      <c r="F83" s="211"/>
      <c r="G83" s="212"/>
      <c r="H83" s="212"/>
      <c r="I83" s="46"/>
    </row>
    <row r="84" spans="6:9" ht="12.75">
      <c r="F84" s="211"/>
      <c r="G84" s="212"/>
      <c r="H84" s="212"/>
      <c r="I84" s="46"/>
    </row>
    <row r="85" spans="6:9" ht="12.75">
      <c r="F85" s="211"/>
      <c r="G85" s="212"/>
      <c r="H85" s="212"/>
      <c r="I85" s="46"/>
    </row>
    <row r="86" spans="6:9" ht="12.75">
      <c r="F86" s="211"/>
      <c r="G86" s="212"/>
      <c r="H86" s="212"/>
      <c r="I86" s="46"/>
    </row>
    <row r="87" spans="6:9" ht="12.75">
      <c r="F87" s="211"/>
      <c r="G87" s="212"/>
      <c r="H87" s="212"/>
      <c r="I87" s="46"/>
    </row>
    <row r="88" spans="6:9" ht="12.75">
      <c r="F88" s="211"/>
      <c r="G88" s="212"/>
      <c r="H88" s="212"/>
      <c r="I88" s="46"/>
    </row>
    <row r="89" spans="6:9" ht="12.75">
      <c r="F89" s="211"/>
      <c r="G89" s="212"/>
      <c r="H89" s="212"/>
      <c r="I89" s="46"/>
    </row>
    <row r="90" spans="6:9" ht="12.75">
      <c r="F90" s="211"/>
      <c r="G90" s="212"/>
      <c r="H90" s="212"/>
      <c r="I90" s="46"/>
    </row>
    <row r="91" spans="6:9" ht="12.75">
      <c r="F91" s="211"/>
      <c r="G91" s="212"/>
      <c r="H91" s="212"/>
      <c r="I91" s="46"/>
    </row>
    <row r="92" spans="6:9" ht="12.75">
      <c r="F92" s="211"/>
      <c r="G92" s="212"/>
      <c r="H92" s="212"/>
      <c r="I92" s="46"/>
    </row>
    <row r="93" spans="6:9" ht="12.75">
      <c r="F93" s="211"/>
      <c r="G93" s="212"/>
      <c r="H93" s="212"/>
      <c r="I93" s="46"/>
    </row>
  </sheetData>
  <mergeCells count="4">
    <mergeCell ref="A1:B1"/>
    <mergeCell ref="A2:B2"/>
    <mergeCell ref="G2:I2"/>
    <mergeCell ref="H42:I42"/>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 1565-51; Sušice – stavební úpravy v ulici Hájkova&amp;R&amp;9&amp;P/&amp;N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B1044"/>
  <sheetViews>
    <sheetView showGridLines="0" showZeros="0" view="pageBreakPreview" zoomScaleSheetLayoutView="100" workbookViewId="0" topLeftCell="A1">
      <selection activeCell="A1" sqref="A1:G1"/>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625" style="213" customWidth="1"/>
    <col min="13" max="13" width="45.375" style="213" customWidth="1"/>
    <col min="14" max="16384" width="9.125" style="213" customWidth="1"/>
  </cols>
  <sheetData>
    <row r="1" spans="1:7" ht="15.75">
      <c r="A1" s="771" t="s">
        <v>80</v>
      </c>
      <c r="B1" s="771"/>
      <c r="C1" s="771"/>
      <c r="D1" s="771"/>
      <c r="E1" s="771"/>
      <c r="F1" s="771"/>
      <c r="G1" s="771"/>
    </row>
    <row r="2" spans="2:7" ht="14.25" customHeight="1" thickBot="1">
      <c r="B2" s="214"/>
      <c r="C2" s="215"/>
      <c r="D2" s="215"/>
      <c r="E2" s="216"/>
      <c r="F2" s="215"/>
      <c r="G2" s="215"/>
    </row>
    <row r="3" spans="1:7" ht="13.5" thickTop="1">
      <c r="A3" s="759" t="s">
        <v>3</v>
      </c>
      <c r="B3" s="760"/>
      <c r="C3" s="167" t="s">
        <v>99</v>
      </c>
      <c r="D3" s="217"/>
      <c r="E3" s="218" t="s">
        <v>81</v>
      </c>
      <c r="F3" s="219" t="str">
        <f>'SO 02 Rek'!H1</f>
        <v>1565-51</v>
      </c>
      <c r="G3" s="220"/>
    </row>
    <row r="4" spans="1:7" ht="13.5" thickBot="1">
      <c r="A4" s="772" t="s">
        <v>71</v>
      </c>
      <c r="B4" s="762"/>
      <c r="C4" s="173" t="s">
        <v>178</v>
      </c>
      <c r="D4" s="221"/>
      <c r="E4" s="773" t="str">
        <f>'SO 02 Rek'!G2</f>
        <v>Čerpací stanice_I/19</v>
      </c>
      <c r="F4" s="774"/>
      <c r="G4" s="775"/>
    </row>
    <row r="5" spans="1:7" ht="13.5" thickTop="1">
      <c r="A5" s="222"/>
      <c r="G5" s="224"/>
    </row>
    <row r="6" spans="1:11" ht="27" customHeight="1">
      <c r="A6" s="225" t="s">
        <v>82</v>
      </c>
      <c r="B6" s="226" t="s">
        <v>83</v>
      </c>
      <c r="C6" s="226" t="s">
        <v>84</v>
      </c>
      <c r="D6" s="226" t="s">
        <v>85</v>
      </c>
      <c r="E6" s="227" t="s">
        <v>86</v>
      </c>
      <c r="F6" s="226" t="s">
        <v>87</v>
      </c>
      <c r="G6" s="228" t="s">
        <v>88</v>
      </c>
      <c r="H6" s="229" t="s">
        <v>89</v>
      </c>
      <c r="I6" s="229" t="s">
        <v>90</v>
      </c>
      <c r="J6" s="229" t="s">
        <v>91</v>
      </c>
      <c r="K6" s="229" t="s">
        <v>92</v>
      </c>
    </row>
    <row r="7" spans="1:15" ht="12.75">
      <c r="A7" s="230" t="s">
        <v>93</v>
      </c>
      <c r="B7" s="231" t="s">
        <v>94</v>
      </c>
      <c r="C7" s="232" t="s">
        <v>95</v>
      </c>
      <c r="D7" s="233"/>
      <c r="E7" s="234"/>
      <c r="F7" s="234"/>
      <c r="G7" s="235"/>
      <c r="H7" s="236"/>
      <c r="I7" s="237"/>
      <c r="J7" s="238"/>
      <c r="K7" s="239"/>
      <c r="O7" s="240">
        <v>1</v>
      </c>
    </row>
    <row r="8" spans="1:80" ht="12.75">
      <c r="A8" s="241">
        <v>1</v>
      </c>
      <c r="B8" s="242" t="s">
        <v>181</v>
      </c>
      <c r="C8" s="243" t="s">
        <v>182</v>
      </c>
      <c r="D8" s="244" t="s">
        <v>183</v>
      </c>
      <c r="E8" s="245">
        <v>360</v>
      </c>
      <c r="F8" s="828"/>
      <c r="G8" s="246">
        <f>E8*F8</f>
        <v>0</v>
      </c>
      <c r="H8" s="247">
        <v>5E-05</v>
      </c>
      <c r="I8" s="248">
        <f>E8*H8</f>
        <v>0.018000000000000002</v>
      </c>
      <c r="J8" s="247"/>
      <c r="K8" s="248">
        <f>E8*J8</f>
        <v>0</v>
      </c>
      <c r="O8" s="240">
        <v>2</v>
      </c>
      <c r="AA8" s="213">
        <v>12</v>
      </c>
      <c r="AB8" s="213">
        <v>0</v>
      </c>
      <c r="AC8" s="213">
        <v>257</v>
      </c>
      <c r="AZ8" s="213">
        <v>1</v>
      </c>
      <c r="BA8" s="213">
        <f>IF(AZ8=1,G8,0)</f>
        <v>0</v>
      </c>
      <c r="BB8" s="213">
        <f>IF(AZ8=2,G8,0)</f>
        <v>0</v>
      </c>
      <c r="BC8" s="213">
        <f>IF(AZ8=3,G8,0)</f>
        <v>0</v>
      </c>
      <c r="BD8" s="213">
        <f>IF(AZ8=4,G8,0)</f>
        <v>0</v>
      </c>
      <c r="BE8" s="213">
        <f>IF(AZ8=5,G8,0)</f>
        <v>0</v>
      </c>
      <c r="CA8" s="240">
        <v>12</v>
      </c>
      <c r="CB8" s="240">
        <v>0</v>
      </c>
    </row>
    <row r="9" spans="1:80" ht="12.75">
      <c r="A9" s="241">
        <v>2</v>
      </c>
      <c r="B9" s="242" t="s">
        <v>184</v>
      </c>
      <c r="C9" s="243" t="s">
        <v>185</v>
      </c>
      <c r="D9" s="244" t="s">
        <v>186</v>
      </c>
      <c r="E9" s="245">
        <v>27</v>
      </c>
      <c r="F9" s="828"/>
      <c r="G9" s="246">
        <f>E9*F9</f>
        <v>0</v>
      </c>
      <c r="H9" s="247">
        <v>0</v>
      </c>
      <c r="I9" s="248">
        <f>E9*H9</f>
        <v>0</v>
      </c>
      <c r="J9" s="247">
        <v>0</v>
      </c>
      <c r="K9" s="248">
        <f>E9*J9</f>
        <v>0</v>
      </c>
      <c r="O9" s="240">
        <v>2</v>
      </c>
      <c r="AA9" s="213">
        <v>1</v>
      </c>
      <c r="AB9" s="213">
        <v>1</v>
      </c>
      <c r="AC9" s="213">
        <v>1</v>
      </c>
      <c r="AZ9" s="213">
        <v>1</v>
      </c>
      <c r="BA9" s="213">
        <f>IF(AZ9=1,G9,0)</f>
        <v>0</v>
      </c>
      <c r="BB9" s="213">
        <f>IF(AZ9=2,G9,0)</f>
        <v>0</v>
      </c>
      <c r="BC9" s="213">
        <f>IF(AZ9=3,G9,0)</f>
        <v>0</v>
      </c>
      <c r="BD9" s="213">
        <f>IF(AZ9=4,G9,0)</f>
        <v>0</v>
      </c>
      <c r="BE9" s="213">
        <f>IF(AZ9=5,G9,0)</f>
        <v>0</v>
      </c>
      <c r="CA9" s="240">
        <v>1</v>
      </c>
      <c r="CB9" s="240">
        <v>1</v>
      </c>
    </row>
    <row r="10" spans="1:15" ht="12.75">
      <c r="A10" s="249"/>
      <c r="B10" s="253"/>
      <c r="C10" s="809" t="s">
        <v>187</v>
      </c>
      <c r="D10" s="810"/>
      <c r="E10" s="254">
        <v>12</v>
      </c>
      <c r="F10" s="255"/>
      <c r="G10" s="256"/>
      <c r="H10" s="257"/>
      <c r="I10" s="251"/>
      <c r="J10" s="258"/>
      <c r="K10" s="251"/>
      <c r="M10" s="252" t="s">
        <v>187</v>
      </c>
      <c r="O10" s="240"/>
    </row>
    <row r="11" spans="1:15" ht="12.75">
      <c r="A11" s="249"/>
      <c r="B11" s="253"/>
      <c r="C11" s="809" t="s">
        <v>188</v>
      </c>
      <c r="D11" s="810"/>
      <c r="E11" s="254">
        <v>15</v>
      </c>
      <c r="F11" s="255"/>
      <c r="G11" s="256"/>
      <c r="H11" s="257"/>
      <c r="I11" s="251"/>
      <c r="J11" s="258"/>
      <c r="K11" s="251"/>
      <c r="M11" s="252" t="s">
        <v>188</v>
      </c>
      <c r="O11" s="240"/>
    </row>
    <row r="12" spans="1:80" ht="12.75">
      <c r="A12" s="241">
        <v>3</v>
      </c>
      <c r="B12" s="242" t="s">
        <v>189</v>
      </c>
      <c r="C12" s="243" t="s">
        <v>190</v>
      </c>
      <c r="D12" s="244" t="s">
        <v>183</v>
      </c>
      <c r="E12" s="245">
        <v>11</v>
      </c>
      <c r="F12" s="828"/>
      <c r="G12" s="246">
        <f>E12*F12</f>
        <v>0</v>
      </c>
      <c r="H12" s="247">
        <v>0</v>
      </c>
      <c r="I12" s="248">
        <f>E12*H12</f>
        <v>0</v>
      </c>
      <c r="J12" s="247">
        <v>-0.138</v>
      </c>
      <c r="K12" s="248">
        <f>E12*J12</f>
        <v>-1.5180000000000002</v>
      </c>
      <c r="O12" s="240">
        <v>2</v>
      </c>
      <c r="AA12" s="213">
        <v>1</v>
      </c>
      <c r="AB12" s="213">
        <v>1</v>
      </c>
      <c r="AC12" s="213">
        <v>1</v>
      </c>
      <c r="AZ12" s="213">
        <v>1</v>
      </c>
      <c r="BA12" s="213">
        <f>IF(AZ12=1,G12,0)</f>
        <v>0</v>
      </c>
      <c r="BB12" s="213">
        <f>IF(AZ12=2,G12,0)</f>
        <v>0</v>
      </c>
      <c r="BC12" s="213">
        <f>IF(AZ12=3,G12,0)</f>
        <v>0</v>
      </c>
      <c r="BD12" s="213">
        <f>IF(AZ12=4,G12,0)</f>
        <v>0</v>
      </c>
      <c r="BE12" s="213">
        <f>IF(AZ12=5,G12,0)</f>
        <v>0</v>
      </c>
      <c r="CA12" s="240">
        <v>1</v>
      </c>
      <c r="CB12" s="240">
        <v>1</v>
      </c>
    </row>
    <row r="13" spans="1:15" ht="12.75">
      <c r="A13" s="249"/>
      <c r="B13" s="253"/>
      <c r="C13" s="809" t="s">
        <v>191</v>
      </c>
      <c r="D13" s="810"/>
      <c r="E13" s="254">
        <v>11</v>
      </c>
      <c r="F13" s="255"/>
      <c r="G13" s="256"/>
      <c r="H13" s="257"/>
      <c r="I13" s="251"/>
      <c r="J13" s="258"/>
      <c r="K13" s="251"/>
      <c r="M13" s="252" t="s">
        <v>191</v>
      </c>
      <c r="O13" s="240"/>
    </row>
    <row r="14" spans="1:80" ht="22.5">
      <c r="A14" s="241">
        <v>4</v>
      </c>
      <c r="B14" s="242" t="s">
        <v>192</v>
      </c>
      <c r="C14" s="243" t="s">
        <v>193</v>
      </c>
      <c r="D14" s="244" t="s">
        <v>186</v>
      </c>
      <c r="E14" s="245">
        <v>161</v>
      </c>
      <c r="F14" s="828"/>
      <c r="G14" s="246">
        <f>E14*F14</f>
        <v>0</v>
      </c>
      <c r="H14" s="247">
        <v>0</v>
      </c>
      <c r="I14" s="248">
        <f>E14*H14</f>
        <v>0</v>
      </c>
      <c r="J14" s="247"/>
      <c r="K14" s="248">
        <f>E14*J14</f>
        <v>0</v>
      </c>
      <c r="O14" s="240">
        <v>2</v>
      </c>
      <c r="AA14" s="213">
        <v>12</v>
      </c>
      <c r="AB14" s="213">
        <v>0</v>
      </c>
      <c r="AC14" s="213">
        <v>51</v>
      </c>
      <c r="AZ14" s="213">
        <v>1</v>
      </c>
      <c r="BA14" s="213">
        <f>IF(AZ14=1,G14,0)</f>
        <v>0</v>
      </c>
      <c r="BB14" s="213">
        <f>IF(AZ14=2,G14,0)</f>
        <v>0</v>
      </c>
      <c r="BC14" s="213">
        <f>IF(AZ14=3,G14,0)</f>
        <v>0</v>
      </c>
      <c r="BD14" s="213">
        <f>IF(AZ14=4,G14,0)</f>
        <v>0</v>
      </c>
      <c r="BE14" s="213">
        <f>IF(AZ14=5,G14,0)</f>
        <v>0</v>
      </c>
      <c r="CA14" s="240">
        <v>12</v>
      </c>
      <c r="CB14" s="240">
        <v>0</v>
      </c>
    </row>
    <row r="15" spans="1:15" ht="12.75">
      <c r="A15" s="249"/>
      <c r="B15" s="250"/>
      <c r="C15" s="768" t="s">
        <v>194</v>
      </c>
      <c r="D15" s="769"/>
      <c r="E15" s="769"/>
      <c r="F15" s="769"/>
      <c r="G15" s="770"/>
      <c r="I15" s="251"/>
      <c r="K15" s="251"/>
      <c r="L15" s="252" t="s">
        <v>194</v>
      </c>
      <c r="O15" s="240">
        <v>3</v>
      </c>
    </row>
    <row r="16" spans="1:15" ht="12.75">
      <c r="A16" s="249"/>
      <c r="B16" s="253"/>
      <c r="C16" s="809" t="s">
        <v>195</v>
      </c>
      <c r="D16" s="810"/>
      <c r="E16" s="254">
        <v>161</v>
      </c>
      <c r="F16" s="255"/>
      <c r="G16" s="256"/>
      <c r="H16" s="257"/>
      <c r="I16" s="251"/>
      <c r="J16" s="258"/>
      <c r="K16" s="251"/>
      <c r="M16" s="252" t="s">
        <v>195</v>
      </c>
      <c r="O16" s="240"/>
    </row>
    <row r="17" spans="1:80" ht="12.75">
      <c r="A17" s="241">
        <v>5</v>
      </c>
      <c r="B17" s="242" t="s">
        <v>196</v>
      </c>
      <c r="C17" s="243" t="s">
        <v>197</v>
      </c>
      <c r="D17" s="244" t="s">
        <v>186</v>
      </c>
      <c r="E17" s="245">
        <v>69</v>
      </c>
      <c r="F17" s="828"/>
      <c r="G17" s="246">
        <f>E17*F17</f>
        <v>0</v>
      </c>
      <c r="H17" s="247">
        <v>0</v>
      </c>
      <c r="I17" s="248">
        <f>E17*H17</f>
        <v>0</v>
      </c>
      <c r="J17" s="247"/>
      <c r="K17" s="248">
        <f>E17*J17</f>
        <v>0</v>
      </c>
      <c r="O17" s="240">
        <v>2</v>
      </c>
      <c r="AA17" s="213">
        <v>12</v>
      </c>
      <c r="AB17" s="213">
        <v>0</v>
      </c>
      <c r="AC17" s="213">
        <v>72</v>
      </c>
      <c r="AZ17" s="213">
        <v>1</v>
      </c>
      <c r="BA17" s="213">
        <f>IF(AZ17=1,G17,0)</f>
        <v>0</v>
      </c>
      <c r="BB17" s="213">
        <f>IF(AZ17=2,G17,0)</f>
        <v>0</v>
      </c>
      <c r="BC17" s="213">
        <f>IF(AZ17=3,G17,0)</f>
        <v>0</v>
      </c>
      <c r="BD17" s="213">
        <f>IF(AZ17=4,G17,0)</f>
        <v>0</v>
      </c>
      <c r="BE17" s="213">
        <f>IF(AZ17=5,G17,0)</f>
        <v>0</v>
      </c>
      <c r="CA17" s="240">
        <v>12</v>
      </c>
      <c r="CB17" s="240">
        <v>0</v>
      </c>
    </row>
    <row r="18" spans="1:15" ht="12.75">
      <c r="A18" s="249"/>
      <c r="B18" s="250"/>
      <c r="C18" s="768" t="s">
        <v>198</v>
      </c>
      <c r="D18" s="769"/>
      <c r="E18" s="769"/>
      <c r="F18" s="769"/>
      <c r="G18" s="770"/>
      <c r="I18" s="251"/>
      <c r="K18" s="251"/>
      <c r="L18" s="252" t="s">
        <v>198</v>
      </c>
      <c r="O18" s="240">
        <v>3</v>
      </c>
    </row>
    <row r="19" spans="1:15" ht="12.75">
      <c r="A19" s="249"/>
      <c r="B19" s="253"/>
      <c r="C19" s="809" t="s">
        <v>199</v>
      </c>
      <c r="D19" s="810"/>
      <c r="E19" s="254">
        <v>69</v>
      </c>
      <c r="F19" s="255"/>
      <c r="G19" s="256"/>
      <c r="H19" s="257"/>
      <c r="I19" s="251"/>
      <c r="J19" s="258"/>
      <c r="K19" s="251"/>
      <c r="M19" s="252" t="s">
        <v>199</v>
      </c>
      <c r="O19" s="240"/>
    </row>
    <row r="20" spans="1:80" ht="22.5">
      <c r="A20" s="241">
        <v>6</v>
      </c>
      <c r="B20" s="242" t="s">
        <v>200</v>
      </c>
      <c r="C20" s="243" t="s">
        <v>201</v>
      </c>
      <c r="D20" s="244" t="s">
        <v>186</v>
      </c>
      <c r="E20" s="245">
        <v>6.62</v>
      </c>
      <c r="F20" s="828"/>
      <c r="G20" s="246">
        <f>E20*F20</f>
        <v>0</v>
      </c>
      <c r="H20" s="247">
        <v>0</v>
      </c>
      <c r="I20" s="248">
        <f>E20*H20</f>
        <v>0</v>
      </c>
      <c r="J20" s="247"/>
      <c r="K20" s="248">
        <f>E20*J20</f>
        <v>0</v>
      </c>
      <c r="O20" s="240">
        <v>2</v>
      </c>
      <c r="AA20" s="213">
        <v>12</v>
      </c>
      <c r="AB20" s="213">
        <v>0</v>
      </c>
      <c r="AC20" s="213">
        <v>260</v>
      </c>
      <c r="AZ20" s="213">
        <v>1</v>
      </c>
      <c r="BA20" s="213">
        <f>IF(AZ20=1,G20,0)</f>
        <v>0</v>
      </c>
      <c r="BB20" s="213">
        <f>IF(AZ20=2,G20,0)</f>
        <v>0</v>
      </c>
      <c r="BC20" s="213">
        <f>IF(AZ20=3,G20,0)</f>
        <v>0</v>
      </c>
      <c r="BD20" s="213">
        <f>IF(AZ20=4,G20,0)</f>
        <v>0</v>
      </c>
      <c r="BE20" s="213">
        <f>IF(AZ20=5,G20,0)</f>
        <v>0</v>
      </c>
      <c r="CA20" s="240">
        <v>12</v>
      </c>
      <c r="CB20" s="240">
        <v>0</v>
      </c>
    </row>
    <row r="21" spans="1:15" ht="22.5">
      <c r="A21" s="249"/>
      <c r="B21" s="250"/>
      <c r="C21" s="768" t="s">
        <v>202</v>
      </c>
      <c r="D21" s="769"/>
      <c r="E21" s="769"/>
      <c r="F21" s="769"/>
      <c r="G21" s="770"/>
      <c r="I21" s="251"/>
      <c r="K21" s="251"/>
      <c r="L21" s="252" t="s">
        <v>202</v>
      </c>
      <c r="O21" s="240">
        <v>3</v>
      </c>
    </row>
    <row r="22" spans="1:15" ht="12.75">
      <c r="A22" s="249"/>
      <c r="B22" s="253"/>
      <c r="C22" s="809" t="s">
        <v>203</v>
      </c>
      <c r="D22" s="810"/>
      <c r="E22" s="254">
        <v>0.92</v>
      </c>
      <c r="F22" s="255"/>
      <c r="G22" s="256"/>
      <c r="H22" s="257"/>
      <c r="I22" s="251"/>
      <c r="J22" s="258"/>
      <c r="K22" s="251"/>
      <c r="M22" s="252" t="s">
        <v>203</v>
      </c>
      <c r="O22" s="240"/>
    </row>
    <row r="23" spans="1:15" ht="12.75">
      <c r="A23" s="249"/>
      <c r="B23" s="253"/>
      <c r="C23" s="809" t="s">
        <v>204</v>
      </c>
      <c r="D23" s="810"/>
      <c r="E23" s="254">
        <v>5.7</v>
      </c>
      <c r="F23" s="255"/>
      <c r="G23" s="256"/>
      <c r="H23" s="257"/>
      <c r="I23" s="251"/>
      <c r="J23" s="258"/>
      <c r="K23" s="251"/>
      <c r="M23" s="252" t="s">
        <v>204</v>
      </c>
      <c r="O23" s="240"/>
    </row>
    <row r="24" spans="1:80" ht="22.5">
      <c r="A24" s="241">
        <v>7</v>
      </c>
      <c r="B24" s="242" t="s">
        <v>205</v>
      </c>
      <c r="C24" s="243" t="s">
        <v>206</v>
      </c>
      <c r="D24" s="244" t="s">
        <v>186</v>
      </c>
      <c r="E24" s="245">
        <v>30.432</v>
      </c>
      <c r="F24" s="828"/>
      <c r="G24" s="246">
        <f>E24*F24</f>
        <v>0</v>
      </c>
      <c r="H24" s="247">
        <v>0</v>
      </c>
      <c r="I24" s="248">
        <f>E24*H24</f>
        <v>0</v>
      </c>
      <c r="J24" s="247"/>
      <c r="K24" s="248">
        <f>E24*J24</f>
        <v>0</v>
      </c>
      <c r="O24" s="240">
        <v>2</v>
      </c>
      <c r="AA24" s="213">
        <v>12</v>
      </c>
      <c r="AB24" s="213">
        <v>0</v>
      </c>
      <c r="AC24" s="213">
        <v>234</v>
      </c>
      <c r="AZ24" s="213">
        <v>1</v>
      </c>
      <c r="BA24" s="213">
        <f>IF(AZ24=1,G24,0)</f>
        <v>0</v>
      </c>
      <c r="BB24" s="213">
        <f>IF(AZ24=2,G24,0)</f>
        <v>0</v>
      </c>
      <c r="BC24" s="213">
        <f>IF(AZ24=3,G24,0)</f>
        <v>0</v>
      </c>
      <c r="BD24" s="213">
        <f>IF(AZ24=4,G24,0)</f>
        <v>0</v>
      </c>
      <c r="BE24" s="213">
        <f>IF(AZ24=5,G24,0)</f>
        <v>0</v>
      </c>
      <c r="CA24" s="240">
        <v>12</v>
      </c>
      <c r="CB24" s="240">
        <v>0</v>
      </c>
    </row>
    <row r="25" spans="1:15" ht="33.75">
      <c r="A25" s="249"/>
      <c r="B25" s="250"/>
      <c r="C25" s="768" t="s">
        <v>207</v>
      </c>
      <c r="D25" s="769"/>
      <c r="E25" s="769"/>
      <c r="F25" s="769"/>
      <c r="G25" s="770"/>
      <c r="I25" s="251"/>
      <c r="K25" s="251"/>
      <c r="L25" s="252" t="s">
        <v>207</v>
      </c>
      <c r="O25" s="240">
        <v>3</v>
      </c>
    </row>
    <row r="26" spans="1:15" ht="12.75">
      <c r="A26" s="249"/>
      <c r="B26" s="250"/>
      <c r="C26" s="768" t="s">
        <v>208</v>
      </c>
      <c r="D26" s="769"/>
      <c r="E26" s="769"/>
      <c r="F26" s="769"/>
      <c r="G26" s="770"/>
      <c r="I26" s="251"/>
      <c r="K26" s="251"/>
      <c r="L26" s="252" t="s">
        <v>208</v>
      </c>
      <c r="O26" s="240">
        <v>3</v>
      </c>
    </row>
    <row r="27" spans="1:15" ht="12.75">
      <c r="A27" s="249"/>
      <c r="B27" s="253"/>
      <c r="C27" s="809" t="s">
        <v>209</v>
      </c>
      <c r="D27" s="810"/>
      <c r="E27" s="254">
        <v>30.432</v>
      </c>
      <c r="F27" s="255"/>
      <c r="G27" s="256"/>
      <c r="H27" s="257"/>
      <c r="I27" s="251"/>
      <c r="J27" s="258"/>
      <c r="K27" s="251"/>
      <c r="M27" s="252" t="s">
        <v>209</v>
      </c>
      <c r="O27" s="240"/>
    </row>
    <row r="28" spans="1:80" ht="22.5">
      <c r="A28" s="241">
        <v>8</v>
      </c>
      <c r="B28" s="242" t="s">
        <v>210</v>
      </c>
      <c r="C28" s="243" t="s">
        <v>211</v>
      </c>
      <c r="D28" s="244" t="s">
        <v>186</v>
      </c>
      <c r="E28" s="245">
        <v>2.8</v>
      </c>
      <c r="F28" s="828"/>
      <c r="G28" s="246">
        <f>E28*F28</f>
        <v>0</v>
      </c>
      <c r="H28" s="247">
        <v>0</v>
      </c>
      <c r="I28" s="248">
        <f>E28*H28</f>
        <v>0</v>
      </c>
      <c r="J28" s="247"/>
      <c r="K28" s="248">
        <f>E28*J28</f>
        <v>0</v>
      </c>
      <c r="O28" s="240">
        <v>2</v>
      </c>
      <c r="AA28" s="213">
        <v>12</v>
      </c>
      <c r="AB28" s="213">
        <v>0</v>
      </c>
      <c r="AC28" s="213">
        <v>262</v>
      </c>
      <c r="AZ28" s="213">
        <v>1</v>
      </c>
      <c r="BA28" s="213">
        <f>IF(AZ28=1,G28,0)</f>
        <v>0</v>
      </c>
      <c r="BB28" s="213">
        <f>IF(AZ28=2,G28,0)</f>
        <v>0</v>
      </c>
      <c r="BC28" s="213">
        <f>IF(AZ28=3,G28,0)</f>
        <v>0</v>
      </c>
      <c r="BD28" s="213">
        <f>IF(AZ28=4,G28,0)</f>
        <v>0</v>
      </c>
      <c r="BE28" s="213">
        <f>IF(AZ28=5,G28,0)</f>
        <v>0</v>
      </c>
      <c r="CA28" s="240">
        <v>12</v>
      </c>
      <c r="CB28" s="240">
        <v>0</v>
      </c>
    </row>
    <row r="29" spans="1:15" ht="12.75">
      <c r="A29" s="249"/>
      <c r="B29" s="250"/>
      <c r="C29" s="768" t="s">
        <v>212</v>
      </c>
      <c r="D29" s="769"/>
      <c r="E29" s="769"/>
      <c r="F29" s="769"/>
      <c r="G29" s="770"/>
      <c r="I29" s="251"/>
      <c r="K29" s="251"/>
      <c r="L29" s="252" t="s">
        <v>212</v>
      </c>
      <c r="O29" s="240">
        <v>3</v>
      </c>
    </row>
    <row r="30" spans="1:15" ht="12.75">
      <c r="A30" s="249"/>
      <c r="B30" s="253"/>
      <c r="C30" s="809" t="s">
        <v>213</v>
      </c>
      <c r="D30" s="810"/>
      <c r="E30" s="254">
        <v>2.8</v>
      </c>
      <c r="F30" s="255"/>
      <c r="G30" s="256"/>
      <c r="H30" s="257"/>
      <c r="I30" s="251"/>
      <c r="J30" s="258"/>
      <c r="K30" s="251"/>
      <c r="M30" s="252" t="s">
        <v>213</v>
      </c>
      <c r="O30" s="240"/>
    </row>
    <row r="31" spans="1:80" ht="22.5">
      <c r="A31" s="241">
        <v>9</v>
      </c>
      <c r="B31" s="242" t="s">
        <v>214</v>
      </c>
      <c r="C31" s="243" t="s">
        <v>215</v>
      </c>
      <c r="D31" s="244" t="s">
        <v>216</v>
      </c>
      <c r="E31" s="245">
        <v>38</v>
      </c>
      <c r="F31" s="828"/>
      <c r="G31" s="246">
        <f>E31*F31</f>
        <v>0</v>
      </c>
      <c r="H31" s="247">
        <v>0</v>
      </c>
      <c r="I31" s="248">
        <f>E31*H31</f>
        <v>0</v>
      </c>
      <c r="J31" s="247"/>
      <c r="K31" s="248">
        <f>E31*J31</f>
        <v>0</v>
      </c>
      <c r="O31" s="240">
        <v>2</v>
      </c>
      <c r="AA31" s="213">
        <v>12</v>
      </c>
      <c r="AB31" s="213">
        <v>0</v>
      </c>
      <c r="AC31" s="213">
        <v>259</v>
      </c>
      <c r="AZ31" s="213">
        <v>1</v>
      </c>
      <c r="BA31" s="213">
        <f>IF(AZ31=1,G31,0)</f>
        <v>0</v>
      </c>
      <c r="BB31" s="213">
        <f>IF(AZ31=2,G31,0)</f>
        <v>0</v>
      </c>
      <c r="BC31" s="213">
        <f>IF(AZ31=3,G31,0)</f>
        <v>0</v>
      </c>
      <c r="BD31" s="213">
        <f>IF(AZ31=4,G31,0)</f>
        <v>0</v>
      </c>
      <c r="BE31" s="213">
        <f>IF(AZ31=5,G31,0)</f>
        <v>0</v>
      </c>
      <c r="CA31" s="240">
        <v>12</v>
      </c>
      <c r="CB31" s="240">
        <v>0</v>
      </c>
    </row>
    <row r="32" spans="1:80" ht="12.75">
      <c r="A32" s="241">
        <v>10</v>
      </c>
      <c r="B32" s="242" t="s">
        <v>217</v>
      </c>
      <c r="C32" s="243" t="s">
        <v>218</v>
      </c>
      <c r="D32" s="244" t="s">
        <v>186</v>
      </c>
      <c r="E32" s="245">
        <v>69</v>
      </c>
      <c r="F32" s="828"/>
      <c r="G32" s="246">
        <f>E32*F32</f>
        <v>0</v>
      </c>
      <c r="H32" s="247">
        <v>0</v>
      </c>
      <c r="I32" s="248">
        <f>E32*H32</f>
        <v>0</v>
      </c>
      <c r="J32" s="247">
        <v>0</v>
      </c>
      <c r="K32" s="248">
        <f>E32*J32</f>
        <v>0</v>
      </c>
      <c r="O32" s="240">
        <v>2</v>
      </c>
      <c r="AA32" s="213">
        <v>1</v>
      </c>
      <c r="AB32" s="213">
        <v>1</v>
      </c>
      <c r="AC32" s="213">
        <v>1</v>
      </c>
      <c r="AZ32" s="213">
        <v>1</v>
      </c>
      <c r="BA32" s="213">
        <f>IF(AZ32=1,G32,0)</f>
        <v>0</v>
      </c>
      <c r="BB32" s="213">
        <f>IF(AZ32=2,G32,0)</f>
        <v>0</v>
      </c>
      <c r="BC32" s="213">
        <f>IF(AZ32=3,G32,0)</f>
        <v>0</v>
      </c>
      <c r="BD32" s="213">
        <f>IF(AZ32=4,G32,0)</f>
        <v>0</v>
      </c>
      <c r="BE32" s="213">
        <f>IF(AZ32=5,G32,0)</f>
        <v>0</v>
      </c>
      <c r="CA32" s="240">
        <v>1</v>
      </c>
      <c r="CB32" s="240">
        <v>1</v>
      </c>
    </row>
    <row r="33" spans="1:15" ht="12.75">
      <c r="A33" s="249"/>
      <c r="B33" s="250"/>
      <c r="C33" s="768" t="s">
        <v>219</v>
      </c>
      <c r="D33" s="769"/>
      <c r="E33" s="769"/>
      <c r="F33" s="769"/>
      <c r="G33" s="770"/>
      <c r="I33" s="251"/>
      <c r="K33" s="251"/>
      <c r="L33" s="252" t="s">
        <v>219</v>
      </c>
      <c r="O33" s="240">
        <v>3</v>
      </c>
    </row>
    <row r="34" spans="1:15" ht="12.75">
      <c r="A34" s="249"/>
      <c r="B34" s="253"/>
      <c r="C34" s="809" t="s">
        <v>199</v>
      </c>
      <c r="D34" s="810"/>
      <c r="E34" s="254">
        <v>69</v>
      </c>
      <c r="F34" s="255"/>
      <c r="G34" s="256"/>
      <c r="H34" s="257"/>
      <c r="I34" s="251"/>
      <c r="J34" s="258"/>
      <c r="K34" s="251"/>
      <c r="M34" s="252" t="s">
        <v>199</v>
      </c>
      <c r="O34" s="240"/>
    </row>
    <row r="35" spans="1:80" ht="12.75">
      <c r="A35" s="241">
        <v>11</v>
      </c>
      <c r="B35" s="242" t="s">
        <v>220</v>
      </c>
      <c r="C35" s="243" t="s">
        <v>221</v>
      </c>
      <c r="D35" s="244" t="s">
        <v>186</v>
      </c>
      <c r="E35" s="245">
        <v>262.7</v>
      </c>
      <c r="F35" s="828"/>
      <c r="G35" s="246">
        <f>E35*F35</f>
        <v>0</v>
      </c>
      <c r="H35" s="247">
        <v>0</v>
      </c>
      <c r="I35" s="248">
        <f>E35*H35</f>
        <v>0</v>
      </c>
      <c r="J35" s="247">
        <v>0</v>
      </c>
      <c r="K35" s="248">
        <f>E35*J35</f>
        <v>0</v>
      </c>
      <c r="O35" s="240">
        <v>2</v>
      </c>
      <c r="AA35" s="213">
        <v>1</v>
      </c>
      <c r="AB35" s="213">
        <v>1</v>
      </c>
      <c r="AC35" s="213">
        <v>1</v>
      </c>
      <c r="AZ35" s="213">
        <v>1</v>
      </c>
      <c r="BA35" s="213">
        <f>IF(AZ35=1,G35,0)</f>
        <v>0</v>
      </c>
      <c r="BB35" s="213">
        <f>IF(AZ35=2,G35,0)</f>
        <v>0</v>
      </c>
      <c r="BC35" s="213">
        <f>IF(AZ35=3,G35,0)</f>
        <v>0</v>
      </c>
      <c r="BD35" s="213">
        <f>IF(AZ35=4,G35,0)</f>
        <v>0</v>
      </c>
      <c r="BE35" s="213">
        <f>IF(AZ35=5,G35,0)</f>
        <v>0</v>
      </c>
      <c r="CA35" s="240">
        <v>1</v>
      </c>
      <c r="CB35" s="240">
        <v>1</v>
      </c>
    </row>
    <row r="36" spans="1:15" ht="22.5">
      <c r="A36" s="249"/>
      <c r="B36" s="250"/>
      <c r="C36" s="768" t="s">
        <v>222</v>
      </c>
      <c r="D36" s="769"/>
      <c r="E36" s="769"/>
      <c r="F36" s="769"/>
      <c r="G36" s="770"/>
      <c r="I36" s="251"/>
      <c r="K36" s="251"/>
      <c r="L36" s="252" t="s">
        <v>222</v>
      </c>
      <c r="O36" s="240">
        <v>3</v>
      </c>
    </row>
    <row r="37" spans="1:15" ht="12.75">
      <c r="A37" s="249"/>
      <c r="B37" s="253"/>
      <c r="C37" s="809" t="s">
        <v>223</v>
      </c>
      <c r="D37" s="810"/>
      <c r="E37" s="254">
        <v>230</v>
      </c>
      <c r="F37" s="255"/>
      <c r="G37" s="256"/>
      <c r="H37" s="257"/>
      <c r="I37" s="251"/>
      <c r="J37" s="258"/>
      <c r="K37" s="251"/>
      <c r="M37" s="252" t="s">
        <v>223</v>
      </c>
      <c r="O37" s="240"/>
    </row>
    <row r="38" spans="1:15" ht="12.75">
      <c r="A38" s="249"/>
      <c r="B38" s="253"/>
      <c r="C38" s="809" t="s">
        <v>224</v>
      </c>
      <c r="D38" s="810"/>
      <c r="E38" s="254">
        <v>12</v>
      </c>
      <c r="F38" s="255"/>
      <c r="G38" s="256"/>
      <c r="H38" s="257"/>
      <c r="I38" s="251"/>
      <c r="J38" s="258"/>
      <c r="K38" s="251"/>
      <c r="M38" s="252" t="s">
        <v>224</v>
      </c>
      <c r="O38" s="240"/>
    </row>
    <row r="39" spans="1:15" ht="12.75">
      <c r="A39" s="249"/>
      <c r="B39" s="253"/>
      <c r="C39" s="809" t="s">
        <v>225</v>
      </c>
      <c r="D39" s="810"/>
      <c r="E39" s="254">
        <v>15</v>
      </c>
      <c r="F39" s="255"/>
      <c r="G39" s="256"/>
      <c r="H39" s="257"/>
      <c r="I39" s="251"/>
      <c r="J39" s="258"/>
      <c r="K39" s="251"/>
      <c r="M39" s="252" t="s">
        <v>225</v>
      </c>
      <c r="O39" s="240"/>
    </row>
    <row r="40" spans="1:15" ht="12.75">
      <c r="A40" s="249"/>
      <c r="B40" s="253"/>
      <c r="C40" s="809" t="s">
        <v>226</v>
      </c>
      <c r="D40" s="810"/>
      <c r="E40" s="254">
        <v>5.7</v>
      </c>
      <c r="F40" s="255"/>
      <c r="G40" s="256"/>
      <c r="H40" s="257"/>
      <c r="I40" s="251"/>
      <c r="J40" s="258"/>
      <c r="K40" s="251"/>
      <c r="M40" s="252" t="s">
        <v>226</v>
      </c>
      <c r="O40" s="240"/>
    </row>
    <row r="41" spans="1:80" ht="12.75">
      <c r="A41" s="241">
        <v>12</v>
      </c>
      <c r="B41" s="242" t="s">
        <v>227</v>
      </c>
      <c r="C41" s="243" t="s">
        <v>228</v>
      </c>
      <c r="D41" s="244" t="s">
        <v>186</v>
      </c>
      <c r="E41" s="245">
        <v>262.7</v>
      </c>
      <c r="F41" s="828"/>
      <c r="G41" s="246">
        <f>E41*F41</f>
        <v>0</v>
      </c>
      <c r="H41" s="247">
        <v>0</v>
      </c>
      <c r="I41" s="248">
        <f>E41*H41</f>
        <v>0</v>
      </c>
      <c r="J41" s="247">
        <v>0</v>
      </c>
      <c r="K41" s="248">
        <f>E41*J41</f>
        <v>0</v>
      </c>
      <c r="O41" s="240">
        <v>2</v>
      </c>
      <c r="AA41" s="213">
        <v>1</v>
      </c>
      <c r="AB41" s="213">
        <v>1</v>
      </c>
      <c r="AC41" s="213">
        <v>1</v>
      </c>
      <c r="AZ41" s="213">
        <v>1</v>
      </c>
      <c r="BA41" s="213">
        <f>IF(AZ41=1,G41,0)</f>
        <v>0</v>
      </c>
      <c r="BB41" s="213">
        <f>IF(AZ41=2,G41,0)</f>
        <v>0</v>
      </c>
      <c r="BC41" s="213">
        <f>IF(AZ41=3,G41,0)</f>
        <v>0</v>
      </c>
      <c r="BD41" s="213">
        <f>IF(AZ41=4,G41,0)</f>
        <v>0</v>
      </c>
      <c r="BE41" s="213">
        <f>IF(AZ41=5,G41,0)</f>
        <v>0</v>
      </c>
      <c r="CA41" s="240">
        <v>1</v>
      </c>
      <c r="CB41" s="240">
        <v>1</v>
      </c>
    </row>
    <row r="42" spans="1:15" ht="12.75">
      <c r="A42" s="249"/>
      <c r="B42" s="250"/>
      <c r="C42" s="768" t="s">
        <v>229</v>
      </c>
      <c r="D42" s="769"/>
      <c r="E42" s="769"/>
      <c r="F42" s="769"/>
      <c r="G42" s="770"/>
      <c r="I42" s="251"/>
      <c r="K42" s="251"/>
      <c r="L42" s="252" t="s">
        <v>229</v>
      </c>
      <c r="O42" s="240">
        <v>3</v>
      </c>
    </row>
    <row r="43" spans="1:15" ht="12.75">
      <c r="A43" s="249"/>
      <c r="B43" s="253"/>
      <c r="C43" s="809" t="s">
        <v>223</v>
      </c>
      <c r="D43" s="810"/>
      <c r="E43" s="254">
        <v>230</v>
      </c>
      <c r="F43" s="255"/>
      <c r="G43" s="256"/>
      <c r="H43" s="257"/>
      <c r="I43" s="251"/>
      <c r="J43" s="258"/>
      <c r="K43" s="251"/>
      <c r="M43" s="252" t="s">
        <v>223</v>
      </c>
      <c r="O43" s="240"/>
    </row>
    <row r="44" spans="1:15" ht="12.75">
      <c r="A44" s="249"/>
      <c r="B44" s="253"/>
      <c r="C44" s="809" t="s">
        <v>224</v>
      </c>
      <c r="D44" s="810"/>
      <c r="E44" s="254">
        <v>12</v>
      </c>
      <c r="F44" s="255"/>
      <c r="G44" s="256"/>
      <c r="H44" s="257"/>
      <c r="I44" s="251"/>
      <c r="J44" s="258"/>
      <c r="K44" s="251"/>
      <c r="M44" s="252" t="s">
        <v>224</v>
      </c>
      <c r="O44" s="240"/>
    </row>
    <row r="45" spans="1:15" ht="12.75">
      <c r="A45" s="249"/>
      <c r="B45" s="253"/>
      <c r="C45" s="809" t="s">
        <v>225</v>
      </c>
      <c r="D45" s="810"/>
      <c r="E45" s="254">
        <v>15</v>
      </c>
      <c r="F45" s="255"/>
      <c r="G45" s="256"/>
      <c r="H45" s="257"/>
      <c r="I45" s="251"/>
      <c r="J45" s="258"/>
      <c r="K45" s="251"/>
      <c r="M45" s="252" t="s">
        <v>225</v>
      </c>
      <c r="O45" s="240"/>
    </row>
    <row r="46" spans="1:15" ht="12.75">
      <c r="A46" s="249"/>
      <c r="B46" s="253"/>
      <c r="C46" s="809" t="s">
        <v>226</v>
      </c>
      <c r="D46" s="810"/>
      <c r="E46" s="254">
        <v>5.7</v>
      </c>
      <c r="F46" s="255"/>
      <c r="G46" s="256"/>
      <c r="H46" s="257"/>
      <c r="I46" s="251"/>
      <c r="J46" s="258"/>
      <c r="K46" s="251"/>
      <c r="M46" s="252" t="s">
        <v>226</v>
      </c>
      <c r="O46" s="240"/>
    </row>
    <row r="47" spans="1:80" ht="12.75">
      <c r="A47" s="241">
        <v>13</v>
      </c>
      <c r="B47" s="242" t="s">
        <v>230</v>
      </c>
      <c r="C47" s="243" t="s">
        <v>231</v>
      </c>
      <c r="D47" s="244" t="s">
        <v>186</v>
      </c>
      <c r="E47" s="245">
        <v>262.7</v>
      </c>
      <c r="F47" s="828"/>
      <c r="G47" s="246">
        <f>E47*F47</f>
        <v>0</v>
      </c>
      <c r="H47" s="247">
        <v>0</v>
      </c>
      <c r="I47" s="248">
        <f>E47*H47</f>
        <v>0</v>
      </c>
      <c r="J47" s="247">
        <v>0</v>
      </c>
      <c r="K47" s="248">
        <f>E47*J47</f>
        <v>0</v>
      </c>
      <c r="O47" s="240">
        <v>2</v>
      </c>
      <c r="AA47" s="213">
        <v>1</v>
      </c>
      <c r="AB47" s="213">
        <v>1</v>
      </c>
      <c r="AC47" s="213">
        <v>1</v>
      </c>
      <c r="AZ47" s="213">
        <v>1</v>
      </c>
      <c r="BA47" s="213">
        <f>IF(AZ47=1,G47,0)</f>
        <v>0</v>
      </c>
      <c r="BB47" s="213">
        <f>IF(AZ47=2,G47,0)</f>
        <v>0</v>
      </c>
      <c r="BC47" s="213">
        <f>IF(AZ47=3,G47,0)</f>
        <v>0</v>
      </c>
      <c r="BD47" s="213">
        <f>IF(AZ47=4,G47,0)</f>
        <v>0</v>
      </c>
      <c r="BE47" s="213">
        <f>IF(AZ47=5,G47,0)</f>
        <v>0</v>
      </c>
      <c r="CA47" s="240">
        <v>1</v>
      </c>
      <c r="CB47" s="240">
        <v>1</v>
      </c>
    </row>
    <row r="48" spans="1:15" ht="12.75">
      <c r="A48" s="249"/>
      <c r="B48" s="250"/>
      <c r="C48" s="768" t="s">
        <v>232</v>
      </c>
      <c r="D48" s="769"/>
      <c r="E48" s="769"/>
      <c r="F48" s="769"/>
      <c r="G48" s="770"/>
      <c r="I48" s="251"/>
      <c r="K48" s="251"/>
      <c r="L48" s="252" t="s">
        <v>232</v>
      </c>
      <c r="O48" s="240">
        <v>3</v>
      </c>
    </row>
    <row r="49" spans="1:15" ht="12.75">
      <c r="A49" s="249"/>
      <c r="B49" s="253"/>
      <c r="C49" s="809" t="s">
        <v>223</v>
      </c>
      <c r="D49" s="810"/>
      <c r="E49" s="254">
        <v>230</v>
      </c>
      <c r="F49" s="255"/>
      <c r="G49" s="256"/>
      <c r="H49" s="257"/>
      <c r="I49" s="251"/>
      <c r="J49" s="258"/>
      <c r="K49" s="251"/>
      <c r="M49" s="252" t="s">
        <v>223</v>
      </c>
      <c r="O49" s="240"/>
    </row>
    <row r="50" spans="1:15" ht="12.75">
      <c r="A50" s="249"/>
      <c r="B50" s="253"/>
      <c r="C50" s="809" t="s">
        <v>224</v>
      </c>
      <c r="D50" s="810"/>
      <c r="E50" s="254">
        <v>12</v>
      </c>
      <c r="F50" s="255"/>
      <c r="G50" s="256"/>
      <c r="H50" s="257"/>
      <c r="I50" s="251"/>
      <c r="J50" s="258"/>
      <c r="K50" s="251"/>
      <c r="M50" s="252" t="s">
        <v>224</v>
      </c>
      <c r="O50" s="240"/>
    </row>
    <row r="51" spans="1:15" ht="12.75">
      <c r="A51" s="249"/>
      <c r="B51" s="253"/>
      <c r="C51" s="809" t="s">
        <v>225</v>
      </c>
      <c r="D51" s="810"/>
      <c r="E51" s="254">
        <v>15</v>
      </c>
      <c r="F51" s="255"/>
      <c r="G51" s="256"/>
      <c r="H51" s="257"/>
      <c r="I51" s="251"/>
      <c r="J51" s="258"/>
      <c r="K51" s="251"/>
      <c r="M51" s="252" t="s">
        <v>225</v>
      </c>
      <c r="O51" s="240"/>
    </row>
    <row r="52" spans="1:15" ht="12.75">
      <c r="A52" s="249"/>
      <c r="B52" s="253"/>
      <c r="C52" s="809" t="s">
        <v>226</v>
      </c>
      <c r="D52" s="810"/>
      <c r="E52" s="254">
        <v>5.7</v>
      </c>
      <c r="F52" s="255"/>
      <c r="G52" s="256"/>
      <c r="H52" s="257"/>
      <c r="I52" s="251"/>
      <c r="J52" s="258"/>
      <c r="K52" s="251"/>
      <c r="M52" s="252" t="s">
        <v>226</v>
      </c>
      <c r="O52" s="240"/>
    </row>
    <row r="53" spans="1:80" ht="12.75">
      <c r="A53" s="241">
        <v>14</v>
      </c>
      <c r="B53" s="242" t="s">
        <v>233</v>
      </c>
      <c r="C53" s="243" t="s">
        <v>234</v>
      </c>
      <c r="D53" s="244" t="s">
        <v>186</v>
      </c>
      <c r="E53" s="245">
        <v>271</v>
      </c>
      <c r="F53" s="828"/>
      <c r="G53" s="246">
        <f>E53*F53</f>
        <v>0</v>
      </c>
      <c r="H53" s="247">
        <v>0</v>
      </c>
      <c r="I53" s="248">
        <f>E53*H53</f>
        <v>0</v>
      </c>
      <c r="J53" s="247">
        <v>0</v>
      </c>
      <c r="K53" s="248">
        <f>E53*J53</f>
        <v>0</v>
      </c>
      <c r="O53" s="240">
        <v>2</v>
      </c>
      <c r="AA53" s="213">
        <v>1</v>
      </c>
      <c r="AB53" s="213">
        <v>1</v>
      </c>
      <c r="AC53" s="213">
        <v>1</v>
      </c>
      <c r="AZ53" s="213">
        <v>1</v>
      </c>
      <c r="BA53" s="213">
        <f>IF(AZ53=1,G53,0)</f>
        <v>0</v>
      </c>
      <c r="BB53" s="213">
        <f>IF(AZ53=2,G53,0)</f>
        <v>0</v>
      </c>
      <c r="BC53" s="213">
        <f>IF(AZ53=3,G53,0)</f>
        <v>0</v>
      </c>
      <c r="BD53" s="213">
        <f>IF(AZ53=4,G53,0)</f>
        <v>0</v>
      </c>
      <c r="BE53" s="213">
        <f>IF(AZ53=5,G53,0)</f>
        <v>0</v>
      </c>
      <c r="CA53" s="240">
        <v>1</v>
      </c>
      <c r="CB53" s="240">
        <v>1</v>
      </c>
    </row>
    <row r="54" spans="1:15" ht="22.5">
      <c r="A54" s="249"/>
      <c r="B54" s="250"/>
      <c r="C54" s="768" t="s">
        <v>235</v>
      </c>
      <c r="D54" s="769"/>
      <c r="E54" s="769"/>
      <c r="F54" s="769"/>
      <c r="G54" s="770"/>
      <c r="I54" s="251"/>
      <c r="K54" s="251"/>
      <c r="L54" s="252" t="s">
        <v>235</v>
      </c>
      <c r="O54" s="240">
        <v>3</v>
      </c>
    </row>
    <row r="55" spans="1:15" ht="12.75">
      <c r="A55" s="249"/>
      <c r="B55" s="253"/>
      <c r="C55" s="809" t="s">
        <v>236</v>
      </c>
      <c r="D55" s="810"/>
      <c r="E55" s="254">
        <v>230</v>
      </c>
      <c r="F55" s="255"/>
      <c r="G55" s="256"/>
      <c r="H55" s="257"/>
      <c r="I55" s="251"/>
      <c r="J55" s="258"/>
      <c r="K55" s="251"/>
      <c r="M55" s="252" t="s">
        <v>236</v>
      </c>
      <c r="O55" s="240"/>
    </row>
    <row r="56" spans="1:15" ht="12.75">
      <c r="A56" s="249"/>
      <c r="B56" s="253"/>
      <c r="C56" s="809" t="s">
        <v>237</v>
      </c>
      <c r="D56" s="810"/>
      <c r="E56" s="254">
        <v>14</v>
      </c>
      <c r="F56" s="255"/>
      <c r="G56" s="256"/>
      <c r="H56" s="257"/>
      <c r="I56" s="251"/>
      <c r="J56" s="258"/>
      <c r="K56" s="251"/>
      <c r="M56" s="252" t="s">
        <v>237</v>
      </c>
      <c r="O56" s="240"/>
    </row>
    <row r="57" spans="1:15" ht="12.75">
      <c r="A57" s="249"/>
      <c r="B57" s="253"/>
      <c r="C57" s="809" t="s">
        <v>238</v>
      </c>
      <c r="D57" s="810"/>
      <c r="E57" s="254">
        <v>27</v>
      </c>
      <c r="F57" s="255"/>
      <c r="G57" s="256"/>
      <c r="H57" s="257"/>
      <c r="I57" s="251"/>
      <c r="J57" s="258"/>
      <c r="K57" s="251"/>
      <c r="M57" s="252" t="s">
        <v>238</v>
      </c>
      <c r="O57" s="240"/>
    </row>
    <row r="58" spans="1:80" ht="12.75">
      <c r="A58" s="241">
        <v>15</v>
      </c>
      <c r="B58" s="242" t="s">
        <v>227</v>
      </c>
      <c r="C58" s="243" t="s">
        <v>228</v>
      </c>
      <c r="D58" s="244" t="s">
        <v>186</v>
      </c>
      <c r="E58" s="245">
        <v>271</v>
      </c>
      <c r="F58" s="828"/>
      <c r="G58" s="246">
        <f>E58*F58</f>
        <v>0</v>
      </c>
      <c r="H58" s="247">
        <v>0</v>
      </c>
      <c r="I58" s="248">
        <f>E58*H58</f>
        <v>0</v>
      </c>
      <c r="J58" s="247">
        <v>0</v>
      </c>
      <c r="K58" s="248">
        <f>E58*J58</f>
        <v>0</v>
      </c>
      <c r="O58" s="240">
        <v>2</v>
      </c>
      <c r="AA58" s="213">
        <v>1</v>
      </c>
      <c r="AB58" s="213">
        <v>1</v>
      </c>
      <c r="AC58" s="213">
        <v>1</v>
      </c>
      <c r="AZ58" s="213">
        <v>1</v>
      </c>
      <c r="BA58" s="213">
        <f>IF(AZ58=1,G58,0)</f>
        <v>0</v>
      </c>
      <c r="BB58" s="213">
        <f>IF(AZ58=2,G58,0)</f>
        <v>0</v>
      </c>
      <c r="BC58" s="213">
        <f>IF(AZ58=3,G58,0)</f>
        <v>0</v>
      </c>
      <c r="BD58" s="213">
        <f>IF(AZ58=4,G58,0)</f>
        <v>0</v>
      </c>
      <c r="BE58" s="213">
        <f>IF(AZ58=5,G58,0)</f>
        <v>0</v>
      </c>
      <c r="CA58" s="240">
        <v>1</v>
      </c>
      <c r="CB58" s="240">
        <v>1</v>
      </c>
    </row>
    <row r="59" spans="1:15" ht="22.5">
      <c r="A59" s="249"/>
      <c r="B59" s="250"/>
      <c r="C59" s="768" t="s">
        <v>239</v>
      </c>
      <c r="D59" s="769"/>
      <c r="E59" s="769"/>
      <c r="F59" s="769"/>
      <c r="G59" s="770"/>
      <c r="I59" s="251"/>
      <c r="K59" s="251"/>
      <c r="L59" s="252" t="s">
        <v>239</v>
      </c>
      <c r="O59" s="240">
        <v>3</v>
      </c>
    </row>
    <row r="60" spans="1:15" ht="12.75">
      <c r="A60" s="249"/>
      <c r="B60" s="253"/>
      <c r="C60" s="809" t="s">
        <v>240</v>
      </c>
      <c r="D60" s="810"/>
      <c r="E60" s="254">
        <v>230</v>
      </c>
      <c r="F60" s="255"/>
      <c r="G60" s="256"/>
      <c r="H60" s="257"/>
      <c r="I60" s="251"/>
      <c r="J60" s="258"/>
      <c r="K60" s="251"/>
      <c r="M60" s="252" t="s">
        <v>240</v>
      </c>
      <c r="O60" s="240"/>
    </row>
    <row r="61" spans="1:15" ht="12.75">
      <c r="A61" s="249"/>
      <c r="B61" s="253"/>
      <c r="C61" s="809" t="s">
        <v>237</v>
      </c>
      <c r="D61" s="810"/>
      <c r="E61" s="254">
        <v>14</v>
      </c>
      <c r="F61" s="255"/>
      <c r="G61" s="256"/>
      <c r="H61" s="257"/>
      <c r="I61" s="251"/>
      <c r="J61" s="258"/>
      <c r="K61" s="251"/>
      <c r="M61" s="252" t="s">
        <v>237</v>
      </c>
      <c r="O61" s="240"/>
    </row>
    <row r="62" spans="1:15" ht="12.75">
      <c r="A62" s="249"/>
      <c r="B62" s="253"/>
      <c r="C62" s="809" t="s">
        <v>238</v>
      </c>
      <c r="D62" s="810"/>
      <c r="E62" s="254">
        <v>27</v>
      </c>
      <c r="F62" s="255"/>
      <c r="G62" s="256"/>
      <c r="H62" s="257"/>
      <c r="I62" s="251"/>
      <c r="J62" s="258"/>
      <c r="K62" s="251"/>
      <c r="M62" s="252" t="s">
        <v>238</v>
      </c>
      <c r="O62" s="240"/>
    </row>
    <row r="63" spans="1:80" ht="12.75">
      <c r="A63" s="241">
        <v>16</v>
      </c>
      <c r="B63" s="242" t="s">
        <v>220</v>
      </c>
      <c r="C63" s="243" t="s">
        <v>221</v>
      </c>
      <c r="D63" s="244" t="s">
        <v>186</v>
      </c>
      <c r="E63" s="245">
        <v>257</v>
      </c>
      <c r="F63" s="828"/>
      <c r="G63" s="246">
        <f>E63*F63</f>
        <v>0</v>
      </c>
      <c r="H63" s="247">
        <v>0</v>
      </c>
      <c r="I63" s="248">
        <f>E63*H63</f>
        <v>0</v>
      </c>
      <c r="J63" s="247">
        <v>0</v>
      </c>
      <c r="K63" s="248">
        <f>E63*J63</f>
        <v>0</v>
      </c>
      <c r="O63" s="240">
        <v>2</v>
      </c>
      <c r="AA63" s="213">
        <v>1</v>
      </c>
      <c r="AB63" s="213">
        <v>1</v>
      </c>
      <c r="AC63" s="213">
        <v>1</v>
      </c>
      <c r="AZ63" s="213">
        <v>1</v>
      </c>
      <c r="BA63" s="213">
        <f>IF(AZ63=1,G63,0)</f>
        <v>0</v>
      </c>
      <c r="BB63" s="213">
        <f>IF(AZ63=2,G63,0)</f>
        <v>0</v>
      </c>
      <c r="BC63" s="213">
        <f>IF(AZ63=3,G63,0)</f>
        <v>0</v>
      </c>
      <c r="BD63" s="213">
        <f>IF(AZ63=4,G63,0)</f>
        <v>0</v>
      </c>
      <c r="BE63" s="213">
        <f>IF(AZ63=5,G63,0)</f>
        <v>0</v>
      </c>
      <c r="CA63" s="240">
        <v>1</v>
      </c>
      <c r="CB63" s="240">
        <v>1</v>
      </c>
    </row>
    <row r="64" spans="1:15" ht="22.5">
      <c r="A64" s="249"/>
      <c r="B64" s="250"/>
      <c r="C64" s="768" t="s">
        <v>241</v>
      </c>
      <c r="D64" s="769"/>
      <c r="E64" s="769"/>
      <c r="F64" s="769"/>
      <c r="G64" s="770"/>
      <c r="I64" s="251"/>
      <c r="K64" s="251"/>
      <c r="L64" s="252" t="s">
        <v>241</v>
      </c>
      <c r="O64" s="240">
        <v>3</v>
      </c>
    </row>
    <row r="65" spans="1:15" ht="12.75">
      <c r="A65" s="249"/>
      <c r="B65" s="253"/>
      <c r="C65" s="809" t="s">
        <v>240</v>
      </c>
      <c r="D65" s="810"/>
      <c r="E65" s="254">
        <v>230</v>
      </c>
      <c r="F65" s="255"/>
      <c r="G65" s="256"/>
      <c r="H65" s="257"/>
      <c r="I65" s="251"/>
      <c r="J65" s="258"/>
      <c r="K65" s="251"/>
      <c r="M65" s="252" t="s">
        <v>240</v>
      </c>
      <c r="O65" s="240"/>
    </row>
    <row r="66" spans="1:15" ht="12.75">
      <c r="A66" s="249"/>
      <c r="B66" s="253"/>
      <c r="C66" s="809" t="s">
        <v>238</v>
      </c>
      <c r="D66" s="810"/>
      <c r="E66" s="254">
        <v>27</v>
      </c>
      <c r="F66" s="255"/>
      <c r="G66" s="256"/>
      <c r="H66" s="257"/>
      <c r="I66" s="251"/>
      <c r="J66" s="258"/>
      <c r="K66" s="251"/>
      <c r="M66" s="252" t="s">
        <v>238</v>
      </c>
      <c r="O66" s="240"/>
    </row>
    <row r="67" spans="1:80" ht="22.5">
      <c r="A67" s="241">
        <v>17</v>
      </c>
      <c r="B67" s="242" t="s">
        <v>242</v>
      </c>
      <c r="C67" s="243" t="s">
        <v>243</v>
      </c>
      <c r="D67" s="244" t="s">
        <v>186</v>
      </c>
      <c r="E67" s="245">
        <v>34.152</v>
      </c>
      <c r="F67" s="828"/>
      <c r="G67" s="246">
        <f>E67*F67</f>
        <v>0</v>
      </c>
      <c r="H67" s="247">
        <v>0</v>
      </c>
      <c r="I67" s="248">
        <f>E67*H67</f>
        <v>0</v>
      </c>
      <c r="J67" s="247"/>
      <c r="K67" s="248">
        <f>E67*J67</f>
        <v>0</v>
      </c>
      <c r="O67" s="240">
        <v>2</v>
      </c>
      <c r="AA67" s="213">
        <v>12</v>
      </c>
      <c r="AB67" s="213">
        <v>0</v>
      </c>
      <c r="AC67" s="213">
        <v>235</v>
      </c>
      <c r="AZ67" s="213">
        <v>1</v>
      </c>
      <c r="BA67" s="213">
        <f>IF(AZ67=1,G67,0)</f>
        <v>0</v>
      </c>
      <c r="BB67" s="213">
        <f>IF(AZ67=2,G67,0)</f>
        <v>0</v>
      </c>
      <c r="BC67" s="213">
        <f>IF(AZ67=3,G67,0)</f>
        <v>0</v>
      </c>
      <c r="BD67" s="213">
        <f>IF(AZ67=4,G67,0)</f>
        <v>0</v>
      </c>
      <c r="BE67" s="213">
        <f>IF(AZ67=5,G67,0)</f>
        <v>0</v>
      </c>
      <c r="CA67" s="240">
        <v>12</v>
      </c>
      <c r="CB67" s="240">
        <v>0</v>
      </c>
    </row>
    <row r="68" spans="1:15" ht="12.75">
      <c r="A68" s="249"/>
      <c r="B68" s="250"/>
      <c r="C68" s="768" t="s">
        <v>244</v>
      </c>
      <c r="D68" s="769"/>
      <c r="E68" s="769"/>
      <c r="F68" s="769"/>
      <c r="G68" s="770"/>
      <c r="I68" s="251"/>
      <c r="K68" s="251"/>
      <c r="L68" s="252" t="s">
        <v>244</v>
      </c>
      <c r="O68" s="240">
        <v>3</v>
      </c>
    </row>
    <row r="69" spans="1:15" ht="12.75">
      <c r="A69" s="249"/>
      <c r="B69" s="253"/>
      <c r="C69" s="809" t="s">
        <v>209</v>
      </c>
      <c r="D69" s="810"/>
      <c r="E69" s="254">
        <v>30.432</v>
      </c>
      <c r="F69" s="255"/>
      <c r="G69" s="256"/>
      <c r="H69" s="257"/>
      <c r="I69" s="251"/>
      <c r="J69" s="258"/>
      <c r="K69" s="251"/>
      <c r="M69" s="252" t="s">
        <v>209</v>
      </c>
      <c r="O69" s="240"/>
    </row>
    <row r="70" spans="1:15" ht="12.75">
      <c r="A70" s="249"/>
      <c r="B70" s="253"/>
      <c r="C70" s="809" t="s">
        <v>203</v>
      </c>
      <c r="D70" s="810"/>
      <c r="E70" s="254">
        <v>0.92</v>
      </c>
      <c r="F70" s="255"/>
      <c r="G70" s="256"/>
      <c r="H70" s="257"/>
      <c r="I70" s="251"/>
      <c r="J70" s="258"/>
      <c r="K70" s="251"/>
      <c r="M70" s="252" t="s">
        <v>203</v>
      </c>
      <c r="O70" s="240"/>
    </row>
    <row r="71" spans="1:15" ht="12.75">
      <c r="A71" s="249"/>
      <c r="B71" s="253"/>
      <c r="C71" s="809" t="s">
        <v>213</v>
      </c>
      <c r="D71" s="810"/>
      <c r="E71" s="254">
        <v>2.8</v>
      </c>
      <c r="F71" s="255"/>
      <c r="G71" s="256"/>
      <c r="H71" s="257"/>
      <c r="I71" s="251"/>
      <c r="J71" s="258"/>
      <c r="K71" s="251"/>
      <c r="M71" s="252" t="s">
        <v>213</v>
      </c>
      <c r="O71" s="240"/>
    </row>
    <row r="72" spans="1:80" ht="22.5">
      <c r="A72" s="241">
        <v>18</v>
      </c>
      <c r="B72" s="242" t="s">
        <v>245</v>
      </c>
      <c r="C72" s="243" t="s">
        <v>246</v>
      </c>
      <c r="D72" s="244" t="s">
        <v>186</v>
      </c>
      <c r="E72" s="245">
        <v>244</v>
      </c>
      <c r="F72" s="828"/>
      <c r="G72" s="246">
        <f>E72*F72</f>
        <v>0</v>
      </c>
      <c r="H72" s="247">
        <v>0</v>
      </c>
      <c r="I72" s="248">
        <f>E72*H72</f>
        <v>0</v>
      </c>
      <c r="J72" s="247"/>
      <c r="K72" s="248">
        <f>E72*J72</f>
        <v>0</v>
      </c>
      <c r="O72" s="240">
        <v>2</v>
      </c>
      <c r="AA72" s="213">
        <v>12</v>
      </c>
      <c r="AB72" s="213">
        <v>0</v>
      </c>
      <c r="AC72" s="213">
        <v>81</v>
      </c>
      <c r="AZ72" s="213">
        <v>1</v>
      </c>
      <c r="BA72" s="213">
        <f>IF(AZ72=1,G72,0)</f>
        <v>0</v>
      </c>
      <c r="BB72" s="213">
        <f>IF(AZ72=2,G72,0)</f>
        <v>0</v>
      </c>
      <c r="BC72" s="213">
        <f>IF(AZ72=3,G72,0)</f>
        <v>0</v>
      </c>
      <c r="BD72" s="213">
        <f>IF(AZ72=4,G72,0)</f>
        <v>0</v>
      </c>
      <c r="BE72" s="213">
        <f>IF(AZ72=5,G72,0)</f>
        <v>0</v>
      </c>
      <c r="CA72" s="240">
        <v>12</v>
      </c>
      <c r="CB72" s="240">
        <v>0</v>
      </c>
    </row>
    <row r="73" spans="1:15" ht="12.75">
      <c r="A73" s="249"/>
      <c r="B73" s="253"/>
      <c r="C73" s="809" t="s">
        <v>247</v>
      </c>
      <c r="D73" s="810"/>
      <c r="E73" s="254">
        <v>230</v>
      </c>
      <c r="F73" s="255"/>
      <c r="G73" s="256"/>
      <c r="H73" s="257"/>
      <c r="I73" s="251"/>
      <c r="J73" s="258"/>
      <c r="K73" s="251"/>
      <c r="M73" s="252" t="s">
        <v>247</v>
      </c>
      <c r="O73" s="240"/>
    </row>
    <row r="74" spans="1:15" ht="12.75">
      <c r="A74" s="249"/>
      <c r="B74" s="253"/>
      <c r="C74" s="809" t="s">
        <v>248</v>
      </c>
      <c r="D74" s="810"/>
      <c r="E74" s="254">
        <v>14</v>
      </c>
      <c r="F74" s="255"/>
      <c r="G74" s="256"/>
      <c r="H74" s="257"/>
      <c r="I74" s="251"/>
      <c r="J74" s="258"/>
      <c r="K74" s="251"/>
      <c r="M74" s="252" t="s">
        <v>248</v>
      </c>
      <c r="O74" s="240"/>
    </row>
    <row r="75" spans="1:80" ht="12.75">
      <c r="A75" s="241">
        <v>19</v>
      </c>
      <c r="B75" s="242" t="s">
        <v>249</v>
      </c>
      <c r="C75" s="243" t="s">
        <v>250</v>
      </c>
      <c r="D75" s="244" t="s">
        <v>183</v>
      </c>
      <c r="E75" s="245">
        <v>170</v>
      </c>
      <c r="F75" s="828"/>
      <c r="G75" s="246">
        <f>E75*F75</f>
        <v>0</v>
      </c>
      <c r="H75" s="247">
        <v>0</v>
      </c>
      <c r="I75" s="248">
        <f>E75*H75</f>
        <v>0</v>
      </c>
      <c r="J75" s="247">
        <v>0</v>
      </c>
      <c r="K75" s="248">
        <f>E75*J75</f>
        <v>0</v>
      </c>
      <c r="O75" s="240">
        <v>2</v>
      </c>
      <c r="AA75" s="213">
        <v>1</v>
      </c>
      <c r="AB75" s="213">
        <v>1</v>
      </c>
      <c r="AC75" s="213">
        <v>1</v>
      </c>
      <c r="AZ75" s="213">
        <v>1</v>
      </c>
      <c r="BA75" s="213">
        <f>IF(AZ75=1,G75,0)</f>
        <v>0</v>
      </c>
      <c r="BB75" s="213">
        <f>IF(AZ75=2,G75,0)</f>
        <v>0</v>
      </c>
      <c r="BC75" s="213">
        <f>IF(AZ75=3,G75,0)</f>
        <v>0</v>
      </c>
      <c r="BD75" s="213">
        <f>IF(AZ75=4,G75,0)</f>
        <v>0</v>
      </c>
      <c r="BE75" s="213">
        <f>IF(AZ75=5,G75,0)</f>
        <v>0</v>
      </c>
      <c r="CA75" s="240">
        <v>1</v>
      </c>
      <c r="CB75" s="240">
        <v>1</v>
      </c>
    </row>
    <row r="76" spans="1:15" ht="12.75">
      <c r="A76" s="249"/>
      <c r="B76" s="253"/>
      <c r="C76" s="809" t="s">
        <v>251</v>
      </c>
      <c r="D76" s="810"/>
      <c r="E76" s="254">
        <v>150</v>
      </c>
      <c r="F76" s="255"/>
      <c r="G76" s="256"/>
      <c r="H76" s="257"/>
      <c r="I76" s="251"/>
      <c r="J76" s="258"/>
      <c r="K76" s="251"/>
      <c r="M76" s="252" t="s">
        <v>251</v>
      </c>
      <c r="O76" s="240"/>
    </row>
    <row r="77" spans="1:15" ht="12.75">
      <c r="A77" s="249"/>
      <c r="B77" s="253"/>
      <c r="C77" s="809" t="s">
        <v>252</v>
      </c>
      <c r="D77" s="810"/>
      <c r="E77" s="254">
        <v>20</v>
      </c>
      <c r="F77" s="255"/>
      <c r="G77" s="256"/>
      <c r="H77" s="257"/>
      <c r="I77" s="251"/>
      <c r="J77" s="258"/>
      <c r="K77" s="251"/>
      <c r="M77" s="252" t="s">
        <v>252</v>
      </c>
      <c r="O77" s="240"/>
    </row>
    <row r="78" spans="1:80" ht="12.75">
      <c r="A78" s="241">
        <v>20</v>
      </c>
      <c r="B78" s="242" t="s">
        <v>253</v>
      </c>
      <c r="C78" s="243" t="s">
        <v>254</v>
      </c>
      <c r="D78" s="244" t="s">
        <v>183</v>
      </c>
      <c r="E78" s="245">
        <v>120</v>
      </c>
      <c r="F78" s="828"/>
      <c r="G78" s="246">
        <f>E78*F78</f>
        <v>0</v>
      </c>
      <c r="H78" s="247">
        <v>0</v>
      </c>
      <c r="I78" s="248">
        <f>E78*H78</f>
        <v>0</v>
      </c>
      <c r="J78" s="247">
        <v>0</v>
      </c>
      <c r="K78" s="248">
        <f>E78*J78</f>
        <v>0</v>
      </c>
      <c r="O78" s="240">
        <v>2</v>
      </c>
      <c r="AA78" s="213">
        <v>1</v>
      </c>
      <c r="AB78" s="213">
        <v>1</v>
      </c>
      <c r="AC78" s="213">
        <v>1</v>
      </c>
      <c r="AZ78" s="213">
        <v>1</v>
      </c>
      <c r="BA78" s="213">
        <f>IF(AZ78=1,G78,0)</f>
        <v>0</v>
      </c>
      <c r="BB78" s="213">
        <f>IF(AZ78=2,G78,0)</f>
        <v>0</v>
      </c>
      <c r="BC78" s="213">
        <f>IF(AZ78=3,G78,0)</f>
        <v>0</v>
      </c>
      <c r="BD78" s="213">
        <f>IF(AZ78=4,G78,0)</f>
        <v>0</v>
      </c>
      <c r="BE78" s="213">
        <f>IF(AZ78=5,G78,0)</f>
        <v>0</v>
      </c>
      <c r="CA78" s="240">
        <v>1</v>
      </c>
      <c r="CB78" s="240">
        <v>1</v>
      </c>
    </row>
    <row r="79" spans="1:80" ht="12.75">
      <c r="A79" s="241">
        <v>21</v>
      </c>
      <c r="B79" s="242" t="s">
        <v>255</v>
      </c>
      <c r="C79" s="243" t="s">
        <v>256</v>
      </c>
      <c r="D79" s="244" t="s">
        <v>183</v>
      </c>
      <c r="E79" s="245">
        <v>150</v>
      </c>
      <c r="F79" s="828"/>
      <c r="G79" s="246">
        <f>E79*F79</f>
        <v>0</v>
      </c>
      <c r="H79" s="247">
        <v>0</v>
      </c>
      <c r="I79" s="248">
        <f>E79*H79</f>
        <v>0</v>
      </c>
      <c r="J79" s="247">
        <v>0</v>
      </c>
      <c r="K79" s="248">
        <f>E79*J79</f>
        <v>0</v>
      </c>
      <c r="O79" s="240">
        <v>2</v>
      </c>
      <c r="AA79" s="213">
        <v>1</v>
      </c>
      <c r="AB79" s="213">
        <v>1</v>
      </c>
      <c r="AC79" s="213">
        <v>1</v>
      </c>
      <c r="AZ79" s="213">
        <v>1</v>
      </c>
      <c r="BA79" s="213">
        <f>IF(AZ79=1,G79,0)</f>
        <v>0</v>
      </c>
      <c r="BB79" s="213">
        <f>IF(AZ79=2,G79,0)</f>
        <v>0</v>
      </c>
      <c r="BC79" s="213">
        <f>IF(AZ79=3,G79,0)</f>
        <v>0</v>
      </c>
      <c r="BD79" s="213">
        <f>IF(AZ79=4,G79,0)</f>
        <v>0</v>
      </c>
      <c r="BE79" s="213">
        <f>IF(AZ79=5,G79,0)</f>
        <v>0</v>
      </c>
      <c r="CA79" s="240">
        <v>1</v>
      </c>
      <c r="CB79" s="240">
        <v>1</v>
      </c>
    </row>
    <row r="80" spans="1:80" ht="12.75">
      <c r="A80" s="241">
        <v>22</v>
      </c>
      <c r="B80" s="242" t="s">
        <v>257</v>
      </c>
      <c r="C80" s="243" t="s">
        <v>258</v>
      </c>
      <c r="D80" s="244" t="s">
        <v>183</v>
      </c>
      <c r="E80" s="245">
        <v>120</v>
      </c>
      <c r="F80" s="828"/>
      <c r="G80" s="246">
        <f>E80*F80</f>
        <v>0</v>
      </c>
      <c r="H80" s="247">
        <v>3E-05</v>
      </c>
      <c r="I80" s="248">
        <f>E80*H80</f>
        <v>0.0036</v>
      </c>
      <c r="J80" s="247">
        <v>0</v>
      </c>
      <c r="K80" s="248">
        <f>E80*J80</f>
        <v>0</v>
      </c>
      <c r="O80" s="240">
        <v>2</v>
      </c>
      <c r="AA80" s="213">
        <v>2</v>
      </c>
      <c r="AB80" s="213">
        <v>1</v>
      </c>
      <c r="AC80" s="213">
        <v>1</v>
      </c>
      <c r="AZ80" s="213">
        <v>1</v>
      </c>
      <c r="BA80" s="213">
        <f>IF(AZ80=1,G80,0)</f>
        <v>0</v>
      </c>
      <c r="BB80" s="213">
        <f>IF(AZ80=2,G80,0)</f>
        <v>0</v>
      </c>
      <c r="BC80" s="213">
        <f>IF(AZ80=3,G80,0)</f>
        <v>0</v>
      </c>
      <c r="BD80" s="213">
        <f>IF(AZ80=4,G80,0)</f>
        <v>0</v>
      </c>
      <c r="BE80" s="213">
        <f>IF(AZ80=5,G80,0)</f>
        <v>0</v>
      </c>
      <c r="CA80" s="240">
        <v>2</v>
      </c>
      <c r="CB80" s="240">
        <v>1</v>
      </c>
    </row>
    <row r="81" spans="1:15" ht="12.75">
      <c r="A81" s="249"/>
      <c r="B81" s="250"/>
      <c r="C81" s="768" t="s">
        <v>259</v>
      </c>
      <c r="D81" s="769"/>
      <c r="E81" s="769"/>
      <c r="F81" s="769"/>
      <c r="G81" s="770"/>
      <c r="I81" s="251"/>
      <c r="K81" s="251"/>
      <c r="L81" s="252" t="s">
        <v>259</v>
      </c>
      <c r="O81" s="240">
        <v>3</v>
      </c>
    </row>
    <row r="82" spans="1:80" ht="12.75">
      <c r="A82" s="241">
        <v>23</v>
      </c>
      <c r="B82" s="242" t="s">
        <v>260</v>
      </c>
      <c r="C82" s="243" t="s">
        <v>261</v>
      </c>
      <c r="D82" s="244" t="s">
        <v>183</v>
      </c>
      <c r="E82" s="245">
        <v>150</v>
      </c>
      <c r="F82" s="828"/>
      <c r="G82" s="246">
        <f>E82*F82</f>
        <v>0</v>
      </c>
      <c r="H82" s="247">
        <v>3E-05</v>
      </c>
      <c r="I82" s="248">
        <f>E82*H82</f>
        <v>0.0045000000000000005</v>
      </c>
      <c r="J82" s="247">
        <v>0</v>
      </c>
      <c r="K82" s="248">
        <f>E82*J82</f>
        <v>0</v>
      </c>
      <c r="O82" s="240">
        <v>2</v>
      </c>
      <c r="AA82" s="213">
        <v>2</v>
      </c>
      <c r="AB82" s="213">
        <v>1</v>
      </c>
      <c r="AC82" s="213">
        <v>1</v>
      </c>
      <c r="AZ82" s="213">
        <v>1</v>
      </c>
      <c r="BA82" s="213">
        <f>IF(AZ82=1,G82,0)</f>
        <v>0</v>
      </c>
      <c r="BB82" s="213">
        <f>IF(AZ82=2,G82,0)</f>
        <v>0</v>
      </c>
      <c r="BC82" s="213">
        <f>IF(AZ82=3,G82,0)</f>
        <v>0</v>
      </c>
      <c r="BD82" s="213">
        <f>IF(AZ82=4,G82,0)</f>
        <v>0</v>
      </c>
      <c r="BE82" s="213">
        <f>IF(AZ82=5,G82,0)</f>
        <v>0</v>
      </c>
      <c r="CA82" s="240">
        <v>2</v>
      </c>
      <c r="CB82" s="240">
        <v>1</v>
      </c>
    </row>
    <row r="83" spans="1:15" ht="12.75">
      <c r="A83" s="249"/>
      <c r="B83" s="250"/>
      <c r="C83" s="768" t="s">
        <v>259</v>
      </c>
      <c r="D83" s="769"/>
      <c r="E83" s="769"/>
      <c r="F83" s="769"/>
      <c r="G83" s="770"/>
      <c r="I83" s="251"/>
      <c r="K83" s="251"/>
      <c r="L83" s="252" t="s">
        <v>259</v>
      </c>
      <c r="O83" s="240">
        <v>3</v>
      </c>
    </row>
    <row r="84" spans="1:57" ht="12.75">
      <c r="A84" s="259"/>
      <c r="B84" s="260" t="s">
        <v>96</v>
      </c>
      <c r="C84" s="261" t="s">
        <v>180</v>
      </c>
      <c r="D84" s="262"/>
      <c r="E84" s="263"/>
      <c r="F84" s="264"/>
      <c r="G84" s="265">
        <f>SUM(G7:G83)</f>
        <v>0</v>
      </c>
      <c r="H84" s="266"/>
      <c r="I84" s="267">
        <f>SUM(I7:I83)</f>
        <v>0.0261</v>
      </c>
      <c r="J84" s="266"/>
      <c r="K84" s="267">
        <f>SUM(K7:K83)</f>
        <v>-1.5180000000000002</v>
      </c>
      <c r="O84" s="240">
        <v>4</v>
      </c>
      <c r="BA84" s="268">
        <f>SUM(BA7:BA83)</f>
        <v>0</v>
      </c>
      <c r="BB84" s="268">
        <f>SUM(BB7:BB83)</f>
        <v>0</v>
      </c>
      <c r="BC84" s="268">
        <f>SUM(BC7:BC83)</f>
        <v>0</v>
      </c>
      <c r="BD84" s="268">
        <f>SUM(BD7:BD83)</f>
        <v>0</v>
      </c>
      <c r="BE84" s="268">
        <f>SUM(BE7:BE83)</f>
        <v>0</v>
      </c>
    </row>
    <row r="85" spans="1:15" ht="12.75">
      <c r="A85" s="230" t="s">
        <v>93</v>
      </c>
      <c r="B85" s="231" t="s">
        <v>147</v>
      </c>
      <c r="C85" s="232" t="s">
        <v>262</v>
      </c>
      <c r="D85" s="233"/>
      <c r="E85" s="234"/>
      <c r="F85" s="234"/>
      <c r="G85" s="235"/>
      <c r="H85" s="236"/>
      <c r="I85" s="237"/>
      <c r="J85" s="238"/>
      <c r="K85" s="239"/>
      <c r="O85" s="240">
        <v>1</v>
      </c>
    </row>
    <row r="86" spans="1:80" ht="12.75">
      <c r="A86" s="241">
        <v>24</v>
      </c>
      <c r="B86" s="242" t="s">
        <v>264</v>
      </c>
      <c r="C86" s="243" t="s">
        <v>265</v>
      </c>
      <c r="D86" s="244" t="s">
        <v>108</v>
      </c>
      <c r="E86" s="245">
        <v>1</v>
      </c>
      <c r="F86" s="828"/>
      <c r="G86" s="246">
        <f>E86*F86</f>
        <v>0</v>
      </c>
      <c r="H86" s="247">
        <v>0</v>
      </c>
      <c r="I86" s="248">
        <f>E86*H86</f>
        <v>0</v>
      </c>
      <c r="J86" s="247"/>
      <c r="K86" s="248">
        <f>E86*J86</f>
        <v>0</v>
      </c>
      <c r="O86" s="240">
        <v>2</v>
      </c>
      <c r="AA86" s="213">
        <v>12</v>
      </c>
      <c r="AB86" s="213">
        <v>0</v>
      </c>
      <c r="AC86" s="213">
        <v>261</v>
      </c>
      <c r="AZ86" s="213">
        <v>1</v>
      </c>
      <c r="BA86" s="213">
        <f>IF(AZ86=1,G86,0)</f>
        <v>0</v>
      </c>
      <c r="BB86" s="213">
        <f>IF(AZ86=2,G86,0)</f>
        <v>0</v>
      </c>
      <c r="BC86" s="213">
        <f>IF(AZ86=3,G86,0)</f>
        <v>0</v>
      </c>
      <c r="BD86" s="213">
        <f>IF(AZ86=4,G86,0)</f>
        <v>0</v>
      </c>
      <c r="BE86" s="213">
        <f>IF(AZ86=5,G86,0)</f>
        <v>0</v>
      </c>
      <c r="CA86" s="240">
        <v>12</v>
      </c>
      <c r="CB86" s="240">
        <v>0</v>
      </c>
    </row>
    <row r="87" spans="1:57" ht="12.75">
      <c r="A87" s="259"/>
      <c r="B87" s="260" t="s">
        <v>96</v>
      </c>
      <c r="C87" s="261" t="s">
        <v>263</v>
      </c>
      <c r="D87" s="262"/>
      <c r="E87" s="263"/>
      <c r="F87" s="264"/>
      <c r="G87" s="265">
        <f>SUM(G85:G86)</f>
        <v>0</v>
      </c>
      <c r="H87" s="266"/>
      <c r="I87" s="267">
        <f>SUM(I85:I86)</f>
        <v>0</v>
      </c>
      <c r="J87" s="266"/>
      <c r="K87" s="267">
        <f>SUM(K85:K86)</f>
        <v>0</v>
      </c>
      <c r="O87" s="240">
        <v>4</v>
      </c>
      <c r="BA87" s="268">
        <f>SUM(BA85:BA86)</f>
        <v>0</v>
      </c>
      <c r="BB87" s="268">
        <f>SUM(BB85:BB86)</f>
        <v>0</v>
      </c>
      <c r="BC87" s="268">
        <f>SUM(BC85:BC86)</f>
        <v>0</v>
      </c>
      <c r="BD87" s="268">
        <f>SUM(BD85:BD86)</f>
        <v>0</v>
      </c>
      <c r="BE87" s="268">
        <f>SUM(BE85:BE86)</f>
        <v>0</v>
      </c>
    </row>
    <row r="88" spans="1:15" ht="12.75">
      <c r="A88" s="230" t="s">
        <v>93</v>
      </c>
      <c r="B88" s="231" t="s">
        <v>266</v>
      </c>
      <c r="C88" s="232" t="s">
        <v>267</v>
      </c>
      <c r="D88" s="233"/>
      <c r="E88" s="234"/>
      <c r="F88" s="234"/>
      <c r="G88" s="235"/>
      <c r="H88" s="236"/>
      <c r="I88" s="237"/>
      <c r="J88" s="238"/>
      <c r="K88" s="239"/>
      <c r="O88" s="240">
        <v>1</v>
      </c>
    </row>
    <row r="89" spans="1:80" ht="12.75">
      <c r="A89" s="241">
        <v>25</v>
      </c>
      <c r="B89" s="242" t="s">
        <v>269</v>
      </c>
      <c r="C89" s="243" t="s">
        <v>270</v>
      </c>
      <c r="D89" s="244" t="s">
        <v>216</v>
      </c>
      <c r="E89" s="245">
        <v>59.2</v>
      </c>
      <c r="F89" s="828"/>
      <c r="G89" s="246">
        <f>E89*F89</f>
        <v>0</v>
      </c>
      <c r="H89" s="247">
        <v>0</v>
      </c>
      <c r="I89" s="248">
        <f>E89*H89</f>
        <v>0</v>
      </c>
      <c r="J89" s="247">
        <v>0</v>
      </c>
      <c r="K89" s="248">
        <f>E89*J89</f>
        <v>0</v>
      </c>
      <c r="O89" s="240">
        <v>2</v>
      </c>
      <c r="AA89" s="213">
        <v>1</v>
      </c>
      <c r="AB89" s="213">
        <v>1</v>
      </c>
      <c r="AC89" s="213">
        <v>1</v>
      </c>
      <c r="AZ89" s="213">
        <v>1</v>
      </c>
      <c r="BA89" s="213">
        <f>IF(AZ89=1,G89,0)</f>
        <v>0</v>
      </c>
      <c r="BB89" s="213">
        <f>IF(AZ89=2,G89,0)</f>
        <v>0</v>
      </c>
      <c r="BC89" s="213">
        <f>IF(AZ89=3,G89,0)</f>
        <v>0</v>
      </c>
      <c r="BD89" s="213">
        <f>IF(AZ89=4,G89,0)</f>
        <v>0</v>
      </c>
      <c r="BE89" s="213">
        <f>IF(AZ89=5,G89,0)</f>
        <v>0</v>
      </c>
      <c r="CA89" s="240">
        <v>1</v>
      </c>
      <c r="CB89" s="240">
        <v>1</v>
      </c>
    </row>
    <row r="90" spans="1:15" ht="12.75">
      <c r="A90" s="249"/>
      <c r="B90" s="250"/>
      <c r="C90" s="768" t="s">
        <v>271</v>
      </c>
      <c r="D90" s="769"/>
      <c r="E90" s="769"/>
      <c r="F90" s="769"/>
      <c r="G90" s="770"/>
      <c r="I90" s="251"/>
      <c r="K90" s="251"/>
      <c r="L90" s="252" t="s">
        <v>271</v>
      </c>
      <c r="O90" s="240">
        <v>3</v>
      </c>
    </row>
    <row r="91" spans="1:15" ht="22.5">
      <c r="A91" s="249"/>
      <c r="B91" s="253"/>
      <c r="C91" s="809" t="s">
        <v>272</v>
      </c>
      <c r="D91" s="810"/>
      <c r="E91" s="254">
        <v>59.2</v>
      </c>
      <c r="F91" s="255"/>
      <c r="G91" s="256"/>
      <c r="H91" s="257"/>
      <c r="I91" s="251"/>
      <c r="J91" s="258"/>
      <c r="K91" s="251"/>
      <c r="M91" s="252" t="s">
        <v>272</v>
      </c>
      <c r="O91" s="240"/>
    </row>
    <row r="92" spans="1:80" ht="12.75">
      <c r="A92" s="241">
        <v>26</v>
      </c>
      <c r="B92" s="242" t="s">
        <v>273</v>
      </c>
      <c r="C92" s="243" t="s">
        <v>274</v>
      </c>
      <c r="D92" s="244" t="s">
        <v>216</v>
      </c>
      <c r="E92" s="245">
        <v>59.792</v>
      </c>
      <c r="F92" s="828"/>
      <c r="G92" s="246">
        <f>E92*F92</f>
        <v>0</v>
      </c>
      <c r="H92" s="247">
        <v>0.00048</v>
      </c>
      <c r="I92" s="248">
        <f>E92*H92</f>
        <v>0.028700160000000002</v>
      </c>
      <c r="J92" s="247"/>
      <c r="K92" s="248">
        <f>E92*J92</f>
        <v>0</v>
      </c>
      <c r="O92" s="240">
        <v>2</v>
      </c>
      <c r="AA92" s="213">
        <v>3</v>
      </c>
      <c r="AB92" s="213">
        <v>1</v>
      </c>
      <c r="AC92" s="213" t="s">
        <v>273</v>
      </c>
      <c r="AZ92" s="213">
        <v>1</v>
      </c>
      <c r="BA92" s="213">
        <f>IF(AZ92=1,G92,0)</f>
        <v>0</v>
      </c>
      <c r="BB92" s="213">
        <f>IF(AZ92=2,G92,0)</f>
        <v>0</v>
      </c>
      <c r="BC92" s="213">
        <f>IF(AZ92=3,G92,0)</f>
        <v>0</v>
      </c>
      <c r="BD92" s="213">
        <f>IF(AZ92=4,G92,0)</f>
        <v>0</v>
      </c>
      <c r="BE92" s="213">
        <f>IF(AZ92=5,G92,0)</f>
        <v>0</v>
      </c>
      <c r="CA92" s="240">
        <v>3</v>
      </c>
      <c r="CB92" s="240">
        <v>1</v>
      </c>
    </row>
    <row r="93" spans="1:15" ht="12.75">
      <c r="A93" s="249"/>
      <c r="B93" s="250"/>
      <c r="C93" s="768" t="s">
        <v>275</v>
      </c>
      <c r="D93" s="769"/>
      <c r="E93" s="769"/>
      <c r="F93" s="769"/>
      <c r="G93" s="770"/>
      <c r="I93" s="251"/>
      <c r="K93" s="251"/>
      <c r="L93" s="252" t="s">
        <v>275</v>
      </c>
      <c r="O93" s="240">
        <v>3</v>
      </c>
    </row>
    <row r="94" spans="1:15" ht="12.75">
      <c r="A94" s="249"/>
      <c r="B94" s="253"/>
      <c r="C94" s="809" t="s">
        <v>276</v>
      </c>
      <c r="D94" s="810"/>
      <c r="E94" s="254">
        <v>59.792</v>
      </c>
      <c r="F94" s="255"/>
      <c r="G94" s="256"/>
      <c r="H94" s="257"/>
      <c r="I94" s="251"/>
      <c r="J94" s="258"/>
      <c r="K94" s="251"/>
      <c r="M94" s="252" t="s">
        <v>276</v>
      </c>
      <c r="O94" s="240"/>
    </row>
    <row r="95" spans="1:80" ht="12.75">
      <c r="A95" s="241">
        <v>27</v>
      </c>
      <c r="B95" s="242" t="s">
        <v>277</v>
      </c>
      <c r="C95" s="243" t="s">
        <v>278</v>
      </c>
      <c r="D95" s="244" t="s">
        <v>186</v>
      </c>
      <c r="E95" s="245">
        <v>8.88</v>
      </c>
      <c r="F95" s="828"/>
      <c r="G95" s="246">
        <f>E95*F95</f>
        <v>0</v>
      </c>
      <c r="H95" s="247">
        <v>1.9205</v>
      </c>
      <c r="I95" s="248">
        <f>E95*H95</f>
        <v>17.054040000000004</v>
      </c>
      <c r="J95" s="247">
        <v>0</v>
      </c>
      <c r="K95" s="248">
        <f>E95*J95</f>
        <v>0</v>
      </c>
      <c r="O95" s="240">
        <v>2</v>
      </c>
      <c r="AA95" s="213">
        <v>1</v>
      </c>
      <c r="AB95" s="213">
        <v>1</v>
      </c>
      <c r="AC95" s="213">
        <v>1</v>
      </c>
      <c r="AZ95" s="213">
        <v>1</v>
      </c>
      <c r="BA95" s="213">
        <f>IF(AZ95=1,G95,0)</f>
        <v>0</v>
      </c>
      <c r="BB95" s="213">
        <f>IF(AZ95=2,G95,0)</f>
        <v>0</v>
      </c>
      <c r="BC95" s="213">
        <f>IF(AZ95=3,G95,0)</f>
        <v>0</v>
      </c>
      <c r="BD95" s="213">
        <f>IF(AZ95=4,G95,0)</f>
        <v>0</v>
      </c>
      <c r="BE95" s="213">
        <f>IF(AZ95=5,G95,0)</f>
        <v>0</v>
      </c>
      <c r="CA95" s="240">
        <v>1</v>
      </c>
      <c r="CB95" s="240">
        <v>1</v>
      </c>
    </row>
    <row r="96" spans="1:15" ht="12.75">
      <c r="A96" s="249"/>
      <c r="B96" s="250"/>
      <c r="C96" s="768"/>
      <c r="D96" s="769"/>
      <c r="E96" s="769"/>
      <c r="F96" s="769"/>
      <c r="G96" s="770"/>
      <c r="I96" s="251"/>
      <c r="K96" s="251"/>
      <c r="L96" s="252"/>
      <c r="O96" s="240">
        <v>3</v>
      </c>
    </row>
    <row r="97" spans="1:15" ht="12.75">
      <c r="A97" s="249"/>
      <c r="B97" s="253"/>
      <c r="C97" s="809" t="s">
        <v>279</v>
      </c>
      <c r="D97" s="810"/>
      <c r="E97" s="254">
        <v>8.88</v>
      </c>
      <c r="F97" s="255"/>
      <c r="G97" s="256"/>
      <c r="H97" s="257"/>
      <c r="I97" s="251"/>
      <c r="J97" s="258"/>
      <c r="K97" s="251"/>
      <c r="M97" s="252" t="s">
        <v>279</v>
      </c>
      <c r="O97" s="240"/>
    </row>
    <row r="98" spans="1:80" ht="12.75">
      <c r="A98" s="241">
        <v>28</v>
      </c>
      <c r="B98" s="242" t="s">
        <v>280</v>
      </c>
      <c r="C98" s="243" t="s">
        <v>281</v>
      </c>
      <c r="D98" s="244" t="s">
        <v>186</v>
      </c>
      <c r="E98" s="245">
        <v>0.276</v>
      </c>
      <c r="F98" s="828"/>
      <c r="G98" s="246">
        <f>E98*F98</f>
        <v>0</v>
      </c>
      <c r="H98" s="247">
        <v>1.78164</v>
      </c>
      <c r="I98" s="248">
        <f>E98*H98</f>
        <v>0.49173264</v>
      </c>
      <c r="J98" s="247">
        <v>0</v>
      </c>
      <c r="K98" s="248">
        <f>E98*J98</f>
        <v>0</v>
      </c>
      <c r="O98" s="240">
        <v>2</v>
      </c>
      <c r="AA98" s="213">
        <v>1</v>
      </c>
      <c r="AB98" s="213">
        <v>1</v>
      </c>
      <c r="AC98" s="213">
        <v>1</v>
      </c>
      <c r="AZ98" s="213">
        <v>1</v>
      </c>
      <c r="BA98" s="213">
        <f>IF(AZ98=1,G98,0)</f>
        <v>0</v>
      </c>
      <c r="BB98" s="213">
        <f>IF(AZ98=2,G98,0)</f>
        <v>0</v>
      </c>
      <c r="BC98" s="213">
        <f>IF(AZ98=3,G98,0)</f>
        <v>0</v>
      </c>
      <c r="BD98" s="213">
        <f>IF(AZ98=4,G98,0)</f>
        <v>0</v>
      </c>
      <c r="BE98" s="213">
        <f>IF(AZ98=5,G98,0)</f>
        <v>0</v>
      </c>
      <c r="CA98" s="240">
        <v>1</v>
      </c>
      <c r="CB98" s="240">
        <v>1</v>
      </c>
    </row>
    <row r="99" spans="1:15" ht="12.75">
      <c r="A99" s="249"/>
      <c r="B99" s="253"/>
      <c r="C99" s="809" t="s">
        <v>282</v>
      </c>
      <c r="D99" s="810"/>
      <c r="E99" s="254">
        <v>0.276</v>
      </c>
      <c r="F99" s="255"/>
      <c r="G99" s="256"/>
      <c r="H99" s="257"/>
      <c r="I99" s="251"/>
      <c r="J99" s="258"/>
      <c r="K99" s="251"/>
      <c r="M99" s="252" t="s">
        <v>282</v>
      </c>
      <c r="O99" s="240"/>
    </row>
    <row r="100" spans="1:80" ht="12.75">
      <c r="A100" s="241">
        <v>29</v>
      </c>
      <c r="B100" s="242" t="s">
        <v>283</v>
      </c>
      <c r="C100" s="243" t="s">
        <v>284</v>
      </c>
      <c r="D100" s="244" t="s">
        <v>186</v>
      </c>
      <c r="E100" s="245">
        <v>1.14</v>
      </c>
      <c r="F100" s="828"/>
      <c r="G100" s="246">
        <f>E100*F100</f>
        <v>0</v>
      </c>
      <c r="H100" s="247">
        <v>2.16</v>
      </c>
      <c r="I100" s="248">
        <f>E100*H100</f>
        <v>2.4624</v>
      </c>
      <c r="J100" s="247">
        <v>0</v>
      </c>
      <c r="K100" s="248">
        <f>E100*J100</f>
        <v>0</v>
      </c>
      <c r="O100" s="240">
        <v>2</v>
      </c>
      <c r="AA100" s="213">
        <v>1</v>
      </c>
      <c r="AB100" s="213">
        <v>1</v>
      </c>
      <c r="AC100" s="213">
        <v>1</v>
      </c>
      <c r="AZ100" s="213">
        <v>1</v>
      </c>
      <c r="BA100" s="213">
        <f>IF(AZ100=1,G100,0)</f>
        <v>0</v>
      </c>
      <c r="BB100" s="213">
        <f>IF(AZ100=2,G100,0)</f>
        <v>0</v>
      </c>
      <c r="BC100" s="213">
        <f>IF(AZ100=3,G100,0)</f>
        <v>0</v>
      </c>
      <c r="BD100" s="213">
        <f>IF(AZ100=4,G100,0)</f>
        <v>0</v>
      </c>
      <c r="BE100" s="213">
        <f>IF(AZ100=5,G100,0)</f>
        <v>0</v>
      </c>
      <c r="CA100" s="240">
        <v>1</v>
      </c>
      <c r="CB100" s="240">
        <v>1</v>
      </c>
    </row>
    <row r="101" spans="1:15" ht="12.75">
      <c r="A101" s="249"/>
      <c r="B101" s="253"/>
      <c r="C101" s="809" t="s">
        <v>285</v>
      </c>
      <c r="D101" s="810"/>
      <c r="E101" s="254">
        <v>0.672</v>
      </c>
      <c r="F101" s="255"/>
      <c r="G101" s="256"/>
      <c r="H101" s="257"/>
      <c r="I101" s="251"/>
      <c r="J101" s="258"/>
      <c r="K101" s="251"/>
      <c r="M101" s="252" t="s">
        <v>285</v>
      </c>
      <c r="O101" s="240"/>
    </row>
    <row r="102" spans="1:15" ht="12.75">
      <c r="A102" s="249"/>
      <c r="B102" s="253"/>
      <c r="C102" s="809" t="s">
        <v>286</v>
      </c>
      <c r="D102" s="810"/>
      <c r="E102" s="254">
        <v>0.468</v>
      </c>
      <c r="F102" s="255"/>
      <c r="G102" s="256"/>
      <c r="H102" s="257"/>
      <c r="I102" s="251"/>
      <c r="J102" s="258"/>
      <c r="K102" s="251"/>
      <c r="M102" s="252" t="s">
        <v>286</v>
      </c>
      <c r="O102" s="240"/>
    </row>
    <row r="103" spans="1:80" ht="22.5">
      <c r="A103" s="241">
        <v>30</v>
      </c>
      <c r="B103" s="242" t="s">
        <v>287</v>
      </c>
      <c r="C103" s="243" t="s">
        <v>288</v>
      </c>
      <c r="D103" s="244" t="s">
        <v>183</v>
      </c>
      <c r="E103" s="245">
        <v>4.26</v>
      </c>
      <c r="F103" s="828"/>
      <c r="G103" s="246">
        <f>E103*F103</f>
        <v>0</v>
      </c>
      <c r="H103" s="247">
        <v>0.03634</v>
      </c>
      <c r="I103" s="248">
        <f>E103*H103</f>
        <v>0.15480839999999998</v>
      </c>
      <c r="J103" s="247">
        <v>0</v>
      </c>
      <c r="K103" s="248">
        <f>E103*J103</f>
        <v>0</v>
      </c>
      <c r="O103" s="240">
        <v>2</v>
      </c>
      <c r="AA103" s="213">
        <v>1</v>
      </c>
      <c r="AB103" s="213">
        <v>1</v>
      </c>
      <c r="AC103" s="213">
        <v>1</v>
      </c>
      <c r="AZ103" s="213">
        <v>1</v>
      </c>
      <c r="BA103" s="213">
        <f>IF(AZ103=1,G103,0)</f>
        <v>0</v>
      </c>
      <c r="BB103" s="213">
        <f>IF(AZ103=2,G103,0)</f>
        <v>0</v>
      </c>
      <c r="BC103" s="213">
        <f>IF(AZ103=3,G103,0)</f>
        <v>0</v>
      </c>
      <c r="BD103" s="213">
        <f>IF(AZ103=4,G103,0)</f>
        <v>0</v>
      </c>
      <c r="BE103" s="213">
        <f>IF(AZ103=5,G103,0)</f>
        <v>0</v>
      </c>
      <c r="CA103" s="240">
        <v>1</v>
      </c>
      <c r="CB103" s="240">
        <v>1</v>
      </c>
    </row>
    <row r="104" spans="1:15" ht="12.75">
      <c r="A104" s="249"/>
      <c r="B104" s="253"/>
      <c r="C104" s="809" t="s">
        <v>289</v>
      </c>
      <c r="D104" s="810"/>
      <c r="E104" s="254">
        <v>4.26</v>
      </c>
      <c r="F104" s="255"/>
      <c r="G104" s="256"/>
      <c r="H104" s="257"/>
      <c r="I104" s="251"/>
      <c r="J104" s="258"/>
      <c r="K104" s="251"/>
      <c r="M104" s="252" t="s">
        <v>289</v>
      </c>
      <c r="O104" s="240"/>
    </row>
    <row r="105" spans="1:80" ht="12.75">
      <c r="A105" s="241">
        <v>31</v>
      </c>
      <c r="B105" s="242" t="s">
        <v>290</v>
      </c>
      <c r="C105" s="243" t="s">
        <v>291</v>
      </c>
      <c r="D105" s="244" t="s">
        <v>183</v>
      </c>
      <c r="E105" s="245">
        <v>4.26</v>
      </c>
      <c r="F105" s="828"/>
      <c r="G105" s="246">
        <f>E105*F105</f>
        <v>0</v>
      </c>
      <c r="H105" s="247">
        <v>0</v>
      </c>
      <c r="I105" s="248">
        <f>E105*H105</f>
        <v>0</v>
      </c>
      <c r="J105" s="247">
        <v>0</v>
      </c>
      <c r="K105" s="248">
        <f>E105*J105</f>
        <v>0</v>
      </c>
      <c r="O105" s="240">
        <v>2</v>
      </c>
      <c r="AA105" s="213">
        <v>1</v>
      </c>
      <c r="AB105" s="213">
        <v>1</v>
      </c>
      <c r="AC105" s="213">
        <v>1</v>
      </c>
      <c r="AZ105" s="213">
        <v>1</v>
      </c>
      <c r="BA105" s="213">
        <f>IF(AZ105=1,G105,0)</f>
        <v>0</v>
      </c>
      <c r="BB105" s="213">
        <f>IF(AZ105=2,G105,0)</f>
        <v>0</v>
      </c>
      <c r="BC105" s="213">
        <f>IF(AZ105=3,G105,0)</f>
        <v>0</v>
      </c>
      <c r="BD105" s="213">
        <f>IF(AZ105=4,G105,0)</f>
        <v>0</v>
      </c>
      <c r="BE105" s="213">
        <f>IF(AZ105=5,G105,0)</f>
        <v>0</v>
      </c>
      <c r="CA105" s="240">
        <v>1</v>
      </c>
      <c r="CB105" s="240">
        <v>1</v>
      </c>
    </row>
    <row r="106" spans="1:15" ht="12.75">
      <c r="A106" s="249"/>
      <c r="B106" s="250"/>
      <c r="C106" s="768" t="s">
        <v>292</v>
      </c>
      <c r="D106" s="769"/>
      <c r="E106" s="769"/>
      <c r="F106" s="769"/>
      <c r="G106" s="770"/>
      <c r="I106" s="251"/>
      <c r="K106" s="251"/>
      <c r="L106" s="252" t="s">
        <v>292</v>
      </c>
      <c r="O106" s="240">
        <v>3</v>
      </c>
    </row>
    <row r="107" spans="1:15" ht="12.75">
      <c r="A107" s="249"/>
      <c r="B107" s="253"/>
      <c r="C107" s="809" t="s">
        <v>289</v>
      </c>
      <c r="D107" s="810"/>
      <c r="E107" s="254">
        <v>4.26</v>
      </c>
      <c r="F107" s="255"/>
      <c r="G107" s="256"/>
      <c r="H107" s="257"/>
      <c r="I107" s="251"/>
      <c r="J107" s="258"/>
      <c r="K107" s="251"/>
      <c r="M107" s="252" t="s">
        <v>289</v>
      </c>
      <c r="O107" s="240"/>
    </row>
    <row r="108" spans="1:80" ht="12.75">
      <c r="A108" s="241">
        <v>32</v>
      </c>
      <c r="B108" s="242" t="s">
        <v>293</v>
      </c>
      <c r="C108" s="243" t="s">
        <v>294</v>
      </c>
      <c r="D108" s="244" t="s">
        <v>186</v>
      </c>
      <c r="E108" s="245">
        <v>0.576</v>
      </c>
      <c r="F108" s="828"/>
      <c r="G108" s="246">
        <f>E108*F108</f>
        <v>0</v>
      </c>
      <c r="H108" s="247">
        <v>2.525</v>
      </c>
      <c r="I108" s="248">
        <f>E108*H108</f>
        <v>1.4544</v>
      </c>
      <c r="J108" s="247">
        <v>0</v>
      </c>
      <c r="K108" s="248">
        <f>E108*J108</f>
        <v>0</v>
      </c>
      <c r="O108" s="240">
        <v>2</v>
      </c>
      <c r="AA108" s="213">
        <v>1</v>
      </c>
      <c r="AB108" s="213">
        <v>1</v>
      </c>
      <c r="AC108" s="213">
        <v>1</v>
      </c>
      <c r="AZ108" s="213">
        <v>1</v>
      </c>
      <c r="BA108" s="213">
        <f>IF(AZ108=1,G108,0)</f>
        <v>0</v>
      </c>
      <c r="BB108" s="213">
        <f>IF(AZ108=2,G108,0)</f>
        <v>0</v>
      </c>
      <c r="BC108" s="213">
        <f>IF(AZ108=3,G108,0)</f>
        <v>0</v>
      </c>
      <c r="BD108" s="213">
        <f>IF(AZ108=4,G108,0)</f>
        <v>0</v>
      </c>
      <c r="BE108" s="213">
        <f>IF(AZ108=5,G108,0)</f>
        <v>0</v>
      </c>
      <c r="CA108" s="240">
        <v>1</v>
      </c>
      <c r="CB108" s="240">
        <v>1</v>
      </c>
    </row>
    <row r="109" spans="1:15" ht="12.75">
      <c r="A109" s="249"/>
      <c r="B109" s="250"/>
      <c r="C109" s="768" t="s">
        <v>295</v>
      </c>
      <c r="D109" s="769"/>
      <c r="E109" s="769"/>
      <c r="F109" s="769"/>
      <c r="G109" s="770"/>
      <c r="I109" s="251"/>
      <c r="K109" s="251"/>
      <c r="L109" s="252" t="s">
        <v>295</v>
      </c>
      <c r="O109" s="240">
        <v>3</v>
      </c>
    </row>
    <row r="110" spans="1:15" ht="12.75">
      <c r="A110" s="249"/>
      <c r="B110" s="253"/>
      <c r="C110" s="809" t="s">
        <v>296</v>
      </c>
      <c r="D110" s="810"/>
      <c r="E110" s="254">
        <v>0.576</v>
      </c>
      <c r="F110" s="255"/>
      <c r="G110" s="256"/>
      <c r="H110" s="257"/>
      <c r="I110" s="251"/>
      <c r="J110" s="258"/>
      <c r="K110" s="251"/>
      <c r="M110" s="252" t="s">
        <v>296</v>
      </c>
      <c r="O110" s="240"/>
    </row>
    <row r="111" spans="1:80" ht="12.75">
      <c r="A111" s="241">
        <v>33</v>
      </c>
      <c r="B111" s="242" t="s">
        <v>297</v>
      </c>
      <c r="C111" s="243" t="s">
        <v>298</v>
      </c>
      <c r="D111" s="244" t="s">
        <v>186</v>
      </c>
      <c r="E111" s="245">
        <v>1.0875</v>
      </c>
      <c r="F111" s="828"/>
      <c r="G111" s="246">
        <f>E111*F111</f>
        <v>0</v>
      </c>
      <c r="H111" s="247">
        <v>2.74327</v>
      </c>
      <c r="I111" s="248">
        <f>E111*H111</f>
        <v>2.9833061249999995</v>
      </c>
      <c r="J111" s="247">
        <v>0</v>
      </c>
      <c r="K111" s="248">
        <f>E111*J111</f>
        <v>0</v>
      </c>
      <c r="O111" s="240">
        <v>2</v>
      </c>
      <c r="AA111" s="213">
        <v>1</v>
      </c>
      <c r="AB111" s="213">
        <v>1</v>
      </c>
      <c r="AC111" s="213">
        <v>1</v>
      </c>
      <c r="AZ111" s="213">
        <v>1</v>
      </c>
      <c r="BA111" s="213">
        <f>IF(AZ111=1,G111,0)</f>
        <v>0</v>
      </c>
      <c r="BB111" s="213">
        <f>IF(AZ111=2,G111,0)</f>
        <v>0</v>
      </c>
      <c r="BC111" s="213">
        <f>IF(AZ111=3,G111,0)</f>
        <v>0</v>
      </c>
      <c r="BD111" s="213">
        <f>IF(AZ111=4,G111,0)</f>
        <v>0</v>
      </c>
      <c r="BE111" s="213">
        <f>IF(AZ111=5,G111,0)</f>
        <v>0</v>
      </c>
      <c r="CA111" s="240">
        <v>1</v>
      </c>
      <c r="CB111" s="240">
        <v>1</v>
      </c>
    </row>
    <row r="112" spans="1:15" ht="12.75">
      <c r="A112" s="249"/>
      <c r="B112" s="250"/>
      <c r="C112" s="768" t="s">
        <v>299</v>
      </c>
      <c r="D112" s="769"/>
      <c r="E112" s="769"/>
      <c r="F112" s="769"/>
      <c r="G112" s="770"/>
      <c r="I112" s="251"/>
      <c r="K112" s="251"/>
      <c r="L112" s="252" t="s">
        <v>299</v>
      </c>
      <c r="O112" s="240">
        <v>3</v>
      </c>
    </row>
    <row r="113" spans="1:15" ht="12.75">
      <c r="A113" s="249"/>
      <c r="B113" s="253"/>
      <c r="C113" s="809" t="s">
        <v>300</v>
      </c>
      <c r="D113" s="810"/>
      <c r="E113" s="254">
        <v>1.0875</v>
      </c>
      <c r="F113" s="255"/>
      <c r="G113" s="256"/>
      <c r="H113" s="257"/>
      <c r="I113" s="251"/>
      <c r="J113" s="258"/>
      <c r="K113" s="251"/>
      <c r="M113" s="252" t="s">
        <v>300</v>
      </c>
      <c r="O113" s="240"/>
    </row>
    <row r="114" spans="1:80" ht="22.5">
      <c r="A114" s="241">
        <v>34</v>
      </c>
      <c r="B114" s="242" t="s">
        <v>301</v>
      </c>
      <c r="C114" s="243" t="s">
        <v>302</v>
      </c>
      <c r="D114" s="244" t="s">
        <v>183</v>
      </c>
      <c r="E114" s="245">
        <v>76.8</v>
      </c>
      <c r="F114" s="828"/>
      <c r="G114" s="246">
        <f>E114*F114</f>
        <v>0</v>
      </c>
      <c r="H114" s="247">
        <v>0.52</v>
      </c>
      <c r="I114" s="248">
        <f>E114*H114</f>
        <v>39.936</v>
      </c>
      <c r="J114" s="247"/>
      <c r="K114" s="248">
        <f>E114*J114</f>
        <v>0</v>
      </c>
      <c r="O114" s="240">
        <v>2</v>
      </c>
      <c r="AA114" s="213">
        <v>12</v>
      </c>
      <c r="AB114" s="213">
        <v>0</v>
      </c>
      <c r="AC114" s="213">
        <v>240</v>
      </c>
      <c r="AZ114" s="213">
        <v>1</v>
      </c>
      <c r="BA114" s="213">
        <f>IF(AZ114=1,G114,0)</f>
        <v>0</v>
      </c>
      <c r="BB114" s="213">
        <f>IF(AZ114=2,G114,0)</f>
        <v>0</v>
      </c>
      <c r="BC114" s="213">
        <f>IF(AZ114=3,G114,0)</f>
        <v>0</v>
      </c>
      <c r="BD114" s="213">
        <f>IF(AZ114=4,G114,0)</f>
        <v>0</v>
      </c>
      <c r="BE114" s="213">
        <f>IF(AZ114=5,G114,0)</f>
        <v>0</v>
      </c>
      <c r="CA114" s="240">
        <v>12</v>
      </c>
      <c r="CB114" s="240">
        <v>0</v>
      </c>
    </row>
    <row r="115" spans="1:15" ht="12.75">
      <c r="A115" s="249"/>
      <c r="B115" s="250"/>
      <c r="C115" s="768" t="s">
        <v>303</v>
      </c>
      <c r="D115" s="769"/>
      <c r="E115" s="769"/>
      <c r="F115" s="769"/>
      <c r="G115" s="770"/>
      <c r="I115" s="251"/>
      <c r="K115" s="251"/>
      <c r="L115" s="252" t="s">
        <v>303</v>
      </c>
      <c r="O115" s="240">
        <v>3</v>
      </c>
    </row>
    <row r="116" spans="1:15" ht="12.75">
      <c r="A116" s="249"/>
      <c r="B116" s="250"/>
      <c r="C116" s="768" t="s">
        <v>304</v>
      </c>
      <c r="D116" s="769"/>
      <c r="E116" s="769"/>
      <c r="F116" s="769"/>
      <c r="G116" s="770"/>
      <c r="I116" s="251"/>
      <c r="K116" s="251"/>
      <c r="L116" s="252" t="s">
        <v>304</v>
      </c>
      <c r="O116" s="240">
        <v>3</v>
      </c>
    </row>
    <row r="117" spans="1:15" ht="12.75">
      <c r="A117" s="249"/>
      <c r="B117" s="250"/>
      <c r="C117" s="768" t="s">
        <v>305</v>
      </c>
      <c r="D117" s="769"/>
      <c r="E117" s="769"/>
      <c r="F117" s="769"/>
      <c r="G117" s="770"/>
      <c r="I117" s="251"/>
      <c r="K117" s="251"/>
      <c r="L117" s="252" t="s">
        <v>305</v>
      </c>
      <c r="O117" s="240">
        <v>3</v>
      </c>
    </row>
    <row r="118" spans="1:15" ht="12.75">
      <c r="A118" s="249"/>
      <c r="B118" s="253"/>
      <c r="C118" s="809" t="s">
        <v>306</v>
      </c>
      <c r="D118" s="810"/>
      <c r="E118" s="254">
        <v>76.8</v>
      </c>
      <c r="F118" s="255"/>
      <c r="G118" s="256"/>
      <c r="H118" s="257"/>
      <c r="I118" s="251"/>
      <c r="J118" s="258"/>
      <c r="K118" s="251"/>
      <c r="M118" s="252" t="s">
        <v>306</v>
      </c>
      <c r="O118" s="240"/>
    </row>
    <row r="119" spans="1:80" ht="12.75">
      <c r="A119" s="241">
        <v>35</v>
      </c>
      <c r="B119" s="242" t="s">
        <v>307</v>
      </c>
      <c r="C119" s="243" t="s">
        <v>308</v>
      </c>
      <c r="D119" s="244" t="s">
        <v>309</v>
      </c>
      <c r="E119" s="245">
        <v>0.1786</v>
      </c>
      <c r="F119" s="828"/>
      <c r="G119" s="246">
        <f>E119*F119</f>
        <v>0</v>
      </c>
      <c r="H119" s="247">
        <v>1.00349</v>
      </c>
      <c r="I119" s="248">
        <f>E119*H119</f>
        <v>0.179223314</v>
      </c>
      <c r="J119" s="247">
        <v>0</v>
      </c>
      <c r="K119" s="248">
        <f>E119*J119</f>
        <v>0</v>
      </c>
      <c r="O119" s="240">
        <v>2</v>
      </c>
      <c r="AA119" s="213">
        <v>1</v>
      </c>
      <c r="AB119" s="213">
        <v>1</v>
      </c>
      <c r="AC119" s="213">
        <v>1</v>
      </c>
      <c r="AZ119" s="213">
        <v>1</v>
      </c>
      <c r="BA119" s="213">
        <f>IF(AZ119=1,G119,0)</f>
        <v>0</v>
      </c>
      <c r="BB119" s="213">
        <f>IF(AZ119=2,G119,0)</f>
        <v>0</v>
      </c>
      <c r="BC119" s="213">
        <f>IF(AZ119=3,G119,0)</f>
        <v>0</v>
      </c>
      <c r="BD119" s="213">
        <f>IF(AZ119=4,G119,0)</f>
        <v>0</v>
      </c>
      <c r="BE119" s="213">
        <f>IF(AZ119=5,G119,0)</f>
        <v>0</v>
      </c>
      <c r="CA119" s="240">
        <v>1</v>
      </c>
      <c r="CB119" s="240">
        <v>1</v>
      </c>
    </row>
    <row r="120" spans="1:15" ht="22.5">
      <c r="A120" s="249"/>
      <c r="B120" s="253"/>
      <c r="C120" s="809" t="s">
        <v>310</v>
      </c>
      <c r="D120" s="810"/>
      <c r="E120" s="254">
        <v>0.1786</v>
      </c>
      <c r="F120" s="255"/>
      <c r="G120" s="256"/>
      <c r="H120" s="257"/>
      <c r="I120" s="251"/>
      <c r="J120" s="258"/>
      <c r="K120" s="251"/>
      <c r="M120" s="252" t="s">
        <v>310</v>
      </c>
      <c r="O120" s="240"/>
    </row>
    <row r="121" spans="1:57" ht="12.75">
      <c r="A121" s="259"/>
      <c r="B121" s="260" t="s">
        <v>96</v>
      </c>
      <c r="C121" s="261" t="s">
        <v>268</v>
      </c>
      <c r="D121" s="262"/>
      <c r="E121" s="263"/>
      <c r="F121" s="264"/>
      <c r="G121" s="265">
        <f>SUM(G88:G120)</f>
        <v>0</v>
      </c>
      <c r="H121" s="266"/>
      <c r="I121" s="267">
        <f>SUM(I88:I120)</f>
        <v>64.744610639</v>
      </c>
      <c r="J121" s="266"/>
      <c r="K121" s="267">
        <f>SUM(K88:K120)</f>
        <v>0</v>
      </c>
      <c r="O121" s="240">
        <v>4</v>
      </c>
      <c r="BA121" s="268">
        <f>SUM(BA88:BA120)</f>
        <v>0</v>
      </c>
      <c r="BB121" s="268">
        <f>SUM(BB88:BB120)</f>
        <v>0</v>
      </c>
      <c r="BC121" s="268">
        <f>SUM(BC88:BC120)</f>
        <v>0</v>
      </c>
      <c r="BD121" s="268">
        <f>SUM(BD88:BD120)</f>
        <v>0</v>
      </c>
      <c r="BE121" s="268">
        <f>SUM(BE88:BE120)</f>
        <v>0</v>
      </c>
    </row>
    <row r="122" spans="1:15" ht="12.75">
      <c r="A122" s="230" t="s">
        <v>93</v>
      </c>
      <c r="B122" s="231" t="s">
        <v>311</v>
      </c>
      <c r="C122" s="232" t="s">
        <v>312</v>
      </c>
      <c r="D122" s="233"/>
      <c r="E122" s="234"/>
      <c r="F122" s="234"/>
      <c r="G122" s="235"/>
      <c r="H122" s="236"/>
      <c r="I122" s="237"/>
      <c r="J122" s="238"/>
      <c r="K122" s="239"/>
      <c r="O122" s="240">
        <v>1</v>
      </c>
    </row>
    <row r="123" spans="1:80" ht="12.75">
      <c r="A123" s="241">
        <v>36</v>
      </c>
      <c r="B123" s="242" t="s">
        <v>314</v>
      </c>
      <c r="C123" s="243" t="s">
        <v>315</v>
      </c>
      <c r="D123" s="244" t="s">
        <v>183</v>
      </c>
      <c r="E123" s="245">
        <v>8.598</v>
      </c>
      <c r="F123" s="828"/>
      <c r="G123" s="246">
        <f>E123*F123</f>
        <v>0</v>
      </c>
      <c r="H123" s="247">
        <v>0.03767</v>
      </c>
      <c r="I123" s="248">
        <f>E123*H123</f>
        <v>0.32388666000000005</v>
      </c>
      <c r="J123" s="247">
        <v>0</v>
      </c>
      <c r="K123" s="248">
        <f>E123*J123</f>
        <v>0</v>
      </c>
      <c r="O123" s="240">
        <v>2</v>
      </c>
      <c r="AA123" s="213">
        <v>1</v>
      </c>
      <c r="AB123" s="213">
        <v>1</v>
      </c>
      <c r="AC123" s="213">
        <v>1</v>
      </c>
      <c r="AZ123" s="213">
        <v>1</v>
      </c>
      <c r="BA123" s="213">
        <f>IF(AZ123=1,G123,0)</f>
        <v>0</v>
      </c>
      <c r="BB123" s="213">
        <f>IF(AZ123=2,G123,0)</f>
        <v>0</v>
      </c>
      <c r="BC123" s="213">
        <f>IF(AZ123=3,G123,0)</f>
        <v>0</v>
      </c>
      <c r="BD123" s="213">
        <f>IF(AZ123=4,G123,0)</f>
        <v>0</v>
      </c>
      <c r="BE123" s="213">
        <f>IF(AZ123=5,G123,0)</f>
        <v>0</v>
      </c>
      <c r="CA123" s="240">
        <v>1</v>
      </c>
      <c r="CB123" s="240">
        <v>1</v>
      </c>
    </row>
    <row r="124" spans="1:15" ht="12.75">
      <c r="A124" s="249"/>
      <c r="B124" s="253"/>
      <c r="C124" s="809" t="s">
        <v>316</v>
      </c>
      <c r="D124" s="810"/>
      <c r="E124" s="254">
        <v>8.598</v>
      </c>
      <c r="F124" s="255"/>
      <c r="G124" s="256"/>
      <c r="H124" s="257"/>
      <c r="I124" s="251"/>
      <c r="J124" s="258"/>
      <c r="K124" s="251"/>
      <c r="M124" s="252" t="s">
        <v>316</v>
      </c>
      <c r="O124" s="240"/>
    </row>
    <row r="125" spans="1:80" ht="12.75">
      <c r="A125" s="241">
        <v>37</v>
      </c>
      <c r="B125" s="242" t="s">
        <v>317</v>
      </c>
      <c r="C125" s="243" t="s">
        <v>318</v>
      </c>
      <c r="D125" s="244" t="s">
        <v>186</v>
      </c>
      <c r="E125" s="245">
        <v>1.0486</v>
      </c>
      <c r="F125" s="828"/>
      <c r="G125" s="246">
        <f>E125*F125</f>
        <v>0</v>
      </c>
      <c r="H125" s="247">
        <v>1.91364</v>
      </c>
      <c r="I125" s="248">
        <f>E125*H125</f>
        <v>2.006642904</v>
      </c>
      <c r="J125" s="247"/>
      <c r="K125" s="248">
        <f>E125*J125</f>
        <v>0</v>
      </c>
      <c r="O125" s="240">
        <v>2</v>
      </c>
      <c r="AA125" s="213">
        <v>12</v>
      </c>
      <c r="AB125" s="213">
        <v>0</v>
      </c>
      <c r="AC125" s="213">
        <v>27</v>
      </c>
      <c r="AZ125" s="213">
        <v>1</v>
      </c>
      <c r="BA125" s="213">
        <f>IF(AZ125=1,G125,0)</f>
        <v>0</v>
      </c>
      <c r="BB125" s="213">
        <f>IF(AZ125=2,G125,0)</f>
        <v>0</v>
      </c>
      <c r="BC125" s="213">
        <f>IF(AZ125=3,G125,0)</f>
        <v>0</v>
      </c>
      <c r="BD125" s="213">
        <f>IF(AZ125=4,G125,0)</f>
        <v>0</v>
      </c>
      <c r="BE125" s="213">
        <f>IF(AZ125=5,G125,0)</f>
        <v>0</v>
      </c>
      <c r="CA125" s="240">
        <v>12</v>
      </c>
      <c r="CB125" s="240">
        <v>0</v>
      </c>
    </row>
    <row r="126" spans="1:15" ht="12.75">
      <c r="A126" s="249"/>
      <c r="B126" s="250"/>
      <c r="C126" s="768" t="s">
        <v>319</v>
      </c>
      <c r="D126" s="769"/>
      <c r="E126" s="769"/>
      <c r="F126" s="769"/>
      <c r="G126" s="770"/>
      <c r="I126" s="251"/>
      <c r="K126" s="251"/>
      <c r="L126" s="252" t="s">
        <v>319</v>
      </c>
      <c r="O126" s="240">
        <v>3</v>
      </c>
    </row>
    <row r="127" spans="1:15" ht="12.75">
      <c r="A127" s="249"/>
      <c r="B127" s="253"/>
      <c r="C127" s="809" t="s">
        <v>320</v>
      </c>
      <c r="D127" s="810"/>
      <c r="E127" s="254">
        <v>0.9352</v>
      </c>
      <c r="F127" s="255"/>
      <c r="G127" s="256"/>
      <c r="H127" s="257"/>
      <c r="I127" s="251"/>
      <c r="J127" s="258"/>
      <c r="K127" s="251"/>
      <c r="M127" s="252" t="s">
        <v>320</v>
      </c>
      <c r="O127" s="240"/>
    </row>
    <row r="128" spans="1:15" ht="12.75">
      <c r="A128" s="249"/>
      <c r="B128" s="253"/>
      <c r="C128" s="809" t="s">
        <v>321</v>
      </c>
      <c r="D128" s="810"/>
      <c r="E128" s="254">
        <v>0.1134</v>
      </c>
      <c r="F128" s="255"/>
      <c r="G128" s="256"/>
      <c r="H128" s="257"/>
      <c r="I128" s="251"/>
      <c r="J128" s="258"/>
      <c r="K128" s="251"/>
      <c r="M128" s="252" t="s">
        <v>321</v>
      </c>
      <c r="O128" s="240"/>
    </row>
    <row r="129" spans="1:80" ht="12.75">
      <c r="A129" s="241">
        <v>38</v>
      </c>
      <c r="B129" s="242" t="s">
        <v>322</v>
      </c>
      <c r="C129" s="243" t="s">
        <v>323</v>
      </c>
      <c r="D129" s="244" t="s">
        <v>186</v>
      </c>
      <c r="E129" s="245">
        <v>0.3159</v>
      </c>
      <c r="F129" s="828"/>
      <c r="G129" s="246">
        <f>E129*F129</f>
        <v>0</v>
      </c>
      <c r="H129" s="247">
        <v>1.99348</v>
      </c>
      <c r="I129" s="248">
        <f>E129*H129</f>
        <v>0.629740332</v>
      </c>
      <c r="J129" s="247">
        <v>0</v>
      </c>
      <c r="K129" s="248">
        <f>E129*J129</f>
        <v>0</v>
      </c>
      <c r="O129" s="240">
        <v>2</v>
      </c>
      <c r="AA129" s="213">
        <v>1</v>
      </c>
      <c r="AB129" s="213">
        <v>1</v>
      </c>
      <c r="AC129" s="213">
        <v>1</v>
      </c>
      <c r="AZ129" s="213">
        <v>1</v>
      </c>
      <c r="BA129" s="213">
        <f>IF(AZ129=1,G129,0)</f>
        <v>0</v>
      </c>
      <c r="BB129" s="213">
        <f>IF(AZ129=2,G129,0)</f>
        <v>0</v>
      </c>
      <c r="BC129" s="213">
        <f>IF(AZ129=3,G129,0)</f>
        <v>0</v>
      </c>
      <c r="BD129" s="213">
        <f>IF(AZ129=4,G129,0)</f>
        <v>0</v>
      </c>
      <c r="BE129" s="213">
        <f>IF(AZ129=5,G129,0)</f>
        <v>0</v>
      </c>
      <c r="CA129" s="240">
        <v>1</v>
      </c>
      <c r="CB129" s="240">
        <v>1</v>
      </c>
    </row>
    <row r="130" spans="1:15" ht="12.75">
      <c r="A130" s="249"/>
      <c r="B130" s="253"/>
      <c r="C130" s="809" t="s">
        <v>324</v>
      </c>
      <c r="D130" s="810"/>
      <c r="E130" s="254">
        <v>0.3159</v>
      </c>
      <c r="F130" s="255"/>
      <c r="G130" s="256"/>
      <c r="H130" s="257"/>
      <c r="I130" s="251"/>
      <c r="J130" s="258"/>
      <c r="K130" s="251"/>
      <c r="M130" s="252" t="s">
        <v>324</v>
      </c>
      <c r="O130" s="240"/>
    </row>
    <row r="131" spans="1:80" ht="12.75">
      <c r="A131" s="241">
        <v>39</v>
      </c>
      <c r="B131" s="242" t="s">
        <v>325</v>
      </c>
      <c r="C131" s="243" t="s">
        <v>326</v>
      </c>
      <c r="D131" s="244" t="s">
        <v>183</v>
      </c>
      <c r="E131" s="245">
        <v>3.94</v>
      </c>
      <c r="F131" s="828"/>
      <c r="G131" s="246">
        <f>E131*F131</f>
        <v>0</v>
      </c>
      <c r="H131" s="247">
        <v>0.27213</v>
      </c>
      <c r="I131" s="248">
        <f>E131*H131</f>
        <v>1.0721922</v>
      </c>
      <c r="J131" s="247"/>
      <c r="K131" s="248">
        <f>E131*J131</f>
        <v>0</v>
      </c>
      <c r="O131" s="240">
        <v>2</v>
      </c>
      <c r="AA131" s="213">
        <v>12</v>
      </c>
      <c r="AB131" s="213">
        <v>0</v>
      </c>
      <c r="AC131" s="213">
        <v>91</v>
      </c>
      <c r="AZ131" s="213">
        <v>1</v>
      </c>
      <c r="BA131" s="213">
        <f>IF(AZ131=1,G131,0)</f>
        <v>0</v>
      </c>
      <c r="BB131" s="213">
        <f>IF(AZ131=2,G131,0)</f>
        <v>0</v>
      </c>
      <c r="BC131" s="213">
        <f>IF(AZ131=3,G131,0)</f>
        <v>0</v>
      </c>
      <c r="BD131" s="213">
        <f>IF(AZ131=4,G131,0)</f>
        <v>0</v>
      </c>
      <c r="BE131" s="213">
        <f>IF(AZ131=5,G131,0)</f>
        <v>0</v>
      </c>
      <c r="CA131" s="240">
        <v>12</v>
      </c>
      <c r="CB131" s="240">
        <v>0</v>
      </c>
    </row>
    <row r="132" spans="1:15" ht="12.75">
      <c r="A132" s="249"/>
      <c r="B132" s="250"/>
      <c r="C132" s="768" t="s">
        <v>327</v>
      </c>
      <c r="D132" s="769"/>
      <c r="E132" s="769"/>
      <c r="F132" s="769"/>
      <c r="G132" s="770"/>
      <c r="I132" s="251"/>
      <c r="K132" s="251"/>
      <c r="L132" s="252" t="s">
        <v>327</v>
      </c>
      <c r="O132" s="240">
        <v>3</v>
      </c>
    </row>
    <row r="133" spans="1:15" ht="12.75">
      <c r="A133" s="249"/>
      <c r="B133" s="253"/>
      <c r="C133" s="809" t="s">
        <v>328</v>
      </c>
      <c r="D133" s="810"/>
      <c r="E133" s="254">
        <v>4.22</v>
      </c>
      <c r="F133" s="255"/>
      <c r="G133" s="256"/>
      <c r="H133" s="257"/>
      <c r="I133" s="251"/>
      <c r="J133" s="258"/>
      <c r="K133" s="251"/>
      <c r="M133" s="252" t="s">
        <v>328</v>
      </c>
      <c r="O133" s="240"/>
    </row>
    <row r="134" spans="1:15" ht="12.75">
      <c r="A134" s="249"/>
      <c r="B134" s="253"/>
      <c r="C134" s="809" t="s">
        <v>329</v>
      </c>
      <c r="D134" s="810"/>
      <c r="E134" s="254">
        <v>-1.38</v>
      </c>
      <c r="F134" s="255"/>
      <c r="G134" s="256"/>
      <c r="H134" s="257"/>
      <c r="I134" s="251"/>
      <c r="J134" s="258"/>
      <c r="K134" s="251"/>
      <c r="M134" s="252" t="s">
        <v>329</v>
      </c>
      <c r="O134" s="240"/>
    </row>
    <row r="135" spans="1:15" ht="12.75">
      <c r="A135" s="249"/>
      <c r="B135" s="253"/>
      <c r="C135" s="809" t="s">
        <v>330</v>
      </c>
      <c r="D135" s="810"/>
      <c r="E135" s="254">
        <v>2.45</v>
      </c>
      <c r="F135" s="255"/>
      <c r="G135" s="256"/>
      <c r="H135" s="257"/>
      <c r="I135" s="251"/>
      <c r="J135" s="258"/>
      <c r="K135" s="251"/>
      <c r="M135" s="252" t="s">
        <v>330</v>
      </c>
      <c r="O135" s="240"/>
    </row>
    <row r="136" spans="1:15" ht="12.75">
      <c r="A136" s="249"/>
      <c r="B136" s="253"/>
      <c r="C136" s="809" t="s">
        <v>331</v>
      </c>
      <c r="D136" s="810"/>
      <c r="E136" s="254">
        <v>-1.35</v>
      </c>
      <c r="F136" s="255"/>
      <c r="G136" s="256"/>
      <c r="H136" s="257"/>
      <c r="I136" s="251"/>
      <c r="J136" s="258"/>
      <c r="K136" s="251"/>
      <c r="M136" s="252" t="s">
        <v>331</v>
      </c>
      <c r="O136" s="240"/>
    </row>
    <row r="137" spans="1:80" ht="12.75">
      <c r="A137" s="241">
        <v>40</v>
      </c>
      <c r="B137" s="242" t="s">
        <v>332</v>
      </c>
      <c r="C137" s="243" t="s">
        <v>333</v>
      </c>
      <c r="D137" s="244" t="s">
        <v>183</v>
      </c>
      <c r="E137" s="245">
        <v>2.398</v>
      </c>
      <c r="F137" s="828"/>
      <c r="G137" s="246">
        <f>E137*F137</f>
        <v>0</v>
      </c>
      <c r="H137" s="247">
        <v>0.01014</v>
      </c>
      <c r="I137" s="248">
        <f>E137*H137</f>
        <v>0.02431572</v>
      </c>
      <c r="J137" s="247">
        <v>0</v>
      </c>
      <c r="K137" s="248">
        <f>E137*J137</f>
        <v>0</v>
      </c>
      <c r="O137" s="240">
        <v>2</v>
      </c>
      <c r="AA137" s="213">
        <v>1</v>
      </c>
      <c r="AB137" s="213">
        <v>1</v>
      </c>
      <c r="AC137" s="213">
        <v>1</v>
      </c>
      <c r="AZ137" s="213">
        <v>1</v>
      </c>
      <c r="BA137" s="213">
        <f>IF(AZ137=1,G137,0)</f>
        <v>0</v>
      </c>
      <c r="BB137" s="213">
        <f>IF(AZ137=2,G137,0)</f>
        <v>0</v>
      </c>
      <c r="BC137" s="213">
        <f>IF(AZ137=3,G137,0)</f>
        <v>0</v>
      </c>
      <c r="BD137" s="213">
        <f>IF(AZ137=4,G137,0)</f>
        <v>0</v>
      </c>
      <c r="BE137" s="213">
        <f>IF(AZ137=5,G137,0)</f>
        <v>0</v>
      </c>
      <c r="CA137" s="240">
        <v>1</v>
      </c>
      <c r="CB137" s="240">
        <v>1</v>
      </c>
    </row>
    <row r="138" spans="1:15" ht="22.5">
      <c r="A138" s="249"/>
      <c r="B138" s="253"/>
      <c r="C138" s="809" t="s">
        <v>334</v>
      </c>
      <c r="D138" s="810"/>
      <c r="E138" s="254">
        <v>1.838</v>
      </c>
      <c r="F138" s="255"/>
      <c r="G138" s="256"/>
      <c r="H138" s="257"/>
      <c r="I138" s="251"/>
      <c r="J138" s="258"/>
      <c r="K138" s="251"/>
      <c r="M138" s="252" t="s">
        <v>334</v>
      </c>
      <c r="O138" s="240"/>
    </row>
    <row r="139" spans="1:15" ht="22.5">
      <c r="A139" s="249"/>
      <c r="B139" s="253"/>
      <c r="C139" s="809" t="s">
        <v>335</v>
      </c>
      <c r="D139" s="810"/>
      <c r="E139" s="254">
        <v>0.56</v>
      </c>
      <c r="F139" s="255"/>
      <c r="G139" s="256"/>
      <c r="H139" s="257"/>
      <c r="I139" s="251"/>
      <c r="J139" s="258"/>
      <c r="K139" s="251"/>
      <c r="M139" s="252" t="s">
        <v>335</v>
      </c>
      <c r="O139" s="240"/>
    </row>
    <row r="140" spans="1:80" ht="12.75">
      <c r="A140" s="241">
        <v>41</v>
      </c>
      <c r="B140" s="242" t="s">
        <v>336</v>
      </c>
      <c r="C140" s="243" t="s">
        <v>337</v>
      </c>
      <c r="D140" s="244" t="s">
        <v>183</v>
      </c>
      <c r="E140" s="245">
        <v>2.398</v>
      </c>
      <c r="F140" s="828"/>
      <c r="G140" s="246">
        <f>E140*F140</f>
        <v>0</v>
      </c>
      <c r="H140" s="247">
        <v>0</v>
      </c>
      <c r="I140" s="248">
        <f>E140*H140</f>
        <v>0</v>
      </c>
      <c r="J140" s="247">
        <v>0</v>
      </c>
      <c r="K140" s="248">
        <f>E140*J140</f>
        <v>0</v>
      </c>
      <c r="O140" s="240">
        <v>2</v>
      </c>
      <c r="AA140" s="213">
        <v>1</v>
      </c>
      <c r="AB140" s="213">
        <v>1</v>
      </c>
      <c r="AC140" s="213">
        <v>1</v>
      </c>
      <c r="AZ140" s="213">
        <v>1</v>
      </c>
      <c r="BA140" s="213">
        <f>IF(AZ140=1,G140,0)</f>
        <v>0</v>
      </c>
      <c r="BB140" s="213">
        <f>IF(AZ140=2,G140,0)</f>
        <v>0</v>
      </c>
      <c r="BC140" s="213">
        <f>IF(AZ140=3,G140,0)</f>
        <v>0</v>
      </c>
      <c r="BD140" s="213">
        <f>IF(AZ140=4,G140,0)</f>
        <v>0</v>
      </c>
      <c r="BE140" s="213">
        <f>IF(AZ140=5,G140,0)</f>
        <v>0</v>
      </c>
      <c r="CA140" s="240">
        <v>1</v>
      </c>
      <c r="CB140" s="240">
        <v>1</v>
      </c>
    </row>
    <row r="141" spans="1:15" ht="22.5">
      <c r="A141" s="249"/>
      <c r="B141" s="253"/>
      <c r="C141" s="809" t="s">
        <v>334</v>
      </c>
      <c r="D141" s="810"/>
      <c r="E141" s="254">
        <v>1.838</v>
      </c>
      <c r="F141" s="255"/>
      <c r="G141" s="256"/>
      <c r="H141" s="257"/>
      <c r="I141" s="251"/>
      <c r="J141" s="258"/>
      <c r="K141" s="251"/>
      <c r="M141" s="252" t="s">
        <v>334</v>
      </c>
      <c r="O141" s="240"/>
    </row>
    <row r="142" spans="1:15" ht="22.5">
      <c r="A142" s="249"/>
      <c r="B142" s="253"/>
      <c r="C142" s="809" t="s">
        <v>335</v>
      </c>
      <c r="D142" s="810"/>
      <c r="E142" s="254">
        <v>0.56</v>
      </c>
      <c r="F142" s="255"/>
      <c r="G142" s="256"/>
      <c r="H142" s="257"/>
      <c r="I142" s="251"/>
      <c r="J142" s="258"/>
      <c r="K142" s="251"/>
      <c r="M142" s="252" t="s">
        <v>335</v>
      </c>
      <c r="O142" s="240"/>
    </row>
    <row r="143" spans="1:80" ht="12.75">
      <c r="A143" s="241">
        <v>42</v>
      </c>
      <c r="B143" s="242" t="s">
        <v>338</v>
      </c>
      <c r="C143" s="243" t="s">
        <v>339</v>
      </c>
      <c r="D143" s="244" t="s">
        <v>186</v>
      </c>
      <c r="E143" s="245">
        <v>0.4244</v>
      </c>
      <c r="F143" s="828"/>
      <c r="G143" s="246">
        <f>E143*F143</f>
        <v>0</v>
      </c>
      <c r="H143" s="247">
        <v>2.54278</v>
      </c>
      <c r="I143" s="248">
        <f>E143*H143</f>
        <v>1.079155832</v>
      </c>
      <c r="J143" s="247">
        <v>0</v>
      </c>
      <c r="K143" s="248">
        <f>E143*J143</f>
        <v>0</v>
      </c>
      <c r="O143" s="240">
        <v>2</v>
      </c>
      <c r="AA143" s="213">
        <v>1</v>
      </c>
      <c r="AB143" s="213">
        <v>1</v>
      </c>
      <c r="AC143" s="213">
        <v>1</v>
      </c>
      <c r="AZ143" s="213">
        <v>1</v>
      </c>
      <c r="BA143" s="213">
        <f>IF(AZ143=1,G143,0)</f>
        <v>0</v>
      </c>
      <c r="BB143" s="213">
        <f>IF(AZ143=2,G143,0)</f>
        <v>0</v>
      </c>
      <c r="BC143" s="213">
        <f>IF(AZ143=3,G143,0)</f>
        <v>0</v>
      </c>
      <c r="BD143" s="213">
        <f>IF(AZ143=4,G143,0)</f>
        <v>0</v>
      </c>
      <c r="BE143" s="213">
        <f>IF(AZ143=5,G143,0)</f>
        <v>0</v>
      </c>
      <c r="CA143" s="240">
        <v>1</v>
      </c>
      <c r="CB143" s="240">
        <v>1</v>
      </c>
    </row>
    <row r="144" spans="1:15" ht="22.5">
      <c r="A144" s="249"/>
      <c r="B144" s="253"/>
      <c r="C144" s="809" t="s">
        <v>340</v>
      </c>
      <c r="D144" s="810"/>
      <c r="E144" s="254">
        <v>0.3741</v>
      </c>
      <c r="F144" s="255"/>
      <c r="G144" s="256"/>
      <c r="H144" s="257"/>
      <c r="I144" s="251"/>
      <c r="J144" s="258"/>
      <c r="K144" s="251"/>
      <c r="M144" s="252" t="s">
        <v>340</v>
      </c>
      <c r="O144" s="240"/>
    </row>
    <row r="145" spans="1:15" ht="22.5">
      <c r="A145" s="249"/>
      <c r="B145" s="253"/>
      <c r="C145" s="809" t="s">
        <v>341</v>
      </c>
      <c r="D145" s="810"/>
      <c r="E145" s="254">
        <v>0.0503</v>
      </c>
      <c r="F145" s="255"/>
      <c r="G145" s="256"/>
      <c r="H145" s="257"/>
      <c r="I145" s="251"/>
      <c r="J145" s="258"/>
      <c r="K145" s="251"/>
      <c r="M145" s="252" t="s">
        <v>341</v>
      </c>
      <c r="O145" s="240"/>
    </row>
    <row r="146" spans="1:80" ht="22.5">
      <c r="A146" s="241">
        <v>43</v>
      </c>
      <c r="B146" s="242" t="s">
        <v>342</v>
      </c>
      <c r="C146" s="243" t="s">
        <v>343</v>
      </c>
      <c r="D146" s="244" t="s">
        <v>309</v>
      </c>
      <c r="E146" s="245">
        <v>0.022</v>
      </c>
      <c r="F146" s="828"/>
      <c r="G146" s="246">
        <f>E146*F146</f>
        <v>0</v>
      </c>
      <c r="H146" s="247">
        <v>1.04512</v>
      </c>
      <c r="I146" s="248">
        <f>E146*H146</f>
        <v>0.022992639999999998</v>
      </c>
      <c r="J146" s="247">
        <v>0</v>
      </c>
      <c r="K146" s="248">
        <f>E146*J146</f>
        <v>0</v>
      </c>
      <c r="O146" s="240">
        <v>2</v>
      </c>
      <c r="AA146" s="213">
        <v>1</v>
      </c>
      <c r="AB146" s="213">
        <v>1</v>
      </c>
      <c r="AC146" s="213">
        <v>1</v>
      </c>
      <c r="AZ146" s="213">
        <v>1</v>
      </c>
      <c r="BA146" s="213">
        <f>IF(AZ146=1,G146,0)</f>
        <v>0</v>
      </c>
      <c r="BB146" s="213">
        <f>IF(AZ146=2,G146,0)</f>
        <v>0</v>
      </c>
      <c r="BC146" s="213">
        <f>IF(AZ146=3,G146,0)</f>
        <v>0</v>
      </c>
      <c r="BD146" s="213">
        <f>IF(AZ146=4,G146,0)</f>
        <v>0</v>
      </c>
      <c r="BE146" s="213">
        <f>IF(AZ146=5,G146,0)</f>
        <v>0</v>
      </c>
      <c r="CA146" s="240">
        <v>1</v>
      </c>
      <c r="CB146" s="240">
        <v>1</v>
      </c>
    </row>
    <row r="147" spans="1:15" ht="12.75">
      <c r="A147" s="249"/>
      <c r="B147" s="250"/>
      <c r="C147" s="768" t="s">
        <v>344</v>
      </c>
      <c r="D147" s="769"/>
      <c r="E147" s="769"/>
      <c r="F147" s="769"/>
      <c r="G147" s="770"/>
      <c r="I147" s="251"/>
      <c r="K147" s="251"/>
      <c r="L147" s="252" t="s">
        <v>344</v>
      </c>
      <c r="O147" s="240">
        <v>3</v>
      </c>
    </row>
    <row r="148" spans="1:15" ht="22.5">
      <c r="A148" s="249"/>
      <c r="B148" s="253"/>
      <c r="C148" s="809" t="s">
        <v>345</v>
      </c>
      <c r="D148" s="810"/>
      <c r="E148" s="254">
        <v>0.0206</v>
      </c>
      <c r="F148" s="255"/>
      <c r="G148" s="256"/>
      <c r="H148" s="257"/>
      <c r="I148" s="251"/>
      <c r="J148" s="258"/>
      <c r="K148" s="251"/>
      <c r="M148" s="252" t="s">
        <v>345</v>
      </c>
      <c r="O148" s="240"/>
    </row>
    <row r="149" spans="1:15" ht="22.5">
      <c r="A149" s="249"/>
      <c r="B149" s="253"/>
      <c r="C149" s="809" t="s">
        <v>346</v>
      </c>
      <c r="D149" s="810"/>
      <c r="E149" s="254">
        <v>0.0014</v>
      </c>
      <c r="F149" s="255"/>
      <c r="G149" s="256"/>
      <c r="H149" s="257"/>
      <c r="I149" s="251"/>
      <c r="J149" s="258"/>
      <c r="K149" s="251"/>
      <c r="M149" s="252" t="s">
        <v>346</v>
      </c>
      <c r="O149" s="240"/>
    </row>
    <row r="150" spans="1:80" ht="12.75">
      <c r="A150" s="241">
        <v>44</v>
      </c>
      <c r="B150" s="242" t="s">
        <v>347</v>
      </c>
      <c r="C150" s="243" t="s">
        <v>348</v>
      </c>
      <c r="D150" s="244" t="s">
        <v>186</v>
      </c>
      <c r="E150" s="245">
        <v>0.2842</v>
      </c>
      <c r="F150" s="828"/>
      <c r="G150" s="246">
        <f>E150*F150</f>
        <v>0</v>
      </c>
      <c r="H150" s="247">
        <v>1.95224</v>
      </c>
      <c r="I150" s="248">
        <f>E150*H150</f>
        <v>0.554826608</v>
      </c>
      <c r="J150" s="247">
        <v>0</v>
      </c>
      <c r="K150" s="248">
        <f>E150*J150</f>
        <v>0</v>
      </c>
      <c r="O150" s="240">
        <v>2</v>
      </c>
      <c r="AA150" s="213">
        <v>1</v>
      </c>
      <c r="AB150" s="213">
        <v>1</v>
      </c>
      <c r="AC150" s="213">
        <v>1</v>
      </c>
      <c r="AZ150" s="213">
        <v>1</v>
      </c>
      <c r="BA150" s="213">
        <f>IF(AZ150=1,G150,0)</f>
        <v>0</v>
      </c>
      <c r="BB150" s="213">
        <f>IF(AZ150=2,G150,0)</f>
        <v>0</v>
      </c>
      <c r="BC150" s="213">
        <f>IF(AZ150=3,G150,0)</f>
        <v>0</v>
      </c>
      <c r="BD150" s="213">
        <f>IF(AZ150=4,G150,0)</f>
        <v>0</v>
      </c>
      <c r="BE150" s="213">
        <f>IF(AZ150=5,G150,0)</f>
        <v>0</v>
      </c>
      <c r="CA150" s="240">
        <v>1</v>
      </c>
      <c r="CB150" s="240">
        <v>1</v>
      </c>
    </row>
    <row r="151" spans="1:15" ht="12.75">
      <c r="A151" s="249"/>
      <c r="B151" s="253"/>
      <c r="C151" s="809" t="s">
        <v>349</v>
      </c>
      <c r="D151" s="810"/>
      <c r="E151" s="254">
        <v>0.2842</v>
      </c>
      <c r="F151" s="255"/>
      <c r="G151" s="256"/>
      <c r="H151" s="257"/>
      <c r="I151" s="251"/>
      <c r="J151" s="258"/>
      <c r="K151" s="251"/>
      <c r="M151" s="252" t="s">
        <v>349</v>
      </c>
      <c r="O151" s="240"/>
    </row>
    <row r="152" spans="1:80" ht="12.75">
      <c r="A152" s="241">
        <v>45</v>
      </c>
      <c r="B152" s="242" t="s">
        <v>350</v>
      </c>
      <c r="C152" s="243" t="s">
        <v>351</v>
      </c>
      <c r="D152" s="244" t="s">
        <v>216</v>
      </c>
      <c r="E152" s="245">
        <v>64</v>
      </c>
      <c r="F152" s="828"/>
      <c r="G152" s="246">
        <f>E152*F152</f>
        <v>0</v>
      </c>
      <c r="H152" s="247">
        <v>0.05367</v>
      </c>
      <c r="I152" s="248">
        <f>E152*H152</f>
        <v>3.43488</v>
      </c>
      <c r="J152" s="247">
        <v>0</v>
      </c>
      <c r="K152" s="248">
        <f>E152*J152</f>
        <v>0</v>
      </c>
      <c r="O152" s="240">
        <v>2</v>
      </c>
      <c r="AA152" s="213">
        <v>1</v>
      </c>
      <c r="AB152" s="213">
        <v>1</v>
      </c>
      <c r="AC152" s="213">
        <v>1</v>
      </c>
      <c r="AZ152" s="213">
        <v>1</v>
      </c>
      <c r="BA152" s="213">
        <f>IF(AZ152=1,G152,0)</f>
        <v>0</v>
      </c>
      <c r="BB152" s="213">
        <f>IF(AZ152=2,G152,0)</f>
        <v>0</v>
      </c>
      <c r="BC152" s="213">
        <f>IF(AZ152=3,G152,0)</f>
        <v>0</v>
      </c>
      <c r="BD152" s="213">
        <f>IF(AZ152=4,G152,0)</f>
        <v>0</v>
      </c>
      <c r="BE152" s="213">
        <f>IF(AZ152=5,G152,0)</f>
        <v>0</v>
      </c>
      <c r="CA152" s="240">
        <v>1</v>
      </c>
      <c r="CB152" s="240">
        <v>1</v>
      </c>
    </row>
    <row r="153" spans="1:15" ht="12.75">
      <c r="A153" s="249"/>
      <c r="B153" s="253"/>
      <c r="C153" s="809" t="s">
        <v>352</v>
      </c>
      <c r="D153" s="810"/>
      <c r="E153" s="254">
        <v>64</v>
      </c>
      <c r="F153" s="255"/>
      <c r="G153" s="256"/>
      <c r="H153" s="257"/>
      <c r="I153" s="251"/>
      <c r="J153" s="258"/>
      <c r="K153" s="251"/>
      <c r="M153" s="252" t="s">
        <v>352</v>
      </c>
      <c r="O153" s="240"/>
    </row>
    <row r="154" spans="1:80" ht="22.5">
      <c r="A154" s="241">
        <v>46</v>
      </c>
      <c r="B154" s="242" t="s">
        <v>353</v>
      </c>
      <c r="C154" s="243" t="s">
        <v>354</v>
      </c>
      <c r="D154" s="244" t="s">
        <v>355</v>
      </c>
      <c r="E154" s="245">
        <v>27</v>
      </c>
      <c r="F154" s="828"/>
      <c r="G154" s="246">
        <f>E154*F154</f>
        <v>0</v>
      </c>
      <c r="H154" s="247">
        <v>0.125</v>
      </c>
      <c r="I154" s="248">
        <f>E154*H154</f>
        <v>3.375</v>
      </c>
      <c r="J154" s="247"/>
      <c r="K154" s="248">
        <f>E154*J154</f>
        <v>0</v>
      </c>
      <c r="O154" s="240">
        <v>2</v>
      </c>
      <c r="AA154" s="213">
        <v>12</v>
      </c>
      <c r="AB154" s="213">
        <v>0</v>
      </c>
      <c r="AC154" s="213">
        <v>244</v>
      </c>
      <c r="AZ154" s="213">
        <v>1</v>
      </c>
      <c r="BA154" s="213">
        <f>IF(AZ154=1,G154,0)</f>
        <v>0</v>
      </c>
      <c r="BB154" s="213">
        <f>IF(AZ154=2,G154,0)</f>
        <v>0</v>
      </c>
      <c r="BC154" s="213">
        <f>IF(AZ154=3,G154,0)</f>
        <v>0</v>
      </c>
      <c r="BD154" s="213">
        <f>IF(AZ154=4,G154,0)</f>
        <v>0</v>
      </c>
      <c r="BE154" s="213">
        <f>IF(AZ154=5,G154,0)</f>
        <v>0</v>
      </c>
      <c r="CA154" s="240">
        <v>12</v>
      </c>
      <c r="CB154" s="240">
        <v>0</v>
      </c>
    </row>
    <row r="155" spans="1:15" ht="12.75">
      <c r="A155" s="249"/>
      <c r="B155" s="253"/>
      <c r="C155" s="809" t="s">
        <v>356</v>
      </c>
      <c r="D155" s="810"/>
      <c r="E155" s="254">
        <v>27</v>
      </c>
      <c r="F155" s="255"/>
      <c r="G155" s="256"/>
      <c r="H155" s="257"/>
      <c r="I155" s="251"/>
      <c r="J155" s="258"/>
      <c r="K155" s="251"/>
      <c r="M155" s="252" t="s">
        <v>356</v>
      </c>
      <c r="O155" s="240"/>
    </row>
    <row r="156" spans="1:80" ht="12.75">
      <c r="A156" s="241">
        <v>47</v>
      </c>
      <c r="B156" s="242" t="s">
        <v>357</v>
      </c>
      <c r="C156" s="243" t="s">
        <v>358</v>
      </c>
      <c r="D156" s="244" t="s">
        <v>355</v>
      </c>
      <c r="E156" s="245">
        <v>27</v>
      </c>
      <c r="F156" s="828"/>
      <c r="G156" s="246">
        <f>E156*F156</f>
        <v>0</v>
      </c>
      <c r="H156" s="247">
        <v>0</v>
      </c>
      <c r="I156" s="248">
        <f>E156*H156</f>
        <v>0</v>
      </c>
      <c r="J156" s="247"/>
      <c r="K156" s="248">
        <f>E156*J156</f>
        <v>0</v>
      </c>
      <c r="O156" s="240">
        <v>2</v>
      </c>
      <c r="AA156" s="213">
        <v>12</v>
      </c>
      <c r="AB156" s="213">
        <v>0</v>
      </c>
      <c r="AC156" s="213">
        <v>245</v>
      </c>
      <c r="AZ156" s="213">
        <v>1</v>
      </c>
      <c r="BA156" s="213">
        <f>IF(AZ156=1,G156,0)</f>
        <v>0</v>
      </c>
      <c r="BB156" s="213">
        <f>IF(AZ156=2,G156,0)</f>
        <v>0</v>
      </c>
      <c r="BC156" s="213">
        <f>IF(AZ156=3,G156,0)</f>
        <v>0</v>
      </c>
      <c r="BD156" s="213">
        <f>IF(AZ156=4,G156,0)</f>
        <v>0</v>
      </c>
      <c r="BE156" s="213">
        <f>IF(AZ156=5,G156,0)</f>
        <v>0</v>
      </c>
      <c r="CA156" s="240">
        <v>12</v>
      </c>
      <c r="CB156" s="240">
        <v>0</v>
      </c>
    </row>
    <row r="157" spans="1:15" ht="12.75">
      <c r="A157" s="249"/>
      <c r="B157" s="250"/>
      <c r="C157" s="768" t="s">
        <v>359</v>
      </c>
      <c r="D157" s="769"/>
      <c r="E157" s="769"/>
      <c r="F157" s="769"/>
      <c r="G157" s="770"/>
      <c r="I157" s="251"/>
      <c r="K157" s="251"/>
      <c r="L157" s="252" t="s">
        <v>359</v>
      </c>
      <c r="O157" s="240">
        <v>3</v>
      </c>
    </row>
    <row r="158" spans="1:15" ht="12.75">
      <c r="A158" s="249"/>
      <c r="B158" s="253"/>
      <c r="C158" s="809" t="s">
        <v>356</v>
      </c>
      <c r="D158" s="810"/>
      <c r="E158" s="254">
        <v>27</v>
      </c>
      <c r="F158" s="255"/>
      <c r="G158" s="256"/>
      <c r="H158" s="257"/>
      <c r="I158" s="251"/>
      <c r="J158" s="258"/>
      <c r="K158" s="251"/>
      <c r="M158" s="252" t="s">
        <v>356</v>
      </c>
      <c r="O158" s="240"/>
    </row>
    <row r="159" spans="1:57" ht="12.75">
      <c r="A159" s="259"/>
      <c r="B159" s="260" t="s">
        <v>96</v>
      </c>
      <c r="C159" s="261" t="s">
        <v>313</v>
      </c>
      <c r="D159" s="262"/>
      <c r="E159" s="263"/>
      <c r="F159" s="264"/>
      <c r="G159" s="265">
        <f>SUM(G122:G158)</f>
        <v>0</v>
      </c>
      <c r="H159" s="266"/>
      <c r="I159" s="267">
        <f>SUM(I122:I158)</f>
        <v>12.523632896</v>
      </c>
      <c r="J159" s="266"/>
      <c r="K159" s="267">
        <f>SUM(K122:K158)</f>
        <v>0</v>
      </c>
      <c r="O159" s="240">
        <v>4</v>
      </c>
      <c r="BA159" s="268">
        <f>SUM(BA122:BA158)</f>
        <v>0</v>
      </c>
      <c r="BB159" s="268">
        <f>SUM(BB122:BB158)</f>
        <v>0</v>
      </c>
      <c r="BC159" s="268">
        <f>SUM(BC122:BC158)</f>
        <v>0</v>
      </c>
      <c r="BD159" s="268">
        <f>SUM(BD122:BD158)</f>
        <v>0</v>
      </c>
      <c r="BE159" s="268">
        <f>SUM(BE122:BE158)</f>
        <v>0</v>
      </c>
    </row>
    <row r="160" spans="1:15" ht="12.75">
      <c r="A160" s="230" t="s">
        <v>93</v>
      </c>
      <c r="B160" s="231" t="s">
        <v>360</v>
      </c>
      <c r="C160" s="232" t="s">
        <v>361</v>
      </c>
      <c r="D160" s="233"/>
      <c r="E160" s="234"/>
      <c r="F160" s="234"/>
      <c r="G160" s="235"/>
      <c r="H160" s="236"/>
      <c r="I160" s="237"/>
      <c r="J160" s="238"/>
      <c r="K160" s="239"/>
      <c r="O160" s="240">
        <v>1</v>
      </c>
    </row>
    <row r="161" spans="1:80" ht="12.75">
      <c r="A161" s="241">
        <v>48</v>
      </c>
      <c r="B161" s="242" t="s">
        <v>363</v>
      </c>
      <c r="C161" s="243" t="s">
        <v>364</v>
      </c>
      <c r="D161" s="244" t="s">
        <v>183</v>
      </c>
      <c r="E161" s="245">
        <v>202</v>
      </c>
      <c r="F161" s="828"/>
      <c r="G161" s="246">
        <f>E161*F161</f>
        <v>0</v>
      </c>
      <c r="H161" s="247">
        <v>0</v>
      </c>
      <c r="I161" s="248">
        <f>E161*H161</f>
        <v>0</v>
      </c>
      <c r="J161" s="247"/>
      <c r="K161" s="248">
        <f>E161*J161</f>
        <v>0</v>
      </c>
      <c r="O161" s="240">
        <v>2</v>
      </c>
      <c r="AA161" s="213">
        <v>12</v>
      </c>
      <c r="AB161" s="213">
        <v>0</v>
      </c>
      <c r="AC161" s="213">
        <v>54</v>
      </c>
      <c r="AZ161" s="213">
        <v>1</v>
      </c>
      <c r="BA161" s="213">
        <f>IF(AZ161=1,G161,0)</f>
        <v>0</v>
      </c>
      <c r="BB161" s="213">
        <f>IF(AZ161=2,G161,0)</f>
        <v>0</v>
      </c>
      <c r="BC161" s="213">
        <f>IF(AZ161=3,G161,0)</f>
        <v>0</v>
      </c>
      <c r="BD161" s="213">
        <f>IF(AZ161=4,G161,0)</f>
        <v>0</v>
      </c>
      <c r="BE161" s="213">
        <f>IF(AZ161=5,G161,0)</f>
        <v>0</v>
      </c>
      <c r="CA161" s="240">
        <v>12</v>
      </c>
      <c r="CB161" s="240">
        <v>0</v>
      </c>
    </row>
    <row r="162" spans="1:15" ht="12.75">
      <c r="A162" s="249"/>
      <c r="B162" s="250"/>
      <c r="C162" s="768" t="s">
        <v>365</v>
      </c>
      <c r="D162" s="769"/>
      <c r="E162" s="769"/>
      <c r="F162" s="769"/>
      <c r="G162" s="770"/>
      <c r="I162" s="251"/>
      <c r="K162" s="251"/>
      <c r="L162" s="252" t="s">
        <v>365</v>
      </c>
      <c r="O162" s="240">
        <v>3</v>
      </c>
    </row>
    <row r="163" spans="1:15" ht="12.75">
      <c r="A163" s="249"/>
      <c r="B163" s="253"/>
      <c r="C163" s="809" t="s">
        <v>366</v>
      </c>
      <c r="D163" s="810"/>
      <c r="E163" s="254">
        <v>120</v>
      </c>
      <c r="F163" s="255"/>
      <c r="G163" s="256"/>
      <c r="H163" s="257"/>
      <c r="I163" s="251"/>
      <c r="J163" s="258"/>
      <c r="K163" s="251"/>
      <c r="M163" s="252" t="s">
        <v>366</v>
      </c>
      <c r="O163" s="240"/>
    </row>
    <row r="164" spans="1:15" ht="12.75">
      <c r="A164" s="249"/>
      <c r="B164" s="253"/>
      <c r="C164" s="809" t="s">
        <v>367</v>
      </c>
      <c r="D164" s="810"/>
      <c r="E164" s="254">
        <v>21</v>
      </c>
      <c r="F164" s="255"/>
      <c r="G164" s="256"/>
      <c r="H164" s="257"/>
      <c r="I164" s="251"/>
      <c r="J164" s="258"/>
      <c r="K164" s="251"/>
      <c r="M164" s="252" t="s">
        <v>367</v>
      </c>
      <c r="O164" s="240"/>
    </row>
    <row r="165" spans="1:15" ht="12.75">
      <c r="A165" s="249"/>
      <c r="B165" s="253"/>
      <c r="C165" s="809" t="s">
        <v>368</v>
      </c>
      <c r="D165" s="810"/>
      <c r="E165" s="254">
        <v>15</v>
      </c>
      <c r="F165" s="255"/>
      <c r="G165" s="256"/>
      <c r="H165" s="257"/>
      <c r="I165" s="251"/>
      <c r="J165" s="258"/>
      <c r="K165" s="251"/>
      <c r="M165" s="252" t="s">
        <v>368</v>
      </c>
      <c r="O165" s="240"/>
    </row>
    <row r="166" spans="1:15" ht="12.75">
      <c r="A166" s="249"/>
      <c r="B166" s="253"/>
      <c r="C166" s="809" t="s">
        <v>369</v>
      </c>
      <c r="D166" s="810"/>
      <c r="E166" s="254">
        <v>46</v>
      </c>
      <c r="F166" s="255"/>
      <c r="G166" s="256"/>
      <c r="H166" s="257"/>
      <c r="I166" s="251"/>
      <c r="J166" s="258"/>
      <c r="K166" s="251"/>
      <c r="M166" s="252" t="s">
        <v>369</v>
      </c>
      <c r="O166" s="240"/>
    </row>
    <row r="167" spans="1:80" ht="12.75">
      <c r="A167" s="241">
        <v>49</v>
      </c>
      <c r="B167" s="242" t="s">
        <v>370</v>
      </c>
      <c r="C167" s="243" t="s">
        <v>371</v>
      </c>
      <c r="D167" s="244" t="s">
        <v>183</v>
      </c>
      <c r="E167" s="245">
        <v>20.2</v>
      </c>
      <c r="F167" s="828"/>
      <c r="G167" s="246">
        <f>E167*F167</f>
        <v>0</v>
      </c>
      <c r="H167" s="247">
        <v>0.033</v>
      </c>
      <c r="I167" s="248">
        <f>E167*H167</f>
        <v>0.6666</v>
      </c>
      <c r="J167" s="247"/>
      <c r="K167" s="248">
        <f>E167*J167</f>
        <v>0</v>
      </c>
      <c r="O167" s="240">
        <v>2</v>
      </c>
      <c r="AA167" s="213">
        <v>12</v>
      </c>
      <c r="AB167" s="213">
        <v>0</v>
      </c>
      <c r="AC167" s="213">
        <v>55</v>
      </c>
      <c r="AZ167" s="213">
        <v>1</v>
      </c>
      <c r="BA167" s="213">
        <f>IF(AZ167=1,G167,0)</f>
        <v>0</v>
      </c>
      <c r="BB167" s="213">
        <f>IF(AZ167=2,G167,0)</f>
        <v>0</v>
      </c>
      <c r="BC167" s="213">
        <f>IF(AZ167=3,G167,0)</f>
        <v>0</v>
      </c>
      <c r="BD167" s="213">
        <f>IF(AZ167=4,G167,0)</f>
        <v>0</v>
      </c>
      <c r="BE167" s="213">
        <f>IF(AZ167=5,G167,0)</f>
        <v>0</v>
      </c>
      <c r="CA167" s="240">
        <v>12</v>
      </c>
      <c r="CB167" s="240">
        <v>0</v>
      </c>
    </row>
    <row r="168" spans="1:15" ht="12.75">
      <c r="A168" s="249"/>
      <c r="B168" s="250"/>
      <c r="C168" s="768"/>
      <c r="D168" s="769"/>
      <c r="E168" s="769"/>
      <c r="F168" s="769"/>
      <c r="G168" s="770"/>
      <c r="I168" s="251"/>
      <c r="K168" s="251"/>
      <c r="L168" s="252"/>
      <c r="O168" s="240">
        <v>3</v>
      </c>
    </row>
    <row r="169" spans="1:15" ht="12.75">
      <c r="A169" s="249"/>
      <c r="B169" s="253"/>
      <c r="C169" s="809" t="s">
        <v>372</v>
      </c>
      <c r="D169" s="810"/>
      <c r="E169" s="254">
        <v>12</v>
      </c>
      <c r="F169" s="255"/>
      <c r="G169" s="256"/>
      <c r="H169" s="257"/>
      <c r="I169" s="251"/>
      <c r="J169" s="258"/>
      <c r="K169" s="251"/>
      <c r="M169" s="252" t="s">
        <v>372</v>
      </c>
      <c r="O169" s="240"/>
    </row>
    <row r="170" spans="1:15" ht="12.75">
      <c r="A170" s="249"/>
      <c r="B170" s="253"/>
      <c r="C170" s="809" t="s">
        <v>373</v>
      </c>
      <c r="D170" s="810"/>
      <c r="E170" s="254">
        <v>2.1</v>
      </c>
      <c r="F170" s="255"/>
      <c r="G170" s="256"/>
      <c r="H170" s="257"/>
      <c r="I170" s="251"/>
      <c r="J170" s="258"/>
      <c r="K170" s="251"/>
      <c r="M170" s="252" t="s">
        <v>373</v>
      </c>
      <c r="O170" s="240"/>
    </row>
    <row r="171" spans="1:15" ht="12.75">
      <c r="A171" s="249"/>
      <c r="B171" s="253"/>
      <c r="C171" s="809" t="s">
        <v>374</v>
      </c>
      <c r="D171" s="810"/>
      <c r="E171" s="254">
        <v>1.5</v>
      </c>
      <c r="F171" s="255"/>
      <c r="G171" s="256"/>
      <c r="H171" s="257"/>
      <c r="I171" s="251"/>
      <c r="J171" s="258"/>
      <c r="K171" s="251"/>
      <c r="M171" s="252" t="s">
        <v>374</v>
      </c>
      <c r="O171" s="240"/>
    </row>
    <row r="172" spans="1:15" ht="22.5">
      <c r="A172" s="249"/>
      <c r="B172" s="253"/>
      <c r="C172" s="809" t="s">
        <v>375</v>
      </c>
      <c r="D172" s="810"/>
      <c r="E172" s="254">
        <v>4.6</v>
      </c>
      <c r="F172" s="255"/>
      <c r="G172" s="256"/>
      <c r="H172" s="257"/>
      <c r="I172" s="251"/>
      <c r="J172" s="258"/>
      <c r="K172" s="251"/>
      <c r="M172" s="252" t="s">
        <v>375</v>
      </c>
      <c r="O172" s="240"/>
    </row>
    <row r="173" spans="1:80" ht="12.75">
      <c r="A173" s="241">
        <v>50</v>
      </c>
      <c r="B173" s="242" t="s">
        <v>376</v>
      </c>
      <c r="C173" s="243" t="s">
        <v>377</v>
      </c>
      <c r="D173" s="244" t="s">
        <v>186</v>
      </c>
      <c r="E173" s="245">
        <v>6</v>
      </c>
      <c r="F173" s="828"/>
      <c r="G173" s="246">
        <f>E173*F173</f>
        <v>0</v>
      </c>
      <c r="H173" s="247">
        <v>2.525</v>
      </c>
      <c r="I173" s="248">
        <f>E173*H173</f>
        <v>15.149999999999999</v>
      </c>
      <c r="J173" s="247"/>
      <c r="K173" s="248">
        <f>E173*J173</f>
        <v>0</v>
      </c>
      <c r="O173" s="240">
        <v>2</v>
      </c>
      <c r="AA173" s="213">
        <v>12</v>
      </c>
      <c r="AB173" s="213">
        <v>0</v>
      </c>
      <c r="AC173" s="213">
        <v>60</v>
      </c>
      <c r="AZ173" s="213">
        <v>1</v>
      </c>
      <c r="BA173" s="213">
        <f>IF(AZ173=1,G173,0)</f>
        <v>0</v>
      </c>
      <c r="BB173" s="213">
        <f>IF(AZ173=2,G173,0)</f>
        <v>0</v>
      </c>
      <c r="BC173" s="213">
        <f>IF(AZ173=3,G173,0)</f>
        <v>0</v>
      </c>
      <c r="BD173" s="213">
        <f>IF(AZ173=4,G173,0)</f>
        <v>0</v>
      </c>
      <c r="BE173" s="213">
        <f>IF(AZ173=5,G173,0)</f>
        <v>0</v>
      </c>
      <c r="CA173" s="240">
        <v>12</v>
      </c>
      <c r="CB173" s="240">
        <v>0</v>
      </c>
    </row>
    <row r="174" spans="1:15" ht="12.75">
      <c r="A174" s="249"/>
      <c r="B174" s="250"/>
      <c r="C174" s="768"/>
      <c r="D174" s="769"/>
      <c r="E174" s="769"/>
      <c r="F174" s="769"/>
      <c r="G174" s="770"/>
      <c r="I174" s="251"/>
      <c r="K174" s="251"/>
      <c r="L174" s="252"/>
      <c r="O174" s="240">
        <v>3</v>
      </c>
    </row>
    <row r="175" spans="1:15" ht="12.75">
      <c r="A175" s="249"/>
      <c r="B175" s="253"/>
      <c r="C175" s="809" t="s">
        <v>378</v>
      </c>
      <c r="D175" s="810"/>
      <c r="E175" s="254">
        <v>6</v>
      </c>
      <c r="F175" s="255"/>
      <c r="G175" s="256"/>
      <c r="H175" s="257"/>
      <c r="I175" s="251"/>
      <c r="J175" s="258"/>
      <c r="K175" s="251"/>
      <c r="M175" s="252" t="s">
        <v>378</v>
      </c>
      <c r="O175" s="240"/>
    </row>
    <row r="176" spans="1:80" ht="12.75">
      <c r="A176" s="241">
        <v>51</v>
      </c>
      <c r="B176" s="242" t="s">
        <v>379</v>
      </c>
      <c r="C176" s="243" t="s">
        <v>380</v>
      </c>
      <c r="D176" s="244" t="s">
        <v>186</v>
      </c>
      <c r="E176" s="245">
        <v>6</v>
      </c>
      <c r="F176" s="828"/>
      <c r="G176" s="246">
        <f>E176*F176</f>
        <v>0</v>
      </c>
      <c r="H176" s="247">
        <v>2.525</v>
      </c>
      <c r="I176" s="248">
        <f>E176*H176</f>
        <v>15.149999999999999</v>
      </c>
      <c r="J176" s="247">
        <v>0</v>
      </c>
      <c r="K176" s="248">
        <f>E176*J176</f>
        <v>0</v>
      </c>
      <c r="O176" s="240">
        <v>2</v>
      </c>
      <c r="AA176" s="213">
        <v>1</v>
      </c>
      <c r="AB176" s="213">
        <v>1</v>
      </c>
      <c r="AC176" s="213">
        <v>1</v>
      </c>
      <c r="AZ176" s="213">
        <v>1</v>
      </c>
      <c r="BA176" s="213">
        <f>IF(AZ176=1,G176,0)</f>
        <v>0</v>
      </c>
      <c r="BB176" s="213">
        <f>IF(AZ176=2,G176,0)</f>
        <v>0</v>
      </c>
      <c r="BC176" s="213">
        <f>IF(AZ176=3,G176,0)</f>
        <v>0</v>
      </c>
      <c r="BD176" s="213">
        <f>IF(AZ176=4,G176,0)</f>
        <v>0</v>
      </c>
      <c r="BE176" s="213">
        <f>IF(AZ176=5,G176,0)</f>
        <v>0</v>
      </c>
      <c r="CA176" s="240">
        <v>1</v>
      </c>
      <c r="CB176" s="240">
        <v>1</v>
      </c>
    </row>
    <row r="177" spans="1:15" ht="12.75">
      <c r="A177" s="249"/>
      <c r="B177" s="253"/>
      <c r="C177" s="809" t="s">
        <v>378</v>
      </c>
      <c r="D177" s="810"/>
      <c r="E177" s="254">
        <v>6</v>
      </c>
      <c r="F177" s="255"/>
      <c r="G177" s="256"/>
      <c r="H177" s="257"/>
      <c r="I177" s="251"/>
      <c r="J177" s="258"/>
      <c r="K177" s="251"/>
      <c r="M177" s="252" t="s">
        <v>378</v>
      </c>
      <c r="O177" s="240"/>
    </row>
    <row r="178" spans="1:80" ht="22.5">
      <c r="A178" s="241">
        <v>52</v>
      </c>
      <c r="B178" s="242" t="s">
        <v>381</v>
      </c>
      <c r="C178" s="243" t="s">
        <v>382</v>
      </c>
      <c r="D178" s="244" t="s">
        <v>183</v>
      </c>
      <c r="E178" s="245">
        <v>8.2</v>
      </c>
      <c r="F178" s="828"/>
      <c r="G178" s="246">
        <f>E178*F178</f>
        <v>0</v>
      </c>
      <c r="H178" s="247">
        <v>0.03885</v>
      </c>
      <c r="I178" s="248">
        <f>E178*H178</f>
        <v>0.31857</v>
      </c>
      <c r="J178" s="247"/>
      <c r="K178" s="248">
        <f>E178*J178</f>
        <v>0</v>
      </c>
      <c r="O178" s="240">
        <v>2</v>
      </c>
      <c r="AA178" s="213">
        <v>12</v>
      </c>
      <c r="AB178" s="213">
        <v>0</v>
      </c>
      <c r="AC178" s="213">
        <v>157</v>
      </c>
      <c r="AZ178" s="213">
        <v>1</v>
      </c>
      <c r="BA178" s="213">
        <f>IF(AZ178=1,G178,0)</f>
        <v>0</v>
      </c>
      <c r="BB178" s="213">
        <f>IF(AZ178=2,G178,0)</f>
        <v>0</v>
      </c>
      <c r="BC178" s="213">
        <f>IF(AZ178=3,G178,0)</f>
        <v>0</v>
      </c>
      <c r="BD178" s="213">
        <f>IF(AZ178=4,G178,0)</f>
        <v>0</v>
      </c>
      <c r="BE178" s="213">
        <f>IF(AZ178=5,G178,0)</f>
        <v>0</v>
      </c>
      <c r="CA178" s="240">
        <v>12</v>
      </c>
      <c r="CB178" s="240">
        <v>0</v>
      </c>
    </row>
    <row r="179" spans="1:15" ht="12.75">
      <c r="A179" s="249"/>
      <c r="B179" s="250"/>
      <c r="C179" s="768" t="s">
        <v>383</v>
      </c>
      <c r="D179" s="769"/>
      <c r="E179" s="769"/>
      <c r="F179" s="769"/>
      <c r="G179" s="770"/>
      <c r="I179" s="251"/>
      <c r="K179" s="251"/>
      <c r="L179" s="252" t="s">
        <v>383</v>
      </c>
      <c r="O179" s="240">
        <v>3</v>
      </c>
    </row>
    <row r="180" spans="1:15" ht="12.75">
      <c r="A180" s="249"/>
      <c r="B180" s="250"/>
      <c r="C180" s="768" t="s">
        <v>384</v>
      </c>
      <c r="D180" s="769"/>
      <c r="E180" s="769"/>
      <c r="F180" s="769"/>
      <c r="G180" s="770"/>
      <c r="I180" s="251"/>
      <c r="K180" s="251"/>
      <c r="L180" s="252" t="s">
        <v>384</v>
      </c>
      <c r="O180" s="240">
        <v>3</v>
      </c>
    </row>
    <row r="181" spans="1:15" ht="12.75">
      <c r="A181" s="249"/>
      <c r="B181" s="253"/>
      <c r="C181" s="809" t="s">
        <v>373</v>
      </c>
      <c r="D181" s="810"/>
      <c r="E181" s="254">
        <v>2.1</v>
      </c>
      <c r="F181" s="255"/>
      <c r="G181" s="256"/>
      <c r="H181" s="257"/>
      <c r="I181" s="251"/>
      <c r="J181" s="258"/>
      <c r="K181" s="251"/>
      <c r="M181" s="252" t="s">
        <v>373</v>
      </c>
      <c r="O181" s="240"/>
    </row>
    <row r="182" spans="1:15" ht="12.75">
      <c r="A182" s="249"/>
      <c r="B182" s="253"/>
      <c r="C182" s="809" t="s">
        <v>374</v>
      </c>
      <c r="D182" s="810"/>
      <c r="E182" s="254">
        <v>1.5</v>
      </c>
      <c r="F182" s="255"/>
      <c r="G182" s="256"/>
      <c r="H182" s="257"/>
      <c r="I182" s="251"/>
      <c r="J182" s="258"/>
      <c r="K182" s="251"/>
      <c r="M182" s="252" t="s">
        <v>374</v>
      </c>
      <c r="O182" s="240"/>
    </row>
    <row r="183" spans="1:15" ht="22.5">
      <c r="A183" s="249"/>
      <c r="B183" s="253"/>
      <c r="C183" s="809" t="s">
        <v>375</v>
      </c>
      <c r="D183" s="810"/>
      <c r="E183" s="254">
        <v>4.6</v>
      </c>
      <c r="F183" s="255"/>
      <c r="G183" s="256"/>
      <c r="H183" s="257"/>
      <c r="I183" s="251"/>
      <c r="J183" s="258"/>
      <c r="K183" s="251"/>
      <c r="M183" s="252" t="s">
        <v>375</v>
      </c>
      <c r="O183" s="240"/>
    </row>
    <row r="184" spans="1:57" ht="12.75">
      <c r="A184" s="259"/>
      <c r="B184" s="260" t="s">
        <v>96</v>
      </c>
      <c r="C184" s="261" t="s">
        <v>362</v>
      </c>
      <c r="D184" s="262"/>
      <c r="E184" s="263"/>
      <c r="F184" s="264"/>
      <c r="G184" s="265">
        <f>SUM(G160:G183)</f>
        <v>0</v>
      </c>
      <c r="H184" s="266"/>
      <c r="I184" s="267">
        <f>SUM(I160:I183)</f>
        <v>31.28517</v>
      </c>
      <c r="J184" s="266"/>
      <c r="K184" s="267">
        <f>SUM(K160:K183)</f>
        <v>0</v>
      </c>
      <c r="O184" s="240">
        <v>4</v>
      </c>
      <c r="BA184" s="268">
        <f>SUM(BA160:BA183)</f>
        <v>0</v>
      </c>
      <c r="BB184" s="268">
        <f>SUM(BB160:BB183)</f>
        <v>0</v>
      </c>
      <c r="BC184" s="268">
        <f>SUM(BC160:BC183)</f>
        <v>0</v>
      </c>
      <c r="BD184" s="268">
        <f>SUM(BD160:BD183)</f>
        <v>0</v>
      </c>
      <c r="BE184" s="268">
        <f>SUM(BE160:BE183)</f>
        <v>0</v>
      </c>
    </row>
    <row r="185" spans="1:15" ht="12.75">
      <c r="A185" s="230" t="s">
        <v>93</v>
      </c>
      <c r="B185" s="231" t="s">
        <v>385</v>
      </c>
      <c r="C185" s="232" t="s">
        <v>386</v>
      </c>
      <c r="D185" s="233"/>
      <c r="E185" s="234"/>
      <c r="F185" s="234"/>
      <c r="G185" s="235"/>
      <c r="H185" s="236"/>
      <c r="I185" s="237"/>
      <c r="J185" s="238"/>
      <c r="K185" s="239"/>
      <c r="O185" s="240">
        <v>1</v>
      </c>
    </row>
    <row r="186" spans="1:80" ht="12.75">
      <c r="A186" s="241">
        <v>53</v>
      </c>
      <c r="B186" s="242" t="s">
        <v>388</v>
      </c>
      <c r="C186" s="243" t="s">
        <v>389</v>
      </c>
      <c r="D186" s="244" t="s">
        <v>186</v>
      </c>
      <c r="E186" s="245">
        <v>189.3812</v>
      </c>
      <c r="F186" s="828"/>
      <c r="G186" s="246">
        <f>E186*F186</f>
        <v>0</v>
      </c>
      <c r="H186" s="247">
        <v>0</v>
      </c>
      <c r="I186" s="248">
        <f>E186*H186</f>
        <v>0</v>
      </c>
      <c r="J186" s="247"/>
      <c r="K186" s="248">
        <f>E186*J186</f>
        <v>0</v>
      </c>
      <c r="O186" s="240">
        <v>2</v>
      </c>
      <c r="AA186" s="213">
        <v>12</v>
      </c>
      <c r="AB186" s="213">
        <v>0</v>
      </c>
      <c r="AC186" s="213">
        <v>162</v>
      </c>
      <c r="AZ186" s="213">
        <v>1</v>
      </c>
      <c r="BA186" s="213">
        <f>IF(AZ186=1,G186,0)</f>
        <v>0</v>
      </c>
      <c r="BB186" s="213">
        <f>IF(AZ186=2,G186,0)</f>
        <v>0</v>
      </c>
      <c r="BC186" s="213">
        <f>IF(AZ186=3,G186,0)</f>
        <v>0</v>
      </c>
      <c r="BD186" s="213">
        <f>IF(AZ186=4,G186,0)</f>
        <v>0</v>
      </c>
      <c r="BE186" s="213">
        <f>IF(AZ186=5,G186,0)</f>
        <v>0</v>
      </c>
      <c r="CA186" s="240">
        <v>12</v>
      </c>
      <c r="CB186" s="240">
        <v>0</v>
      </c>
    </row>
    <row r="187" spans="1:15" ht="12.75">
      <c r="A187" s="249"/>
      <c r="B187" s="253"/>
      <c r="C187" s="809" t="s">
        <v>390</v>
      </c>
      <c r="D187" s="810"/>
      <c r="E187" s="254">
        <v>92.144</v>
      </c>
      <c r="F187" s="255"/>
      <c r="G187" s="256"/>
      <c r="H187" s="257"/>
      <c r="I187" s="251"/>
      <c r="J187" s="258"/>
      <c r="K187" s="251"/>
      <c r="M187" s="252" t="s">
        <v>390</v>
      </c>
      <c r="O187" s="240"/>
    </row>
    <row r="188" spans="1:15" ht="12.75">
      <c r="A188" s="249"/>
      <c r="B188" s="253"/>
      <c r="C188" s="809" t="s">
        <v>391</v>
      </c>
      <c r="D188" s="810"/>
      <c r="E188" s="254">
        <v>92.144</v>
      </c>
      <c r="F188" s="255"/>
      <c r="G188" s="256"/>
      <c r="H188" s="257"/>
      <c r="I188" s="251"/>
      <c r="J188" s="258"/>
      <c r="K188" s="251"/>
      <c r="M188" s="252" t="s">
        <v>391</v>
      </c>
      <c r="O188" s="240"/>
    </row>
    <row r="189" spans="1:15" ht="12.75">
      <c r="A189" s="249"/>
      <c r="B189" s="253"/>
      <c r="C189" s="809" t="s">
        <v>392</v>
      </c>
      <c r="D189" s="810"/>
      <c r="E189" s="254">
        <v>5.0932</v>
      </c>
      <c r="F189" s="255"/>
      <c r="G189" s="256"/>
      <c r="H189" s="257"/>
      <c r="I189" s="251"/>
      <c r="J189" s="258"/>
      <c r="K189" s="251"/>
      <c r="M189" s="252" t="s">
        <v>392</v>
      </c>
      <c r="O189" s="240"/>
    </row>
    <row r="190" spans="1:80" ht="12.75">
      <c r="A190" s="241">
        <v>54</v>
      </c>
      <c r="B190" s="242" t="s">
        <v>393</v>
      </c>
      <c r="C190" s="243" t="s">
        <v>394</v>
      </c>
      <c r="D190" s="244" t="s">
        <v>355</v>
      </c>
      <c r="E190" s="245">
        <v>3</v>
      </c>
      <c r="F190" s="828"/>
      <c r="G190" s="246">
        <f>E190*F190</f>
        <v>0</v>
      </c>
      <c r="H190" s="247">
        <v>0</v>
      </c>
      <c r="I190" s="248">
        <f>E190*H190</f>
        <v>0</v>
      </c>
      <c r="J190" s="247"/>
      <c r="K190" s="248">
        <f>E190*J190</f>
        <v>0</v>
      </c>
      <c r="O190" s="240">
        <v>2</v>
      </c>
      <c r="AA190" s="213">
        <v>12</v>
      </c>
      <c r="AB190" s="213">
        <v>0</v>
      </c>
      <c r="AC190" s="213">
        <v>176</v>
      </c>
      <c r="AZ190" s="213">
        <v>1</v>
      </c>
      <c r="BA190" s="213">
        <f>IF(AZ190=1,G190,0)</f>
        <v>0</v>
      </c>
      <c r="BB190" s="213">
        <f>IF(AZ190=2,G190,0)</f>
        <v>0</v>
      </c>
      <c r="BC190" s="213">
        <f>IF(AZ190=3,G190,0)</f>
        <v>0</v>
      </c>
      <c r="BD190" s="213">
        <f>IF(AZ190=4,G190,0)</f>
        <v>0</v>
      </c>
      <c r="BE190" s="213">
        <f>IF(AZ190=5,G190,0)</f>
        <v>0</v>
      </c>
      <c r="CA190" s="240">
        <v>12</v>
      </c>
      <c r="CB190" s="240">
        <v>0</v>
      </c>
    </row>
    <row r="191" spans="1:15" ht="12.75">
      <c r="A191" s="249"/>
      <c r="B191" s="250"/>
      <c r="C191" s="768" t="s">
        <v>395</v>
      </c>
      <c r="D191" s="769"/>
      <c r="E191" s="769"/>
      <c r="F191" s="769"/>
      <c r="G191" s="770"/>
      <c r="I191" s="251"/>
      <c r="K191" s="251"/>
      <c r="L191" s="252" t="s">
        <v>395</v>
      </c>
      <c r="O191" s="240">
        <v>3</v>
      </c>
    </row>
    <row r="192" spans="1:15" ht="12.75">
      <c r="A192" s="249"/>
      <c r="B192" s="253"/>
      <c r="C192" s="809" t="s">
        <v>396</v>
      </c>
      <c r="D192" s="810"/>
      <c r="E192" s="254">
        <v>3</v>
      </c>
      <c r="F192" s="255"/>
      <c r="G192" s="256"/>
      <c r="H192" s="257"/>
      <c r="I192" s="251"/>
      <c r="J192" s="258"/>
      <c r="K192" s="251"/>
      <c r="M192" s="252" t="s">
        <v>396</v>
      </c>
      <c r="O192" s="240"/>
    </row>
    <row r="193" spans="1:80" ht="22.5">
      <c r="A193" s="241">
        <v>55</v>
      </c>
      <c r="B193" s="242" t="s">
        <v>397</v>
      </c>
      <c r="C193" s="243" t="s">
        <v>398</v>
      </c>
      <c r="D193" s="244" t="s">
        <v>309</v>
      </c>
      <c r="E193" s="245">
        <v>0.7</v>
      </c>
      <c r="F193" s="828"/>
      <c r="G193" s="246">
        <f>E193*F193</f>
        <v>0</v>
      </c>
      <c r="H193" s="247">
        <v>0</v>
      </c>
      <c r="I193" s="248">
        <f>E193*H193</f>
        <v>0</v>
      </c>
      <c r="J193" s="247"/>
      <c r="K193" s="248">
        <f>E193*J193</f>
        <v>0</v>
      </c>
      <c r="O193" s="240">
        <v>2</v>
      </c>
      <c r="AA193" s="213">
        <v>12</v>
      </c>
      <c r="AB193" s="213">
        <v>0</v>
      </c>
      <c r="AC193" s="213">
        <v>177</v>
      </c>
      <c r="AZ193" s="213">
        <v>1</v>
      </c>
      <c r="BA193" s="213">
        <f>IF(AZ193=1,G193,0)</f>
        <v>0</v>
      </c>
      <c r="BB193" s="213">
        <f>IF(AZ193=2,G193,0)</f>
        <v>0</v>
      </c>
      <c r="BC193" s="213">
        <f>IF(AZ193=3,G193,0)</f>
        <v>0</v>
      </c>
      <c r="BD193" s="213">
        <f>IF(AZ193=4,G193,0)</f>
        <v>0</v>
      </c>
      <c r="BE193" s="213">
        <f>IF(AZ193=5,G193,0)</f>
        <v>0</v>
      </c>
      <c r="CA193" s="240">
        <v>12</v>
      </c>
      <c r="CB193" s="240">
        <v>0</v>
      </c>
    </row>
    <row r="194" spans="1:15" ht="12.75">
      <c r="A194" s="249"/>
      <c r="B194" s="250"/>
      <c r="C194" s="768" t="s">
        <v>399</v>
      </c>
      <c r="D194" s="769"/>
      <c r="E194" s="769"/>
      <c r="F194" s="769"/>
      <c r="G194" s="770"/>
      <c r="I194" s="251"/>
      <c r="K194" s="251"/>
      <c r="L194" s="252" t="s">
        <v>399</v>
      </c>
      <c r="O194" s="240">
        <v>3</v>
      </c>
    </row>
    <row r="195" spans="1:80" ht="22.5">
      <c r="A195" s="241">
        <v>56</v>
      </c>
      <c r="B195" s="242" t="s">
        <v>400</v>
      </c>
      <c r="C195" s="243" t="s">
        <v>401</v>
      </c>
      <c r="D195" s="244" t="s">
        <v>108</v>
      </c>
      <c r="E195" s="245">
        <v>1</v>
      </c>
      <c r="F195" s="828"/>
      <c r="G195" s="246">
        <f>E195*F195</f>
        <v>0</v>
      </c>
      <c r="H195" s="247">
        <v>0</v>
      </c>
      <c r="I195" s="248">
        <f>E195*H195</f>
        <v>0</v>
      </c>
      <c r="J195" s="247"/>
      <c r="K195" s="248">
        <f>E195*J195</f>
        <v>0</v>
      </c>
      <c r="O195" s="240">
        <v>2</v>
      </c>
      <c r="AA195" s="213">
        <v>12</v>
      </c>
      <c r="AB195" s="213">
        <v>0</v>
      </c>
      <c r="AC195" s="213">
        <v>165</v>
      </c>
      <c r="AZ195" s="213">
        <v>1</v>
      </c>
      <c r="BA195" s="213">
        <f>IF(AZ195=1,G195,0)</f>
        <v>0</v>
      </c>
      <c r="BB195" s="213">
        <f>IF(AZ195=2,G195,0)</f>
        <v>0</v>
      </c>
      <c r="BC195" s="213">
        <f>IF(AZ195=3,G195,0)</f>
        <v>0</v>
      </c>
      <c r="BD195" s="213">
        <f>IF(AZ195=4,G195,0)</f>
        <v>0</v>
      </c>
      <c r="BE195" s="213">
        <f>IF(AZ195=5,G195,0)</f>
        <v>0</v>
      </c>
      <c r="CA195" s="240">
        <v>12</v>
      </c>
      <c r="CB195" s="240">
        <v>0</v>
      </c>
    </row>
    <row r="196" spans="1:80" ht="22.5">
      <c r="A196" s="241">
        <v>57</v>
      </c>
      <c r="B196" s="242" t="s">
        <v>402</v>
      </c>
      <c r="C196" s="243" t="s">
        <v>403</v>
      </c>
      <c r="D196" s="244" t="s">
        <v>183</v>
      </c>
      <c r="E196" s="245">
        <v>137</v>
      </c>
      <c r="F196" s="828"/>
      <c r="G196" s="246">
        <f>E196*F196</f>
        <v>0</v>
      </c>
      <c r="H196" s="247">
        <v>0</v>
      </c>
      <c r="I196" s="248">
        <f>E196*H196</f>
        <v>0</v>
      </c>
      <c r="J196" s="247"/>
      <c r="K196" s="248">
        <f>E196*J196</f>
        <v>0</v>
      </c>
      <c r="O196" s="240">
        <v>2</v>
      </c>
      <c r="AA196" s="213">
        <v>12</v>
      </c>
      <c r="AB196" s="213">
        <v>0</v>
      </c>
      <c r="AC196" s="213">
        <v>164</v>
      </c>
      <c r="AZ196" s="213">
        <v>1</v>
      </c>
      <c r="BA196" s="213">
        <f>IF(AZ196=1,G196,0)</f>
        <v>0</v>
      </c>
      <c r="BB196" s="213">
        <f>IF(AZ196=2,G196,0)</f>
        <v>0</v>
      </c>
      <c r="BC196" s="213">
        <f>IF(AZ196=3,G196,0)</f>
        <v>0</v>
      </c>
      <c r="BD196" s="213">
        <f>IF(AZ196=4,G196,0)</f>
        <v>0</v>
      </c>
      <c r="BE196" s="213">
        <f>IF(AZ196=5,G196,0)</f>
        <v>0</v>
      </c>
      <c r="CA196" s="240">
        <v>12</v>
      </c>
      <c r="CB196" s="240">
        <v>0</v>
      </c>
    </row>
    <row r="197" spans="1:15" ht="12.75">
      <c r="A197" s="249"/>
      <c r="B197" s="250"/>
      <c r="C197" s="768" t="s">
        <v>404</v>
      </c>
      <c r="D197" s="769"/>
      <c r="E197" s="769"/>
      <c r="F197" s="769"/>
      <c r="G197" s="770"/>
      <c r="I197" s="251"/>
      <c r="K197" s="251"/>
      <c r="L197" s="252" t="s">
        <v>404</v>
      </c>
      <c r="O197" s="240">
        <v>3</v>
      </c>
    </row>
    <row r="198" spans="1:15" ht="12.75">
      <c r="A198" s="249"/>
      <c r="B198" s="253"/>
      <c r="C198" s="809" t="s">
        <v>405</v>
      </c>
      <c r="D198" s="810"/>
      <c r="E198" s="254">
        <v>68</v>
      </c>
      <c r="F198" s="255"/>
      <c r="G198" s="256"/>
      <c r="H198" s="257"/>
      <c r="I198" s="251"/>
      <c r="J198" s="258"/>
      <c r="K198" s="251"/>
      <c r="M198" s="252" t="s">
        <v>405</v>
      </c>
      <c r="O198" s="240"/>
    </row>
    <row r="199" spans="1:15" ht="12.75">
      <c r="A199" s="249"/>
      <c r="B199" s="253"/>
      <c r="C199" s="809" t="s">
        <v>406</v>
      </c>
      <c r="D199" s="810"/>
      <c r="E199" s="254">
        <v>69</v>
      </c>
      <c r="F199" s="255"/>
      <c r="G199" s="256"/>
      <c r="H199" s="257"/>
      <c r="I199" s="251"/>
      <c r="J199" s="258"/>
      <c r="K199" s="251"/>
      <c r="M199" s="252" t="s">
        <v>406</v>
      </c>
      <c r="O199" s="240"/>
    </row>
    <row r="200" spans="1:80" ht="22.5">
      <c r="A200" s="241">
        <v>58</v>
      </c>
      <c r="B200" s="242" t="s">
        <v>407</v>
      </c>
      <c r="C200" s="243" t="s">
        <v>408</v>
      </c>
      <c r="D200" s="244" t="s">
        <v>183</v>
      </c>
      <c r="E200" s="245">
        <v>348.8</v>
      </c>
      <c r="F200" s="828"/>
      <c r="G200" s="246">
        <f>E200*F200</f>
        <v>0</v>
      </c>
      <c r="H200" s="247">
        <v>0</v>
      </c>
      <c r="I200" s="248">
        <f>E200*H200</f>
        <v>0</v>
      </c>
      <c r="J200" s="247"/>
      <c r="K200" s="248">
        <f>E200*J200</f>
        <v>0</v>
      </c>
      <c r="O200" s="240">
        <v>2</v>
      </c>
      <c r="AA200" s="213">
        <v>12</v>
      </c>
      <c r="AB200" s="213">
        <v>0</v>
      </c>
      <c r="AC200" s="213">
        <v>185</v>
      </c>
      <c r="AZ200" s="213">
        <v>1</v>
      </c>
      <c r="BA200" s="213">
        <f>IF(AZ200=1,G200,0)</f>
        <v>0</v>
      </c>
      <c r="BB200" s="213">
        <f>IF(AZ200=2,G200,0)</f>
        <v>0</v>
      </c>
      <c r="BC200" s="213">
        <f>IF(AZ200=3,G200,0)</f>
        <v>0</v>
      </c>
      <c r="BD200" s="213">
        <f>IF(AZ200=4,G200,0)</f>
        <v>0</v>
      </c>
      <c r="BE200" s="213">
        <f>IF(AZ200=5,G200,0)</f>
        <v>0</v>
      </c>
      <c r="CA200" s="240">
        <v>12</v>
      </c>
      <c r="CB200" s="240">
        <v>0</v>
      </c>
    </row>
    <row r="201" spans="1:15" ht="22.5">
      <c r="A201" s="249"/>
      <c r="B201" s="250"/>
      <c r="C201" s="768" t="s">
        <v>409</v>
      </c>
      <c r="D201" s="769"/>
      <c r="E201" s="769"/>
      <c r="F201" s="769"/>
      <c r="G201" s="770"/>
      <c r="I201" s="251"/>
      <c r="K201" s="251"/>
      <c r="L201" s="252" t="s">
        <v>409</v>
      </c>
      <c r="O201" s="240">
        <v>3</v>
      </c>
    </row>
    <row r="202" spans="1:15" ht="12.75">
      <c r="A202" s="249"/>
      <c r="B202" s="253"/>
      <c r="C202" s="809" t="s">
        <v>410</v>
      </c>
      <c r="D202" s="810"/>
      <c r="E202" s="254">
        <v>11</v>
      </c>
      <c r="F202" s="255"/>
      <c r="G202" s="256"/>
      <c r="H202" s="257"/>
      <c r="I202" s="251"/>
      <c r="J202" s="258"/>
      <c r="K202" s="251"/>
      <c r="M202" s="252" t="s">
        <v>410</v>
      </c>
      <c r="O202" s="240"/>
    </row>
    <row r="203" spans="1:15" ht="12.75">
      <c r="A203" s="249"/>
      <c r="B203" s="253"/>
      <c r="C203" s="809" t="s">
        <v>411</v>
      </c>
      <c r="D203" s="810"/>
      <c r="E203" s="254">
        <v>53</v>
      </c>
      <c r="F203" s="255"/>
      <c r="G203" s="256"/>
      <c r="H203" s="257"/>
      <c r="I203" s="251"/>
      <c r="J203" s="258"/>
      <c r="K203" s="251"/>
      <c r="M203" s="252" t="s">
        <v>411</v>
      </c>
      <c r="O203" s="240"/>
    </row>
    <row r="204" spans="1:15" ht="12.75">
      <c r="A204" s="249"/>
      <c r="B204" s="253"/>
      <c r="C204" s="809" t="s">
        <v>412</v>
      </c>
      <c r="D204" s="810"/>
      <c r="E204" s="254">
        <v>9</v>
      </c>
      <c r="F204" s="255"/>
      <c r="G204" s="256"/>
      <c r="H204" s="257"/>
      <c r="I204" s="251"/>
      <c r="J204" s="258"/>
      <c r="K204" s="251"/>
      <c r="M204" s="252" t="s">
        <v>412</v>
      </c>
      <c r="O204" s="240"/>
    </row>
    <row r="205" spans="1:15" ht="22.5">
      <c r="A205" s="249"/>
      <c r="B205" s="253"/>
      <c r="C205" s="809" t="s">
        <v>413</v>
      </c>
      <c r="D205" s="810"/>
      <c r="E205" s="254">
        <v>120</v>
      </c>
      <c r="F205" s="255"/>
      <c r="G205" s="256"/>
      <c r="H205" s="257"/>
      <c r="I205" s="251"/>
      <c r="J205" s="258"/>
      <c r="K205" s="251"/>
      <c r="M205" s="252" t="s">
        <v>413</v>
      </c>
      <c r="O205" s="240"/>
    </row>
    <row r="206" spans="1:15" ht="22.5">
      <c r="A206" s="249"/>
      <c r="B206" s="253"/>
      <c r="C206" s="809" t="s">
        <v>414</v>
      </c>
      <c r="D206" s="810"/>
      <c r="E206" s="254">
        <v>120</v>
      </c>
      <c r="F206" s="255"/>
      <c r="G206" s="256"/>
      <c r="H206" s="257"/>
      <c r="I206" s="251"/>
      <c r="J206" s="258"/>
      <c r="K206" s="251"/>
      <c r="M206" s="252" t="s">
        <v>414</v>
      </c>
      <c r="O206" s="240"/>
    </row>
    <row r="207" spans="1:15" ht="12.75">
      <c r="A207" s="249"/>
      <c r="B207" s="253"/>
      <c r="C207" s="809" t="s">
        <v>415</v>
      </c>
      <c r="D207" s="810"/>
      <c r="E207" s="254">
        <v>1.4</v>
      </c>
      <c r="F207" s="255"/>
      <c r="G207" s="256"/>
      <c r="H207" s="257"/>
      <c r="I207" s="251"/>
      <c r="J207" s="258"/>
      <c r="K207" s="251"/>
      <c r="M207" s="252" t="s">
        <v>415</v>
      </c>
      <c r="O207" s="240"/>
    </row>
    <row r="208" spans="1:15" ht="12.75">
      <c r="A208" s="249"/>
      <c r="B208" s="253"/>
      <c r="C208" s="809" t="s">
        <v>416</v>
      </c>
      <c r="D208" s="810"/>
      <c r="E208" s="254">
        <v>13.8</v>
      </c>
      <c r="F208" s="255"/>
      <c r="G208" s="256"/>
      <c r="H208" s="257"/>
      <c r="I208" s="251"/>
      <c r="J208" s="258"/>
      <c r="K208" s="251"/>
      <c r="M208" s="252" t="s">
        <v>416</v>
      </c>
      <c r="O208" s="240"/>
    </row>
    <row r="209" spans="1:15" ht="12.75">
      <c r="A209" s="249"/>
      <c r="B209" s="253"/>
      <c r="C209" s="809" t="s">
        <v>417</v>
      </c>
      <c r="D209" s="810"/>
      <c r="E209" s="254">
        <v>1.5</v>
      </c>
      <c r="F209" s="255"/>
      <c r="G209" s="256"/>
      <c r="H209" s="257"/>
      <c r="I209" s="251"/>
      <c r="J209" s="258"/>
      <c r="K209" s="251"/>
      <c r="M209" s="252" t="s">
        <v>417</v>
      </c>
      <c r="O209" s="240"/>
    </row>
    <row r="210" spans="1:15" ht="12.75">
      <c r="A210" s="249"/>
      <c r="B210" s="253"/>
      <c r="C210" s="809" t="s">
        <v>418</v>
      </c>
      <c r="D210" s="810"/>
      <c r="E210" s="254">
        <v>1.9</v>
      </c>
      <c r="F210" s="255"/>
      <c r="G210" s="256"/>
      <c r="H210" s="257"/>
      <c r="I210" s="251"/>
      <c r="J210" s="258"/>
      <c r="K210" s="251"/>
      <c r="M210" s="252" t="s">
        <v>418</v>
      </c>
      <c r="O210" s="240"/>
    </row>
    <row r="211" spans="1:15" ht="12.75">
      <c r="A211" s="249"/>
      <c r="B211" s="253"/>
      <c r="C211" s="809" t="s">
        <v>419</v>
      </c>
      <c r="D211" s="810"/>
      <c r="E211" s="254">
        <v>15.2</v>
      </c>
      <c r="F211" s="255"/>
      <c r="G211" s="256"/>
      <c r="H211" s="257"/>
      <c r="I211" s="251"/>
      <c r="J211" s="258"/>
      <c r="K211" s="251"/>
      <c r="M211" s="252" t="s">
        <v>419</v>
      </c>
      <c r="O211" s="240"/>
    </row>
    <row r="212" spans="1:15" ht="12.75">
      <c r="A212" s="249"/>
      <c r="B212" s="253"/>
      <c r="C212" s="809" t="s">
        <v>420</v>
      </c>
      <c r="D212" s="810"/>
      <c r="E212" s="254">
        <v>2</v>
      </c>
      <c r="F212" s="255"/>
      <c r="G212" s="256"/>
      <c r="H212" s="257"/>
      <c r="I212" s="251"/>
      <c r="J212" s="258"/>
      <c r="K212" s="251"/>
      <c r="M212" s="252" t="s">
        <v>420</v>
      </c>
      <c r="O212" s="240"/>
    </row>
    <row r="213" spans="1:80" ht="22.5">
      <c r="A213" s="241">
        <v>59</v>
      </c>
      <c r="B213" s="242" t="s">
        <v>421</v>
      </c>
      <c r="C213" s="243" t="s">
        <v>422</v>
      </c>
      <c r="D213" s="244" t="s">
        <v>183</v>
      </c>
      <c r="E213" s="245">
        <v>30.8</v>
      </c>
      <c r="F213" s="828"/>
      <c r="G213" s="246">
        <f>E213*F213</f>
        <v>0</v>
      </c>
      <c r="H213" s="247">
        <v>0</v>
      </c>
      <c r="I213" s="248">
        <f>E213*H213</f>
        <v>0</v>
      </c>
      <c r="J213" s="247"/>
      <c r="K213" s="248">
        <f>E213*J213</f>
        <v>0</v>
      </c>
      <c r="O213" s="240">
        <v>2</v>
      </c>
      <c r="AA213" s="213">
        <v>12</v>
      </c>
      <c r="AB213" s="213">
        <v>0</v>
      </c>
      <c r="AC213" s="213">
        <v>192</v>
      </c>
      <c r="AZ213" s="213">
        <v>1</v>
      </c>
      <c r="BA213" s="213">
        <f>IF(AZ213=1,G213,0)</f>
        <v>0</v>
      </c>
      <c r="BB213" s="213">
        <f>IF(AZ213=2,G213,0)</f>
        <v>0</v>
      </c>
      <c r="BC213" s="213">
        <f>IF(AZ213=3,G213,0)</f>
        <v>0</v>
      </c>
      <c r="BD213" s="213">
        <f>IF(AZ213=4,G213,0)</f>
        <v>0</v>
      </c>
      <c r="BE213" s="213">
        <f>IF(AZ213=5,G213,0)</f>
        <v>0</v>
      </c>
      <c r="CA213" s="240">
        <v>12</v>
      </c>
      <c r="CB213" s="240">
        <v>0</v>
      </c>
    </row>
    <row r="214" spans="1:15" ht="12.75">
      <c r="A214" s="249"/>
      <c r="B214" s="250"/>
      <c r="C214" s="768" t="s">
        <v>404</v>
      </c>
      <c r="D214" s="769"/>
      <c r="E214" s="769"/>
      <c r="F214" s="769"/>
      <c r="G214" s="770"/>
      <c r="I214" s="251"/>
      <c r="K214" s="251"/>
      <c r="L214" s="252" t="s">
        <v>404</v>
      </c>
      <c r="O214" s="240">
        <v>3</v>
      </c>
    </row>
    <row r="215" spans="1:15" ht="12.75">
      <c r="A215" s="249"/>
      <c r="B215" s="253"/>
      <c r="C215" s="809" t="s">
        <v>423</v>
      </c>
      <c r="D215" s="810"/>
      <c r="E215" s="254">
        <v>9</v>
      </c>
      <c r="F215" s="255"/>
      <c r="G215" s="256"/>
      <c r="H215" s="257"/>
      <c r="I215" s="251"/>
      <c r="J215" s="258"/>
      <c r="K215" s="251"/>
      <c r="M215" s="252" t="s">
        <v>423</v>
      </c>
      <c r="O215" s="240"/>
    </row>
    <row r="216" spans="1:15" ht="12.75">
      <c r="A216" s="249"/>
      <c r="B216" s="253"/>
      <c r="C216" s="809" t="s">
        <v>424</v>
      </c>
      <c r="D216" s="810"/>
      <c r="E216" s="254">
        <v>5.3</v>
      </c>
      <c r="F216" s="255"/>
      <c r="G216" s="256"/>
      <c r="H216" s="257"/>
      <c r="I216" s="251"/>
      <c r="J216" s="258"/>
      <c r="K216" s="251"/>
      <c r="M216" s="252" t="s">
        <v>424</v>
      </c>
      <c r="O216" s="240"/>
    </row>
    <row r="217" spans="1:15" ht="12.75">
      <c r="A217" s="249"/>
      <c r="B217" s="253"/>
      <c r="C217" s="809" t="s">
        <v>425</v>
      </c>
      <c r="D217" s="810"/>
      <c r="E217" s="254">
        <v>10.5</v>
      </c>
      <c r="F217" s="255"/>
      <c r="G217" s="256"/>
      <c r="H217" s="257"/>
      <c r="I217" s="251"/>
      <c r="J217" s="258"/>
      <c r="K217" s="251"/>
      <c r="M217" s="252" t="s">
        <v>425</v>
      </c>
      <c r="O217" s="240"/>
    </row>
    <row r="218" spans="1:15" ht="12.75">
      <c r="A218" s="249"/>
      <c r="B218" s="253"/>
      <c r="C218" s="809" t="s">
        <v>426</v>
      </c>
      <c r="D218" s="810"/>
      <c r="E218" s="254">
        <v>0.5</v>
      </c>
      <c r="F218" s="255"/>
      <c r="G218" s="256"/>
      <c r="H218" s="257"/>
      <c r="I218" s="251"/>
      <c r="J218" s="258"/>
      <c r="K218" s="251"/>
      <c r="M218" s="252" t="s">
        <v>426</v>
      </c>
      <c r="O218" s="240"/>
    </row>
    <row r="219" spans="1:15" ht="12.75">
      <c r="A219" s="249"/>
      <c r="B219" s="253"/>
      <c r="C219" s="809" t="s">
        <v>427</v>
      </c>
      <c r="D219" s="810"/>
      <c r="E219" s="254">
        <v>2.5</v>
      </c>
      <c r="F219" s="255"/>
      <c r="G219" s="256"/>
      <c r="H219" s="257"/>
      <c r="I219" s="251"/>
      <c r="J219" s="258"/>
      <c r="K219" s="251"/>
      <c r="M219" s="252" t="s">
        <v>427</v>
      </c>
      <c r="O219" s="240"/>
    </row>
    <row r="220" spans="1:15" ht="12.75">
      <c r="A220" s="249"/>
      <c r="B220" s="253"/>
      <c r="C220" s="809" t="s">
        <v>428</v>
      </c>
      <c r="D220" s="810"/>
      <c r="E220" s="254">
        <v>3</v>
      </c>
      <c r="F220" s="255"/>
      <c r="G220" s="256"/>
      <c r="H220" s="257"/>
      <c r="I220" s="251"/>
      <c r="J220" s="258"/>
      <c r="K220" s="251"/>
      <c r="M220" s="252" t="s">
        <v>428</v>
      </c>
      <c r="O220" s="240"/>
    </row>
    <row r="221" spans="1:80" ht="22.5">
      <c r="A221" s="241">
        <v>60</v>
      </c>
      <c r="B221" s="242" t="s">
        <v>429</v>
      </c>
      <c r="C221" s="243" t="s">
        <v>430</v>
      </c>
      <c r="D221" s="244" t="s">
        <v>183</v>
      </c>
      <c r="E221" s="245">
        <v>50.12</v>
      </c>
      <c r="F221" s="828"/>
      <c r="G221" s="246">
        <f>E221*F221</f>
        <v>0</v>
      </c>
      <c r="H221" s="247">
        <v>0</v>
      </c>
      <c r="I221" s="248">
        <f>E221*H221</f>
        <v>0</v>
      </c>
      <c r="J221" s="247"/>
      <c r="K221" s="248">
        <f>E221*J221</f>
        <v>0</v>
      </c>
      <c r="O221" s="240">
        <v>2</v>
      </c>
      <c r="AA221" s="213">
        <v>12</v>
      </c>
      <c r="AB221" s="213">
        <v>0</v>
      </c>
      <c r="AC221" s="213">
        <v>166</v>
      </c>
      <c r="AZ221" s="213">
        <v>1</v>
      </c>
      <c r="BA221" s="213">
        <f>IF(AZ221=1,G221,0)</f>
        <v>0</v>
      </c>
      <c r="BB221" s="213">
        <f>IF(AZ221=2,G221,0)</f>
        <v>0</v>
      </c>
      <c r="BC221" s="213">
        <f>IF(AZ221=3,G221,0)</f>
        <v>0</v>
      </c>
      <c r="BD221" s="213">
        <f>IF(AZ221=4,G221,0)</f>
        <v>0</v>
      </c>
      <c r="BE221" s="213">
        <f>IF(AZ221=5,G221,0)</f>
        <v>0</v>
      </c>
      <c r="CA221" s="240">
        <v>12</v>
      </c>
      <c r="CB221" s="240">
        <v>0</v>
      </c>
    </row>
    <row r="222" spans="1:15" ht="12.75">
      <c r="A222" s="249"/>
      <c r="B222" s="250"/>
      <c r="C222" s="768" t="s">
        <v>431</v>
      </c>
      <c r="D222" s="769"/>
      <c r="E222" s="769"/>
      <c r="F222" s="769"/>
      <c r="G222" s="770"/>
      <c r="I222" s="251"/>
      <c r="K222" s="251"/>
      <c r="L222" s="252" t="s">
        <v>431</v>
      </c>
      <c r="O222" s="240">
        <v>3</v>
      </c>
    </row>
    <row r="223" spans="1:15" ht="12.75">
      <c r="A223" s="249"/>
      <c r="B223" s="253"/>
      <c r="C223" s="809" t="s">
        <v>432</v>
      </c>
      <c r="D223" s="810"/>
      <c r="E223" s="254">
        <v>1.1</v>
      </c>
      <c r="F223" s="255"/>
      <c r="G223" s="256"/>
      <c r="H223" s="257"/>
      <c r="I223" s="251"/>
      <c r="J223" s="258"/>
      <c r="K223" s="251"/>
      <c r="M223" s="252" t="s">
        <v>432</v>
      </c>
      <c r="O223" s="240"/>
    </row>
    <row r="224" spans="1:15" ht="12.75">
      <c r="A224" s="249"/>
      <c r="B224" s="253"/>
      <c r="C224" s="809" t="s">
        <v>433</v>
      </c>
      <c r="D224" s="810"/>
      <c r="E224" s="254">
        <v>5.3</v>
      </c>
      <c r="F224" s="255"/>
      <c r="G224" s="256"/>
      <c r="H224" s="257"/>
      <c r="I224" s="251"/>
      <c r="J224" s="258"/>
      <c r="K224" s="251"/>
      <c r="M224" s="252" t="s">
        <v>433</v>
      </c>
      <c r="O224" s="240"/>
    </row>
    <row r="225" spans="1:15" ht="12.75">
      <c r="A225" s="249"/>
      <c r="B225" s="253"/>
      <c r="C225" s="809" t="s">
        <v>434</v>
      </c>
      <c r="D225" s="810"/>
      <c r="E225" s="254">
        <v>0.9</v>
      </c>
      <c r="F225" s="255"/>
      <c r="G225" s="256"/>
      <c r="H225" s="257"/>
      <c r="I225" s="251"/>
      <c r="J225" s="258"/>
      <c r="K225" s="251"/>
      <c r="M225" s="252" t="s">
        <v>434</v>
      </c>
      <c r="O225" s="240"/>
    </row>
    <row r="226" spans="1:15" ht="12.75">
      <c r="A226" s="249"/>
      <c r="B226" s="253"/>
      <c r="C226" s="809" t="s">
        <v>435</v>
      </c>
      <c r="D226" s="810"/>
      <c r="E226" s="254">
        <v>6.8</v>
      </c>
      <c r="F226" s="255"/>
      <c r="G226" s="256"/>
      <c r="H226" s="257"/>
      <c r="I226" s="251"/>
      <c r="J226" s="258"/>
      <c r="K226" s="251"/>
      <c r="M226" s="252" t="s">
        <v>435</v>
      </c>
      <c r="O226" s="240"/>
    </row>
    <row r="227" spans="1:15" ht="12.75">
      <c r="A227" s="249"/>
      <c r="B227" s="253"/>
      <c r="C227" s="809" t="s">
        <v>436</v>
      </c>
      <c r="D227" s="810"/>
      <c r="E227" s="254">
        <v>6.9</v>
      </c>
      <c r="F227" s="255"/>
      <c r="G227" s="256"/>
      <c r="H227" s="257"/>
      <c r="I227" s="251"/>
      <c r="J227" s="258"/>
      <c r="K227" s="251"/>
      <c r="M227" s="252" t="s">
        <v>436</v>
      </c>
      <c r="O227" s="240"/>
    </row>
    <row r="228" spans="1:15" ht="22.5">
      <c r="A228" s="249"/>
      <c r="B228" s="253"/>
      <c r="C228" s="809" t="s">
        <v>437</v>
      </c>
      <c r="D228" s="810"/>
      <c r="E228" s="254">
        <v>12</v>
      </c>
      <c r="F228" s="255"/>
      <c r="G228" s="256"/>
      <c r="H228" s="257"/>
      <c r="I228" s="251"/>
      <c r="J228" s="258"/>
      <c r="K228" s="251"/>
      <c r="M228" s="252" t="s">
        <v>437</v>
      </c>
      <c r="O228" s="240"/>
    </row>
    <row r="229" spans="1:15" ht="22.5">
      <c r="A229" s="249"/>
      <c r="B229" s="253"/>
      <c r="C229" s="809" t="s">
        <v>438</v>
      </c>
      <c r="D229" s="810"/>
      <c r="E229" s="254">
        <v>12</v>
      </c>
      <c r="F229" s="255"/>
      <c r="G229" s="256"/>
      <c r="H229" s="257"/>
      <c r="I229" s="251"/>
      <c r="J229" s="258"/>
      <c r="K229" s="251"/>
      <c r="M229" s="252" t="s">
        <v>438</v>
      </c>
      <c r="O229" s="240"/>
    </row>
    <row r="230" spans="1:15" ht="12.75">
      <c r="A230" s="249"/>
      <c r="B230" s="253"/>
      <c r="C230" s="809" t="s">
        <v>439</v>
      </c>
      <c r="D230" s="810"/>
      <c r="E230" s="254">
        <v>0.14</v>
      </c>
      <c r="F230" s="255"/>
      <c r="G230" s="256"/>
      <c r="H230" s="257"/>
      <c r="I230" s="251"/>
      <c r="J230" s="258"/>
      <c r="K230" s="251"/>
      <c r="M230" s="252" t="s">
        <v>439</v>
      </c>
      <c r="O230" s="240"/>
    </row>
    <row r="231" spans="1:15" ht="12.75">
      <c r="A231" s="249"/>
      <c r="B231" s="253"/>
      <c r="C231" s="809" t="s">
        <v>440</v>
      </c>
      <c r="D231" s="810"/>
      <c r="E231" s="254">
        <v>1.38</v>
      </c>
      <c r="F231" s="255"/>
      <c r="G231" s="256"/>
      <c r="H231" s="257"/>
      <c r="I231" s="251"/>
      <c r="J231" s="258"/>
      <c r="K231" s="251"/>
      <c r="M231" s="252" t="s">
        <v>440</v>
      </c>
      <c r="O231" s="240"/>
    </row>
    <row r="232" spans="1:15" ht="12.75">
      <c r="A232" s="249"/>
      <c r="B232" s="253"/>
      <c r="C232" s="809" t="s">
        <v>441</v>
      </c>
      <c r="D232" s="810"/>
      <c r="E232" s="254">
        <v>0.15</v>
      </c>
      <c r="F232" s="255"/>
      <c r="G232" s="256"/>
      <c r="H232" s="257"/>
      <c r="I232" s="251"/>
      <c r="J232" s="258"/>
      <c r="K232" s="251"/>
      <c r="M232" s="252" t="s">
        <v>441</v>
      </c>
      <c r="O232" s="240"/>
    </row>
    <row r="233" spans="1:15" ht="12.75">
      <c r="A233" s="249"/>
      <c r="B233" s="253"/>
      <c r="C233" s="809" t="s">
        <v>442</v>
      </c>
      <c r="D233" s="810"/>
      <c r="E233" s="254">
        <v>0.19</v>
      </c>
      <c r="F233" s="255"/>
      <c r="G233" s="256"/>
      <c r="H233" s="257"/>
      <c r="I233" s="251"/>
      <c r="J233" s="258"/>
      <c r="K233" s="251"/>
      <c r="M233" s="252" t="s">
        <v>442</v>
      </c>
      <c r="O233" s="240"/>
    </row>
    <row r="234" spans="1:15" ht="12.75">
      <c r="A234" s="249"/>
      <c r="B234" s="253"/>
      <c r="C234" s="809" t="s">
        <v>443</v>
      </c>
      <c r="D234" s="810"/>
      <c r="E234" s="254">
        <v>1.52</v>
      </c>
      <c r="F234" s="255"/>
      <c r="G234" s="256"/>
      <c r="H234" s="257"/>
      <c r="I234" s="251"/>
      <c r="J234" s="258"/>
      <c r="K234" s="251"/>
      <c r="M234" s="252" t="s">
        <v>443</v>
      </c>
      <c r="O234" s="240"/>
    </row>
    <row r="235" spans="1:15" ht="12.75">
      <c r="A235" s="249"/>
      <c r="B235" s="253"/>
      <c r="C235" s="809" t="s">
        <v>444</v>
      </c>
      <c r="D235" s="810"/>
      <c r="E235" s="254">
        <v>0.2</v>
      </c>
      <c r="F235" s="255"/>
      <c r="G235" s="256"/>
      <c r="H235" s="257"/>
      <c r="I235" s="251"/>
      <c r="J235" s="258"/>
      <c r="K235" s="251"/>
      <c r="M235" s="252" t="s">
        <v>444</v>
      </c>
      <c r="O235" s="240"/>
    </row>
    <row r="236" spans="1:15" ht="12.75">
      <c r="A236" s="249"/>
      <c r="B236" s="253"/>
      <c r="C236" s="809" t="s">
        <v>445</v>
      </c>
      <c r="D236" s="810"/>
      <c r="E236" s="254">
        <v>0.45</v>
      </c>
      <c r="F236" s="255"/>
      <c r="G236" s="256"/>
      <c r="H236" s="257"/>
      <c r="I236" s="251"/>
      <c r="J236" s="258"/>
      <c r="K236" s="251"/>
      <c r="M236" s="252" t="s">
        <v>445</v>
      </c>
      <c r="O236" s="240"/>
    </row>
    <row r="237" spans="1:15" ht="12.75">
      <c r="A237" s="249"/>
      <c r="B237" s="253"/>
      <c r="C237" s="809" t="s">
        <v>446</v>
      </c>
      <c r="D237" s="810"/>
      <c r="E237" s="254">
        <v>0.265</v>
      </c>
      <c r="F237" s="255"/>
      <c r="G237" s="256"/>
      <c r="H237" s="257"/>
      <c r="I237" s="251"/>
      <c r="J237" s="258"/>
      <c r="K237" s="251"/>
      <c r="M237" s="252" t="s">
        <v>446</v>
      </c>
      <c r="O237" s="240"/>
    </row>
    <row r="238" spans="1:15" ht="12.75">
      <c r="A238" s="249"/>
      <c r="B238" s="253"/>
      <c r="C238" s="809" t="s">
        <v>447</v>
      </c>
      <c r="D238" s="810"/>
      <c r="E238" s="254">
        <v>0.525</v>
      </c>
      <c r="F238" s="255"/>
      <c r="G238" s="256"/>
      <c r="H238" s="257"/>
      <c r="I238" s="251"/>
      <c r="J238" s="258"/>
      <c r="K238" s="251"/>
      <c r="M238" s="252" t="s">
        <v>447</v>
      </c>
      <c r="O238" s="240"/>
    </row>
    <row r="239" spans="1:15" ht="12.75">
      <c r="A239" s="249"/>
      <c r="B239" s="253"/>
      <c r="C239" s="809" t="s">
        <v>448</v>
      </c>
      <c r="D239" s="810"/>
      <c r="E239" s="254">
        <v>0.025</v>
      </c>
      <c r="F239" s="255"/>
      <c r="G239" s="256"/>
      <c r="H239" s="257"/>
      <c r="I239" s="251"/>
      <c r="J239" s="258"/>
      <c r="K239" s="251"/>
      <c r="M239" s="252" t="s">
        <v>448</v>
      </c>
      <c r="O239" s="240"/>
    </row>
    <row r="240" spans="1:15" ht="12.75">
      <c r="A240" s="249"/>
      <c r="B240" s="253"/>
      <c r="C240" s="809" t="s">
        <v>449</v>
      </c>
      <c r="D240" s="810"/>
      <c r="E240" s="254">
        <v>0.125</v>
      </c>
      <c r="F240" s="255"/>
      <c r="G240" s="256"/>
      <c r="H240" s="257"/>
      <c r="I240" s="251"/>
      <c r="J240" s="258"/>
      <c r="K240" s="251"/>
      <c r="M240" s="252" t="s">
        <v>449</v>
      </c>
      <c r="O240" s="240"/>
    </row>
    <row r="241" spans="1:15" ht="12.75">
      <c r="A241" s="249"/>
      <c r="B241" s="253"/>
      <c r="C241" s="809" t="s">
        <v>450</v>
      </c>
      <c r="D241" s="810"/>
      <c r="E241" s="254">
        <v>0.15</v>
      </c>
      <c r="F241" s="255"/>
      <c r="G241" s="256"/>
      <c r="H241" s="257"/>
      <c r="I241" s="251"/>
      <c r="J241" s="258"/>
      <c r="K241" s="251"/>
      <c r="M241" s="252" t="s">
        <v>450</v>
      </c>
      <c r="O241" s="240"/>
    </row>
    <row r="242" spans="1:80" ht="22.5">
      <c r="A242" s="241">
        <v>61</v>
      </c>
      <c r="B242" s="242" t="s">
        <v>451</v>
      </c>
      <c r="C242" s="243" t="s">
        <v>452</v>
      </c>
      <c r="D242" s="244" t="s">
        <v>108</v>
      </c>
      <c r="E242" s="245">
        <v>4</v>
      </c>
      <c r="F242" s="828"/>
      <c r="G242" s="246">
        <f>E242*F242</f>
        <v>0</v>
      </c>
      <c r="H242" s="247">
        <v>0</v>
      </c>
      <c r="I242" s="248">
        <f>E242*H242</f>
        <v>0</v>
      </c>
      <c r="J242" s="247"/>
      <c r="K242" s="248">
        <f>E242*J242</f>
        <v>0</v>
      </c>
      <c r="O242" s="240">
        <v>2</v>
      </c>
      <c r="AA242" s="213">
        <v>12</v>
      </c>
      <c r="AB242" s="213">
        <v>0</v>
      </c>
      <c r="AC242" s="213">
        <v>168</v>
      </c>
      <c r="AZ242" s="213">
        <v>1</v>
      </c>
      <c r="BA242" s="213">
        <f>IF(AZ242=1,G242,0)</f>
        <v>0</v>
      </c>
      <c r="BB242" s="213">
        <f>IF(AZ242=2,G242,0)</f>
        <v>0</v>
      </c>
      <c r="BC242" s="213">
        <f>IF(AZ242=3,G242,0)</f>
        <v>0</v>
      </c>
      <c r="BD242" s="213">
        <f>IF(AZ242=4,G242,0)</f>
        <v>0</v>
      </c>
      <c r="BE242" s="213">
        <f>IF(AZ242=5,G242,0)</f>
        <v>0</v>
      </c>
      <c r="CA242" s="240">
        <v>12</v>
      </c>
      <c r="CB242" s="240">
        <v>0</v>
      </c>
    </row>
    <row r="243" spans="1:15" ht="12.75">
      <c r="A243" s="249"/>
      <c r="B243" s="250"/>
      <c r="C243" s="768" t="s">
        <v>453</v>
      </c>
      <c r="D243" s="769"/>
      <c r="E243" s="769"/>
      <c r="F243" s="769"/>
      <c r="G243" s="770"/>
      <c r="I243" s="251"/>
      <c r="K243" s="251"/>
      <c r="L243" s="252" t="s">
        <v>453</v>
      </c>
      <c r="O243" s="240">
        <v>3</v>
      </c>
    </row>
    <row r="244" spans="1:80" ht="12.75">
      <c r="A244" s="241">
        <v>62</v>
      </c>
      <c r="B244" s="242" t="s">
        <v>454</v>
      </c>
      <c r="C244" s="243" t="s">
        <v>455</v>
      </c>
      <c r="D244" s="244" t="s">
        <v>108</v>
      </c>
      <c r="E244" s="245">
        <v>1</v>
      </c>
      <c r="F244" s="828"/>
      <c r="G244" s="246">
        <f>E244*F244</f>
        <v>0</v>
      </c>
      <c r="H244" s="247">
        <v>0</v>
      </c>
      <c r="I244" s="248">
        <f>E244*H244</f>
        <v>0</v>
      </c>
      <c r="J244" s="247"/>
      <c r="K244" s="248">
        <f>E244*J244</f>
        <v>0</v>
      </c>
      <c r="O244" s="240">
        <v>2</v>
      </c>
      <c r="AA244" s="213">
        <v>12</v>
      </c>
      <c r="AB244" s="213">
        <v>0</v>
      </c>
      <c r="AC244" s="213">
        <v>169</v>
      </c>
      <c r="AZ244" s="213">
        <v>1</v>
      </c>
      <c r="BA244" s="213">
        <f>IF(AZ244=1,G244,0)</f>
        <v>0</v>
      </c>
      <c r="BB244" s="213">
        <f>IF(AZ244=2,G244,0)</f>
        <v>0</v>
      </c>
      <c r="BC244" s="213">
        <f>IF(AZ244=3,G244,0)</f>
        <v>0</v>
      </c>
      <c r="BD244" s="213">
        <f>IF(AZ244=4,G244,0)</f>
        <v>0</v>
      </c>
      <c r="BE244" s="213">
        <f>IF(AZ244=5,G244,0)</f>
        <v>0</v>
      </c>
      <c r="CA244" s="240">
        <v>12</v>
      </c>
      <c r="CB244" s="240">
        <v>0</v>
      </c>
    </row>
    <row r="245" spans="1:80" ht="12.75">
      <c r="A245" s="241">
        <v>63</v>
      </c>
      <c r="B245" s="242" t="s">
        <v>456</v>
      </c>
      <c r="C245" s="243" t="s">
        <v>457</v>
      </c>
      <c r="D245" s="244" t="s">
        <v>216</v>
      </c>
      <c r="E245" s="245">
        <v>21.4</v>
      </c>
      <c r="F245" s="828"/>
      <c r="G245" s="246">
        <f>E245*F245</f>
        <v>0</v>
      </c>
      <c r="H245" s="247">
        <v>0</v>
      </c>
      <c r="I245" s="248">
        <f>E245*H245</f>
        <v>0</v>
      </c>
      <c r="J245" s="247"/>
      <c r="K245" s="248">
        <f>E245*J245</f>
        <v>0</v>
      </c>
      <c r="O245" s="240">
        <v>2</v>
      </c>
      <c r="AA245" s="213">
        <v>12</v>
      </c>
      <c r="AB245" s="213">
        <v>0</v>
      </c>
      <c r="AC245" s="213">
        <v>170</v>
      </c>
      <c r="AZ245" s="213">
        <v>1</v>
      </c>
      <c r="BA245" s="213">
        <f>IF(AZ245=1,G245,0)</f>
        <v>0</v>
      </c>
      <c r="BB245" s="213">
        <f>IF(AZ245=2,G245,0)</f>
        <v>0</v>
      </c>
      <c r="BC245" s="213">
        <f>IF(AZ245=3,G245,0)</f>
        <v>0</v>
      </c>
      <c r="BD245" s="213">
        <f>IF(AZ245=4,G245,0)</f>
        <v>0</v>
      </c>
      <c r="BE245" s="213">
        <f>IF(AZ245=5,G245,0)</f>
        <v>0</v>
      </c>
      <c r="CA245" s="240">
        <v>12</v>
      </c>
      <c r="CB245" s="240">
        <v>0</v>
      </c>
    </row>
    <row r="246" spans="1:15" ht="12.75">
      <c r="A246" s="249"/>
      <c r="B246" s="250"/>
      <c r="C246" s="768" t="s">
        <v>458</v>
      </c>
      <c r="D246" s="769"/>
      <c r="E246" s="769"/>
      <c r="F246" s="769"/>
      <c r="G246" s="770"/>
      <c r="I246" s="251"/>
      <c r="K246" s="251"/>
      <c r="L246" s="252" t="s">
        <v>458</v>
      </c>
      <c r="O246" s="240">
        <v>3</v>
      </c>
    </row>
    <row r="247" spans="1:15" ht="12.75">
      <c r="A247" s="249"/>
      <c r="B247" s="250"/>
      <c r="C247" s="768" t="s">
        <v>459</v>
      </c>
      <c r="D247" s="769"/>
      <c r="E247" s="769"/>
      <c r="F247" s="769"/>
      <c r="G247" s="770"/>
      <c r="I247" s="251"/>
      <c r="K247" s="251"/>
      <c r="L247" s="252" t="s">
        <v>459</v>
      </c>
      <c r="O247" s="240">
        <v>3</v>
      </c>
    </row>
    <row r="248" spans="1:15" ht="12.75">
      <c r="A248" s="249"/>
      <c r="B248" s="250"/>
      <c r="C248" s="768" t="s">
        <v>460</v>
      </c>
      <c r="D248" s="769"/>
      <c r="E248" s="769"/>
      <c r="F248" s="769"/>
      <c r="G248" s="770"/>
      <c r="I248" s="251"/>
      <c r="K248" s="251"/>
      <c r="L248" s="252" t="s">
        <v>460</v>
      </c>
      <c r="O248" s="240">
        <v>3</v>
      </c>
    </row>
    <row r="249" spans="1:15" ht="12.75">
      <c r="A249" s="249"/>
      <c r="B249" s="250"/>
      <c r="C249" s="768" t="s">
        <v>461</v>
      </c>
      <c r="D249" s="769"/>
      <c r="E249" s="769"/>
      <c r="F249" s="769"/>
      <c r="G249" s="770"/>
      <c r="I249" s="251"/>
      <c r="K249" s="251"/>
      <c r="L249" s="252" t="s">
        <v>461</v>
      </c>
      <c r="O249" s="240">
        <v>3</v>
      </c>
    </row>
    <row r="250" spans="1:15" ht="12.75">
      <c r="A250" s="249"/>
      <c r="B250" s="250"/>
      <c r="C250" s="768"/>
      <c r="D250" s="769"/>
      <c r="E250" s="769"/>
      <c r="F250" s="769"/>
      <c r="G250" s="770"/>
      <c r="I250" s="251"/>
      <c r="K250" s="251"/>
      <c r="L250" s="252"/>
      <c r="O250" s="240">
        <v>3</v>
      </c>
    </row>
    <row r="251" spans="1:15" ht="12.75">
      <c r="A251" s="249"/>
      <c r="B251" s="250"/>
      <c r="C251" s="768" t="s">
        <v>462</v>
      </c>
      <c r="D251" s="769"/>
      <c r="E251" s="769"/>
      <c r="F251" s="769"/>
      <c r="G251" s="770"/>
      <c r="I251" s="251"/>
      <c r="K251" s="251"/>
      <c r="L251" s="252" t="s">
        <v>462</v>
      </c>
      <c r="O251" s="240">
        <v>3</v>
      </c>
    </row>
    <row r="252" spans="1:15" ht="12.75">
      <c r="A252" s="249"/>
      <c r="B252" s="253"/>
      <c r="C252" s="809" t="s">
        <v>463</v>
      </c>
      <c r="D252" s="810"/>
      <c r="E252" s="254">
        <v>18</v>
      </c>
      <c r="F252" s="255"/>
      <c r="G252" s="256"/>
      <c r="H252" s="257"/>
      <c r="I252" s="251"/>
      <c r="J252" s="258"/>
      <c r="K252" s="251"/>
      <c r="M252" s="252" t="s">
        <v>463</v>
      </c>
      <c r="O252" s="240"/>
    </row>
    <row r="253" spans="1:15" ht="12.75">
      <c r="A253" s="249"/>
      <c r="B253" s="253"/>
      <c r="C253" s="809" t="s">
        <v>464</v>
      </c>
      <c r="D253" s="810"/>
      <c r="E253" s="254">
        <v>3</v>
      </c>
      <c r="F253" s="255"/>
      <c r="G253" s="256"/>
      <c r="H253" s="257"/>
      <c r="I253" s="251"/>
      <c r="J253" s="258"/>
      <c r="K253" s="251"/>
      <c r="M253" s="252" t="s">
        <v>464</v>
      </c>
      <c r="O253" s="240"/>
    </row>
    <row r="254" spans="1:15" ht="12.75">
      <c r="A254" s="249"/>
      <c r="B254" s="253"/>
      <c r="C254" s="809" t="s">
        <v>465</v>
      </c>
      <c r="D254" s="810"/>
      <c r="E254" s="254">
        <v>0.4</v>
      </c>
      <c r="F254" s="255"/>
      <c r="G254" s="256"/>
      <c r="H254" s="257"/>
      <c r="I254" s="251"/>
      <c r="J254" s="258"/>
      <c r="K254" s="251"/>
      <c r="M254" s="252" t="s">
        <v>465</v>
      </c>
      <c r="O254" s="240"/>
    </row>
    <row r="255" spans="1:80" ht="12.75">
      <c r="A255" s="241">
        <v>64</v>
      </c>
      <c r="B255" s="242" t="s">
        <v>466</v>
      </c>
      <c r="C255" s="243" t="s">
        <v>467</v>
      </c>
      <c r="D255" s="244" t="s">
        <v>216</v>
      </c>
      <c r="E255" s="245">
        <v>30</v>
      </c>
      <c r="F255" s="828"/>
      <c r="G255" s="246">
        <f>E255*F255</f>
        <v>0</v>
      </c>
      <c r="H255" s="247">
        <v>0</v>
      </c>
      <c r="I255" s="248">
        <f>E255*H255</f>
        <v>0</v>
      </c>
      <c r="J255" s="247"/>
      <c r="K255" s="248">
        <f>E255*J255</f>
        <v>0</v>
      </c>
      <c r="O255" s="240">
        <v>2</v>
      </c>
      <c r="AA255" s="213">
        <v>12</v>
      </c>
      <c r="AB255" s="213">
        <v>0</v>
      </c>
      <c r="AC255" s="213">
        <v>180</v>
      </c>
      <c r="AZ255" s="213">
        <v>1</v>
      </c>
      <c r="BA255" s="213">
        <f>IF(AZ255=1,G255,0)</f>
        <v>0</v>
      </c>
      <c r="BB255" s="213">
        <f>IF(AZ255=2,G255,0)</f>
        <v>0</v>
      </c>
      <c r="BC255" s="213">
        <f>IF(AZ255=3,G255,0)</f>
        <v>0</v>
      </c>
      <c r="BD255" s="213">
        <f>IF(AZ255=4,G255,0)</f>
        <v>0</v>
      </c>
      <c r="BE255" s="213">
        <f>IF(AZ255=5,G255,0)</f>
        <v>0</v>
      </c>
      <c r="CA255" s="240">
        <v>12</v>
      </c>
      <c r="CB255" s="240">
        <v>0</v>
      </c>
    </row>
    <row r="256" spans="1:15" ht="12.75">
      <c r="A256" s="249"/>
      <c r="B256" s="253"/>
      <c r="C256" s="809" t="s">
        <v>468</v>
      </c>
      <c r="D256" s="810"/>
      <c r="E256" s="254">
        <v>20</v>
      </c>
      <c r="F256" s="255"/>
      <c r="G256" s="256"/>
      <c r="H256" s="257"/>
      <c r="I256" s="251"/>
      <c r="J256" s="258"/>
      <c r="K256" s="251"/>
      <c r="M256" s="252" t="s">
        <v>468</v>
      </c>
      <c r="O256" s="240"/>
    </row>
    <row r="257" spans="1:15" ht="12.75">
      <c r="A257" s="249"/>
      <c r="B257" s="253"/>
      <c r="C257" s="809" t="s">
        <v>469</v>
      </c>
      <c r="D257" s="810"/>
      <c r="E257" s="254">
        <v>10</v>
      </c>
      <c r="F257" s="255"/>
      <c r="G257" s="256"/>
      <c r="H257" s="257"/>
      <c r="I257" s="251"/>
      <c r="J257" s="258"/>
      <c r="K257" s="251"/>
      <c r="M257" s="252" t="s">
        <v>469</v>
      </c>
      <c r="O257" s="240"/>
    </row>
    <row r="258" spans="1:80" ht="22.5">
      <c r="A258" s="241">
        <v>65</v>
      </c>
      <c r="B258" s="242" t="s">
        <v>470</v>
      </c>
      <c r="C258" s="243" t="s">
        <v>471</v>
      </c>
      <c r="D258" s="244" t="s">
        <v>183</v>
      </c>
      <c r="E258" s="245">
        <v>105.34</v>
      </c>
      <c r="F258" s="828"/>
      <c r="G258" s="246">
        <f>E258*F258</f>
        <v>0</v>
      </c>
      <c r="H258" s="247">
        <v>0.04165</v>
      </c>
      <c r="I258" s="248">
        <f>E258*H258</f>
        <v>4.387411</v>
      </c>
      <c r="J258" s="247"/>
      <c r="K258" s="248">
        <f>E258*J258</f>
        <v>0</v>
      </c>
      <c r="O258" s="240">
        <v>2</v>
      </c>
      <c r="AA258" s="213">
        <v>12</v>
      </c>
      <c r="AB258" s="213">
        <v>0</v>
      </c>
      <c r="AC258" s="213">
        <v>171</v>
      </c>
      <c r="AZ258" s="213">
        <v>1</v>
      </c>
      <c r="BA258" s="213">
        <f>IF(AZ258=1,G258,0)</f>
        <v>0</v>
      </c>
      <c r="BB258" s="213">
        <f>IF(AZ258=2,G258,0)</f>
        <v>0</v>
      </c>
      <c r="BC258" s="213">
        <f>IF(AZ258=3,G258,0)</f>
        <v>0</v>
      </c>
      <c r="BD258" s="213">
        <f>IF(AZ258=4,G258,0)</f>
        <v>0</v>
      </c>
      <c r="BE258" s="213">
        <f>IF(AZ258=5,G258,0)</f>
        <v>0</v>
      </c>
      <c r="CA258" s="240">
        <v>12</v>
      </c>
      <c r="CB258" s="240">
        <v>0</v>
      </c>
    </row>
    <row r="259" spans="1:15" ht="12.75">
      <c r="A259" s="249"/>
      <c r="B259" s="250"/>
      <c r="C259" s="768" t="s">
        <v>458</v>
      </c>
      <c r="D259" s="769"/>
      <c r="E259" s="769"/>
      <c r="F259" s="769"/>
      <c r="G259" s="770"/>
      <c r="I259" s="251"/>
      <c r="K259" s="251"/>
      <c r="L259" s="252" t="s">
        <v>458</v>
      </c>
      <c r="O259" s="240">
        <v>3</v>
      </c>
    </row>
    <row r="260" spans="1:15" ht="22.5">
      <c r="A260" s="249"/>
      <c r="B260" s="250"/>
      <c r="C260" s="768" t="s">
        <v>472</v>
      </c>
      <c r="D260" s="769"/>
      <c r="E260" s="769"/>
      <c r="F260" s="769"/>
      <c r="G260" s="770"/>
      <c r="I260" s="251"/>
      <c r="K260" s="251"/>
      <c r="L260" s="252" t="s">
        <v>472</v>
      </c>
      <c r="O260" s="240">
        <v>3</v>
      </c>
    </row>
    <row r="261" spans="1:15" ht="12.75">
      <c r="A261" s="249"/>
      <c r="B261" s="250"/>
      <c r="C261" s="768" t="s">
        <v>473</v>
      </c>
      <c r="D261" s="769"/>
      <c r="E261" s="769"/>
      <c r="F261" s="769"/>
      <c r="G261" s="770"/>
      <c r="I261" s="251"/>
      <c r="K261" s="251"/>
      <c r="L261" s="252" t="s">
        <v>473</v>
      </c>
      <c r="O261" s="240">
        <v>3</v>
      </c>
    </row>
    <row r="262" spans="1:15" ht="12.75">
      <c r="A262" s="249"/>
      <c r="B262" s="250"/>
      <c r="C262" s="768" t="s">
        <v>384</v>
      </c>
      <c r="D262" s="769"/>
      <c r="E262" s="769"/>
      <c r="F262" s="769"/>
      <c r="G262" s="770"/>
      <c r="I262" s="251"/>
      <c r="K262" s="251"/>
      <c r="L262" s="252" t="s">
        <v>384</v>
      </c>
      <c r="O262" s="240">
        <v>3</v>
      </c>
    </row>
    <row r="263" spans="1:15" ht="12.75">
      <c r="A263" s="249"/>
      <c r="B263" s="253"/>
      <c r="C263" s="809" t="s">
        <v>474</v>
      </c>
      <c r="D263" s="810"/>
      <c r="E263" s="254">
        <v>26.5</v>
      </c>
      <c r="F263" s="255"/>
      <c r="G263" s="256"/>
      <c r="H263" s="257"/>
      <c r="I263" s="251"/>
      <c r="J263" s="258"/>
      <c r="K263" s="251"/>
      <c r="M263" s="252" t="s">
        <v>474</v>
      </c>
      <c r="O263" s="240"/>
    </row>
    <row r="264" spans="1:15" ht="12.75">
      <c r="A264" s="249"/>
      <c r="B264" s="253"/>
      <c r="C264" s="809" t="s">
        <v>475</v>
      </c>
      <c r="D264" s="810"/>
      <c r="E264" s="254">
        <v>4.5</v>
      </c>
      <c r="F264" s="255"/>
      <c r="G264" s="256"/>
      <c r="H264" s="257"/>
      <c r="I264" s="251"/>
      <c r="J264" s="258"/>
      <c r="K264" s="251"/>
      <c r="M264" s="252" t="s">
        <v>475</v>
      </c>
      <c r="O264" s="240"/>
    </row>
    <row r="265" spans="1:15" ht="12.75">
      <c r="A265" s="249"/>
      <c r="B265" s="253"/>
      <c r="C265" s="809" t="s">
        <v>476</v>
      </c>
      <c r="D265" s="810"/>
      <c r="E265" s="254">
        <v>10.2</v>
      </c>
      <c r="F265" s="255"/>
      <c r="G265" s="256"/>
      <c r="H265" s="257"/>
      <c r="I265" s="251"/>
      <c r="J265" s="258"/>
      <c r="K265" s="251"/>
      <c r="M265" s="252" t="s">
        <v>476</v>
      </c>
      <c r="O265" s="240"/>
    </row>
    <row r="266" spans="1:15" ht="12.75">
      <c r="A266" s="249"/>
      <c r="B266" s="253"/>
      <c r="C266" s="809" t="s">
        <v>477</v>
      </c>
      <c r="D266" s="810"/>
      <c r="E266" s="254">
        <v>10.35</v>
      </c>
      <c r="F266" s="255"/>
      <c r="G266" s="256"/>
      <c r="H266" s="257"/>
      <c r="I266" s="251"/>
      <c r="J266" s="258"/>
      <c r="K266" s="251"/>
      <c r="M266" s="252" t="s">
        <v>477</v>
      </c>
      <c r="O266" s="240"/>
    </row>
    <row r="267" spans="1:15" ht="22.5">
      <c r="A267" s="249"/>
      <c r="B267" s="253"/>
      <c r="C267" s="809" t="s">
        <v>478</v>
      </c>
      <c r="D267" s="810"/>
      <c r="E267" s="254">
        <v>18</v>
      </c>
      <c r="F267" s="255"/>
      <c r="G267" s="256"/>
      <c r="H267" s="257"/>
      <c r="I267" s="251"/>
      <c r="J267" s="258"/>
      <c r="K267" s="251"/>
      <c r="M267" s="252" t="s">
        <v>478</v>
      </c>
      <c r="O267" s="240"/>
    </row>
    <row r="268" spans="1:15" ht="22.5">
      <c r="A268" s="249"/>
      <c r="B268" s="253"/>
      <c r="C268" s="809" t="s">
        <v>479</v>
      </c>
      <c r="D268" s="810"/>
      <c r="E268" s="254">
        <v>18</v>
      </c>
      <c r="F268" s="255"/>
      <c r="G268" s="256"/>
      <c r="H268" s="257"/>
      <c r="I268" s="251"/>
      <c r="J268" s="258"/>
      <c r="K268" s="251"/>
      <c r="M268" s="252" t="s">
        <v>479</v>
      </c>
      <c r="O268" s="240"/>
    </row>
    <row r="269" spans="1:15" ht="12.75">
      <c r="A269" s="249"/>
      <c r="B269" s="253"/>
      <c r="C269" s="809" t="s">
        <v>480</v>
      </c>
      <c r="D269" s="810"/>
      <c r="E269" s="254">
        <v>6.9</v>
      </c>
      <c r="F269" s="255"/>
      <c r="G269" s="256"/>
      <c r="H269" s="257"/>
      <c r="I269" s="251"/>
      <c r="J269" s="258"/>
      <c r="K269" s="251"/>
      <c r="M269" s="252" t="s">
        <v>480</v>
      </c>
      <c r="O269" s="240"/>
    </row>
    <row r="270" spans="1:15" ht="12.75">
      <c r="A270" s="249"/>
      <c r="B270" s="253"/>
      <c r="C270" s="809" t="s">
        <v>481</v>
      </c>
      <c r="D270" s="810"/>
      <c r="E270" s="254">
        <v>0.75</v>
      </c>
      <c r="F270" s="255"/>
      <c r="G270" s="256"/>
      <c r="H270" s="257"/>
      <c r="I270" s="251"/>
      <c r="J270" s="258"/>
      <c r="K270" s="251"/>
      <c r="M270" s="252" t="s">
        <v>481</v>
      </c>
      <c r="O270" s="240"/>
    </row>
    <row r="271" spans="1:15" ht="12.75">
      <c r="A271" s="249"/>
      <c r="B271" s="253"/>
      <c r="C271" s="809" t="s">
        <v>482</v>
      </c>
      <c r="D271" s="810"/>
      <c r="E271" s="254">
        <v>7.6</v>
      </c>
      <c r="F271" s="255"/>
      <c r="G271" s="256"/>
      <c r="H271" s="257"/>
      <c r="I271" s="251"/>
      <c r="J271" s="258"/>
      <c r="K271" s="251"/>
      <c r="M271" s="252" t="s">
        <v>482</v>
      </c>
      <c r="O271" s="240"/>
    </row>
    <row r="272" spans="1:15" ht="12.75">
      <c r="A272" s="249"/>
      <c r="B272" s="253"/>
      <c r="C272" s="809" t="s">
        <v>483</v>
      </c>
      <c r="D272" s="810"/>
      <c r="E272" s="254">
        <v>1</v>
      </c>
      <c r="F272" s="255"/>
      <c r="G272" s="256"/>
      <c r="H272" s="257"/>
      <c r="I272" s="251"/>
      <c r="J272" s="258"/>
      <c r="K272" s="251"/>
      <c r="M272" s="252" t="s">
        <v>483</v>
      </c>
      <c r="O272" s="240"/>
    </row>
    <row r="273" spans="1:15" ht="12.75">
      <c r="A273" s="249"/>
      <c r="B273" s="253"/>
      <c r="C273" s="809" t="s">
        <v>445</v>
      </c>
      <c r="D273" s="810"/>
      <c r="E273" s="254">
        <v>0.45</v>
      </c>
      <c r="F273" s="255"/>
      <c r="G273" s="256"/>
      <c r="H273" s="257"/>
      <c r="I273" s="251"/>
      <c r="J273" s="258"/>
      <c r="K273" s="251"/>
      <c r="M273" s="252" t="s">
        <v>445</v>
      </c>
      <c r="O273" s="240"/>
    </row>
    <row r="274" spans="1:15" ht="12.75">
      <c r="A274" s="249"/>
      <c r="B274" s="253"/>
      <c r="C274" s="809" t="s">
        <v>446</v>
      </c>
      <c r="D274" s="810"/>
      <c r="E274" s="254">
        <v>0.265</v>
      </c>
      <c r="F274" s="255"/>
      <c r="G274" s="256"/>
      <c r="H274" s="257"/>
      <c r="I274" s="251"/>
      <c r="J274" s="258"/>
      <c r="K274" s="251"/>
      <c r="M274" s="252" t="s">
        <v>446</v>
      </c>
      <c r="O274" s="240"/>
    </row>
    <row r="275" spans="1:15" ht="12.75">
      <c r="A275" s="249"/>
      <c r="B275" s="253"/>
      <c r="C275" s="809" t="s">
        <v>447</v>
      </c>
      <c r="D275" s="810"/>
      <c r="E275" s="254">
        <v>0.525</v>
      </c>
      <c r="F275" s="255"/>
      <c r="G275" s="256"/>
      <c r="H275" s="257"/>
      <c r="I275" s="251"/>
      <c r="J275" s="258"/>
      <c r="K275" s="251"/>
      <c r="M275" s="252" t="s">
        <v>447</v>
      </c>
      <c r="O275" s="240"/>
    </row>
    <row r="276" spans="1:15" ht="12.75">
      <c r="A276" s="249"/>
      <c r="B276" s="253"/>
      <c r="C276" s="809" t="s">
        <v>448</v>
      </c>
      <c r="D276" s="810"/>
      <c r="E276" s="254">
        <v>0.025</v>
      </c>
      <c r="F276" s="255"/>
      <c r="G276" s="256"/>
      <c r="H276" s="257"/>
      <c r="I276" s="251"/>
      <c r="J276" s="258"/>
      <c r="K276" s="251"/>
      <c r="M276" s="252" t="s">
        <v>448</v>
      </c>
      <c r="O276" s="240"/>
    </row>
    <row r="277" spans="1:15" ht="12.75">
      <c r="A277" s="249"/>
      <c r="B277" s="253"/>
      <c r="C277" s="809" t="s">
        <v>449</v>
      </c>
      <c r="D277" s="810"/>
      <c r="E277" s="254">
        <v>0.125</v>
      </c>
      <c r="F277" s="255"/>
      <c r="G277" s="256"/>
      <c r="H277" s="257"/>
      <c r="I277" s="251"/>
      <c r="J277" s="258"/>
      <c r="K277" s="251"/>
      <c r="M277" s="252" t="s">
        <v>449</v>
      </c>
      <c r="O277" s="240"/>
    </row>
    <row r="278" spans="1:15" ht="12.75">
      <c r="A278" s="249"/>
      <c r="B278" s="253"/>
      <c r="C278" s="809" t="s">
        <v>450</v>
      </c>
      <c r="D278" s="810"/>
      <c r="E278" s="254">
        <v>0.15</v>
      </c>
      <c r="F278" s="255"/>
      <c r="G278" s="256"/>
      <c r="H278" s="257"/>
      <c r="I278" s="251"/>
      <c r="J278" s="258"/>
      <c r="K278" s="251"/>
      <c r="M278" s="252" t="s">
        <v>450</v>
      </c>
      <c r="O278" s="240"/>
    </row>
    <row r="279" spans="1:80" ht="12.75">
      <c r="A279" s="241">
        <v>66</v>
      </c>
      <c r="B279" s="242" t="s">
        <v>484</v>
      </c>
      <c r="C279" s="243" t="s">
        <v>485</v>
      </c>
      <c r="D279" s="244" t="s">
        <v>186</v>
      </c>
      <c r="E279" s="245">
        <v>17.8785</v>
      </c>
      <c r="F279" s="828"/>
      <c r="G279" s="246">
        <f>E279*F279</f>
        <v>0</v>
      </c>
      <c r="H279" s="247">
        <v>2.52542</v>
      </c>
      <c r="I279" s="248">
        <f>E279*H279</f>
        <v>45.15072147</v>
      </c>
      <c r="J279" s="247">
        <v>0</v>
      </c>
      <c r="K279" s="248">
        <f>E279*J279</f>
        <v>0</v>
      </c>
      <c r="O279" s="240">
        <v>2</v>
      </c>
      <c r="AA279" s="213">
        <v>1</v>
      </c>
      <c r="AB279" s="213">
        <v>1</v>
      </c>
      <c r="AC279" s="213">
        <v>1</v>
      </c>
      <c r="AZ279" s="213">
        <v>1</v>
      </c>
      <c r="BA279" s="213">
        <f>IF(AZ279=1,G279,0)</f>
        <v>0</v>
      </c>
      <c r="BB279" s="213">
        <f>IF(AZ279=2,G279,0)</f>
        <v>0</v>
      </c>
      <c r="BC279" s="213">
        <f>IF(AZ279=3,G279,0)</f>
        <v>0</v>
      </c>
      <c r="BD279" s="213">
        <f>IF(AZ279=4,G279,0)</f>
        <v>0</v>
      </c>
      <c r="BE279" s="213">
        <f>IF(AZ279=5,G279,0)</f>
        <v>0</v>
      </c>
      <c r="CA279" s="240">
        <v>1</v>
      </c>
      <c r="CB279" s="240">
        <v>1</v>
      </c>
    </row>
    <row r="280" spans="1:15" ht="12.75">
      <c r="A280" s="249"/>
      <c r="B280" s="253"/>
      <c r="C280" s="809" t="s">
        <v>486</v>
      </c>
      <c r="D280" s="810"/>
      <c r="E280" s="254">
        <v>8.68</v>
      </c>
      <c r="F280" s="255"/>
      <c r="G280" s="256"/>
      <c r="H280" s="257"/>
      <c r="I280" s="251"/>
      <c r="J280" s="258"/>
      <c r="K280" s="251"/>
      <c r="M280" s="252" t="s">
        <v>486</v>
      </c>
      <c r="O280" s="240"/>
    </row>
    <row r="281" spans="1:15" ht="12.75">
      <c r="A281" s="249"/>
      <c r="B281" s="253"/>
      <c r="C281" s="809" t="s">
        <v>487</v>
      </c>
      <c r="D281" s="810"/>
      <c r="E281" s="254">
        <v>8.68</v>
      </c>
      <c r="F281" s="255"/>
      <c r="G281" s="256"/>
      <c r="H281" s="257"/>
      <c r="I281" s="251"/>
      <c r="J281" s="258"/>
      <c r="K281" s="251"/>
      <c r="M281" s="252" t="s">
        <v>487</v>
      </c>
      <c r="O281" s="240"/>
    </row>
    <row r="282" spans="1:15" ht="12.75">
      <c r="A282" s="249"/>
      <c r="B282" s="253"/>
      <c r="C282" s="809" t="s">
        <v>488</v>
      </c>
      <c r="D282" s="810"/>
      <c r="E282" s="254">
        <v>0.144</v>
      </c>
      <c r="F282" s="255"/>
      <c r="G282" s="256"/>
      <c r="H282" s="257"/>
      <c r="I282" s="251"/>
      <c r="J282" s="258"/>
      <c r="K282" s="251"/>
      <c r="M282" s="252" t="s">
        <v>488</v>
      </c>
      <c r="O282" s="240"/>
    </row>
    <row r="283" spans="1:15" ht="12.75">
      <c r="A283" s="249"/>
      <c r="B283" s="253"/>
      <c r="C283" s="809" t="s">
        <v>489</v>
      </c>
      <c r="D283" s="810"/>
      <c r="E283" s="254">
        <v>0.3745</v>
      </c>
      <c r="F283" s="255"/>
      <c r="G283" s="256"/>
      <c r="H283" s="257"/>
      <c r="I283" s="251"/>
      <c r="J283" s="258"/>
      <c r="K283" s="251"/>
      <c r="M283" s="252" t="s">
        <v>489</v>
      </c>
      <c r="O283" s="240"/>
    </row>
    <row r="284" spans="1:80" ht="22.5">
      <c r="A284" s="241">
        <v>67</v>
      </c>
      <c r="B284" s="242" t="s">
        <v>490</v>
      </c>
      <c r="C284" s="243" t="s">
        <v>491</v>
      </c>
      <c r="D284" s="244" t="s">
        <v>183</v>
      </c>
      <c r="E284" s="245">
        <v>240</v>
      </c>
      <c r="F284" s="828"/>
      <c r="G284" s="246">
        <f>E284*F284</f>
        <v>0</v>
      </c>
      <c r="H284" s="247">
        <v>0.006</v>
      </c>
      <c r="I284" s="248">
        <f>E284*H284</f>
        <v>1.44</v>
      </c>
      <c r="J284" s="247"/>
      <c r="K284" s="248">
        <f>E284*J284</f>
        <v>0</v>
      </c>
      <c r="O284" s="240">
        <v>2</v>
      </c>
      <c r="AA284" s="213">
        <v>12</v>
      </c>
      <c r="AB284" s="213">
        <v>0</v>
      </c>
      <c r="AC284" s="213">
        <v>189</v>
      </c>
      <c r="AZ284" s="213">
        <v>1</v>
      </c>
      <c r="BA284" s="213">
        <f>IF(AZ284=1,G284,0)</f>
        <v>0</v>
      </c>
      <c r="BB284" s="213">
        <f>IF(AZ284=2,G284,0)</f>
        <v>0</v>
      </c>
      <c r="BC284" s="213">
        <f>IF(AZ284=3,G284,0)</f>
        <v>0</v>
      </c>
      <c r="BD284" s="213">
        <f>IF(AZ284=4,G284,0)</f>
        <v>0</v>
      </c>
      <c r="BE284" s="213">
        <f>IF(AZ284=5,G284,0)</f>
        <v>0</v>
      </c>
      <c r="CA284" s="240">
        <v>12</v>
      </c>
      <c r="CB284" s="240">
        <v>0</v>
      </c>
    </row>
    <row r="285" spans="1:15" ht="12.75">
      <c r="A285" s="249"/>
      <c r="B285" s="250"/>
      <c r="C285" s="768" t="s">
        <v>458</v>
      </c>
      <c r="D285" s="769"/>
      <c r="E285" s="769"/>
      <c r="F285" s="769"/>
      <c r="G285" s="770"/>
      <c r="I285" s="251"/>
      <c r="K285" s="251"/>
      <c r="L285" s="252" t="s">
        <v>458</v>
      </c>
      <c r="O285" s="240">
        <v>3</v>
      </c>
    </row>
    <row r="286" spans="1:15" ht="22.5">
      <c r="A286" s="249"/>
      <c r="B286" s="250"/>
      <c r="C286" s="768" t="s">
        <v>492</v>
      </c>
      <c r="D286" s="769"/>
      <c r="E286" s="769"/>
      <c r="F286" s="769"/>
      <c r="G286" s="770"/>
      <c r="I286" s="251"/>
      <c r="K286" s="251"/>
      <c r="L286" s="252" t="s">
        <v>492</v>
      </c>
      <c r="O286" s="240">
        <v>3</v>
      </c>
    </row>
    <row r="287" spans="1:15" ht="12.75">
      <c r="A287" s="249"/>
      <c r="B287" s="250"/>
      <c r="C287" s="768" t="s">
        <v>493</v>
      </c>
      <c r="D287" s="769"/>
      <c r="E287" s="769"/>
      <c r="F287" s="769"/>
      <c r="G287" s="770"/>
      <c r="I287" s="251"/>
      <c r="K287" s="251"/>
      <c r="L287" s="252" t="s">
        <v>493</v>
      </c>
      <c r="O287" s="240">
        <v>3</v>
      </c>
    </row>
    <row r="288" spans="1:15" ht="12.75">
      <c r="A288" s="249"/>
      <c r="B288" s="250"/>
      <c r="C288" s="768" t="s">
        <v>494</v>
      </c>
      <c r="D288" s="769"/>
      <c r="E288" s="769"/>
      <c r="F288" s="769"/>
      <c r="G288" s="770"/>
      <c r="I288" s="251"/>
      <c r="K288" s="251"/>
      <c r="L288" s="252" t="s">
        <v>494</v>
      </c>
      <c r="O288" s="240">
        <v>3</v>
      </c>
    </row>
    <row r="289" spans="1:15" ht="22.5">
      <c r="A289" s="249"/>
      <c r="B289" s="253"/>
      <c r="C289" s="809" t="s">
        <v>413</v>
      </c>
      <c r="D289" s="810"/>
      <c r="E289" s="254">
        <v>120</v>
      </c>
      <c r="F289" s="255"/>
      <c r="G289" s="256"/>
      <c r="H289" s="257"/>
      <c r="I289" s="251"/>
      <c r="J289" s="258"/>
      <c r="K289" s="251"/>
      <c r="M289" s="252" t="s">
        <v>413</v>
      </c>
      <c r="O289" s="240"/>
    </row>
    <row r="290" spans="1:15" ht="22.5">
      <c r="A290" s="249"/>
      <c r="B290" s="253"/>
      <c r="C290" s="809" t="s">
        <v>414</v>
      </c>
      <c r="D290" s="810"/>
      <c r="E290" s="254">
        <v>120</v>
      </c>
      <c r="F290" s="255"/>
      <c r="G290" s="256"/>
      <c r="H290" s="257"/>
      <c r="I290" s="251"/>
      <c r="J290" s="258"/>
      <c r="K290" s="251"/>
      <c r="M290" s="252" t="s">
        <v>414</v>
      </c>
      <c r="O290" s="240"/>
    </row>
    <row r="291" spans="1:80" ht="22.5">
      <c r="A291" s="241">
        <v>68</v>
      </c>
      <c r="B291" s="242" t="s">
        <v>495</v>
      </c>
      <c r="C291" s="243" t="s">
        <v>496</v>
      </c>
      <c r="D291" s="244" t="s">
        <v>183</v>
      </c>
      <c r="E291" s="245">
        <v>143.94</v>
      </c>
      <c r="F291" s="828"/>
      <c r="G291" s="246">
        <f>E291*F291</f>
        <v>0</v>
      </c>
      <c r="H291" s="247">
        <v>0.00403</v>
      </c>
      <c r="I291" s="248">
        <f>E291*H291</f>
        <v>0.5800782</v>
      </c>
      <c r="J291" s="247"/>
      <c r="K291" s="248">
        <f>E291*J291</f>
        <v>0</v>
      </c>
      <c r="O291" s="240">
        <v>2</v>
      </c>
      <c r="AA291" s="213">
        <v>12</v>
      </c>
      <c r="AB291" s="213">
        <v>0</v>
      </c>
      <c r="AC291" s="213">
        <v>190</v>
      </c>
      <c r="AZ291" s="213">
        <v>1</v>
      </c>
      <c r="BA291" s="213">
        <f>IF(AZ291=1,G291,0)</f>
        <v>0</v>
      </c>
      <c r="BB291" s="213">
        <f>IF(AZ291=2,G291,0)</f>
        <v>0</v>
      </c>
      <c r="BC291" s="213">
        <f>IF(AZ291=3,G291,0)</f>
        <v>0</v>
      </c>
      <c r="BD291" s="213">
        <f>IF(AZ291=4,G291,0)</f>
        <v>0</v>
      </c>
      <c r="BE291" s="213">
        <f>IF(AZ291=5,G291,0)</f>
        <v>0</v>
      </c>
      <c r="CA291" s="240">
        <v>12</v>
      </c>
      <c r="CB291" s="240">
        <v>0</v>
      </c>
    </row>
    <row r="292" spans="1:15" ht="12.75">
      <c r="A292" s="249"/>
      <c r="B292" s="250"/>
      <c r="C292" s="768" t="s">
        <v>458</v>
      </c>
      <c r="D292" s="769"/>
      <c r="E292" s="769"/>
      <c r="F292" s="769"/>
      <c r="G292" s="770"/>
      <c r="I292" s="251"/>
      <c r="K292" s="251"/>
      <c r="L292" s="252" t="s">
        <v>458</v>
      </c>
      <c r="O292" s="240">
        <v>3</v>
      </c>
    </row>
    <row r="293" spans="1:15" ht="22.5">
      <c r="A293" s="249"/>
      <c r="B293" s="250"/>
      <c r="C293" s="768" t="s">
        <v>497</v>
      </c>
      <c r="D293" s="769"/>
      <c r="E293" s="769"/>
      <c r="F293" s="769"/>
      <c r="G293" s="770"/>
      <c r="I293" s="251"/>
      <c r="K293" s="251"/>
      <c r="L293" s="252" t="s">
        <v>497</v>
      </c>
      <c r="O293" s="240">
        <v>3</v>
      </c>
    </row>
    <row r="294" spans="1:15" ht="12.75">
      <c r="A294" s="249"/>
      <c r="B294" s="250"/>
      <c r="C294" s="768" t="s">
        <v>498</v>
      </c>
      <c r="D294" s="769"/>
      <c r="E294" s="769"/>
      <c r="F294" s="769"/>
      <c r="G294" s="770"/>
      <c r="I294" s="251"/>
      <c r="K294" s="251"/>
      <c r="L294" s="252" t="s">
        <v>498</v>
      </c>
      <c r="O294" s="240">
        <v>3</v>
      </c>
    </row>
    <row r="295" spans="1:15" ht="12.75">
      <c r="A295" s="249"/>
      <c r="B295" s="250"/>
      <c r="C295" s="768" t="s">
        <v>494</v>
      </c>
      <c r="D295" s="769"/>
      <c r="E295" s="769"/>
      <c r="F295" s="769"/>
      <c r="G295" s="770"/>
      <c r="I295" s="251"/>
      <c r="K295" s="251"/>
      <c r="L295" s="252" t="s">
        <v>494</v>
      </c>
      <c r="O295" s="240">
        <v>3</v>
      </c>
    </row>
    <row r="296" spans="1:15" ht="12.75">
      <c r="A296" s="249"/>
      <c r="B296" s="253"/>
      <c r="C296" s="809" t="s">
        <v>405</v>
      </c>
      <c r="D296" s="810"/>
      <c r="E296" s="254">
        <v>68</v>
      </c>
      <c r="F296" s="255"/>
      <c r="G296" s="256"/>
      <c r="H296" s="257"/>
      <c r="I296" s="251"/>
      <c r="J296" s="258"/>
      <c r="K296" s="251"/>
      <c r="M296" s="252" t="s">
        <v>405</v>
      </c>
      <c r="O296" s="240"/>
    </row>
    <row r="297" spans="1:15" ht="12.75">
      <c r="A297" s="249"/>
      <c r="B297" s="253"/>
      <c r="C297" s="809" t="s">
        <v>406</v>
      </c>
      <c r="D297" s="810"/>
      <c r="E297" s="254">
        <v>69</v>
      </c>
      <c r="F297" s="255"/>
      <c r="G297" s="256"/>
      <c r="H297" s="257"/>
      <c r="I297" s="251"/>
      <c r="J297" s="258"/>
      <c r="K297" s="251"/>
      <c r="M297" s="252" t="s">
        <v>406</v>
      </c>
      <c r="O297" s="240"/>
    </row>
    <row r="298" spans="1:15" ht="12.75">
      <c r="A298" s="249"/>
      <c r="B298" s="253"/>
      <c r="C298" s="809" t="s">
        <v>499</v>
      </c>
      <c r="D298" s="810"/>
      <c r="E298" s="254">
        <v>2.84</v>
      </c>
      <c r="F298" s="255"/>
      <c r="G298" s="256"/>
      <c r="H298" s="257"/>
      <c r="I298" s="251"/>
      <c r="J298" s="258"/>
      <c r="K298" s="251"/>
      <c r="M298" s="252" t="s">
        <v>499</v>
      </c>
      <c r="O298" s="240"/>
    </row>
    <row r="299" spans="1:15" ht="12.75">
      <c r="A299" s="249"/>
      <c r="B299" s="253"/>
      <c r="C299" s="809" t="s">
        <v>500</v>
      </c>
      <c r="D299" s="810"/>
      <c r="E299" s="254">
        <v>1.1</v>
      </c>
      <c r="F299" s="255"/>
      <c r="G299" s="256"/>
      <c r="H299" s="257"/>
      <c r="I299" s="251"/>
      <c r="J299" s="258"/>
      <c r="K299" s="251"/>
      <c r="M299" s="252" t="s">
        <v>500</v>
      </c>
      <c r="O299" s="240"/>
    </row>
    <row r="300" spans="1:15" ht="12.75">
      <c r="A300" s="249"/>
      <c r="B300" s="253"/>
      <c r="C300" s="809" t="s">
        <v>428</v>
      </c>
      <c r="D300" s="810"/>
      <c r="E300" s="254">
        <v>3</v>
      </c>
      <c r="F300" s="255"/>
      <c r="G300" s="256"/>
      <c r="H300" s="257"/>
      <c r="I300" s="251"/>
      <c r="J300" s="258"/>
      <c r="K300" s="251"/>
      <c r="M300" s="252" t="s">
        <v>428</v>
      </c>
      <c r="O300" s="240"/>
    </row>
    <row r="301" spans="1:80" ht="22.5">
      <c r="A301" s="241">
        <v>69</v>
      </c>
      <c r="B301" s="242" t="s">
        <v>501</v>
      </c>
      <c r="C301" s="243" t="s">
        <v>502</v>
      </c>
      <c r="D301" s="244" t="s">
        <v>183</v>
      </c>
      <c r="E301" s="245">
        <v>94.5</v>
      </c>
      <c r="F301" s="828"/>
      <c r="G301" s="246">
        <f>E301*F301</f>
        <v>0</v>
      </c>
      <c r="H301" s="247">
        <v>0.00403</v>
      </c>
      <c r="I301" s="248">
        <f>E301*H301</f>
        <v>0.380835</v>
      </c>
      <c r="J301" s="247"/>
      <c r="K301" s="248">
        <f>E301*J301</f>
        <v>0</v>
      </c>
      <c r="O301" s="240">
        <v>2</v>
      </c>
      <c r="AA301" s="213">
        <v>12</v>
      </c>
      <c r="AB301" s="213">
        <v>0</v>
      </c>
      <c r="AC301" s="213">
        <v>191</v>
      </c>
      <c r="AZ301" s="213">
        <v>1</v>
      </c>
      <c r="BA301" s="213">
        <f>IF(AZ301=1,G301,0)</f>
        <v>0</v>
      </c>
      <c r="BB301" s="213">
        <f>IF(AZ301=2,G301,0)</f>
        <v>0</v>
      </c>
      <c r="BC301" s="213">
        <f>IF(AZ301=3,G301,0)</f>
        <v>0</v>
      </c>
      <c r="BD301" s="213">
        <f>IF(AZ301=4,G301,0)</f>
        <v>0</v>
      </c>
      <c r="BE301" s="213">
        <f>IF(AZ301=5,G301,0)</f>
        <v>0</v>
      </c>
      <c r="CA301" s="240">
        <v>12</v>
      </c>
      <c r="CB301" s="240">
        <v>0</v>
      </c>
    </row>
    <row r="302" spans="1:15" ht="12.75">
      <c r="A302" s="249"/>
      <c r="B302" s="250"/>
      <c r="C302" s="768" t="s">
        <v>458</v>
      </c>
      <c r="D302" s="769"/>
      <c r="E302" s="769"/>
      <c r="F302" s="769"/>
      <c r="G302" s="770"/>
      <c r="I302" s="251"/>
      <c r="K302" s="251"/>
      <c r="L302" s="252" t="s">
        <v>458</v>
      </c>
      <c r="O302" s="240">
        <v>3</v>
      </c>
    </row>
    <row r="303" spans="1:15" ht="12.75">
      <c r="A303" s="249"/>
      <c r="B303" s="250"/>
      <c r="C303" s="768" t="s">
        <v>503</v>
      </c>
      <c r="D303" s="769"/>
      <c r="E303" s="769"/>
      <c r="F303" s="769"/>
      <c r="G303" s="770"/>
      <c r="I303" s="251"/>
      <c r="K303" s="251"/>
      <c r="L303" s="252" t="s">
        <v>503</v>
      </c>
      <c r="O303" s="240">
        <v>3</v>
      </c>
    </row>
    <row r="304" spans="1:15" ht="12.75">
      <c r="A304" s="249"/>
      <c r="B304" s="250"/>
      <c r="C304" s="768" t="s">
        <v>494</v>
      </c>
      <c r="D304" s="769"/>
      <c r="E304" s="769"/>
      <c r="F304" s="769"/>
      <c r="G304" s="770"/>
      <c r="I304" s="251"/>
      <c r="K304" s="251"/>
      <c r="L304" s="252" t="s">
        <v>494</v>
      </c>
      <c r="O304" s="240">
        <v>3</v>
      </c>
    </row>
    <row r="305" spans="1:15" ht="12.75">
      <c r="A305" s="249"/>
      <c r="B305" s="253"/>
      <c r="C305" s="809" t="s">
        <v>411</v>
      </c>
      <c r="D305" s="810"/>
      <c r="E305" s="254">
        <v>53</v>
      </c>
      <c r="F305" s="255"/>
      <c r="G305" s="256"/>
      <c r="H305" s="257"/>
      <c r="I305" s="251"/>
      <c r="J305" s="258"/>
      <c r="K305" s="251"/>
      <c r="M305" s="252" t="s">
        <v>411</v>
      </c>
      <c r="O305" s="240"/>
    </row>
    <row r="306" spans="1:15" ht="12.75">
      <c r="A306" s="249"/>
      <c r="B306" s="253"/>
      <c r="C306" s="809" t="s">
        <v>412</v>
      </c>
      <c r="D306" s="810"/>
      <c r="E306" s="254">
        <v>9</v>
      </c>
      <c r="F306" s="255"/>
      <c r="G306" s="256"/>
      <c r="H306" s="257"/>
      <c r="I306" s="251"/>
      <c r="J306" s="258"/>
      <c r="K306" s="251"/>
      <c r="M306" s="252" t="s">
        <v>412</v>
      </c>
      <c r="O306" s="240"/>
    </row>
    <row r="307" spans="1:15" ht="12.75">
      <c r="A307" s="249"/>
      <c r="B307" s="253"/>
      <c r="C307" s="809" t="s">
        <v>416</v>
      </c>
      <c r="D307" s="810"/>
      <c r="E307" s="254">
        <v>13.8</v>
      </c>
      <c r="F307" s="255"/>
      <c r="G307" s="256"/>
      <c r="H307" s="257"/>
      <c r="I307" s="251"/>
      <c r="J307" s="258"/>
      <c r="K307" s="251"/>
      <c r="M307" s="252" t="s">
        <v>416</v>
      </c>
      <c r="O307" s="240"/>
    </row>
    <row r="308" spans="1:15" ht="12.75">
      <c r="A308" s="249"/>
      <c r="B308" s="253"/>
      <c r="C308" s="809" t="s">
        <v>417</v>
      </c>
      <c r="D308" s="810"/>
      <c r="E308" s="254">
        <v>1.5</v>
      </c>
      <c r="F308" s="255"/>
      <c r="G308" s="256"/>
      <c r="H308" s="257"/>
      <c r="I308" s="251"/>
      <c r="J308" s="258"/>
      <c r="K308" s="251"/>
      <c r="M308" s="252" t="s">
        <v>417</v>
      </c>
      <c r="O308" s="240"/>
    </row>
    <row r="309" spans="1:15" ht="12.75">
      <c r="A309" s="249"/>
      <c r="B309" s="253"/>
      <c r="C309" s="809" t="s">
        <v>419</v>
      </c>
      <c r="D309" s="810"/>
      <c r="E309" s="254">
        <v>15.2</v>
      </c>
      <c r="F309" s="255"/>
      <c r="G309" s="256"/>
      <c r="H309" s="257"/>
      <c r="I309" s="251"/>
      <c r="J309" s="258"/>
      <c r="K309" s="251"/>
      <c r="M309" s="252" t="s">
        <v>419</v>
      </c>
      <c r="O309" s="240"/>
    </row>
    <row r="310" spans="1:15" ht="12.75">
      <c r="A310" s="249"/>
      <c r="B310" s="253"/>
      <c r="C310" s="809" t="s">
        <v>420</v>
      </c>
      <c r="D310" s="810"/>
      <c r="E310" s="254">
        <v>2</v>
      </c>
      <c r="F310" s="255"/>
      <c r="G310" s="256"/>
      <c r="H310" s="257"/>
      <c r="I310" s="251"/>
      <c r="J310" s="258"/>
      <c r="K310" s="251"/>
      <c r="M310" s="252" t="s">
        <v>420</v>
      </c>
      <c r="O310" s="240"/>
    </row>
    <row r="311" spans="1:80" ht="22.5">
      <c r="A311" s="241">
        <v>70</v>
      </c>
      <c r="B311" s="242" t="s">
        <v>504</v>
      </c>
      <c r="C311" s="243" t="s">
        <v>505</v>
      </c>
      <c r="D311" s="244" t="s">
        <v>108</v>
      </c>
      <c r="E311" s="245">
        <v>4</v>
      </c>
      <c r="F311" s="828"/>
      <c r="G311" s="246">
        <f>E311*F311</f>
        <v>0</v>
      </c>
      <c r="H311" s="247">
        <v>0</v>
      </c>
      <c r="I311" s="248">
        <f>E311*H311</f>
        <v>0</v>
      </c>
      <c r="J311" s="247"/>
      <c r="K311" s="248">
        <f>E311*J311</f>
        <v>0</v>
      </c>
      <c r="O311" s="240">
        <v>2</v>
      </c>
      <c r="AA311" s="213">
        <v>12</v>
      </c>
      <c r="AB311" s="213">
        <v>0</v>
      </c>
      <c r="AC311" s="213">
        <v>172</v>
      </c>
      <c r="AZ311" s="213">
        <v>1</v>
      </c>
      <c r="BA311" s="213">
        <f>IF(AZ311=1,G311,0)</f>
        <v>0</v>
      </c>
      <c r="BB311" s="213">
        <f>IF(AZ311=2,G311,0)</f>
        <v>0</v>
      </c>
      <c r="BC311" s="213">
        <f>IF(AZ311=3,G311,0)</f>
        <v>0</v>
      </c>
      <c r="BD311" s="213">
        <f>IF(AZ311=4,G311,0)</f>
        <v>0</v>
      </c>
      <c r="BE311" s="213">
        <f>IF(AZ311=5,G311,0)</f>
        <v>0</v>
      </c>
      <c r="CA311" s="240">
        <v>12</v>
      </c>
      <c r="CB311" s="240">
        <v>0</v>
      </c>
    </row>
    <row r="312" spans="1:15" ht="12.75">
      <c r="A312" s="249"/>
      <c r="B312" s="250"/>
      <c r="C312" s="768" t="s">
        <v>453</v>
      </c>
      <c r="D312" s="769"/>
      <c r="E312" s="769"/>
      <c r="F312" s="769"/>
      <c r="G312" s="770"/>
      <c r="I312" s="251"/>
      <c r="K312" s="251"/>
      <c r="L312" s="252" t="s">
        <v>453</v>
      </c>
      <c r="O312" s="240">
        <v>3</v>
      </c>
    </row>
    <row r="313" spans="1:80" ht="22.5">
      <c r="A313" s="241">
        <v>71</v>
      </c>
      <c r="B313" s="242" t="s">
        <v>506</v>
      </c>
      <c r="C313" s="243" t="s">
        <v>507</v>
      </c>
      <c r="D313" s="244" t="s">
        <v>183</v>
      </c>
      <c r="E313" s="245">
        <v>9.8718</v>
      </c>
      <c r="F313" s="828"/>
      <c r="G313" s="246">
        <f>E313*F313</f>
        <v>0</v>
      </c>
      <c r="H313" s="247">
        <v>0.1515</v>
      </c>
      <c r="I313" s="248">
        <f>E313*H313</f>
        <v>1.4955777000000001</v>
      </c>
      <c r="J313" s="247"/>
      <c r="K313" s="248">
        <f>E313*J313</f>
        <v>0</v>
      </c>
      <c r="O313" s="240">
        <v>2</v>
      </c>
      <c r="AA313" s="213">
        <v>12</v>
      </c>
      <c r="AB313" s="213">
        <v>0</v>
      </c>
      <c r="AC313" s="213">
        <v>173</v>
      </c>
      <c r="AZ313" s="213">
        <v>1</v>
      </c>
      <c r="BA313" s="213">
        <f>IF(AZ313=1,G313,0)</f>
        <v>0</v>
      </c>
      <c r="BB313" s="213">
        <f>IF(AZ313=2,G313,0)</f>
        <v>0</v>
      </c>
      <c r="BC313" s="213">
        <f>IF(AZ313=3,G313,0)</f>
        <v>0</v>
      </c>
      <c r="BD313" s="213">
        <f>IF(AZ313=4,G313,0)</f>
        <v>0</v>
      </c>
      <c r="BE313" s="213">
        <f>IF(AZ313=5,G313,0)</f>
        <v>0</v>
      </c>
      <c r="CA313" s="240">
        <v>12</v>
      </c>
      <c r="CB313" s="240">
        <v>0</v>
      </c>
    </row>
    <row r="314" spans="1:15" ht="12.75">
      <c r="A314" s="249"/>
      <c r="B314" s="250"/>
      <c r="C314" s="768" t="s">
        <v>508</v>
      </c>
      <c r="D314" s="769"/>
      <c r="E314" s="769"/>
      <c r="F314" s="769"/>
      <c r="G314" s="770"/>
      <c r="I314" s="251"/>
      <c r="K314" s="251"/>
      <c r="L314" s="252" t="s">
        <v>508</v>
      </c>
      <c r="O314" s="240">
        <v>3</v>
      </c>
    </row>
    <row r="315" spans="1:15" ht="12.75">
      <c r="A315" s="249"/>
      <c r="B315" s="253"/>
      <c r="C315" s="809" t="s">
        <v>509</v>
      </c>
      <c r="D315" s="810"/>
      <c r="E315" s="254">
        <v>7.3225</v>
      </c>
      <c r="F315" s="255"/>
      <c r="G315" s="256"/>
      <c r="H315" s="257"/>
      <c r="I315" s="251"/>
      <c r="J315" s="258"/>
      <c r="K315" s="251"/>
      <c r="M315" s="252" t="s">
        <v>509</v>
      </c>
      <c r="O315" s="240"/>
    </row>
    <row r="316" spans="1:15" ht="12.75">
      <c r="A316" s="249"/>
      <c r="B316" s="253"/>
      <c r="C316" s="809" t="s">
        <v>510</v>
      </c>
      <c r="D316" s="810"/>
      <c r="E316" s="254">
        <v>0.68</v>
      </c>
      <c r="F316" s="255"/>
      <c r="G316" s="256"/>
      <c r="H316" s="257"/>
      <c r="I316" s="251"/>
      <c r="J316" s="258"/>
      <c r="K316" s="251"/>
      <c r="M316" s="252" t="s">
        <v>510</v>
      </c>
      <c r="O316" s="240"/>
    </row>
    <row r="317" spans="1:15" ht="12.75">
      <c r="A317" s="249"/>
      <c r="B317" s="253"/>
      <c r="C317" s="809" t="s">
        <v>511</v>
      </c>
      <c r="D317" s="810"/>
      <c r="E317" s="254">
        <v>1.8693</v>
      </c>
      <c r="F317" s="255"/>
      <c r="G317" s="256"/>
      <c r="H317" s="257"/>
      <c r="I317" s="251"/>
      <c r="J317" s="258"/>
      <c r="K317" s="251"/>
      <c r="M317" s="252" t="s">
        <v>511</v>
      </c>
      <c r="O317" s="240"/>
    </row>
    <row r="318" spans="1:80" ht="12.75">
      <c r="A318" s="241">
        <v>72</v>
      </c>
      <c r="B318" s="242" t="s">
        <v>512</v>
      </c>
      <c r="C318" s="243" t="s">
        <v>513</v>
      </c>
      <c r="D318" s="244" t="s">
        <v>183</v>
      </c>
      <c r="E318" s="245">
        <v>27.8</v>
      </c>
      <c r="F318" s="828"/>
      <c r="G318" s="246">
        <f>E318*F318</f>
        <v>0</v>
      </c>
      <c r="H318" s="247">
        <v>0</v>
      </c>
      <c r="I318" s="248">
        <f>E318*H318</f>
        <v>0</v>
      </c>
      <c r="J318" s="247"/>
      <c r="K318" s="248">
        <f>E318*J318</f>
        <v>0</v>
      </c>
      <c r="O318" s="240">
        <v>2</v>
      </c>
      <c r="AA318" s="213">
        <v>12</v>
      </c>
      <c r="AB318" s="213">
        <v>0</v>
      </c>
      <c r="AC318" s="213">
        <v>193</v>
      </c>
      <c r="AZ318" s="213">
        <v>1</v>
      </c>
      <c r="BA318" s="213">
        <f>IF(AZ318=1,G318,0)</f>
        <v>0</v>
      </c>
      <c r="BB318" s="213">
        <f>IF(AZ318=2,G318,0)</f>
        <v>0</v>
      </c>
      <c r="BC318" s="213">
        <f>IF(AZ318=3,G318,0)</f>
        <v>0</v>
      </c>
      <c r="BD318" s="213">
        <f>IF(AZ318=4,G318,0)</f>
        <v>0</v>
      </c>
      <c r="BE318" s="213">
        <f>IF(AZ318=5,G318,0)</f>
        <v>0</v>
      </c>
      <c r="CA318" s="240">
        <v>12</v>
      </c>
      <c r="CB318" s="240">
        <v>0</v>
      </c>
    </row>
    <row r="319" spans="1:15" ht="22.5">
      <c r="A319" s="249"/>
      <c r="B319" s="250"/>
      <c r="C319" s="768" t="s">
        <v>514</v>
      </c>
      <c r="D319" s="769"/>
      <c r="E319" s="769"/>
      <c r="F319" s="769"/>
      <c r="G319" s="770"/>
      <c r="I319" s="251"/>
      <c r="K319" s="251"/>
      <c r="L319" s="252" t="s">
        <v>514</v>
      </c>
      <c r="O319" s="240">
        <v>3</v>
      </c>
    </row>
    <row r="320" spans="1:15" ht="12.75">
      <c r="A320" s="249"/>
      <c r="B320" s="250"/>
      <c r="C320" s="768" t="s">
        <v>515</v>
      </c>
      <c r="D320" s="769"/>
      <c r="E320" s="769"/>
      <c r="F320" s="769"/>
      <c r="G320" s="770"/>
      <c r="I320" s="251"/>
      <c r="K320" s="251"/>
      <c r="L320" s="252" t="s">
        <v>515</v>
      </c>
      <c r="O320" s="240">
        <v>3</v>
      </c>
    </row>
    <row r="321" spans="1:15" ht="12.75">
      <c r="A321" s="249"/>
      <c r="B321" s="253"/>
      <c r="C321" s="809" t="s">
        <v>423</v>
      </c>
      <c r="D321" s="810"/>
      <c r="E321" s="254">
        <v>9</v>
      </c>
      <c r="F321" s="255"/>
      <c r="G321" s="256"/>
      <c r="H321" s="257"/>
      <c r="I321" s="251"/>
      <c r="J321" s="258"/>
      <c r="K321" s="251"/>
      <c r="M321" s="252" t="s">
        <v>423</v>
      </c>
      <c r="O321" s="240"/>
    </row>
    <row r="322" spans="1:15" ht="12.75">
      <c r="A322" s="249"/>
      <c r="B322" s="253"/>
      <c r="C322" s="809" t="s">
        <v>424</v>
      </c>
      <c r="D322" s="810"/>
      <c r="E322" s="254">
        <v>5.3</v>
      </c>
      <c r="F322" s="255"/>
      <c r="G322" s="256"/>
      <c r="H322" s="257"/>
      <c r="I322" s="251"/>
      <c r="J322" s="258"/>
      <c r="K322" s="251"/>
      <c r="M322" s="252" t="s">
        <v>424</v>
      </c>
      <c r="O322" s="240"/>
    </row>
    <row r="323" spans="1:15" ht="12.75">
      <c r="A323" s="249"/>
      <c r="B323" s="253"/>
      <c r="C323" s="809" t="s">
        <v>425</v>
      </c>
      <c r="D323" s="810"/>
      <c r="E323" s="254">
        <v>10.5</v>
      </c>
      <c r="F323" s="255"/>
      <c r="G323" s="256"/>
      <c r="H323" s="257"/>
      <c r="I323" s="251"/>
      <c r="J323" s="258"/>
      <c r="K323" s="251"/>
      <c r="M323" s="252" t="s">
        <v>425</v>
      </c>
      <c r="O323" s="240"/>
    </row>
    <row r="324" spans="1:15" ht="12.75">
      <c r="A324" s="249"/>
      <c r="B324" s="253"/>
      <c r="C324" s="809" t="s">
        <v>426</v>
      </c>
      <c r="D324" s="810"/>
      <c r="E324" s="254">
        <v>0.5</v>
      </c>
      <c r="F324" s="255"/>
      <c r="G324" s="256"/>
      <c r="H324" s="257"/>
      <c r="I324" s="251"/>
      <c r="J324" s="258"/>
      <c r="K324" s="251"/>
      <c r="M324" s="252" t="s">
        <v>426</v>
      </c>
      <c r="O324" s="240"/>
    </row>
    <row r="325" spans="1:15" ht="12.75">
      <c r="A325" s="249"/>
      <c r="B325" s="253"/>
      <c r="C325" s="809" t="s">
        <v>427</v>
      </c>
      <c r="D325" s="810"/>
      <c r="E325" s="254">
        <v>2.5</v>
      </c>
      <c r="F325" s="255"/>
      <c r="G325" s="256"/>
      <c r="H325" s="257"/>
      <c r="I325" s="251"/>
      <c r="J325" s="258"/>
      <c r="K325" s="251"/>
      <c r="M325" s="252" t="s">
        <v>427</v>
      </c>
      <c r="O325" s="240"/>
    </row>
    <row r="326" spans="1:80" ht="12.75">
      <c r="A326" s="241">
        <v>73</v>
      </c>
      <c r="B326" s="242" t="s">
        <v>516</v>
      </c>
      <c r="C326" s="243" t="s">
        <v>517</v>
      </c>
      <c r="D326" s="244" t="s">
        <v>183</v>
      </c>
      <c r="E326" s="245">
        <v>377</v>
      </c>
      <c r="F326" s="828"/>
      <c r="G326" s="246">
        <f>E326*F326</f>
        <v>0</v>
      </c>
      <c r="H326" s="247">
        <v>0</v>
      </c>
      <c r="I326" s="248">
        <f>E326*H326</f>
        <v>0</v>
      </c>
      <c r="J326" s="247"/>
      <c r="K326" s="248">
        <f>E326*J326</f>
        <v>0</v>
      </c>
      <c r="O326" s="240">
        <v>2</v>
      </c>
      <c r="AA326" s="213">
        <v>12</v>
      </c>
      <c r="AB326" s="213">
        <v>0</v>
      </c>
      <c r="AC326" s="213">
        <v>195</v>
      </c>
      <c r="AZ326" s="213">
        <v>1</v>
      </c>
      <c r="BA326" s="213">
        <f>IF(AZ326=1,G326,0)</f>
        <v>0</v>
      </c>
      <c r="BB326" s="213">
        <f>IF(AZ326=2,G326,0)</f>
        <v>0</v>
      </c>
      <c r="BC326" s="213">
        <f>IF(AZ326=3,G326,0)</f>
        <v>0</v>
      </c>
      <c r="BD326" s="213">
        <f>IF(AZ326=4,G326,0)</f>
        <v>0</v>
      </c>
      <c r="BE326" s="213">
        <f>IF(AZ326=5,G326,0)</f>
        <v>0</v>
      </c>
      <c r="CA326" s="240">
        <v>12</v>
      </c>
      <c r="CB326" s="240">
        <v>0</v>
      </c>
    </row>
    <row r="327" spans="1:15" ht="12.75">
      <c r="A327" s="249"/>
      <c r="B327" s="250"/>
      <c r="C327" s="768" t="s">
        <v>518</v>
      </c>
      <c r="D327" s="769"/>
      <c r="E327" s="769"/>
      <c r="F327" s="769"/>
      <c r="G327" s="770"/>
      <c r="I327" s="251"/>
      <c r="K327" s="251"/>
      <c r="L327" s="252" t="s">
        <v>518</v>
      </c>
      <c r="O327" s="240">
        <v>3</v>
      </c>
    </row>
    <row r="328" spans="1:15" ht="22.5">
      <c r="A328" s="249"/>
      <c r="B328" s="253"/>
      <c r="C328" s="809" t="s">
        <v>413</v>
      </c>
      <c r="D328" s="810"/>
      <c r="E328" s="254">
        <v>120</v>
      </c>
      <c r="F328" s="255"/>
      <c r="G328" s="256"/>
      <c r="H328" s="257"/>
      <c r="I328" s="251"/>
      <c r="J328" s="258"/>
      <c r="K328" s="251"/>
      <c r="M328" s="252" t="s">
        <v>413</v>
      </c>
      <c r="O328" s="240"/>
    </row>
    <row r="329" spans="1:15" ht="12.75">
      <c r="A329" s="249"/>
      <c r="B329" s="253"/>
      <c r="C329" s="809" t="s">
        <v>405</v>
      </c>
      <c r="D329" s="810"/>
      <c r="E329" s="254">
        <v>68</v>
      </c>
      <c r="F329" s="255"/>
      <c r="G329" s="256"/>
      <c r="H329" s="257"/>
      <c r="I329" s="251"/>
      <c r="J329" s="258"/>
      <c r="K329" s="251"/>
      <c r="M329" s="252" t="s">
        <v>405</v>
      </c>
      <c r="O329" s="240"/>
    </row>
    <row r="330" spans="1:15" ht="22.5">
      <c r="A330" s="249"/>
      <c r="B330" s="253"/>
      <c r="C330" s="809" t="s">
        <v>414</v>
      </c>
      <c r="D330" s="810"/>
      <c r="E330" s="254">
        <v>120</v>
      </c>
      <c r="F330" s="255"/>
      <c r="G330" s="256"/>
      <c r="H330" s="257"/>
      <c r="I330" s="251"/>
      <c r="J330" s="258"/>
      <c r="K330" s="251"/>
      <c r="M330" s="252" t="s">
        <v>414</v>
      </c>
      <c r="O330" s="240"/>
    </row>
    <row r="331" spans="1:15" ht="12.75">
      <c r="A331" s="249"/>
      <c r="B331" s="253"/>
      <c r="C331" s="809" t="s">
        <v>406</v>
      </c>
      <c r="D331" s="810"/>
      <c r="E331" s="254">
        <v>69</v>
      </c>
      <c r="F331" s="255"/>
      <c r="G331" s="256"/>
      <c r="H331" s="257"/>
      <c r="I331" s="251"/>
      <c r="J331" s="258"/>
      <c r="K331" s="251"/>
      <c r="M331" s="252" t="s">
        <v>406</v>
      </c>
      <c r="O331" s="240"/>
    </row>
    <row r="332" spans="1:80" ht="22.5">
      <c r="A332" s="241">
        <v>74</v>
      </c>
      <c r="B332" s="242" t="s">
        <v>519</v>
      </c>
      <c r="C332" s="243" t="s">
        <v>520</v>
      </c>
      <c r="D332" s="244" t="s">
        <v>186</v>
      </c>
      <c r="E332" s="245">
        <v>395.6642</v>
      </c>
      <c r="F332" s="828"/>
      <c r="G332" s="246">
        <f>E332*F332</f>
        <v>0</v>
      </c>
      <c r="H332" s="247">
        <v>0</v>
      </c>
      <c r="I332" s="248">
        <f>E332*H332</f>
        <v>0</v>
      </c>
      <c r="J332" s="247"/>
      <c r="K332" s="248">
        <f>E332*J332</f>
        <v>0</v>
      </c>
      <c r="O332" s="240">
        <v>2</v>
      </c>
      <c r="AA332" s="213">
        <v>12</v>
      </c>
      <c r="AB332" s="213">
        <v>0</v>
      </c>
      <c r="AC332" s="213">
        <v>175</v>
      </c>
      <c r="AZ332" s="213">
        <v>1</v>
      </c>
      <c r="BA332" s="213">
        <f>IF(AZ332=1,G332,0)</f>
        <v>0</v>
      </c>
      <c r="BB332" s="213">
        <f>IF(AZ332=2,G332,0)</f>
        <v>0</v>
      </c>
      <c r="BC332" s="213">
        <f>IF(AZ332=3,G332,0)</f>
        <v>0</v>
      </c>
      <c r="BD332" s="213">
        <f>IF(AZ332=4,G332,0)</f>
        <v>0</v>
      </c>
      <c r="BE332" s="213">
        <f>IF(AZ332=5,G332,0)</f>
        <v>0</v>
      </c>
      <c r="CA332" s="240">
        <v>12</v>
      </c>
      <c r="CB332" s="240">
        <v>0</v>
      </c>
    </row>
    <row r="333" spans="1:15" ht="12.75">
      <c r="A333" s="249"/>
      <c r="B333" s="250"/>
      <c r="C333" s="768" t="s">
        <v>521</v>
      </c>
      <c r="D333" s="769"/>
      <c r="E333" s="769"/>
      <c r="F333" s="769"/>
      <c r="G333" s="770"/>
      <c r="I333" s="251"/>
      <c r="K333" s="251"/>
      <c r="L333" s="252" t="s">
        <v>521</v>
      </c>
      <c r="O333" s="240">
        <v>3</v>
      </c>
    </row>
    <row r="334" spans="1:15" ht="12.75">
      <c r="A334" s="249"/>
      <c r="B334" s="253"/>
      <c r="C334" s="809" t="s">
        <v>522</v>
      </c>
      <c r="D334" s="810"/>
      <c r="E334" s="254">
        <v>29.6176</v>
      </c>
      <c r="F334" s="255"/>
      <c r="G334" s="256"/>
      <c r="H334" s="257"/>
      <c r="I334" s="251"/>
      <c r="J334" s="258"/>
      <c r="K334" s="251"/>
      <c r="M334" s="252" t="s">
        <v>522</v>
      </c>
      <c r="O334" s="240"/>
    </row>
    <row r="335" spans="1:15" ht="12.75">
      <c r="A335" s="249"/>
      <c r="B335" s="253"/>
      <c r="C335" s="809" t="s">
        <v>523</v>
      </c>
      <c r="D335" s="810"/>
      <c r="E335" s="254">
        <v>178.6054</v>
      </c>
      <c r="F335" s="255"/>
      <c r="G335" s="256"/>
      <c r="H335" s="257"/>
      <c r="I335" s="251"/>
      <c r="J335" s="258"/>
      <c r="K335" s="251"/>
      <c r="M335" s="252" t="s">
        <v>523</v>
      </c>
      <c r="O335" s="240"/>
    </row>
    <row r="336" spans="1:15" ht="12.75">
      <c r="A336" s="249"/>
      <c r="B336" s="253"/>
      <c r="C336" s="809" t="s">
        <v>524</v>
      </c>
      <c r="D336" s="810"/>
      <c r="E336" s="254">
        <v>178.6054</v>
      </c>
      <c r="F336" s="255"/>
      <c r="G336" s="256"/>
      <c r="H336" s="257"/>
      <c r="I336" s="251"/>
      <c r="J336" s="258"/>
      <c r="K336" s="251"/>
      <c r="M336" s="252" t="s">
        <v>524</v>
      </c>
      <c r="O336" s="240"/>
    </row>
    <row r="337" spans="1:15" ht="12.75">
      <c r="A337" s="249"/>
      <c r="B337" s="253"/>
      <c r="C337" s="809" t="s">
        <v>525</v>
      </c>
      <c r="D337" s="810"/>
      <c r="E337" s="254">
        <v>3.78</v>
      </c>
      <c r="F337" s="255"/>
      <c r="G337" s="256"/>
      <c r="H337" s="257"/>
      <c r="I337" s="251"/>
      <c r="J337" s="258"/>
      <c r="K337" s="251"/>
      <c r="M337" s="252" t="s">
        <v>525</v>
      </c>
      <c r="O337" s="240"/>
    </row>
    <row r="338" spans="1:15" ht="12.75">
      <c r="A338" s="249"/>
      <c r="B338" s="253"/>
      <c r="C338" s="809" t="s">
        <v>526</v>
      </c>
      <c r="D338" s="810"/>
      <c r="E338" s="254">
        <v>5.0558</v>
      </c>
      <c r="F338" s="255"/>
      <c r="G338" s="256"/>
      <c r="H338" s="257"/>
      <c r="I338" s="251"/>
      <c r="J338" s="258"/>
      <c r="K338" s="251"/>
      <c r="M338" s="252" t="s">
        <v>526</v>
      </c>
      <c r="O338" s="240"/>
    </row>
    <row r="339" spans="1:57" ht="12.75">
      <c r="A339" s="259"/>
      <c r="B339" s="260" t="s">
        <v>96</v>
      </c>
      <c r="C339" s="261" t="s">
        <v>387</v>
      </c>
      <c r="D339" s="262"/>
      <c r="E339" s="263"/>
      <c r="F339" s="264"/>
      <c r="G339" s="265">
        <f>SUM(G185:G338)</f>
        <v>0</v>
      </c>
      <c r="H339" s="266"/>
      <c r="I339" s="267">
        <f>SUM(I185:I338)</f>
        <v>53.43462337</v>
      </c>
      <c r="J339" s="266"/>
      <c r="K339" s="267">
        <f>SUM(K185:K338)</f>
        <v>0</v>
      </c>
      <c r="O339" s="240">
        <v>4</v>
      </c>
      <c r="BA339" s="268">
        <f>SUM(BA185:BA338)</f>
        <v>0</v>
      </c>
      <c r="BB339" s="268">
        <f>SUM(BB185:BB338)</f>
        <v>0</v>
      </c>
      <c r="BC339" s="268">
        <f>SUM(BC185:BC338)</f>
        <v>0</v>
      </c>
      <c r="BD339" s="268">
        <f>SUM(BD185:BD338)</f>
        <v>0</v>
      </c>
      <c r="BE339" s="268">
        <f>SUM(BE185:BE338)</f>
        <v>0</v>
      </c>
    </row>
    <row r="340" spans="1:15" ht="12.75">
      <c r="A340" s="230" t="s">
        <v>93</v>
      </c>
      <c r="B340" s="231" t="s">
        <v>527</v>
      </c>
      <c r="C340" s="232" t="s">
        <v>528</v>
      </c>
      <c r="D340" s="233"/>
      <c r="E340" s="234"/>
      <c r="F340" s="234"/>
      <c r="G340" s="235"/>
      <c r="H340" s="236"/>
      <c r="I340" s="237"/>
      <c r="J340" s="238"/>
      <c r="K340" s="239"/>
      <c r="O340" s="240">
        <v>1</v>
      </c>
    </row>
    <row r="341" spans="1:80" ht="22.5">
      <c r="A341" s="241">
        <v>75</v>
      </c>
      <c r="B341" s="242" t="s">
        <v>530</v>
      </c>
      <c r="C341" s="243" t="s">
        <v>531</v>
      </c>
      <c r="D341" s="244" t="s">
        <v>183</v>
      </c>
      <c r="E341" s="245">
        <v>11.59</v>
      </c>
      <c r="F341" s="828"/>
      <c r="G341" s="246">
        <f>E341*F341</f>
        <v>0</v>
      </c>
      <c r="H341" s="247">
        <v>0.53275</v>
      </c>
      <c r="I341" s="248">
        <f>E341*H341</f>
        <v>6.174572499999999</v>
      </c>
      <c r="J341" s="247"/>
      <c r="K341" s="248">
        <f>E341*J341</f>
        <v>0</v>
      </c>
      <c r="O341" s="240">
        <v>2</v>
      </c>
      <c r="AA341" s="213">
        <v>12</v>
      </c>
      <c r="AB341" s="213">
        <v>0</v>
      </c>
      <c r="AC341" s="213">
        <v>26</v>
      </c>
      <c r="AZ341" s="213">
        <v>1</v>
      </c>
      <c r="BA341" s="213">
        <f>IF(AZ341=1,G341,0)</f>
        <v>0</v>
      </c>
      <c r="BB341" s="213">
        <f>IF(AZ341=2,G341,0)</f>
        <v>0</v>
      </c>
      <c r="BC341" s="213">
        <f>IF(AZ341=3,G341,0)</f>
        <v>0</v>
      </c>
      <c r="BD341" s="213">
        <f>IF(AZ341=4,G341,0)</f>
        <v>0</v>
      </c>
      <c r="BE341" s="213">
        <f>IF(AZ341=5,G341,0)</f>
        <v>0</v>
      </c>
      <c r="CA341" s="240">
        <v>12</v>
      </c>
      <c r="CB341" s="240">
        <v>0</v>
      </c>
    </row>
    <row r="342" spans="1:15" ht="12.75">
      <c r="A342" s="249"/>
      <c r="B342" s="253"/>
      <c r="C342" s="809" t="s">
        <v>532</v>
      </c>
      <c r="D342" s="810"/>
      <c r="E342" s="254">
        <v>11.59</v>
      </c>
      <c r="F342" s="255"/>
      <c r="G342" s="256"/>
      <c r="H342" s="257"/>
      <c r="I342" s="251"/>
      <c r="J342" s="258"/>
      <c r="K342" s="251"/>
      <c r="M342" s="252" t="s">
        <v>532</v>
      </c>
      <c r="O342" s="240"/>
    </row>
    <row r="343" spans="1:80" ht="12.75">
      <c r="A343" s="241">
        <v>76</v>
      </c>
      <c r="B343" s="242" t="s">
        <v>533</v>
      </c>
      <c r="C343" s="243" t="s">
        <v>534</v>
      </c>
      <c r="D343" s="244" t="s">
        <v>183</v>
      </c>
      <c r="E343" s="245">
        <v>2.8329</v>
      </c>
      <c r="F343" s="828"/>
      <c r="G343" s="246">
        <f>E343*F343</f>
        <v>0</v>
      </c>
      <c r="H343" s="247">
        <v>0.00782</v>
      </c>
      <c r="I343" s="248">
        <f>E343*H343</f>
        <v>0.022153278000000002</v>
      </c>
      <c r="J343" s="247">
        <v>0</v>
      </c>
      <c r="K343" s="248">
        <f>E343*J343</f>
        <v>0</v>
      </c>
      <c r="O343" s="240">
        <v>2</v>
      </c>
      <c r="AA343" s="213">
        <v>1</v>
      </c>
      <c r="AB343" s="213">
        <v>1</v>
      </c>
      <c r="AC343" s="213">
        <v>1</v>
      </c>
      <c r="AZ343" s="213">
        <v>1</v>
      </c>
      <c r="BA343" s="213">
        <f>IF(AZ343=1,G343,0)</f>
        <v>0</v>
      </c>
      <c r="BB343" s="213">
        <f>IF(AZ343=2,G343,0)</f>
        <v>0</v>
      </c>
      <c r="BC343" s="213">
        <f>IF(AZ343=3,G343,0)</f>
        <v>0</v>
      </c>
      <c r="BD343" s="213">
        <f>IF(AZ343=4,G343,0)</f>
        <v>0</v>
      </c>
      <c r="BE343" s="213">
        <f>IF(AZ343=5,G343,0)</f>
        <v>0</v>
      </c>
      <c r="CA343" s="240">
        <v>1</v>
      </c>
      <c r="CB343" s="240">
        <v>1</v>
      </c>
    </row>
    <row r="344" spans="1:15" ht="12.75">
      <c r="A344" s="249"/>
      <c r="B344" s="253"/>
      <c r="C344" s="809" t="s">
        <v>535</v>
      </c>
      <c r="D344" s="810"/>
      <c r="E344" s="254">
        <v>2.8329</v>
      </c>
      <c r="F344" s="255"/>
      <c r="G344" s="256"/>
      <c r="H344" s="257"/>
      <c r="I344" s="251"/>
      <c r="J344" s="258"/>
      <c r="K344" s="251"/>
      <c r="M344" s="252" t="s">
        <v>535</v>
      </c>
      <c r="O344" s="240"/>
    </row>
    <row r="345" spans="1:80" ht="12.75">
      <c r="A345" s="241">
        <v>77</v>
      </c>
      <c r="B345" s="242" t="s">
        <v>536</v>
      </c>
      <c r="C345" s="243" t="s">
        <v>537</v>
      </c>
      <c r="D345" s="244" t="s">
        <v>183</v>
      </c>
      <c r="E345" s="245">
        <v>2.8329</v>
      </c>
      <c r="F345" s="828"/>
      <c r="G345" s="246">
        <f>E345*F345</f>
        <v>0</v>
      </c>
      <c r="H345" s="247">
        <v>0</v>
      </c>
      <c r="I345" s="248">
        <f>E345*H345</f>
        <v>0</v>
      </c>
      <c r="J345" s="247">
        <v>0</v>
      </c>
      <c r="K345" s="248">
        <f>E345*J345</f>
        <v>0</v>
      </c>
      <c r="O345" s="240">
        <v>2</v>
      </c>
      <c r="AA345" s="213">
        <v>1</v>
      </c>
      <c r="AB345" s="213">
        <v>1</v>
      </c>
      <c r="AC345" s="213">
        <v>1</v>
      </c>
      <c r="AZ345" s="213">
        <v>1</v>
      </c>
      <c r="BA345" s="213">
        <f>IF(AZ345=1,G345,0)</f>
        <v>0</v>
      </c>
      <c r="BB345" s="213">
        <f>IF(AZ345=2,G345,0)</f>
        <v>0</v>
      </c>
      <c r="BC345" s="213">
        <f>IF(AZ345=3,G345,0)</f>
        <v>0</v>
      </c>
      <c r="BD345" s="213">
        <f>IF(AZ345=4,G345,0)</f>
        <v>0</v>
      </c>
      <c r="BE345" s="213">
        <f>IF(AZ345=5,G345,0)</f>
        <v>0</v>
      </c>
      <c r="CA345" s="240">
        <v>1</v>
      </c>
      <c r="CB345" s="240">
        <v>1</v>
      </c>
    </row>
    <row r="346" spans="1:15" ht="12.75">
      <c r="A346" s="249"/>
      <c r="B346" s="253"/>
      <c r="C346" s="809" t="s">
        <v>535</v>
      </c>
      <c r="D346" s="810"/>
      <c r="E346" s="254">
        <v>2.8329</v>
      </c>
      <c r="F346" s="255"/>
      <c r="G346" s="256"/>
      <c r="H346" s="257"/>
      <c r="I346" s="251"/>
      <c r="J346" s="258"/>
      <c r="K346" s="251"/>
      <c r="M346" s="252" t="s">
        <v>535</v>
      </c>
      <c r="O346" s="240"/>
    </row>
    <row r="347" spans="1:80" ht="12.75">
      <c r="A347" s="241">
        <v>78</v>
      </c>
      <c r="B347" s="242" t="s">
        <v>538</v>
      </c>
      <c r="C347" s="243" t="s">
        <v>539</v>
      </c>
      <c r="D347" s="244" t="s">
        <v>186</v>
      </c>
      <c r="E347" s="245">
        <v>0.8477</v>
      </c>
      <c r="F347" s="828"/>
      <c r="G347" s="246">
        <f>E347*F347</f>
        <v>0</v>
      </c>
      <c r="H347" s="247">
        <v>2.52511</v>
      </c>
      <c r="I347" s="248">
        <f>E347*H347</f>
        <v>2.1405357470000004</v>
      </c>
      <c r="J347" s="247">
        <v>0</v>
      </c>
      <c r="K347" s="248">
        <f>E347*J347</f>
        <v>0</v>
      </c>
      <c r="O347" s="240">
        <v>2</v>
      </c>
      <c r="AA347" s="213">
        <v>1</v>
      </c>
      <c r="AB347" s="213">
        <v>1</v>
      </c>
      <c r="AC347" s="213">
        <v>1</v>
      </c>
      <c r="AZ347" s="213">
        <v>1</v>
      </c>
      <c r="BA347" s="213">
        <f>IF(AZ347=1,G347,0)</f>
        <v>0</v>
      </c>
      <c r="BB347" s="213">
        <f>IF(AZ347=2,G347,0)</f>
        <v>0</v>
      </c>
      <c r="BC347" s="213">
        <f>IF(AZ347=3,G347,0)</f>
        <v>0</v>
      </c>
      <c r="BD347" s="213">
        <f>IF(AZ347=4,G347,0)</f>
        <v>0</v>
      </c>
      <c r="BE347" s="213">
        <f>IF(AZ347=5,G347,0)</f>
        <v>0</v>
      </c>
      <c r="CA347" s="240">
        <v>1</v>
      </c>
      <c r="CB347" s="240">
        <v>1</v>
      </c>
    </row>
    <row r="348" spans="1:15" ht="12.75">
      <c r="A348" s="249"/>
      <c r="B348" s="253"/>
      <c r="C348" s="809" t="s">
        <v>540</v>
      </c>
      <c r="D348" s="810"/>
      <c r="E348" s="254">
        <v>0.8477</v>
      </c>
      <c r="F348" s="255"/>
      <c r="G348" s="256"/>
      <c r="H348" s="257"/>
      <c r="I348" s="251"/>
      <c r="J348" s="258"/>
      <c r="K348" s="251"/>
      <c r="M348" s="252" t="s">
        <v>540</v>
      </c>
      <c r="O348" s="240"/>
    </row>
    <row r="349" spans="1:80" ht="12.75">
      <c r="A349" s="241">
        <v>79</v>
      </c>
      <c r="B349" s="242" t="s">
        <v>541</v>
      </c>
      <c r="C349" s="243" t="s">
        <v>542</v>
      </c>
      <c r="D349" s="244" t="s">
        <v>309</v>
      </c>
      <c r="E349" s="245">
        <v>0.0424</v>
      </c>
      <c r="F349" s="828"/>
      <c r="G349" s="246">
        <f>E349*F349</f>
        <v>0</v>
      </c>
      <c r="H349" s="247">
        <v>1.01665</v>
      </c>
      <c r="I349" s="248">
        <f>E349*H349</f>
        <v>0.043105960000000006</v>
      </c>
      <c r="J349" s="247">
        <v>0</v>
      </c>
      <c r="K349" s="248">
        <f>E349*J349</f>
        <v>0</v>
      </c>
      <c r="O349" s="240">
        <v>2</v>
      </c>
      <c r="AA349" s="213">
        <v>1</v>
      </c>
      <c r="AB349" s="213">
        <v>1</v>
      </c>
      <c r="AC349" s="213">
        <v>1</v>
      </c>
      <c r="AZ349" s="213">
        <v>1</v>
      </c>
      <c r="BA349" s="213">
        <f>IF(AZ349=1,G349,0)</f>
        <v>0</v>
      </c>
      <c r="BB349" s="213">
        <f>IF(AZ349=2,G349,0)</f>
        <v>0</v>
      </c>
      <c r="BC349" s="213">
        <f>IF(AZ349=3,G349,0)</f>
        <v>0</v>
      </c>
      <c r="BD349" s="213">
        <f>IF(AZ349=4,G349,0)</f>
        <v>0</v>
      </c>
      <c r="BE349" s="213">
        <f>IF(AZ349=5,G349,0)</f>
        <v>0</v>
      </c>
      <c r="CA349" s="240">
        <v>1</v>
      </c>
      <c r="CB349" s="240">
        <v>1</v>
      </c>
    </row>
    <row r="350" spans="1:15" ht="22.5">
      <c r="A350" s="249"/>
      <c r="B350" s="253"/>
      <c r="C350" s="809" t="s">
        <v>543</v>
      </c>
      <c r="D350" s="810"/>
      <c r="E350" s="254">
        <v>0.0424</v>
      </c>
      <c r="F350" s="255"/>
      <c r="G350" s="256"/>
      <c r="H350" s="257"/>
      <c r="I350" s="251"/>
      <c r="J350" s="258"/>
      <c r="K350" s="251"/>
      <c r="M350" s="252" t="s">
        <v>543</v>
      </c>
      <c r="O350" s="240"/>
    </row>
    <row r="351" spans="1:80" ht="22.5">
      <c r="A351" s="241">
        <v>80</v>
      </c>
      <c r="B351" s="242" t="s">
        <v>544</v>
      </c>
      <c r="C351" s="243" t="s">
        <v>545</v>
      </c>
      <c r="D351" s="244" t="s">
        <v>216</v>
      </c>
      <c r="E351" s="245">
        <v>15.43</v>
      </c>
      <c r="F351" s="828"/>
      <c r="G351" s="246">
        <f>E351*F351</f>
        <v>0</v>
      </c>
      <c r="H351" s="247">
        <v>0.0273</v>
      </c>
      <c r="I351" s="248">
        <f>E351*H351</f>
        <v>0.42123900000000003</v>
      </c>
      <c r="J351" s="247">
        <v>0</v>
      </c>
      <c r="K351" s="248">
        <f>E351*J351</f>
        <v>0</v>
      </c>
      <c r="O351" s="240">
        <v>2</v>
      </c>
      <c r="AA351" s="213">
        <v>1</v>
      </c>
      <c r="AB351" s="213">
        <v>1</v>
      </c>
      <c r="AC351" s="213">
        <v>1</v>
      </c>
      <c r="AZ351" s="213">
        <v>1</v>
      </c>
      <c r="BA351" s="213">
        <f>IF(AZ351=1,G351,0)</f>
        <v>0</v>
      </c>
      <c r="BB351" s="213">
        <f>IF(AZ351=2,G351,0)</f>
        <v>0</v>
      </c>
      <c r="BC351" s="213">
        <f>IF(AZ351=3,G351,0)</f>
        <v>0</v>
      </c>
      <c r="BD351" s="213">
        <f>IF(AZ351=4,G351,0)</f>
        <v>0</v>
      </c>
      <c r="BE351" s="213">
        <f>IF(AZ351=5,G351,0)</f>
        <v>0</v>
      </c>
      <c r="CA351" s="240">
        <v>1</v>
      </c>
      <c r="CB351" s="240">
        <v>1</v>
      </c>
    </row>
    <row r="352" spans="1:15" ht="12.75">
      <c r="A352" s="249"/>
      <c r="B352" s="253"/>
      <c r="C352" s="809" t="s">
        <v>546</v>
      </c>
      <c r="D352" s="810"/>
      <c r="E352" s="254">
        <v>15.43</v>
      </c>
      <c r="F352" s="255"/>
      <c r="G352" s="256"/>
      <c r="H352" s="257"/>
      <c r="I352" s="251"/>
      <c r="J352" s="258"/>
      <c r="K352" s="251"/>
      <c r="M352" s="252" t="s">
        <v>546</v>
      </c>
      <c r="O352" s="240"/>
    </row>
    <row r="353" spans="1:80" ht="12.75">
      <c r="A353" s="241">
        <v>81</v>
      </c>
      <c r="B353" s="242" t="s">
        <v>547</v>
      </c>
      <c r="C353" s="243" t="s">
        <v>548</v>
      </c>
      <c r="D353" s="244" t="s">
        <v>186</v>
      </c>
      <c r="E353" s="245">
        <v>1.2637</v>
      </c>
      <c r="F353" s="828"/>
      <c r="G353" s="246">
        <f>E353*F353</f>
        <v>0</v>
      </c>
      <c r="H353" s="247">
        <v>2.525</v>
      </c>
      <c r="I353" s="248">
        <f>E353*H353</f>
        <v>3.1908425</v>
      </c>
      <c r="J353" s="247"/>
      <c r="K353" s="248">
        <f>E353*J353</f>
        <v>0</v>
      </c>
      <c r="O353" s="240">
        <v>2</v>
      </c>
      <c r="AA353" s="213">
        <v>12</v>
      </c>
      <c r="AB353" s="213">
        <v>0</v>
      </c>
      <c r="AC353" s="213">
        <v>36</v>
      </c>
      <c r="AZ353" s="213">
        <v>1</v>
      </c>
      <c r="BA353" s="213">
        <f>IF(AZ353=1,G353,0)</f>
        <v>0</v>
      </c>
      <c r="BB353" s="213">
        <f>IF(AZ353=2,G353,0)</f>
        <v>0</v>
      </c>
      <c r="BC353" s="213">
        <f>IF(AZ353=3,G353,0)</f>
        <v>0</v>
      </c>
      <c r="BD353" s="213">
        <f>IF(AZ353=4,G353,0)</f>
        <v>0</v>
      </c>
      <c r="BE353" s="213">
        <f>IF(AZ353=5,G353,0)</f>
        <v>0</v>
      </c>
      <c r="CA353" s="240">
        <v>12</v>
      </c>
      <c r="CB353" s="240">
        <v>0</v>
      </c>
    </row>
    <row r="354" spans="1:15" ht="12.75">
      <c r="A354" s="249"/>
      <c r="B354" s="250"/>
      <c r="C354" s="768"/>
      <c r="D354" s="769"/>
      <c r="E354" s="769"/>
      <c r="F354" s="769"/>
      <c r="G354" s="770"/>
      <c r="I354" s="251"/>
      <c r="K354" s="251"/>
      <c r="L354" s="252"/>
      <c r="O354" s="240">
        <v>3</v>
      </c>
    </row>
    <row r="355" spans="1:15" ht="22.5">
      <c r="A355" s="249"/>
      <c r="B355" s="253"/>
      <c r="C355" s="809" t="s">
        <v>549</v>
      </c>
      <c r="D355" s="810"/>
      <c r="E355" s="254">
        <v>1.0993</v>
      </c>
      <c r="F355" s="255"/>
      <c r="G355" s="256"/>
      <c r="H355" s="257"/>
      <c r="I355" s="251"/>
      <c r="J355" s="258"/>
      <c r="K355" s="251"/>
      <c r="M355" s="252" t="s">
        <v>549</v>
      </c>
      <c r="O355" s="240"/>
    </row>
    <row r="356" spans="1:15" ht="12.75">
      <c r="A356" s="249"/>
      <c r="B356" s="253"/>
      <c r="C356" s="809" t="s">
        <v>550</v>
      </c>
      <c r="D356" s="810"/>
      <c r="E356" s="254">
        <v>0.1644</v>
      </c>
      <c r="F356" s="255"/>
      <c r="G356" s="256"/>
      <c r="H356" s="257"/>
      <c r="I356" s="251"/>
      <c r="J356" s="258"/>
      <c r="K356" s="251"/>
      <c r="M356" s="252" t="s">
        <v>550</v>
      </c>
      <c r="O356" s="240"/>
    </row>
    <row r="357" spans="1:80" ht="22.5">
      <c r="A357" s="241">
        <v>82</v>
      </c>
      <c r="B357" s="242" t="s">
        <v>551</v>
      </c>
      <c r="C357" s="243" t="s">
        <v>552</v>
      </c>
      <c r="D357" s="244" t="s">
        <v>355</v>
      </c>
      <c r="E357" s="245">
        <v>4</v>
      </c>
      <c r="F357" s="828"/>
      <c r="G357" s="246">
        <f>E357*F357</f>
        <v>0</v>
      </c>
      <c r="H357" s="247">
        <v>0.065</v>
      </c>
      <c r="I357" s="248">
        <f>E357*H357</f>
        <v>0.26</v>
      </c>
      <c r="J357" s="247"/>
      <c r="K357" s="248">
        <f>E357*J357</f>
        <v>0</v>
      </c>
      <c r="O357" s="240">
        <v>2</v>
      </c>
      <c r="AA357" s="213">
        <v>12</v>
      </c>
      <c r="AB357" s="213">
        <v>0</v>
      </c>
      <c r="AC357" s="213">
        <v>161</v>
      </c>
      <c r="AZ357" s="213">
        <v>1</v>
      </c>
      <c r="BA357" s="213">
        <f>IF(AZ357=1,G357,0)</f>
        <v>0</v>
      </c>
      <c r="BB357" s="213">
        <f>IF(AZ357=2,G357,0)</f>
        <v>0</v>
      </c>
      <c r="BC357" s="213">
        <f>IF(AZ357=3,G357,0)</f>
        <v>0</v>
      </c>
      <c r="BD357" s="213">
        <f>IF(AZ357=4,G357,0)</f>
        <v>0</v>
      </c>
      <c r="BE357" s="213">
        <f>IF(AZ357=5,G357,0)</f>
        <v>0</v>
      </c>
      <c r="CA357" s="240">
        <v>12</v>
      </c>
      <c r="CB357" s="240">
        <v>0</v>
      </c>
    </row>
    <row r="358" spans="1:15" ht="33.75">
      <c r="A358" s="249"/>
      <c r="B358" s="250"/>
      <c r="C358" s="768" t="s">
        <v>553</v>
      </c>
      <c r="D358" s="769"/>
      <c r="E358" s="769"/>
      <c r="F358" s="769"/>
      <c r="G358" s="770"/>
      <c r="I358" s="251"/>
      <c r="K358" s="251"/>
      <c r="L358" s="252" t="s">
        <v>553</v>
      </c>
      <c r="O358" s="240">
        <v>3</v>
      </c>
    </row>
    <row r="359" spans="1:57" ht="12.75">
      <c r="A359" s="259"/>
      <c r="B359" s="260" t="s">
        <v>96</v>
      </c>
      <c r="C359" s="261" t="s">
        <v>529</v>
      </c>
      <c r="D359" s="262"/>
      <c r="E359" s="263"/>
      <c r="F359" s="264"/>
      <c r="G359" s="265">
        <f>SUM(G340:G358)</f>
        <v>0</v>
      </c>
      <c r="H359" s="266"/>
      <c r="I359" s="267">
        <f>SUM(I340:I358)</f>
        <v>12.252448985</v>
      </c>
      <c r="J359" s="266"/>
      <c r="K359" s="267">
        <f>SUM(K340:K358)</f>
        <v>0</v>
      </c>
      <c r="O359" s="240">
        <v>4</v>
      </c>
      <c r="BA359" s="268">
        <f>SUM(BA340:BA358)</f>
        <v>0</v>
      </c>
      <c r="BB359" s="268">
        <f>SUM(BB340:BB358)</f>
        <v>0</v>
      </c>
      <c r="BC359" s="268">
        <f>SUM(BC340:BC358)</f>
        <v>0</v>
      </c>
      <c r="BD359" s="268">
        <f>SUM(BD340:BD358)</f>
        <v>0</v>
      </c>
      <c r="BE359" s="268">
        <f>SUM(BE340:BE358)</f>
        <v>0</v>
      </c>
    </row>
    <row r="360" spans="1:15" ht="12.75">
      <c r="A360" s="230" t="s">
        <v>93</v>
      </c>
      <c r="B360" s="231" t="s">
        <v>554</v>
      </c>
      <c r="C360" s="232" t="s">
        <v>555</v>
      </c>
      <c r="D360" s="233"/>
      <c r="E360" s="234"/>
      <c r="F360" s="234"/>
      <c r="G360" s="235"/>
      <c r="H360" s="236"/>
      <c r="I360" s="237"/>
      <c r="J360" s="238"/>
      <c r="K360" s="239"/>
      <c r="O360" s="240">
        <v>1</v>
      </c>
    </row>
    <row r="361" spans="1:80" ht="22.5">
      <c r="A361" s="241">
        <v>83</v>
      </c>
      <c r="B361" s="242" t="s">
        <v>557</v>
      </c>
      <c r="C361" s="243" t="s">
        <v>558</v>
      </c>
      <c r="D361" s="244" t="s">
        <v>186</v>
      </c>
      <c r="E361" s="245">
        <v>1.1</v>
      </c>
      <c r="F361" s="828"/>
      <c r="G361" s="246">
        <f>E361*F361</f>
        <v>0</v>
      </c>
      <c r="H361" s="247">
        <v>2.543</v>
      </c>
      <c r="I361" s="248">
        <f>E361*H361</f>
        <v>2.7973000000000003</v>
      </c>
      <c r="J361" s="247"/>
      <c r="K361" s="248">
        <f>E361*J361</f>
        <v>0</v>
      </c>
      <c r="O361" s="240">
        <v>2</v>
      </c>
      <c r="AA361" s="213">
        <v>12</v>
      </c>
      <c r="AB361" s="213">
        <v>0</v>
      </c>
      <c r="AC361" s="213">
        <v>147</v>
      </c>
      <c r="AZ361" s="213">
        <v>1</v>
      </c>
      <c r="BA361" s="213">
        <f>IF(AZ361=1,G361,0)</f>
        <v>0</v>
      </c>
      <c r="BB361" s="213">
        <f>IF(AZ361=2,G361,0)</f>
        <v>0</v>
      </c>
      <c r="BC361" s="213">
        <f>IF(AZ361=3,G361,0)</f>
        <v>0</v>
      </c>
      <c r="BD361" s="213">
        <f>IF(AZ361=4,G361,0)</f>
        <v>0</v>
      </c>
      <c r="BE361" s="213">
        <f>IF(AZ361=5,G361,0)</f>
        <v>0</v>
      </c>
      <c r="CA361" s="240">
        <v>12</v>
      </c>
      <c r="CB361" s="240">
        <v>0</v>
      </c>
    </row>
    <row r="362" spans="1:15" ht="12.75">
      <c r="A362" s="249"/>
      <c r="B362" s="250"/>
      <c r="C362" s="768" t="s">
        <v>559</v>
      </c>
      <c r="D362" s="769"/>
      <c r="E362" s="769"/>
      <c r="F362" s="769"/>
      <c r="G362" s="770"/>
      <c r="I362" s="251"/>
      <c r="K362" s="251"/>
      <c r="L362" s="252" t="s">
        <v>559</v>
      </c>
      <c r="O362" s="240">
        <v>3</v>
      </c>
    </row>
    <row r="363" spans="1:15" ht="12.75">
      <c r="A363" s="249"/>
      <c r="B363" s="253"/>
      <c r="C363" s="809" t="s">
        <v>560</v>
      </c>
      <c r="D363" s="810"/>
      <c r="E363" s="254">
        <v>1.1</v>
      </c>
      <c r="F363" s="255"/>
      <c r="G363" s="256"/>
      <c r="H363" s="257"/>
      <c r="I363" s="251"/>
      <c r="J363" s="258"/>
      <c r="K363" s="251"/>
      <c r="M363" s="252" t="s">
        <v>560</v>
      </c>
      <c r="O363" s="240"/>
    </row>
    <row r="364" spans="1:80" ht="12.75">
      <c r="A364" s="241">
        <v>84</v>
      </c>
      <c r="B364" s="242" t="s">
        <v>561</v>
      </c>
      <c r="C364" s="243" t="s">
        <v>562</v>
      </c>
      <c r="D364" s="244" t="s">
        <v>216</v>
      </c>
      <c r="E364" s="245">
        <v>5</v>
      </c>
      <c r="F364" s="828"/>
      <c r="G364" s="246">
        <f>E364*F364</f>
        <v>0</v>
      </c>
      <c r="H364" s="247">
        <v>0.188</v>
      </c>
      <c r="I364" s="248">
        <f>E364*H364</f>
        <v>0.94</v>
      </c>
      <c r="J364" s="247">
        <v>0</v>
      </c>
      <c r="K364" s="248">
        <f>E364*J364</f>
        <v>0</v>
      </c>
      <c r="O364" s="240">
        <v>2</v>
      </c>
      <c r="AA364" s="213">
        <v>1</v>
      </c>
      <c r="AB364" s="213">
        <v>1</v>
      </c>
      <c r="AC364" s="213">
        <v>1</v>
      </c>
      <c r="AZ364" s="213">
        <v>1</v>
      </c>
      <c r="BA364" s="213">
        <f>IF(AZ364=1,G364,0)</f>
        <v>0</v>
      </c>
      <c r="BB364" s="213">
        <f>IF(AZ364=2,G364,0)</f>
        <v>0</v>
      </c>
      <c r="BC364" s="213">
        <f>IF(AZ364=3,G364,0)</f>
        <v>0</v>
      </c>
      <c r="BD364" s="213">
        <f>IF(AZ364=4,G364,0)</f>
        <v>0</v>
      </c>
      <c r="BE364" s="213">
        <f>IF(AZ364=5,G364,0)</f>
        <v>0</v>
      </c>
      <c r="CA364" s="240">
        <v>1</v>
      </c>
      <c r="CB364" s="240">
        <v>1</v>
      </c>
    </row>
    <row r="365" spans="1:15" ht="12.75">
      <c r="A365" s="249"/>
      <c r="B365" s="253"/>
      <c r="C365" s="809" t="s">
        <v>563</v>
      </c>
      <c r="D365" s="810"/>
      <c r="E365" s="254">
        <v>5</v>
      </c>
      <c r="F365" s="255"/>
      <c r="G365" s="256"/>
      <c r="H365" s="257"/>
      <c r="I365" s="251"/>
      <c r="J365" s="258"/>
      <c r="K365" s="251"/>
      <c r="M365" s="252" t="s">
        <v>563</v>
      </c>
      <c r="O365" s="240"/>
    </row>
    <row r="366" spans="1:80" ht="12.75">
      <c r="A366" s="241">
        <v>85</v>
      </c>
      <c r="B366" s="242" t="s">
        <v>564</v>
      </c>
      <c r="C366" s="243" t="s">
        <v>565</v>
      </c>
      <c r="D366" s="244" t="s">
        <v>355</v>
      </c>
      <c r="E366" s="245">
        <v>5</v>
      </c>
      <c r="F366" s="828"/>
      <c r="G366" s="246">
        <f>E366*F366</f>
        <v>0</v>
      </c>
      <c r="H366" s="247">
        <v>0.045</v>
      </c>
      <c r="I366" s="248">
        <f>E366*H366</f>
        <v>0.22499999999999998</v>
      </c>
      <c r="J366" s="247"/>
      <c r="K366" s="248">
        <f>E366*J366</f>
        <v>0</v>
      </c>
      <c r="O366" s="240">
        <v>2</v>
      </c>
      <c r="AA366" s="213">
        <v>3</v>
      </c>
      <c r="AB366" s="213">
        <v>1</v>
      </c>
      <c r="AC366" s="213">
        <v>592174230</v>
      </c>
      <c r="AZ366" s="213">
        <v>1</v>
      </c>
      <c r="BA366" s="213">
        <f>IF(AZ366=1,G366,0)</f>
        <v>0</v>
      </c>
      <c r="BB366" s="213">
        <f>IF(AZ366=2,G366,0)</f>
        <v>0</v>
      </c>
      <c r="BC366" s="213">
        <f>IF(AZ366=3,G366,0)</f>
        <v>0</v>
      </c>
      <c r="BD366" s="213">
        <f>IF(AZ366=4,G366,0)</f>
        <v>0</v>
      </c>
      <c r="BE366" s="213">
        <f>IF(AZ366=5,G366,0)</f>
        <v>0</v>
      </c>
      <c r="CA366" s="240">
        <v>3</v>
      </c>
      <c r="CB366" s="240">
        <v>1</v>
      </c>
    </row>
    <row r="367" spans="1:15" ht="12.75">
      <c r="A367" s="249"/>
      <c r="B367" s="253"/>
      <c r="C367" s="809" t="s">
        <v>566</v>
      </c>
      <c r="D367" s="810"/>
      <c r="E367" s="254">
        <v>5</v>
      </c>
      <c r="F367" s="255"/>
      <c r="G367" s="256"/>
      <c r="H367" s="257"/>
      <c r="I367" s="251"/>
      <c r="J367" s="258"/>
      <c r="K367" s="251"/>
      <c r="M367" s="252" t="s">
        <v>566</v>
      </c>
      <c r="O367" s="240"/>
    </row>
    <row r="368" spans="1:80" ht="12.75">
      <c r="A368" s="241">
        <v>86</v>
      </c>
      <c r="B368" s="242" t="s">
        <v>567</v>
      </c>
      <c r="C368" s="243" t="s">
        <v>568</v>
      </c>
      <c r="D368" s="244" t="s">
        <v>216</v>
      </c>
      <c r="E368" s="245">
        <v>4.8</v>
      </c>
      <c r="F368" s="828"/>
      <c r="G368" s="246">
        <f>E368*F368</f>
        <v>0</v>
      </c>
      <c r="H368" s="247">
        <v>0.22</v>
      </c>
      <c r="I368" s="248">
        <f>E368*H368</f>
        <v>1.056</v>
      </c>
      <c r="J368" s="247">
        <v>0</v>
      </c>
      <c r="K368" s="248">
        <f>E368*J368</f>
        <v>0</v>
      </c>
      <c r="O368" s="240">
        <v>2</v>
      </c>
      <c r="AA368" s="213">
        <v>1</v>
      </c>
      <c r="AB368" s="213">
        <v>1</v>
      </c>
      <c r="AC368" s="213">
        <v>1</v>
      </c>
      <c r="AZ368" s="213">
        <v>1</v>
      </c>
      <c r="BA368" s="213">
        <f>IF(AZ368=1,G368,0)</f>
        <v>0</v>
      </c>
      <c r="BB368" s="213">
        <f>IF(AZ368=2,G368,0)</f>
        <v>0</v>
      </c>
      <c r="BC368" s="213">
        <f>IF(AZ368=3,G368,0)</f>
        <v>0</v>
      </c>
      <c r="BD368" s="213">
        <f>IF(AZ368=4,G368,0)</f>
        <v>0</v>
      </c>
      <c r="BE368" s="213">
        <f>IF(AZ368=5,G368,0)</f>
        <v>0</v>
      </c>
      <c r="CA368" s="240">
        <v>1</v>
      </c>
      <c r="CB368" s="240">
        <v>1</v>
      </c>
    </row>
    <row r="369" spans="1:15" ht="22.5">
      <c r="A369" s="249"/>
      <c r="B369" s="250"/>
      <c r="C369" s="768" t="s">
        <v>569</v>
      </c>
      <c r="D369" s="769"/>
      <c r="E369" s="769"/>
      <c r="F369" s="769"/>
      <c r="G369" s="770"/>
      <c r="I369" s="251"/>
      <c r="K369" s="251"/>
      <c r="L369" s="252" t="s">
        <v>569</v>
      </c>
      <c r="O369" s="240">
        <v>3</v>
      </c>
    </row>
    <row r="370" spans="1:15" ht="12.75">
      <c r="A370" s="249"/>
      <c r="B370" s="253"/>
      <c r="C370" s="809" t="s">
        <v>570</v>
      </c>
      <c r="D370" s="810"/>
      <c r="E370" s="254">
        <v>4.8</v>
      </c>
      <c r="F370" s="255"/>
      <c r="G370" s="256"/>
      <c r="H370" s="257"/>
      <c r="I370" s="251"/>
      <c r="J370" s="258"/>
      <c r="K370" s="251"/>
      <c r="M370" s="252" t="s">
        <v>570</v>
      </c>
      <c r="O370" s="240"/>
    </row>
    <row r="371" spans="1:80" ht="12.75">
      <c r="A371" s="241">
        <v>87</v>
      </c>
      <c r="B371" s="242" t="s">
        <v>571</v>
      </c>
      <c r="C371" s="243" t="s">
        <v>572</v>
      </c>
      <c r="D371" s="244" t="s">
        <v>355</v>
      </c>
      <c r="E371" s="245">
        <v>30</v>
      </c>
      <c r="F371" s="828"/>
      <c r="G371" s="246">
        <f>E371*F371</f>
        <v>0</v>
      </c>
      <c r="H371" s="247">
        <v>0.02167</v>
      </c>
      <c r="I371" s="248">
        <f>E371*H371</f>
        <v>0.6500999999999999</v>
      </c>
      <c r="J371" s="247"/>
      <c r="K371" s="248">
        <f>E371*J371</f>
        <v>0</v>
      </c>
      <c r="O371" s="240">
        <v>2</v>
      </c>
      <c r="AA371" s="213">
        <v>3</v>
      </c>
      <c r="AB371" s="213">
        <v>1</v>
      </c>
      <c r="AC371" s="213">
        <v>592284090</v>
      </c>
      <c r="AZ371" s="213">
        <v>1</v>
      </c>
      <c r="BA371" s="213">
        <f>IF(AZ371=1,G371,0)</f>
        <v>0</v>
      </c>
      <c r="BB371" s="213">
        <f>IF(AZ371=2,G371,0)</f>
        <v>0</v>
      </c>
      <c r="BC371" s="213">
        <f>IF(AZ371=3,G371,0)</f>
        <v>0</v>
      </c>
      <c r="BD371" s="213">
        <f>IF(AZ371=4,G371,0)</f>
        <v>0</v>
      </c>
      <c r="BE371" s="213">
        <f>IF(AZ371=5,G371,0)</f>
        <v>0</v>
      </c>
      <c r="CA371" s="240">
        <v>3</v>
      </c>
      <c r="CB371" s="240">
        <v>1</v>
      </c>
    </row>
    <row r="372" spans="1:15" ht="12.75">
      <c r="A372" s="249"/>
      <c r="B372" s="250"/>
      <c r="C372" s="768" t="s">
        <v>573</v>
      </c>
      <c r="D372" s="769"/>
      <c r="E372" s="769"/>
      <c r="F372" s="769"/>
      <c r="G372" s="770"/>
      <c r="I372" s="251"/>
      <c r="K372" s="251"/>
      <c r="L372" s="252" t="s">
        <v>573</v>
      </c>
      <c r="O372" s="240">
        <v>3</v>
      </c>
    </row>
    <row r="373" spans="1:15" ht="12.75">
      <c r="A373" s="249"/>
      <c r="B373" s="253"/>
      <c r="C373" s="809" t="s">
        <v>574</v>
      </c>
      <c r="D373" s="810"/>
      <c r="E373" s="254">
        <v>30</v>
      </c>
      <c r="F373" s="255"/>
      <c r="G373" s="256"/>
      <c r="H373" s="257"/>
      <c r="I373" s="251"/>
      <c r="J373" s="258"/>
      <c r="K373" s="251"/>
      <c r="M373" s="252" t="s">
        <v>574</v>
      </c>
      <c r="O373" s="240"/>
    </row>
    <row r="374" spans="1:80" ht="12.75">
      <c r="A374" s="241">
        <v>88</v>
      </c>
      <c r="B374" s="242" t="s">
        <v>575</v>
      </c>
      <c r="C374" s="243" t="s">
        <v>576</v>
      </c>
      <c r="D374" s="244" t="s">
        <v>183</v>
      </c>
      <c r="E374" s="245">
        <v>0.7</v>
      </c>
      <c r="F374" s="828"/>
      <c r="G374" s="246">
        <f>E374*F374</f>
        <v>0</v>
      </c>
      <c r="H374" s="247">
        <v>0.0928</v>
      </c>
      <c r="I374" s="248">
        <f>E374*H374</f>
        <v>0.06495999999999999</v>
      </c>
      <c r="J374" s="247">
        <v>0</v>
      </c>
      <c r="K374" s="248">
        <f>E374*J374</f>
        <v>0</v>
      </c>
      <c r="O374" s="240">
        <v>2</v>
      </c>
      <c r="AA374" s="213">
        <v>1</v>
      </c>
      <c r="AB374" s="213">
        <v>1</v>
      </c>
      <c r="AC374" s="213">
        <v>1</v>
      </c>
      <c r="AZ374" s="213">
        <v>1</v>
      </c>
      <c r="BA374" s="213">
        <f>IF(AZ374=1,G374,0)</f>
        <v>0</v>
      </c>
      <c r="BB374" s="213">
        <f>IF(AZ374=2,G374,0)</f>
        <v>0</v>
      </c>
      <c r="BC374" s="213">
        <f>IF(AZ374=3,G374,0)</f>
        <v>0</v>
      </c>
      <c r="BD374" s="213">
        <f>IF(AZ374=4,G374,0)</f>
        <v>0</v>
      </c>
      <c r="BE374" s="213">
        <f>IF(AZ374=5,G374,0)</f>
        <v>0</v>
      </c>
      <c r="CA374" s="240">
        <v>1</v>
      </c>
      <c r="CB374" s="240">
        <v>1</v>
      </c>
    </row>
    <row r="375" spans="1:15" ht="12.75">
      <c r="A375" s="249"/>
      <c r="B375" s="253"/>
      <c r="C375" s="809" t="s">
        <v>577</v>
      </c>
      <c r="D375" s="810"/>
      <c r="E375" s="254">
        <v>0.7</v>
      </c>
      <c r="F375" s="255"/>
      <c r="G375" s="256"/>
      <c r="H375" s="257"/>
      <c r="I375" s="251"/>
      <c r="J375" s="258"/>
      <c r="K375" s="251"/>
      <c r="M375" s="252" t="s">
        <v>577</v>
      </c>
      <c r="O375" s="240"/>
    </row>
    <row r="376" spans="1:80" ht="12.75">
      <c r="A376" s="241">
        <v>89</v>
      </c>
      <c r="B376" s="242" t="s">
        <v>578</v>
      </c>
      <c r="C376" s="243" t="s">
        <v>579</v>
      </c>
      <c r="D376" s="244" t="s">
        <v>183</v>
      </c>
      <c r="E376" s="245">
        <v>0.77</v>
      </c>
      <c r="F376" s="828"/>
      <c r="G376" s="246">
        <f>E376*F376</f>
        <v>0</v>
      </c>
      <c r="H376" s="247">
        <v>0.17245</v>
      </c>
      <c r="I376" s="248">
        <f>E376*H376</f>
        <v>0.1327865</v>
      </c>
      <c r="J376" s="247"/>
      <c r="K376" s="248">
        <f>E376*J376</f>
        <v>0</v>
      </c>
      <c r="O376" s="240">
        <v>2</v>
      </c>
      <c r="AA376" s="213">
        <v>3</v>
      </c>
      <c r="AB376" s="213">
        <v>1</v>
      </c>
      <c r="AC376" s="213">
        <v>592451170</v>
      </c>
      <c r="AZ376" s="213">
        <v>1</v>
      </c>
      <c r="BA376" s="213">
        <f>IF(AZ376=1,G376,0)</f>
        <v>0</v>
      </c>
      <c r="BB376" s="213">
        <f>IF(AZ376=2,G376,0)</f>
        <v>0</v>
      </c>
      <c r="BC376" s="213">
        <f>IF(AZ376=3,G376,0)</f>
        <v>0</v>
      </c>
      <c r="BD376" s="213">
        <f>IF(AZ376=4,G376,0)</f>
        <v>0</v>
      </c>
      <c r="BE376" s="213">
        <f>IF(AZ376=5,G376,0)</f>
        <v>0</v>
      </c>
      <c r="CA376" s="240">
        <v>3</v>
      </c>
      <c r="CB376" s="240">
        <v>1</v>
      </c>
    </row>
    <row r="377" spans="1:15" ht="12.75">
      <c r="A377" s="249"/>
      <c r="B377" s="250"/>
      <c r="C377" s="768" t="s">
        <v>580</v>
      </c>
      <c r="D377" s="769"/>
      <c r="E377" s="769"/>
      <c r="F377" s="769"/>
      <c r="G377" s="770"/>
      <c r="I377" s="251"/>
      <c r="K377" s="251"/>
      <c r="L377" s="252" t="s">
        <v>580</v>
      </c>
      <c r="O377" s="240">
        <v>3</v>
      </c>
    </row>
    <row r="378" spans="1:15" ht="12.75">
      <c r="A378" s="249"/>
      <c r="B378" s="253"/>
      <c r="C378" s="809" t="s">
        <v>581</v>
      </c>
      <c r="D378" s="810"/>
      <c r="E378" s="254">
        <v>0.77</v>
      </c>
      <c r="F378" s="255"/>
      <c r="G378" s="256"/>
      <c r="H378" s="257"/>
      <c r="I378" s="251"/>
      <c r="J378" s="258"/>
      <c r="K378" s="251"/>
      <c r="M378" s="252" t="s">
        <v>581</v>
      </c>
      <c r="O378" s="240"/>
    </row>
    <row r="379" spans="1:80" ht="12.75">
      <c r="A379" s="241">
        <v>90</v>
      </c>
      <c r="B379" s="242" t="s">
        <v>582</v>
      </c>
      <c r="C379" s="243" t="s">
        <v>583</v>
      </c>
      <c r="D379" s="244" t="s">
        <v>183</v>
      </c>
      <c r="E379" s="245">
        <v>0.7</v>
      </c>
      <c r="F379" s="828"/>
      <c r="G379" s="246">
        <f>E379*F379</f>
        <v>0</v>
      </c>
      <c r="H379" s="247">
        <v>0.16192</v>
      </c>
      <c r="I379" s="248">
        <f>E379*H379</f>
        <v>0.113344</v>
      </c>
      <c r="J379" s="247">
        <v>0</v>
      </c>
      <c r="K379" s="248">
        <f>E379*J379</f>
        <v>0</v>
      </c>
      <c r="O379" s="240">
        <v>2</v>
      </c>
      <c r="AA379" s="213">
        <v>1</v>
      </c>
      <c r="AB379" s="213">
        <v>1</v>
      </c>
      <c r="AC379" s="213">
        <v>1</v>
      </c>
      <c r="AZ379" s="213">
        <v>1</v>
      </c>
      <c r="BA379" s="213">
        <f>IF(AZ379=1,G379,0)</f>
        <v>0</v>
      </c>
      <c r="BB379" s="213">
        <f>IF(AZ379=2,G379,0)</f>
        <v>0</v>
      </c>
      <c r="BC379" s="213">
        <f>IF(AZ379=3,G379,0)</f>
        <v>0</v>
      </c>
      <c r="BD379" s="213">
        <f>IF(AZ379=4,G379,0)</f>
        <v>0</v>
      </c>
      <c r="BE379" s="213">
        <f>IF(AZ379=5,G379,0)</f>
        <v>0</v>
      </c>
      <c r="CA379" s="240">
        <v>1</v>
      </c>
      <c r="CB379" s="240">
        <v>1</v>
      </c>
    </row>
    <row r="380" spans="1:15" ht="12.75">
      <c r="A380" s="249"/>
      <c r="B380" s="253"/>
      <c r="C380" s="809" t="s">
        <v>577</v>
      </c>
      <c r="D380" s="810"/>
      <c r="E380" s="254">
        <v>0.7</v>
      </c>
      <c r="F380" s="255"/>
      <c r="G380" s="256"/>
      <c r="H380" s="257"/>
      <c r="I380" s="251"/>
      <c r="J380" s="258"/>
      <c r="K380" s="251"/>
      <c r="M380" s="252" t="s">
        <v>577</v>
      </c>
      <c r="O380" s="240"/>
    </row>
    <row r="381" spans="1:80" ht="12.75">
      <c r="A381" s="241">
        <v>91</v>
      </c>
      <c r="B381" s="242" t="s">
        <v>584</v>
      </c>
      <c r="C381" s="243" t="s">
        <v>585</v>
      </c>
      <c r="D381" s="244" t="s">
        <v>183</v>
      </c>
      <c r="E381" s="245">
        <v>3.5</v>
      </c>
      <c r="F381" s="828"/>
      <c r="G381" s="246">
        <f>E381*F381</f>
        <v>0</v>
      </c>
      <c r="H381" s="247">
        <v>0.02024</v>
      </c>
      <c r="I381" s="248">
        <f>E381*H381</f>
        <v>0.07084</v>
      </c>
      <c r="J381" s="247">
        <v>0</v>
      </c>
      <c r="K381" s="248">
        <f>E381*J381</f>
        <v>0</v>
      </c>
      <c r="O381" s="240">
        <v>2</v>
      </c>
      <c r="AA381" s="213">
        <v>1</v>
      </c>
      <c r="AB381" s="213">
        <v>1</v>
      </c>
      <c r="AC381" s="213">
        <v>1</v>
      </c>
      <c r="AZ381" s="213">
        <v>1</v>
      </c>
      <c r="BA381" s="213">
        <f>IF(AZ381=1,G381,0)</f>
        <v>0</v>
      </c>
      <c r="BB381" s="213">
        <f>IF(AZ381=2,G381,0)</f>
        <v>0</v>
      </c>
      <c r="BC381" s="213">
        <f>IF(AZ381=3,G381,0)</f>
        <v>0</v>
      </c>
      <c r="BD381" s="213">
        <f>IF(AZ381=4,G381,0)</f>
        <v>0</v>
      </c>
      <c r="BE381" s="213">
        <f>IF(AZ381=5,G381,0)</f>
        <v>0</v>
      </c>
      <c r="CA381" s="240">
        <v>1</v>
      </c>
      <c r="CB381" s="240">
        <v>1</v>
      </c>
    </row>
    <row r="382" spans="1:15" ht="12.75">
      <c r="A382" s="249"/>
      <c r="B382" s="250"/>
      <c r="C382" s="768" t="s">
        <v>586</v>
      </c>
      <c r="D382" s="769"/>
      <c r="E382" s="769"/>
      <c r="F382" s="769"/>
      <c r="G382" s="770"/>
      <c r="I382" s="251"/>
      <c r="K382" s="251"/>
      <c r="L382" s="252" t="s">
        <v>586</v>
      </c>
      <c r="O382" s="240">
        <v>3</v>
      </c>
    </row>
    <row r="383" spans="1:15" ht="12.75">
      <c r="A383" s="249"/>
      <c r="B383" s="253"/>
      <c r="C383" s="809" t="s">
        <v>587</v>
      </c>
      <c r="D383" s="810"/>
      <c r="E383" s="254">
        <v>3.5</v>
      </c>
      <c r="F383" s="255"/>
      <c r="G383" s="256"/>
      <c r="H383" s="257"/>
      <c r="I383" s="251"/>
      <c r="J383" s="258"/>
      <c r="K383" s="251"/>
      <c r="M383" s="252" t="s">
        <v>587</v>
      </c>
      <c r="O383" s="240"/>
    </row>
    <row r="384" spans="1:57" ht="12.75">
      <c r="A384" s="259"/>
      <c r="B384" s="260" t="s">
        <v>96</v>
      </c>
      <c r="C384" s="261" t="s">
        <v>556</v>
      </c>
      <c r="D384" s="262"/>
      <c r="E384" s="263"/>
      <c r="F384" s="264"/>
      <c r="G384" s="265">
        <f>SUM(G360:G383)</f>
        <v>0</v>
      </c>
      <c r="H384" s="266"/>
      <c r="I384" s="267">
        <f>SUM(I360:I383)</f>
        <v>6.050330499999999</v>
      </c>
      <c r="J384" s="266"/>
      <c r="K384" s="267">
        <f>SUM(K360:K383)</f>
        <v>0</v>
      </c>
      <c r="O384" s="240">
        <v>4</v>
      </c>
      <c r="BA384" s="268">
        <f>SUM(BA360:BA383)</f>
        <v>0</v>
      </c>
      <c r="BB384" s="268">
        <f>SUM(BB360:BB383)</f>
        <v>0</v>
      </c>
      <c r="BC384" s="268">
        <f>SUM(BC360:BC383)</f>
        <v>0</v>
      </c>
      <c r="BD384" s="268">
        <f>SUM(BD360:BD383)</f>
        <v>0</v>
      </c>
      <c r="BE384" s="268">
        <f>SUM(BE360:BE383)</f>
        <v>0</v>
      </c>
    </row>
    <row r="385" spans="1:15" ht="12.75">
      <c r="A385" s="230" t="s">
        <v>93</v>
      </c>
      <c r="B385" s="231" t="s">
        <v>588</v>
      </c>
      <c r="C385" s="232" t="s">
        <v>589</v>
      </c>
      <c r="D385" s="233"/>
      <c r="E385" s="234"/>
      <c r="F385" s="234"/>
      <c r="G385" s="235"/>
      <c r="H385" s="236"/>
      <c r="I385" s="237"/>
      <c r="J385" s="238"/>
      <c r="K385" s="239"/>
      <c r="O385" s="240">
        <v>1</v>
      </c>
    </row>
    <row r="386" spans="1:80" ht="12.75">
      <c r="A386" s="241">
        <v>92</v>
      </c>
      <c r="B386" s="242" t="s">
        <v>591</v>
      </c>
      <c r="C386" s="243" t="s">
        <v>592</v>
      </c>
      <c r="D386" s="244" t="s">
        <v>183</v>
      </c>
      <c r="E386" s="245">
        <v>11</v>
      </c>
      <c r="F386" s="828"/>
      <c r="G386" s="246">
        <f>E386*F386</f>
        <v>0</v>
      </c>
      <c r="H386" s="247">
        <v>0.05545</v>
      </c>
      <c r="I386" s="248">
        <f>E386*H386</f>
        <v>0.60995</v>
      </c>
      <c r="J386" s="247">
        <v>0</v>
      </c>
      <c r="K386" s="248">
        <f>E386*J386</f>
        <v>0</v>
      </c>
      <c r="O386" s="240">
        <v>2</v>
      </c>
      <c r="AA386" s="213">
        <v>1</v>
      </c>
      <c r="AB386" s="213">
        <v>1</v>
      </c>
      <c r="AC386" s="213">
        <v>1</v>
      </c>
      <c r="AZ386" s="213">
        <v>1</v>
      </c>
      <c r="BA386" s="213">
        <f>IF(AZ386=1,G386,0)</f>
        <v>0</v>
      </c>
      <c r="BB386" s="213">
        <f>IF(AZ386=2,G386,0)</f>
        <v>0</v>
      </c>
      <c r="BC386" s="213">
        <f>IF(AZ386=3,G386,0)</f>
        <v>0</v>
      </c>
      <c r="BD386" s="213">
        <f>IF(AZ386=4,G386,0)</f>
        <v>0</v>
      </c>
      <c r="BE386" s="213">
        <f>IF(AZ386=5,G386,0)</f>
        <v>0</v>
      </c>
      <c r="CA386" s="240">
        <v>1</v>
      </c>
      <c r="CB386" s="240">
        <v>1</v>
      </c>
    </row>
    <row r="387" spans="1:15" ht="33.75">
      <c r="A387" s="249"/>
      <c r="B387" s="250"/>
      <c r="C387" s="768" t="s">
        <v>593</v>
      </c>
      <c r="D387" s="769"/>
      <c r="E387" s="769"/>
      <c r="F387" s="769"/>
      <c r="G387" s="770"/>
      <c r="I387" s="251"/>
      <c r="K387" s="251"/>
      <c r="L387" s="252" t="s">
        <v>593</v>
      </c>
      <c r="O387" s="240">
        <v>3</v>
      </c>
    </row>
    <row r="388" spans="1:15" ht="12.75">
      <c r="A388" s="249"/>
      <c r="B388" s="250"/>
      <c r="C388" s="768"/>
      <c r="D388" s="769"/>
      <c r="E388" s="769"/>
      <c r="F388" s="769"/>
      <c r="G388" s="770"/>
      <c r="I388" s="251"/>
      <c r="K388" s="251"/>
      <c r="L388" s="252"/>
      <c r="O388" s="240">
        <v>3</v>
      </c>
    </row>
    <row r="389" spans="1:15" ht="22.5">
      <c r="A389" s="249"/>
      <c r="B389" s="250"/>
      <c r="C389" s="768" t="s">
        <v>594</v>
      </c>
      <c r="D389" s="769"/>
      <c r="E389" s="769"/>
      <c r="F389" s="769"/>
      <c r="G389" s="770"/>
      <c r="I389" s="251"/>
      <c r="K389" s="251"/>
      <c r="L389" s="252" t="s">
        <v>594</v>
      </c>
      <c r="O389" s="240">
        <v>3</v>
      </c>
    </row>
    <row r="390" spans="1:15" ht="12.75">
      <c r="A390" s="249"/>
      <c r="B390" s="253"/>
      <c r="C390" s="809" t="s">
        <v>595</v>
      </c>
      <c r="D390" s="810"/>
      <c r="E390" s="254">
        <v>11</v>
      </c>
      <c r="F390" s="255"/>
      <c r="G390" s="256"/>
      <c r="H390" s="257"/>
      <c r="I390" s="251"/>
      <c r="J390" s="258"/>
      <c r="K390" s="251"/>
      <c r="M390" s="252" t="s">
        <v>595</v>
      </c>
      <c r="O390" s="240"/>
    </row>
    <row r="391" spans="1:80" ht="12.75">
      <c r="A391" s="241">
        <v>93</v>
      </c>
      <c r="B391" s="242" t="s">
        <v>596</v>
      </c>
      <c r="C391" s="243" t="s">
        <v>597</v>
      </c>
      <c r="D391" s="244" t="s">
        <v>183</v>
      </c>
      <c r="E391" s="245">
        <v>11.11</v>
      </c>
      <c r="F391" s="828"/>
      <c r="G391" s="246">
        <f>E391*F391</f>
        <v>0</v>
      </c>
      <c r="H391" s="247">
        <v>0.141</v>
      </c>
      <c r="I391" s="248">
        <f>E391*H391</f>
        <v>1.5665099999999998</v>
      </c>
      <c r="J391" s="247"/>
      <c r="K391" s="248">
        <f>E391*J391</f>
        <v>0</v>
      </c>
      <c r="O391" s="240">
        <v>2</v>
      </c>
      <c r="AA391" s="213">
        <v>3</v>
      </c>
      <c r="AB391" s="213">
        <v>0</v>
      </c>
      <c r="AC391" s="213" t="s">
        <v>596</v>
      </c>
      <c r="AZ391" s="213">
        <v>1</v>
      </c>
      <c r="BA391" s="213">
        <f>IF(AZ391=1,G391,0)</f>
        <v>0</v>
      </c>
      <c r="BB391" s="213">
        <f>IF(AZ391=2,G391,0)</f>
        <v>0</v>
      </c>
      <c r="BC391" s="213">
        <f>IF(AZ391=3,G391,0)</f>
        <v>0</v>
      </c>
      <c r="BD391" s="213">
        <f>IF(AZ391=4,G391,0)</f>
        <v>0</v>
      </c>
      <c r="BE391" s="213">
        <f>IF(AZ391=5,G391,0)</f>
        <v>0</v>
      </c>
      <c r="CA391" s="240">
        <v>3</v>
      </c>
      <c r="CB391" s="240">
        <v>0</v>
      </c>
    </row>
    <row r="392" spans="1:15" ht="12.75">
      <c r="A392" s="249"/>
      <c r="B392" s="250"/>
      <c r="C392" s="768" t="s">
        <v>598</v>
      </c>
      <c r="D392" s="769"/>
      <c r="E392" s="769"/>
      <c r="F392" s="769"/>
      <c r="G392" s="770"/>
      <c r="I392" s="251"/>
      <c r="K392" s="251"/>
      <c r="L392" s="252" t="s">
        <v>598</v>
      </c>
      <c r="O392" s="240">
        <v>3</v>
      </c>
    </row>
    <row r="393" spans="1:15" ht="12.75">
      <c r="A393" s="249"/>
      <c r="B393" s="253"/>
      <c r="C393" s="809" t="s">
        <v>599</v>
      </c>
      <c r="D393" s="810"/>
      <c r="E393" s="254">
        <v>11.11</v>
      </c>
      <c r="F393" s="255"/>
      <c r="G393" s="256"/>
      <c r="H393" s="257"/>
      <c r="I393" s="251"/>
      <c r="J393" s="258"/>
      <c r="K393" s="251"/>
      <c r="M393" s="252" t="s">
        <v>599</v>
      </c>
      <c r="O393" s="240"/>
    </row>
    <row r="394" spans="1:80" ht="22.5">
      <c r="A394" s="241">
        <v>94</v>
      </c>
      <c r="B394" s="242" t="s">
        <v>600</v>
      </c>
      <c r="C394" s="243" t="s">
        <v>601</v>
      </c>
      <c r="D394" s="244" t="s">
        <v>183</v>
      </c>
      <c r="E394" s="245">
        <v>11</v>
      </c>
      <c r="F394" s="828"/>
      <c r="G394" s="246">
        <f>E394*F394</f>
        <v>0</v>
      </c>
      <c r="H394" s="247">
        <v>0.378</v>
      </c>
      <c r="I394" s="248">
        <f>E394*H394</f>
        <v>4.158</v>
      </c>
      <c r="J394" s="247">
        <v>0</v>
      </c>
      <c r="K394" s="248">
        <f>E394*J394</f>
        <v>0</v>
      </c>
      <c r="O394" s="240">
        <v>2</v>
      </c>
      <c r="AA394" s="213">
        <v>1</v>
      </c>
      <c r="AB394" s="213">
        <v>1</v>
      </c>
      <c r="AC394" s="213">
        <v>1</v>
      </c>
      <c r="AZ394" s="213">
        <v>1</v>
      </c>
      <c r="BA394" s="213">
        <f>IF(AZ394=1,G394,0)</f>
        <v>0</v>
      </c>
      <c r="BB394" s="213">
        <f>IF(AZ394=2,G394,0)</f>
        <v>0</v>
      </c>
      <c r="BC394" s="213">
        <f>IF(AZ394=3,G394,0)</f>
        <v>0</v>
      </c>
      <c r="BD394" s="213">
        <f>IF(AZ394=4,G394,0)</f>
        <v>0</v>
      </c>
      <c r="BE394" s="213">
        <f>IF(AZ394=5,G394,0)</f>
        <v>0</v>
      </c>
      <c r="CA394" s="240">
        <v>1</v>
      </c>
      <c r="CB394" s="240">
        <v>1</v>
      </c>
    </row>
    <row r="395" spans="1:15" ht="12.75">
      <c r="A395" s="249"/>
      <c r="B395" s="253"/>
      <c r="C395" s="809" t="s">
        <v>595</v>
      </c>
      <c r="D395" s="810"/>
      <c r="E395" s="254">
        <v>11</v>
      </c>
      <c r="F395" s="255"/>
      <c r="G395" s="256"/>
      <c r="H395" s="257"/>
      <c r="I395" s="251"/>
      <c r="J395" s="258"/>
      <c r="K395" s="251"/>
      <c r="M395" s="252" t="s">
        <v>595</v>
      </c>
      <c r="O395" s="240"/>
    </row>
    <row r="396" spans="1:80" ht="22.5">
      <c r="A396" s="241">
        <v>95</v>
      </c>
      <c r="B396" s="242" t="s">
        <v>602</v>
      </c>
      <c r="C396" s="243" t="s">
        <v>603</v>
      </c>
      <c r="D396" s="244" t="s">
        <v>216</v>
      </c>
      <c r="E396" s="245">
        <v>4</v>
      </c>
      <c r="F396" s="828"/>
      <c r="G396" s="246">
        <f>E396*F396</f>
        <v>0</v>
      </c>
      <c r="H396" s="247">
        <v>0.188</v>
      </c>
      <c r="I396" s="248">
        <f>E396*H396</f>
        <v>0.752</v>
      </c>
      <c r="J396" s="247"/>
      <c r="K396" s="248">
        <f>E396*J396</f>
        <v>0</v>
      </c>
      <c r="O396" s="240">
        <v>2</v>
      </c>
      <c r="AA396" s="213">
        <v>12</v>
      </c>
      <c r="AB396" s="213">
        <v>0</v>
      </c>
      <c r="AC396" s="213">
        <v>224</v>
      </c>
      <c r="AZ396" s="213">
        <v>1</v>
      </c>
      <c r="BA396" s="213">
        <f>IF(AZ396=1,G396,0)</f>
        <v>0</v>
      </c>
      <c r="BB396" s="213">
        <f>IF(AZ396=2,G396,0)</f>
        <v>0</v>
      </c>
      <c r="BC396" s="213">
        <f>IF(AZ396=3,G396,0)</f>
        <v>0</v>
      </c>
      <c r="BD396" s="213">
        <f>IF(AZ396=4,G396,0)</f>
        <v>0</v>
      </c>
      <c r="BE396" s="213">
        <f>IF(AZ396=5,G396,0)</f>
        <v>0</v>
      </c>
      <c r="CA396" s="240">
        <v>12</v>
      </c>
      <c r="CB396" s="240">
        <v>0</v>
      </c>
    </row>
    <row r="397" spans="1:15" ht="12.75">
      <c r="A397" s="249"/>
      <c r="B397" s="253"/>
      <c r="C397" s="809" t="s">
        <v>604</v>
      </c>
      <c r="D397" s="810"/>
      <c r="E397" s="254">
        <v>4</v>
      </c>
      <c r="F397" s="255"/>
      <c r="G397" s="256"/>
      <c r="H397" s="257"/>
      <c r="I397" s="251"/>
      <c r="J397" s="258"/>
      <c r="K397" s="251"/>
      <c r="M397" s="252" t="s">
        <v>604</v>
      </c>
      <c r="O397" s="240"/>
    </row>
    <row r="398" spans="1:80" ht="22.5">
      <c r="A398" s="241">
        <v>96</v>
      </c>
      <c r="B398" s="242" t="s">
        <v>605</v>
      </c>
      <c r="C398" s="243" t="s">
        <v>606</v>
      </c>
      <c r="D398" s="244" t="s">
        <v>183</v>
      </c>
      <c r="E398" s="245">
        <v>10</v>
      </c>
      <c r="F398" s="828"/>
      <c r="G398" s="246">
        <f>E398*F398</f>
        <v>0</v>
      </c>
      <c r="H398" s="247">
        <v>0.18108</v>
      </c>
      <c r="I398" s="248">
        <f>E398*H398</f>
        <v>1.8108</v>
      </c>
      <c r="J398" s="247">
        <v>0</v>
      </c>
      <c r="K398" s="248">
        <f>E398*J398</f>
        <v>0</v>
      </c>
      <c r="O398" s="240">
        <v>2</v>
      </c>
      <c r="AA398" s="213">
        <v>1</v>
      </c>
      <c r="AB398" s="213">
        <v>1</v>
      </c>
      <c r="AC398" s="213">
        <v>1</v>
      </c>
      <c r="AZ398" s="213">
        <v>1</v>
      </c>
      <c r="BA398" s="213">
        <f>IF(AZ398=1,G398,0)</f>
        <v>0</v>
      </c>
      <c r="BB398" s="213">
        <f>IF(AZ398=2,G398,0)</f>
        <v>0</v>
      </c>
      <c r="BC398" s="213">
        <f>IF(AZ398=3,G398,0)</f>
        <v>0</v>
      </c>
      <c r="BD398" s="213">
        <f>IF(AZ398=4,G398,0)</f>
        <v>0</v>
      </c>
      <c r="BE398" s="213">
        <f>IF(AZ398=5,G398,0)</f>
        <v>0</v>
      </c>
      <c r="CA398" s="240">
        <v>1</v>
      </c>
      <c r="CB398" s="240">
        <v>1</v>
      </c>
    </row>
    <row r="399" spans="1:15" ht="12.75">
      <c r="A399" s="249"/>
      <c r="B399" s="250"/>
      <c r="C399" s="768" t="s">
        <v>607</v>
      </c>
      <c r="D399" s="769"/>
      <c r="E399" s="769"/>
      <c r="F399" s="769"/>
      <c r="G399" s="770"/>
      <c r="I399" s="251"/>
      <c r="K399" s="251"/>
      <c r="L399" s="252" t="s">
        <v>607</v>
      </c>
      <c r="O399" s="240">
        <v>3</v>
      </c>
    </row>
    <row r="400" spans="1:15" ht="12.75">
      <c r="A400" s="249"/>
      <c r="B400" s="253"/>
      <c r="C400" s="809" t="s">
        <v>608</v>
      </c>
      <c r="D400" s="810"/>
      <c r="E400" s="254">
        <v>10</v>
      </c>
      <c r="F400" s="255"/>
      <c r="G400" s="256"/>
      <c r="H400" s="257"/>
      <c r="I400" s="251"/>
      <c r="J400" s="258"/>
      <c r="K400" s="251"/>
      <c r="M400" s="252" t="s">
        <v>608</v>
      </c>
      <c r="O400" s="240"/>
    </row>
    <row r="401" spans="1:80" ht="22.5">
      <c r="A401" s="241">
        <v>97</v>
      </c>
      <c r="B401" s="242" t="s">
        <v>609</v>
      </c>
      <c r="C401" s="243" t="s">
        <v>610</v>
      </c>
      <c r="D401" s="244" t="s">
        <v>183</v>
      </c>
      <c r="E401" s="245">
        <v>10</v>
      </c>
      <c r="F401" s="828"/>
      <c r="G401" s="246">
        <f>E401*F401</f>
        <v>0</v>
      </c>
      <c r="H401" s="247">
        <v>0.18</v>
      </c>
      <c r="I401" s="248">
        <f>E401*H401</f>
        <v>1.7999999999999998</v>
      </c>
      <c r="J401" s="247">
        <v>0</v>
      </c>
      <c r="K401" s="248">
        <f>E401*J401</f>
        <v>0</v>
      </c>
      <c r="O401" s="240">
        <v>2</v>
      </c>
      <c r="AA401" s="213">
        <v>1</v>
      </c>
      <c r="AB401" s="213">
        <v>1</v>
      </c>
      <c r="AC401" s="213">
        <v>1</v>
      </c>
      <c r="AZ401" s="213">
        <v>1</v>
      </c>
      <c r="BA401" s="213">
        <f>IF(AZ401=1,G401,0)</f>
        <v>0</v>
      </c>
      <c r="BB401" s="213">
        <f>IF(AZ401=2,G401,0)</f>
        <v>0</v>
      </c>
      <c r="BC401" s="213">
        <f>IF(AZ401=3,G401,0)</f>
        <v>0</v>
      </c>
      <c r="BD401" s="213">
        <f>IF(AZ401=4,G401,0)</f>
        <v>0</v>
      </c>
      <c r="BE401" s="213">
        <f>IF(AZ401=5,G401,0)</f>
        <v>0</v>
      </c>
      <c r="CA401" s="240">
        <v>1</v>
      </c>
      <c r="CB401" s="240">
        <v>1</v>
      </c>
    </row>
    <row r="402" spans="1:15" ht="12.75">
      <c r="A402" s="249"/>
      <c r="B402" s="253"/>
      <c r="C402" s="809" t="s">
        <v>608</v>
      </c>
      <c r="D402" s="810"/>
      <c r="E402" s="254">
        <v>10</v>
      </c>
      <c r="F402" s="255"/>
      <c r="G402" s="256"/>
      <c r="H402" s="257"/>
      <c r="I402" s="251"/>
      <c r="J402" s="258"/>
      <c r="K402" s="251"/>
      <c r="M402" s="252" t="s">
        <v>608</v>
      </c>
      <c r="O402" s="240"/>
    </row>
    <row r="403" spans="1:57" ht="12.75">
      <c r="A403" s="259"/>
      <c r="B403" s="260" t="s">
        <v>96</v>
      </c>
      <c r="C403" s="261" t="s">
        <v>590</v>
      </c>
      <c r="D403" s="262"/>
      <c r="E403" s="263"/>
      <c r="F403" s="264"/>
      <c r="G403" s="265">
        <f>SUM(G385:G402)</f>
        <v>0</v>
      </c>
      <c r="H403" s="266"/>
      <c r="I403" s="267">
        <f>SUM(I385:I402)</f>
        <v>10.69726</v>
      </c>
      <c r="J403" s="266"/>
      <c r="K403" s="267">
        <f>SUM(K385:K402)</f>
        <v>0</v>
      </c>
      <c r="O403" s="240">
        <v>4</v>
      </c>
      <c r="BA403" s="268">
        <f>SUM(BA385:BA402)</f>
        <v>0</v>
      </c>
      <c r="BB403" s="268">
        <f>SUM(BB385:BB402)</f>
        <v>0</v>
      </c>
      <c r="BC403" s="268">
        <f>SUM(BC385:BC402)</f>
        <v>0</v>
      </c>
      <c r="BD403" s="268">
        <f>SUM(BD385:BD402)</f>
        <v>0</v>
      </c>
      <c r="BE403" s="268">
        <f>SUM(BE385:BE402)</f>
        <v>0</v>
      </c>
    </row>
    <row r="404" spans="1:15" ht="12.75">
      <c r="A404" s="230" t="s">
        <v>93</v>
      </c>
      <c r="B404" s="231" t="s">
        <v>611</v>
      </c>
      <c r="C404" s="232" t="s">
        <v>612</v>
      </c>
      <c r="D404" s="233"/>
      <c r="E404" s="234"/>
      <c r="F404" s="234"/>
      <c r="G404" s="235"/>
      <c r="H404" s="236"/>
      <c r="I404" s="237"/>
      <c r="J404" s="238"/>
      <c r="K404" s="239"/>
      <c r="O404" s="240">
        <v>1</v>
      </c>
    </row>
    <row r="405" spans="1:80" ht="22.5">
      <c r="A405" s="241">
        <v>98</v>
      </c>
      <c r="B405" s="242" t="s">
        <v>614</v>
      </c>
      <c r="C405" s="243" t="s">
        <v>615</v>
      </c>
      <c r="D405" s="244" t="s">
        <v>183</v>
      </c>
      <c r="E405" s="245">
        <v>5.9724</v>
      </c>
      <c r="F405" s="828"/>
      <c r="G405" s="246">
        <f>E405*F405</f>
        <v>0</v>
      </c>
      <c r="H405" s="247">
        <v>0.00782</v>
      </c>
      <c r="I405" s="248">
        <f>E405*H405</f>
        <v>0.046704168000000004</v>
      </c>
      <c r="J405" s="247"/>
      <c r="K405" s="248">
        <f>E405*J405</f>
        <v>0</v>
      </c>
      <c r="O405" s="240">
        <v>2</v>
      </c>
      <c r="AA405" s="213">
        <v>12</v>
      </c>
      <c r="AB405" s="213">
        <v>0</v>
      </c>
      <c r="AC405" s="213">
        <v>94</v>
      </c>
      <c r="AZ405" s="213">
        <v>1</v>
      </c>
      <c r="BA405" s="213">
        <f>IF(AZ405=1,G405,0)</f>
        <v>0</v>
      </c>
      <c r="BB405" s="213">
        <f>IF(AZ405=2,G405,0)</f>
        <v>0</v>
      </c>
      <c r="BC405" s="213">
        <f>IF(AZ405=3,G405,0)</f>
        <v>0</v>
      </c>
      <c r="BD405" s="213">
        <f>IF(AZ405=4,G405,0)</f>
        <v>0</v>
      </c>
      <c r="BE405" s="213">
        <f>IF(AZ405=5,G405,0)</f>
        <v>0</v>
      </c>
      <c r="CA405" s="240">
        <v>12</v>
      </c>
      <c r="CB405" s="240">
        <v>0</v>
      </c>
    </row>
    <row r="406" spans="1:15" ht="12.75">
      <c r="A406" s="249"/>
      <c r="B406" s="250"/>
      <c r="C406" s="768" t="s">
        <v>616</v>
      </c>
      <c r="D406" s="769"/>
      <c r="E406" s="769"/>
      <c r="F406" s="769"/>
      <c r="G406" s="770"/>
      <c r="I406" s="251"/>
      <c r="K406" s="251"/>
      <c r="L406" s="252" t="s">
        <v>616</v>
      </c>
      <c r="O406" s="240">
        <v>3</v>
      </c>
    </row>
    <row r="407" spans="1:15" ht="12.75">
      <c r="A407" s="249"/>
      <c r="B407" s="253"/>
      <c r="C407" s="809" t="s">
        <v>617</v>
      </c>
      <c r="D407" s="810"/>
      <c r="E407" s="254">
        <v>5.9724</v>
      </c>
      <c r="F407" s="255"/>
      <c r="G407" s="256"/>
      <c r="H407" s="257"/>
      <c r="I407" s="251"/>
      <c r="J407" s="258"/>
      <c r="K407" s="251"/>
      <c r="M407" s="252" t="s">
        <v>617</v>
      </c>
      <c r="O407" s="240"/>
    </row>
    <row r="408" spans="1:80" ht="12.75">
      <c r="A408" s="241">
        <v>99</v>
      </c>
      <c r="B408" s="242" t="s">
        <v>618</v>
      </c>
      <c r="C408" s="243" t="s">
        <v>619</v>
      </c>
      <c r="D408" s="244" t="s">
        <v>183</v>
      </c>
      <c r="E408" s="245">
        <v>5.9724</v>
      </c>
      <c r="F408" s="828"/>
      <c r="G408" s="246">
        <f>E408*F408</f>
        <v>0</v>
      </c>
      <c r="H408" s="247">
        <v>0.02294</v>
      </c>
      <c r="I408" s="248">
        <f>E408*H408</f>
        <v>0.137006856</v>
      </c>
      <c r="J408" s="247"/>
      <c r="K408" s="248">
        <f>E408*J408</f>
        <v>0</v>
      </c>
      <c r="O408" s="240">
        <v>2</v>
      </c>
      <c r="AA408" s="213">
        <v>12</v>
      </c>
      <c r="AB408" s="213">
        <v>0</v>
      </c>
      <c r="AC408" s="213">
        <v>93</v>
      </c>
      <c r="AZ408" s="213">
        <v>1</v>
      </c>
      <c r="BA408" s="213">
        <f>IF(AZ408=1,G408,0)</f>
        <v>0</v>
      </c>
      <c r="BB408" s="213">
        <f>IF(AZ408=2,G408,0)</f>
        <v>0</v>
      </c>
      <c r="BC408" s="213">
        <f>IF(AZ408=3,G408,0)</f>
        <v>0</v>
      </c>
      <c r="BD408" s="213">
        <f>IF(AZ408=4,G408,0)</f>
        <v>0</v>
      </c>
      <c r="BE408" s="213">
        <f>IF(AZ408=5,G408,0)</f>
        <v>0</v>
      </c>
      <c r="CA408" s="240">
        <v>12</v>
      </c>
      <c r="CB408" s="240">
        <v>0</v>
      </c>
    </row>
    <row r="409" spans="1:15" ht="12.75">
      <c r="A409" s="249"/>
      <c r="B409" s="250"/>
      <c r="C409" s="768" t="s">
        <v>620</v>
      </c>
      <c r="D409" s="769"/>
      <c r="E409" s="769"/>
      <c r="F409" s="769"/>
      <c r="G409" s="770"/>
      <c r="I409" s="251"/>
      <c r="K409" s="251"/>
      <c r="L409" s="252" t="s">
        <v>620</v>
      </c>
      <c r="O409" s="240">
        <v>3</v>
      </c>
    </row>
    <row r="410" spans="1:15" ht="12.75">
      <c r="A410" s="249"/>
      <c r="B410" s="253"/>
      <c r="C410" s="809" t="s">
        <v>617</v>
      </c>
      <c r="D410" s="810"/>
      <c r="E410" s="254">
        <v>5.9724</v>
      </c>
      <c r="F410" s="255"/>
      <c r="G410" s="256"/>
      <c r="H410" s="257"/>
      <c r="I410" s="251"/>
      <c r="J410" s="258"/>
      <c r="K410" s="251"/>
      <c r="M410" s="252" t="s">
        <v>617</v>
      </c>
      <c r="O410" s="240"/>
    </row>
    <row r="411" spans="1:80" ht="12.75">
      <c r="A411" s="241">
        <v>100</v>
      </c>
      <c r="B411" s="242" t="s">
        <v>621</v>
      </c>
      <c r="C411" s="243" t="s">
        <v>622</v>
      </c>
      <c r="D411" s="244" t="s">
        <v>183</v>
      </c>
      <c r="E411" s="245">
        <v>5.9724</v>
      </c>
      <c r="F411" s="828"/>
      <c r="G411" s="246">
        <f>E411*F411</f>
        <v>0</v>
      </c>
      <c r="H411" s="247">
        <v>0.00307</v>
      </c>
      <c r="I411" s="248">
        <f>E411*H411</f>
        <v>0.018335268</v>
      </c>
      <c r="J411" s="247">
        <v>0</v>
      </c>
      <c r="K411" s="248">
        <f>E411*J411</f>
        <v>0</v>
      </c>
      <c r="O411" s="240">
        <v>2</v>
      </c>
      <c r="AA411" s="213">
        <v>1</v>
      </c>
      <c r="AB411" s="213">
        <v>1</v>
      </c>
      <c r="AC411" s="213">
        <v>1</v>
      </c>
      <c r="AZ411" s="213">
        <v>1</v>
      </c>
      <c r="BA411" s="213">
        <f>IF(AZ411=1,G411,0)</f>
        <v>0</v>
      </c>
      <c r="BB411" s="213">
        <f>IF(AZ411=2,G411,0)</f>
        <v>0</v>
      </c>
      <c r="BC411" s="213">
        <f>IF(AZ411=3,G411,0)</f>
        <v>0</v>
      </c>
      <c r="BD411" s="213">
        <f>IF(AZ411=4,G411,0)</f>
        <v>0</v>
      </c>
      <c r="BE411" s="213">
        <f>IF(AZ411=5,G411,0)</f>
        <v>0</v>
      </c>
      <c r="CA411" s="240">
        <v>1</v>
      </c>
      <c r="CB411" s="240">
        <v>1</v>
      </c>
    </row>
    <row r="412" spans="1:15" ht="12.75">
      <c r="A412" s="249"/>
      <c r="B412" s="250"/>
      <c r="C412" s="768" t="s">
        <v>616</v>
      </c>
      <c r="D412" s="769"/>
      <c r="E412" s="769"/>
      <c r="F412" s="769"/>
      <c r="G412" s="770"/>
      <c r="I412" s="251"/>
      <c r="K412" s="251"/>
      <c r="L412" s="252" t="s">
        <v>616</v>
      </c>
      <c r="O412" s="240">
        <v>3</v>
      </c>
    </row>
    <row r="413" spans="1:15" ht="12.75">
      <c r="A413" s="249"/>
      <c r="B413" s="253"/>
      <c r="C413" s="809" t="s">
        <v>617</v>
      </c>
      <c r="D413" s="810"/>
      <c r="E413" s="254">
        <v>5.9724</v>
      </c>
      <c r="F413" s="255"/>
      <c r="G413" s="256"/>
      <c r="H413" s="257"/>
      <c r="I413" s="251"/>
      <c r="J413" s="258"/>
      <c r="K413" s="251"/>
      <c r="M413" s="252" t="s">
        <v>617</v>
      </c>
      <c r="O413" s="240"/>
    </row>
    <row r="414" spans="1:80" ht="12.75">
      <c r="A414" s="241">
        <v>101</v>
      </c>
      <c r="B414" s="242" t="s">
        <v>623</v>
      </c>
      <c r="C414" s="243" t="s">
        <v>624</v>
      </c>
      <c r="D414" s="244" t="s">
        <v>183</v>
      </c>
      <c r="E414" s="245">
        <v>80.3174</v>
      </c>
      <c r="F414" s="828"/>
      <c r="G414" s="246">
        <f>E414*F414</f>
        <v>0</v>
      </c>
      <c r="H414" s="247">
        <v>0.00737</v>
      </c>
      <c r="I414" s="248">
        <f>E414*H414</f>
        <v>0.591939238</v>
      </c>
      <c r="J414" s="247"/>
      <c r="K414" s="248">
        <f>E414*J414</f>
        <v>0</v>
      </c>
      <c r="O414" s="240">
        <v>2</v>
      </c>
      <c r="AA414" s="213">
        <v>12</v>
      </c>
      <c r="AB414" s="213">
        <v>0</v>
      </c>
      <c r="AC414" s="213">
        <v>95</v>
      </c>
      <c r="AZ414" s="213">
        <v>1</v>
      </c>
      <c r="BA414" s="213">
        <f>IF(AZ414=1,G414,0)</f>
        <v>0</v>
      </c>
      <c r="BB414" s="213">
        <f>IF(AZ414=2,G414,0)</f>
        <v>0</v>
      </c>
      <c r="BC414" s="213">
        <f>IF(AZ414=3,G414,0)</f>
        <v>0</v>
      </c>
      <c r="BD414" s="213">
        <f>IF(AZ414=4,G414,0)</f>
        <v>0</v>
      </c>
      <c r="BE414" s="213">
        <f>IF(AZ414=5,G414,0)</f>
        <v>0</v>
      </c>
      <c r="CA414" s="240">
        <v>12</v>
      </c>
      <c r="CB414" s="240">
        <v>0</v>
      </c>
    </row>
    <row r="415" spans="1:15" ht="12.75">
      <c r="A415" s="249"/>
      <c r="B415" s="253"/>
      <c r="C415" s="809" t="s">
        <v>625</v>
      </c>
      <c r="D415" s="810"/>
      <c r="E415" s="254">
        <v>38.3376</v>
      </c>
      <c r="F415" s="255"/>
      <c r="G415" s="256"/>
      <c r="H415" s="257"/>
      <c r="I415" s="251"/>
      <c r="J415" s="258"/>
      <c r="K415" s="251"/>
      <c r="M415" s="252" t="s">
        <v>625</v>
      </c>
      <c r="O415" s="240"/>
    </row>
    <row r="416" spans="1:15" ht="12.75">
      <c r="A416" s="249"/>
      <c r="B416" s="253"/>
      <c r="C416" s="809" t="s">
        <v>626</v>
      </c>
      <c r="D416" s="810"/>
      <c r="E416" s="254">
        <v>-2.2464</v>
      </c>
      <c r="F416" s="255"/>
      <c r="G416" s="256"/>
      <c r="H416" s="257"/>
      <c r="I416" s="251"/>
      <c r="J416" s="258"/>
      <c r="K416" s="251"/>
      <c r="M416" s="252" t="s">
        <v>626</v>
      </c>
      <c r="O416" s="240"/>
    </row>
    <row r="417" spans="1:15" ht="12.75">
      <c r="A417" s="249"/>
      <c r="B417" s="253"/>
      <c r="C417" s="809" t="s">
        <v>627</v>
      </c>
      <c r="D417" s="810"/>
      <c r="E417" s="254">
        <v>-1.407</v>
      </c>
      <c r="F417" s="255"/>
      <c r="G417" s="256"/>
      <c r="H417" s="257"/>
      <c r="I417" s="251"/>
      <c r="J417" s="258"/>
      <c r="K417" s="251"/>
      <c r="M417" s="252" t="s">
        <v>627</v>
      </c>
      <c r="O417" s="240"/>
    </row>
    <row r="418" spans="1:15" ht="12.75">
      <c r="A418" s="249"/>
      <c r="B418" s="253"/>
      <c r="C418" s="809" t="s">
        <v>628</v>
      </c>
      <c r="D418" s="810"/>
      <c r="E418" s="254">
        <v>-4.6374</v>
      </c>
      <c r="F418" s="255"/>
      <c r="G418" s="256"/>
      <c r="H418" s="257"/>
      <c r="I418" s="251"/>
      <c r="J418" s="258"/>
      <c r="K418" s="251"/>
      <c r="M418" s="252" t="s">
        <v>628</v>
      </c>
      <c r="O418" s="240"/>
    </row>
    <row r="419" spans="1:15" ht="12.75">
      <c r="A419" s="249"/>
      <c r="B419" s="253"/>
      <c r="C419" s="809" t="s">
        <v>629</v>
      </c>
      <c r="D419" s="810"/>
      <c r="E419" s="254">
        <v>1.572</v>
      </c>
      <c r="F419" s="255"/>
      <c r="G419" s="256"/>
      <c r="H419" s="257"/>
      <c r="I419" s="251"/>
      <c r="J419" s="258"/>
      <c r="K419" s="251"/>
      <c r="M419" s="252" t="s">
        <v>629</v>
      </c>
      <c r="O419" s="240"/>
    </row>
    <row r="420" spans="1:15" ht="12.75">
      <c r="A420" s="249"/>
      <c r="B420" s="253"/>
      <c r="C420" s="809" t="s">
        <v>630</v>
      </c>
      <c r="D420" s="810"/>
      <c r="E420" s="254">
        <v>1.53</v>
      </c>
      <c r="F420" s="255"/>
      <c r="G420" s="256"/>
      <c r="H420" s="257"/>
      <c r="I420" s="251"/>
      <c r="J420" s="258"/>
      <c r="K420" s="251"/>
      <c r="M420" s="252" t="s">
        <v>630</v>
      </c>
      <c r="O420" s="240"/>
    </row>
    <row r="421" spans="1:15" ht="12.75">
      <c r="A421" s="249"/>
      <c r="B421" s="253"/>
      <c r="C421" s="809" t="s">
        <v>631</v>
      </c>
      <c r="D421" s="810"/>
      <c r="E421" s="254">
        <v>3.705</v>
      </c>
      <c r="F421" s="255"/>
      <c r="G421" s="256"/>
      <c r="H421" s="257"/>
      <c r="I421" s="251"/>
      <c r="J421" s="258"/>
      <c r="K421" s="251"/>
      <c r="M421" s="252" t="s">
        <v>631</v>
      </c>
      <c r="O421" s="240"/>
    </row>
    <row r="422" spans="1:15" ht="12.75">
      <c r="A422" s="249"/>
      <c r="B422" s="253"/>
      <c r="C422" s="809" t="s">
        <v>632</v>
      </c>
      <c r="D422" s="810"/>
      <c r="E422" s="254">
        <v>44.253</v>
      </c>
      <c r="F422" s="255"/>
      <c r="G422" s="256"/>
      <c r="H422" s="257"/>
      <c r="I422" s="251"/>
      <c r="J422" s="258"/>
      <c r="K422" s="251"/>
      <c r="M422" s="252" t="s">
        <v>632</v>
      </c>
      <c r="O422" s="240"/>
    </row>
    <row r="423" spans="1:15" ht="12.75">
      <c r="A423" s="249"/>
      <c r="B423" s="253"/>
      <c r="C423" s="809" t="s">
        <v>633</v>
      </c>
      <c r="D423" s="810"/>
      <c r="E423" s="254">
        <v>-4.9914</v>
      </c>
      <c r="F423" s="255"/>
      <c r="G423" s="256"/>
      <c r="H423" s="257"/>
      <c r="I423" s="251"/>
      <c r="J423" s="258"/>
      <c r="K423" s="251"/>
      <c r="M423" s="252" t="s">
        <v>633</v>
      </c>
      <c r="O423" s="240"/>
    </row>
    <row r="424" spans="1:15" ht="12.75">
      <c r="A424" s="249"/>
      <c r="B424" s="253"/>
      <c r="C424" s="809" t="s">
        <v>634</v>
      </c>
      <c r="D424" s="810"/>
      <c r="E424" s="254">
        <v>-6.67</v>
      </c>
      <c r="F424" s="255"/>
      <c r="G424" s="256"/>
      <c r="H424" s="257"/>
      <c r="I424" s="251"/>
      <c r="J424" s="258"/>
      <c r="K424" s="251"/>
      <c r="M424" s="252" t="s">
        <v>634</v>
      </c>
      <c r="O424" s="240"/>
    </row>
    <row r="425" spans="1:15" ht="12.75">
      <c r="A425" s="249"/>
      <c r="B425" s="253"/>
      <c r="C425" s="809" t="s">
        <v>635</v>
      </c>
      <c r="D425" s="810"/>
      <c r="E425" s="254">
        <v>2.992</v>
      </c>
      <c r="F425" s="255"/>
      <c r="G425" s="256"/>
      <c r="H425" s="257"/>
      <c r="I425" s="251"/>
      <c r="J425" s="258"/>
      <c r="K425" s="251"/>
      <c r="M425" s="252" t="s">
        <v>635</v>
      </c>
      <c r="O425" s="240"/>
    </row>
    <row r="426" spans="1:15" ht="22.5">
      <c r="A426" s="249"/>
      <c r="B426" s="253"/>
      <c r="C426" s="809" t="s">
        <v>636</v>
      </c>
      <c r="D426" s="810"/>
      <c r="E426" s="254">
        <v>5.68</v>
      </c>
      <c r="F426" s="255"/>
      <c r="G426" s="256"/>
      <c r="H426" s="257"/>
      <c r="I426" s="251"/>
      <c r="J426" s="258"/>
      <c r="K426" s="251"/>
      <c r="M426" s="252" t="s">
        <v>636</v>
      </c>
      <c r="O426" s="240"/>
    </row>
    <row r="427" spans="1:15" ht="22.5">
      <c r="A427" s="249"/>
      <c r="B427" s="253"/>
      <c r="C427" s="809" t="s">
        <v>637</v>
      </c>
      <c r="D427" s="810"/>
      <c r="E427" s="254">
        <v>2.2</v>
      </c>
      <c r="F427" s="255"/>
      <c r="G427" s="256"/>
      <c r="H427" s="257"/>
      <c r="I427" s="251"/>
      <c r="J427" s="258"/>
      <c r="K427" s="251"/>
      <c r="M427" s="252" t="s">
        <v>637</v>
      </c>
      <c r="O427" s="240"/>
    </row>
    <row r="428" spans="1:80" ht="12.75">
      <c r="A428" s="241">
        <v>102</v>
      </c>
      <c r="B428" s="242" t="s">
        <v>638</v>
      </c>
      <c r="C428" s="243" t="s">
        <v>639</v>
      </c>
      <c r="D428" s="244" t="s">
        <v>183</v>
      </c>
      <c r="E428" s="245">
        <v>80.3174</v>
      </c>
      <c r="F428" s="828"/>
      <c r="G428" s="246">
        <f>E428*F428</f>
        <v>0</v>
      </c>
      <c r="H428" s="247">
        <v>0.02625</v>
      </c>
      <c r="I428" s="248">
        <f>E428*H428</f>
        <v>2.10833175</v>
      </c>
      <c r="J428" s="247"/>
      <c r="K428" s="248">
        <f>E428*J428</f>
        <v>0</v>
      </c>
      <c r="O428" s="240">
        <v>2</v>
      </c>
      <c r="AA428" s="213">
        <v>12</v>
      </c>
      <c r="AB428" s="213">
        <v>0</v>
      </c>
      <c r="AC428" s="213">
        <v>97</v>
      </c>
      <c r="AZ428" s="213">
        <v>1</v>
      </c>
      <c r="BA428" s="213">
        <f>IF(AZ428=1,G428,0)</f>
        <v>0</v>
      </c>
      <c r="BB428" s="213">
        <f>IF(AZ428=2,G428,0)</f>
        <v>0</v>
      </c>
      <c r="BC428" s="213">
        <f>IF(AZ428=3,G428,0)</f>
        <v>0</v>
      </c>
      <c r="BD428" s="213">
        <f>IF(AZ428=4,G428,0)</f>
        <v>0</v>
      </c>
      <c r="BE428" s="213">
        <f>IF(AZ428=5,G428,0)</f>
        <v>0</v>
      </c>
      <c r="CA428" s="240">
        <v>12</v>
      </c>
      <c r="CB428" s="240">
        <v>0</v>
      </c>
    </row>
    <row r="429" spans="1:15" ht="12.75">
      <c r="A429" s="249"/>
      <c r="B429" s="253"/>
      <c r="C429" s="809" t="s">
        <v>625</v>
      </c>
      <c r="D429" s="810"/>
      <c r="E429" s="254">
        <v>38.3376</v>
      </c>
      <c r="F429" s="255"/>
      <c r="G429" s="256"/>
      <c r="H429" s="257"/>
      <c r="I429" s="251"/>
      <c r="J429" s="258"/>
      <c r="K429" s="251"/>
      <c r="M429" s="252" t="s">
        <v>625</v>
      </c>
      <c r="O429" s="240"/>
    </row>
    <row r="430" spans="1:15" ht="12.75">
      <c r="A430" s="249"/>
      <c r="B430" s="253"/>
      <c r="C430" s="809" t="s">
        <v>626</v>
      </c>
      <c r="D430" s="810"/>
      <c r="E430" s="254">
        <v>-2.2464</v>
      </c>
      <c r="F430" s="255"/>
      <c r="G430" s="256"/>
      <c r="H430" s="257"/>
      <c r="I430" s="251"/>
      <c r="J430" s="258"/>
      <c r="K430" s="251"/>
      <c r="M430" s="252" t="s">
        <v>626</v>
      </c>
      <c r="O430" s="240"/>
    </row>
    <row r="431" spans="1:15" ht="12.75">
      <c r="A431" s="249"/>
      <c r="B431" s="253"/>
      <c r="C431" s="809" t="s">
        <v>627</v>
      </c>
      <c r="D431" s="810"/>
      <c r="E431" s="254">
        <v>-1.407</v>
      </c>
      <c r="F431" s="255"/>
      <c r="G431" s="256"/>
      <c r="H431" s="257"/>
      <c r="I431" s="251"/>
      <c r="J431" s="258"/>
      <c r="K431" s="251"/>
      <c r="M431" s="252" t="s">
        <v>627</v>
      </c>
      <c r="O431" s="240"/>
    </row>
    <row r="432" spans="1:15" ht="12.75">
      <c r="A432" s="249"/>
      <c r="B432" s="253"/>
      <c r="C432" s="809" t="s">
        <v>628</v>
      </c>
      <c r="D432" s="810"/>
      <c r="E432" s="254">
        <v>-4.6374</v>
      </c>
      <c r="F432" s="255"/>
      <c r="G432" s="256"/>
      <c r="H432" s="257"/>
      <c r="I432" s="251"/>
      <c r="J432" s="258"/>
      <c r="K432" s="251"/>
      <c r="M432" s="252" t="s">
        <v>628</v>
      </c>
      <c r="O432" s="240"/>
    </row>
    <row r="433" spans="1:15" ht="12.75">
      <c r="A433" s="249"/>
      <c r="B433" s="253"/>
      <c r="C433" s="809" t="s">
        <v>629</v>
      </c>
      <c r="D433" s="810"/>
      <c r="E433" s="254">
        <v>1.572</v>
      </c>
      <c r="F433" s="255"/>
      <c r="G433" s="256"/>
      <c r="H433" s="257"/>
      <c r="I433" s="251"/>
      <c r="J433" s="258"/>
      <c r="K433" s="251"/>
      <c r="M433" s="252" t="s">
        <v>629</v>
      </c>
      <c r="O433" s="240"/>
    </row>
    <row r="434" spans="1:15" ht="12.75">
      <c r="A434" s="249"/>
      <c r="B434" s="253"/>
      <c r="C434" s="809" t="s">
        <v>630</v>
      </c>
      <c r="D434" s="810"/>
      <c r="E434" s="254">
        <v>1.53</v>
      </c>
      <c r="F434" s="255"/>
      <c r="G434" s="256"/>
      <c r="H434" s="257"/>
      <c r="I434" s="251"/>
      <c r="J434" s="258"/>
      <c r="K434" s="251"/>
      <c r="M434" s="252" t="s">
        <v>630</v>
      </c>
      <c r="O434" s="240"/>
    </row>
    <row r="435" spans="1:15" ht="12.75">
      <c r="A435" s="249"/>
      <c r="B435" s="253"/>
      <c r="C435" s="809" t="s">
        <v>631</v>
      </c>
      <c r="D435" s="810"/>
      <c r="E435" s="254">
        <v>3.705</v>
      </c>
      <c r="F435" s="255"/>
      <c r="G435" s="256"/>
      <c r="H435" s="257"/>
      <c r="I435" s="251"/>
      <c r="J435" s="258"/>
      <c r="K435" s="251"/>
      <c r="M435" s="252" t="s">
        <v>631</v>
      </c>
      <c r="O435" s="240"/>
    </row>
    <row r="436" spans="1:15" ht="12.75">
      <c r="A436" s="249"/>
      <c r="B436" s="253"/>
      <c r="C436" s="809" t="s">
        <v>632</v>
      </c>
      <c r="D436" s="810"/>
      <c r="E436" s="254">
        <v>44.253</v>
      </c>
      <c r="F436" s="255"/>
      <c r="G436" s="256"/>
      <c r="H436" s="257"/>
      <c r="I436" s="251"/>
      <c r="J436" s="258"/>
      <c r="K436" s="251"/>
      <c r="M436" s="252" t="s">
        <v>632</v>
      </c>
      <c r="O436" s="240"/>
    </row>
    <row r="437" spans="1:15" ht="12.75">
      <c r="A437" s="249"/>
      <c r="B437" s="253"/>
      <c r="C437" s="809" t="s">
        <v>633</v>
      </c>
      <c r="D437" s="810"/>
      <c r="E437" s="254">
        <v>-4.9914</v>
      </c>
      <c r="F437" s="255"/>
      <c r="G437" s="256"/>
      <c r="H437" s="257"/>
      <c r="I437" s="251"/>
      <c r="J437" s="258"/>
      <c r="K437" s="251"/>
      <c r="M437" s="252" t="s">
        <v>633</v>
      </c>
      <c r="O437" s="240"/>
    </row>
    <row r="438" spans="1:15" ht="12.75">
      <c r="A438" s="249"/>
      <c r="B438" s="253"/>
      <c r="C438" s="809" t="s">
        <v>634</v>
      </c>
      <c r="D438" s="810"/>
      <c r="E438" s="254">
        <v>-6.67</v>
      </c>
      <c r="F438" s="255"/>
      <c r="G438" s="256"/>
      <c r="H438" s="257"/>
      <c r="I438" s="251"/>
      <c r="J438" s="258"/>
      <c r="K438" s="251"/>
      <c r="M438" s="252" t="s">
        <v>634</v>
      </c>
      <c r="O438" s="240"/>
    </row>
    <row r="439" spans="1:15" ht="12.75">
      <c r="A439" s="249"/>
      <c r="B439" s="253"/>
      <c r="C439" s="809" t="s">
        <v>635</v>
      </c>
      <c r="D439" s="810"/>
      <c r="E439" s="254">
        <v>2.992</v>
      </c>
      <c r="F439" s="255"/>
      <c r="G439" s="256"/>
      <c r="H439" s="257"/>
      <c r="I439" s="251"/>
      <c r="J439" s="258"/>
      <c r="K439" s="251"/>
      <c r="M439" s="252" t="s">
        <v>635</v>
      </c>
      <c r="O439" s="240"/>
    </row>
    <row r="440" spans="1:15" ht="22.5">
      <c r="A440" s="249"/>
      <c r="B440" s="253"/>
      <c r="C440" s="809" t="s">
        <v>636</v>
      </c>
      <c r="D440" s="810"/>
      <c r="E440" s="254">
        <v>5.68</v>
      </c>
      <c r="F440" s="255"/>
      <c r="G440" s="256"/>
      <c r="H440" s="257"/>
      <c r="I440" s="251"/>
      <c r="J440" s="258"/>
      <c r="K440" s="251"/>
      <c r="M440" s="252" t="s">
        <v>636</v>
      </c>
      <c r="O440" s="240"/>
    </row>
    <row r="441" spans="1:15" ht="22.5">
      <c r="A441" s="249"/>
      <c r="B441" s="253"/>
      <c r="C441" s="809" t="s">
        <v>637</v>
      </c>
      <c r="D441" s="810"/>
      <c r="E441" s="254">
        <v>2.2</v>
      </c>
      <c r="F441" s="255"/>
      <c r="G441" s="256"/>
      <c r="H441" s="257"/>
      <c r="I441" s="251"/>
      <c r="J441" s="258"/>
      <c r="K441" s="251"/>
      <c r="M441" s="252" t="s">
        <v>637</v>
      </c>
      <c r="O441" s="240"/>
    </row>
    <row r="442" spans="1:80" ht="12.75">
      <c r="A442" s="241">
        <v>103</v>
      </c>
      <c r="B442" s="242" t="s">
        <v>640</v>
      </c>
      <c r="C442" s="243" t="s">
        <v>641</v>
      </c>
      <c r="D442" s="244" t="s">
        <v>183</v>
      </c>
      <c r="E442" s="245">
        <v>76.3774</v>
      </c>
      <c r="F442" s="828"/>
      <c r="G442" s="246">
        <f>E442*F442</f>
        <v>0</v>
      </c>
      <c r="H442" s="247">
        <v>0.0025</v>
      </c>
      <c r="I442" s="248">
        <f>E442*H442</f>
        <v>0.1909435</v>
      </c>
      <c r="J442" s="247">
        <v>0</v>
      </c>
      <c r="K442" s="248">
        <f>E442*J442</f>
        <v>0</v>
      </c>
      <c r="O442" s="240">
        <v>2</v>
      </c>
      <c r="AA442" s="213">
        <v>1</v>
      </c>
      <c r="AB442" s="213">
        <v>1</v>
      </c>
      <c r="AC442" s="213">
        <v>1</v>
      </c>
      <c r="AZ442" s="213">
        <v>1</v>
      </c>
      <c r="BA442" s="213">
        <f>IF(AZ442=1,G442,0)</f>
        <v>0</v>
      </c>
      <c r="BB442" s="213">
        <f>IF(AZ442=2,G442,0)</f>
        <v>0</v>
      </c>
      <c r="BC442" s="213">
        <f>IF(AZ442=3,G442,0)</f>
        <v>0</v>
      </c>
      <c r="BD442" s="213">
        <f>IF(AZ442=4,G442,0)</f>
        <v>0</v>
      </c>
      <c r="BE442" s="213">
        <f>IF(AZ442=5,G442,0)</f>
        <v>0</v>
      </c>
      <c r="CA442" s="240">
        <v>1</v>
      </c>
      <c r="CB442" s="240">
        <v>1</v>
      </c>
    </row>
    <row r="443" spans="1:15" ht="12.75">
      <c r="A443" s="249"/>
      <c r="B443" s="253"/>
      <c r="C443" s="809" t="s">
        <v>625</v>
      </c>
      <c r="D443" s="810"/>
      <c r="E443" s="254">
        <v>38.3376</v>
      </c>
      <c r="F443" s="255"/>
      <c r="G443" s="256"/>
      <c r="H443" s="257"/>
      <c r="I443" s="251"/>
      <c r="J443" s="258"/>
      <c r="K443" s="251"/>
      <c r="M443" s="252" t="s">
        <v>625</v>
      </c>
      <c r="O443" s="240"/>
    </row>
    <row r="444" spans="1:15" ht="12.75">
      <c r="A444" s="249"/>
      <c r="B444" s="253"/>
      <c r="C444" s="809" t="s">
        <v>626</v>
      </c>
      <c r="D444" s="810"/>
      <c r="E444" s="254">
        <v>-2.2464</v>
      </c>
      <c r="F444" s="255"/>
      <c r="G444" s="256"/>
      <c r="H444" s="257"/>
      <c r="I444" s="251"/>
      <c r="J444" s="258"/>
      <c r="K444" s="251"/>
      <c r="M444" s="252" t="s">
        <v>626</v>
      </c>
      <c r="O444" s="240"/>
    </row>
    <row r="445" spans="1:15" ht="12.75">
      <c r="A445" s="249"/>
      <c r="B445" s="253"/>
      <c r="C445" s="809" t="s">
        <v>627</v>
      </c>
      <c r="D445" s="810"/>
      <c r="E445" s="254">
        <v>-1.407</v>
      </c>
      <c r="F445" s="255"/>
      <c r="G445" s="256"/>
      <c r="H445" s="257"/>
      <c r="I445" s="251"/>
      <c r="J445" s="258"/>
      <c r="K445" s="251"/>
      <c r="M445" s="252" t="s">
        <v>627</v>
      </c>
      <c r="O445" s="240"/>
    </row>
    <row r="446" spans="1:15" ht="12.75">
      <c r="A446" s="249"/>
      <c r="B446" s="253"/>
      <c r="C446" s="809" t="s">
        <v>628</v>
      </c>
      <c r="D446" s="810"/>
      <c r="E446" s="254">
        <v>-4.6374</v>
      </c>
      <c r="F446" s="255"/>
      <c r="G446" s="256"/>
      <c r="H446" s="257"/>
      <c r="I446" s="251"/>
      <c r="J446" s="258"/>
      <c r="K446" s="251"/>
      <c r="M446" s="252" t="s">
        <v>628</v>
      </c>
      <c r="O446" s="240"/>
    </row>
    <row r="447" spans="1:15" ht="12.75">
      <c r="A447" s="249"/>
      <c r="B447" s="253"/>
      <c r="C447" s="809" t="s">
        <v>629</v>
      </c>
      <c r="D447" s="810"/>
      <c r="E447" s="254">
        <v>1.572</v>
      </c>
      <c r="F447" s="255"/>
      <c r="G447" s="256"/>
      <c r="H447" s="257"/>
      <c r="I447" s="251"/>
      <c r="J447" s="258"/>
      <c r="K447" s="251"/>
      <c r="M447" s="252" t="s">
        <v>629</v>
      </c>
      <c r="O447" s="240"/>
    </row>
    <row r="448" spans="1:15" ht="12.75">
      <c r="A448" s="249"/>
      <c r="B448" s="253"/>
      <c r="C448" s="809" t="s">
        <v>630</v>
      </c>
      <c r="D448" s="810"/>
      <c r="E448" s="254">
        <v>1.53</v>
      </c>
      <c r="F448" s="255"/>
      <c r="G448" s="256"/>
      <c r="H448" s="257"/>
      <c r="I448" s="251"/>
      <c r="J448" s="258"/>
      <c r="K448" s="251"/>
      <c r="M448" s="252" t="s">
        <v>630</v>
      </c>
      <c r="O448" s="240"/>
    </row>
    <row r="449" spans="1:15" ht="12.75">
      <c r="A449" s="249"/>
      <c r="B449" s="253"/>
      <c r="C449" s="809" t="s">
        <v>631</v>
      </c>
      <c r="D449" s="810"/>
      <c r="E449" s="254">
        <v>3.705</v>
      </c>
      <c r="F449" s="255"/>
      <c r="G449" s="256"/>
      <c r="H449" s="257"/>
      <c r="I449" s="251"/>
      <c r="J449" s="258"/>
      <c r="K449" s="251"/>
      <c r="M449" s="252" t="s">
        <v>631</v>
      </c>
      <c r="O449" s="240"/>
    </row>
    <row r="450" spans="1:15" ht="12.75">
      <c r="A450" s="249"/>
      <c r="B450" s="253"/>
      <c r="C450" s="809" t="s">
        <v>632</v>
      </c>
      <c r="D450" s="810"/>
      <c r="E450" s="254">
        <v>44.253</v>
      </c>
      <c r="F450" s="255"/>
      <c r="G450" s="256"/>
      <c r="H450" s="257"/>
      <c r="I450" s="251"/>
      <c r="J450" s="258"/>
      <c r="K450" s="251"/>
      <c r="M450" s="252" t="s">
        <v>632</v>
      </c>
      <c r="O450" s="240"/>
    </row>
    <row r="451" spans="1:15" ht="12.75">
      <c r="A451" s="249"/>
      <c r="B451" s="253"/>
      <c r="C451" s="809" t="s">
        <v>633</v>
      </c>
      <c r="D451" s="810"/>
      <c r="E451" s="254">
        <v>-4.9914</v>
      </c>
      <c r="F451" s="255"/>
      <c r="G451" s="256"/>
      <c r="H451" s="257"/>
      <c r="I451" s="251"/>
      <c r="J451" s="258"/>
      <c r="K451" s="251"/>
      <c r="M451" s="252" t="s">
        <v>633</v>
      </c>
      <c r="O451" s="240"/>
    </row>
    <row r="452" spans="1:15" ht="12.75">
      <c r="A452" s="249"/>
      <c r="B452" s="253"/>
      <c r="C452" s="809" t="s">
        <v>634</v>
      </c>
      <c r="D452" s="810"/>
      <c r="E452" s="254">
        <v>-6.67</v>
      </c>
      <c r="F452" s="255"/>
      <c r="G452" s="256"/>
      <c r="H452" s="257"/>
      <c r="I452" s="251"/>
      <c r="J452" s="258"/>
      <c r="K452" s="251"/>
      <c r="M452" s="252" t="s">
        <v>634</v>
      </c>
      <c r="O452" s="240"/>
    </row>
    <row r="453" spans="1:15" ht="12.75">
      <c r="A453" s="249"/>
      <c r="B453" s="253"/>
      <c r="C453" s="809" t="s">
        <v>635</v>
      </c>
      <c r="D453" s="810"/>
      <c r="E453" s="254">
        <v>2.992</v>
      </c>
      <c r="F453" s="255"/>
      <c r="G453" s="256"/>
      <c r="H453" s="257"/>
      <c r="I453" s="251"/>
      <c r="J453" s="258"/>
      <c r="K453" s="251"/>
      <c r="M453" s="252" t="s">
        <v>635</v>
      </c>
      <c r="O453" s="240"/>
    </row>
    <row r="454" spans="1:15" ht="12.75">
      <c r="A454" s="249"/>
      <c r="B454" s="253"/>
      <c r="C454" s="809" t="s">
        <v>642</v>
      </c>
      <c r="D454" s="810"/>
      <c r="E454" s="254">
        <v>2.84</v>
      </c>
      <c r="F454" s="255"/>
      <c r="G454" s="256"/>
      <c r="H454" s="257"/>
      <c r="I454" s="251"/>
      <c r="J454" s="258"/>
      <c r="K454" s="251"/>
      <c r="M454" s="252" t="s">
        <v>642</v>
      </c>
      <c r="O454" s="240"/>
    </row>
    <row r="455" spans="1:15" ht="12.75">
      <c r="A455" s="249"/>
      <c r="B455" s="253"/>
      <c r="C455" s="809" t="s">
        <v>643</v>
      </c>
      <c r="D455" s="810"/>
      <c r="E455" s="254">
        <v>1.1</v>
      </c>
      <c r="F455" s="255"/>
      <c r="G455" s="256"/>
      <c r="H455" s="257"/>
      <c r="I455" s="251"/>
      <c r="J455" s="258"/>
      <c r="K455" s="251"/>
      <c r="M455" s="252" t="s">
        <v>643</v>
      </c>
      <c r="O455" s="240"/>
    </row>
    <row r="456" spans="1:57" ht="12.75">
      <c r="A456" s="259"/>
      <c r="B456" s="260" t="s">
        <v>96</v>
      </c>
      <c r="C456" s="261" t="s">
        <v>613</v>
      </c>
      <c r="D456" s="262"/>
      <c r="E456" s="263"/>
      <c r="F456" s="264"/>
      <c r="G456" s="265">
        <f>SUM(G404:G455)</f>
        <v>0</v>
      </c>
      <c r="H456" s="266"/>
      <c r="I456" s="267">
        <f>SUM(I404:I455)</f>
        <v>3.09326078</v>
      </c>
      <c r="J456" s="266"/>
      <c r="K456" s="267">
        <f>SUM(K404:K455)</f>
        <v>0</v>
      </c>
      <c r="O456" s="240">
        <v>4</v>
      </c>
      <c r="BA456" s="268">
        <f>SUM(BA404:BA455)</f>
        <v>0</v>
      </c>
      <c r="BB456" s="268">
        <f>SUM(BB404:BB455)</f>
        <v>0</v>
      </c>
      <c r="BC456" s="268">
        <f>SUM(BC404:BC455)</f>
        <v>0</v>
      </c>
      <c r="BD456" s="268">
        <f>SUM(BD404:BD455)</f>
        <v>0</v>
      </c>
      <c r="BE456" s="268">
        <f>SUM(BE404:BE455)</f>
        <v>0</v>
      </c>
    </row>
    <row r="457" spans="1:15" ht="12.75">
      <c r="A457" s="230" t="s">
        <v>93</v>
      </c>
      <c r="B457" s="231" t="s">
        <v>644</v>
      </c>
      <c r="C457" s="232" t="s">
        <v>645</v>
      </c>
      <c r="D457" s="233"/>
      <c r="E457" s="234"/>
      <c r="F457" s="234"/>
      <c r="G457" s="235"/>
      <c r="H457" s="236"/>
      <c r="I457" s="237"/>
      <c r="J457" s="238"/>
      <c r="K457" s="239"/>
      <c r="O457" s="240">
        <v>1</v>
      </c>
    </row>
    <row r="458" spans="1:80" ht="22.5">
      <c r="A458" s="241">
        <v>104</v>
      </c>
      <c r="B458" s="242" t="s">
        <v>647</v>
      </c>
      <c r="C458" s="243" t="s">
        <v>648</v>
      </c>
      <c r="D458" s="244" t="s">
        <v>183</v>
      </c>
      <c r="E458" s="245">
        <v>94</v>
      </c>
      <c r="F458" s="828"/>
      <c r="G458" s="246">
        <f>E458*F458</f>
        <v>0</v>
      </c>
      <c r="H458" s="247">
        <v>0.05723</v>
      </c>
      <c r="I458" s="248">
        <f>E458*H458</f>
        <v>5.37962</v>
      </c>
      <c r="J458" s="247"/>
      <c r="K458" s="248">
        <f>E458*J458</f>
        <v>0</v>
      </c>
      <c r="O458" s="240">
        <v>2</v>
      </c>
      <c r="AA458" s="213">
        <v>12</v>
      </c>
      <c r="AB458" s="213">
        <v>0</v>
      </c>
      <c r="AC458" s="213">
        <v>159</v>
      </c>
      <c r="AZ458" s="213">
        <v>1</v>
      </c>
      <c r="BA458" s="213">
        <f>IF(AZ458=1,G458,0)</f>
        <v>0</v>
      </c>
      <c r="BB458" s="213">
        <f>IF(AZ458=2,G458,0)</f>
        <v>0</v>
      </c>
      <c r="BC458" s="213">
        <f>IF(AZ458=3,G458,0)</f>
        <v>0</v>
      </c>
      <c r="BD458" s="213">
        <f>IF(AZ458=4,G458,0)</f>
        <v>0</v>
      </c>
      <c r="BE458" s="213">
        <f>IF(AZ458=5,G458,0)</f>
        <v>0</v>
      </c>
      <c r="CA458" s="240">
        <v>12</v>
      </c>
      <c r="CB458" s="240">
        <v>0</v>
      </c>
    </row>
    <row r="459" spans="1:15" ht="12.75">
      <c r="A459" s="249"/>
      <c r="B459" s="253"/>
      <c r="C459" s="809" t="s">
        <v>649</v>
      </c>
      <c r="D459" s="810"/>
      <c r="E459" s="254">
        <v>30</v>
      </c>
      <c r="F459" s="255"/>
      <c r="G459" s="256"/>
      <c r="H459" s="257"/>
      <c r="I459" s="251"/>
      <c r="J459" s="258"/>
      <c r="K459" s="251"/>
      <c r="M459" s="252" t="s">
        <v>649</v>
      </c>
      <c r="O459" s="240"/>
    </row>
    <row r="460" spans="1:15" ht="12.75">
      <c r="A460" s="249"/>
      <c r="B460" s="253"/>
      <c r="C460" s="809" t="s">
        <v>650</v>
      </c>
      <c r="D460" s="810"/>
      <c r="E460" s="254">
        <v>27</v>
      </c>
      <c r="F460" s="255"/>
      <c r="G460" s="256"/>
      <c r="H460" s="257"/>
      <c r="I460" s="251"/>
      <c r="J460" s="258"/>
      <c r="K460" s="251"/>
      <c r="M460" s="252" t="s">
        <v>650</v>
      </c>
      <c r="O460" s="240"/>
    </row>
    <row r="461" spans="1:15" ht="12.75">
      <c r="A461" s="249"/>
      <c r="B461" s="253"/>
      <c r="C461" s="809" t="s">
        <v>651</v>
      </c>
      <c r="D461" s="810"/>
      <c r="E461" s="254">
        <v>30</v>
      </c>
      <c r="F461" s="255"/>
      <c r="G461" s="256"/>
      <c r="H461" s="257"/>
      <c r="I461" s="251"/>
      <c r="J461" s="258"/>
      <c r="K461" s="251"/>
      <c r="M461" s="252" t="s">
        <v>651</v>
      </c>
      <c r="O461" s="240"/>
    </row>
    <row r="462" spans="1:15" ht="12.75">
      <c r="A462" s="249"/>
      <c r="B462" s="253"/>
      <c r="C462" s="809" t="s">
        <v>652</v>
      </c>
      <c r="D462" s="810"/>
      <c r="E462" s="254">
        <v>7</v>
      </c>
      <c r="F462" s="255"/>
      <c r="G462" s="256"/>
      <c r="H462" s="257"/>
      <c r="I462" s="251"/>
      <c r="J462" s="258"/>
      <c r="K462" s="251"/>
      <c r="M462" s="252" t="s">
        <v>652</v>
      </c>
      <c r="O462" s="240"/>
    </row>
    <row r="463" spans="1:80" ht="12.75">
      <c r="A463" s="241">
        <v>105</v>
      </c>
      <c r="B463" s="242" t="s">
        <v>653</v>
      </c>
      <c r="C463" s="243" t="s">
        <v>654</v>
      </c>
      <c r="D463" s="244" t="s">
        <v>183</v>
      </c>
      <c r="E463" s="245">
        <v>94</v>
      </c>
      <c r="F463" s="828"/>
      <c r="G463" s="246">
        <f>E463*F463</f>
        <v>0</v>
      </c>
      <c r="H463" s="247">
        <v>0.00087</v>
      </c>
      <c r="I463" s="248">
        <f>E463*H463</f>
        <v>0.08178</v>
      </c>
      <c r="J463" s="247">
        <v>0</v>
      </c>
      <c r="K463" s="248">
        <f>E463*J463</f>
        <v>0</v>
      </c>
      <c r="O463" s="240">
        <v>2</v>
      </c>
      <c r="AA463" s="213">
        <v>1</v>
      </c>
      <c r="AB463" s="213">
        <v>1</v>
      </c>
      <c r="AC463" s="213">
        <v>1</v>
      </c>
      <c r="AZ463" s="213">
        <v>1</v>
      </c>
      <c r="BA463" s="213">
        <f>IF(AZ463=1,G463,0)</f>
        <v>0</v>
      </c>
      <c r="BB463" s="213">
        <f>IF(AZ463=2,G463,0)</f>
        <v>0</v>
      </c>
      <c r="BC463" s="213">
        <f>IF(AZ463=3,G463,0)</f>
        <v>0</v>
      </c>
      <c r="BD463" s="213">
        <f>IF(AZ463=4,G463,0)</f>
        <v>0</v>
      </c>
      <c r="BE463" s="213">
        <f>IF(AZ463=5,G463,0)</f>
        <v>0</v>
      </c>
      <c r="CA463" s="240">
        <v>1</v>
      </c>
      <c r="CB463" s="240">
        <v>1</v>
      </c>
    </row>
    <row r="464" spans="1:15" ht="12.75">
      <c r="A464" s="249"/>
      <c r="B464" s="250"/>
      <c r="C464" s="768" t="s">
        <v>655</v>
      </c>
      <c r="D464" s="769"/>
      <c r="E464" s="769"/>
      <c r="F464" s="769"/>
      <c r="G464" s="770"/>
      <c r="I464" s="251"/>
      <c r="K464" s="251"/>
      <c r="L464" s="252" t="s">
        <v>655</v>
      </c>
      <c r="O464" s="240">
        <v>3</v>
      </c>
    </row>
    <row r="465" spans="1:15" ht="12.75">
      <c r="A465" s="249"/>
      <c r="B465" s="253"/>
      <c r="C465" s="809" t="s">
        <v>649</v>
      </c>
      <c r="D465" s="810"/>
      <c r="E465" s="254">
        <v>30</v>
      </c>
      <c r="F465" s="255"/>
      <c r="G465" s="256"/>
      <c r="H465" s="257"/>
      <c r="I465" s="251"/>
      <c r="J465" s="258"/>
      <c r="K465" s="251"/>
      <c r="M465" s="252" t="s">
        <v>649</v>
      </c>
      <c r="O465" s="240"/>
    </row>
    <row r="466" spans="1:15" ht="12.75">
      <c r="A466" s="249"/>
      <c r="B466" s="253"/>
      <c r="C466" s="809" t="s">
        <v>650</v>
      </c>
      <c r="D466" s="810"/>
      <c r="E466" s="254">
        <v>27</v>
      </c>
      <c r="F466" s="255"/>
      <c r="G466" s="256"/>
      <c r="H466" s="257"/>
      <c r="I466" s="251"/>
      <c r="J466" s="258"/>
      <c r="K466" s="251"/>
      <c r="M466" s="252" t="s">
        <v>650</v>
      </c>
      <c r="O466" s="240"/>
    </row>
    <row r="467" spans="1:15" ht="12.75">
      <c r="A467" s="249"/>
      <c r="B467" s="253"/>
      <c r="C467" s="809" t="s">
        <v>651</v>
      </c>
      <c r="D467" s="810"/>
      <c r="E467" s="254">
        <v>30</v>
      </c>
      <c r="F467" s="255"/>
      <c r="G467" s="256"/>
      <c r="H467" s="257"/>
      <c r="I467" s="251"/>
      <c r="J467" s="258"/>
      <c r="K467" s="251"/>
      <c r="M467" s="252" t="s">
        <v>651</v>
      </c>
      <c r="O467" s="240"/>
    </row>
    <row r="468" spans="1:15" ht="12.75">
      <c r="A468" s="249"/>
      <c r="B468" s="253"/>
      <c r="C468" s="809" t="s">
        <v>652</v>
      </c>
      <c r="D468" s="810"/>
      <c r="E468" s="254">
        <v>7</v>
      </c>
      <c r="F468" s="255"/>
      <c r="G468" s="256"/>
      <c r="H468" s="257"/>
      <c r="I468" s="251"/>
      <c r="J468" s="258"/>
      <c r="K468" s="251"/>
      <c r="M468" s="252" t="s">
        <v>652</v>
      </c>
      <c r="O468" s="240"/>
    </row>
    <row r="469" spans="1:57" ht="12.75">
      <c r="A469" s="259"/>
      <c r="B469" s="260" t="s">
        <v>96</v>
      </c>
      <c r="C469" s="261" t="s">
        <v>646</v>
      </c>
      <c r="D469" s="262"/>
      <c r="E469" s="263"/>
      <c r="F469" s="264"/>
      <c r="G469" s="265">
        <f>SUM(G457:G468)</f>
        <v>0</v>
      </c>
      <c r="H469" s="266"/>
      <c r="I469" s="267">
        <f>SUM(I457:I468)</f>
        <v>5.4614</v>
      </c>
      <c r="J469" s="266"/>
      <c r="K469" s="267">
        <f>SUM(K457:K468)</f>
        <v>0</v>
      </c>
      <c r="O469" s="240">
        <v>4</v>
      </c>
      <c r="BA469" s="268">
        <f>SUM(BA457:BA468)</f>
        <v>0</v>
      </c>
      <c r="BB469" s="268">
        <f>SUM(BB457:BB468)</f>
        <v>0</v>
      </c>
      <c r="BC469" s="268">
        <f>SUM(BC457:BC468)</f>
        <v>0</v>
      </c>
      <c r="BD469" s="268">
        <f>SUM(BD457:BD468)</f>
        <v>0</v>
      </c>
      <c r="BE469" s="268">
        <f>SUM(BE457:BE468)</f>
        <v>0</v>
      </c>
    </row>
    <row r="470" spans="1:15" ht="12.75">
      <c r="A470" s="230" t="s">
        <v>93</v>
      </c>
      <c r="B470" s="231" t="s">
        <v>656</v>
      </c>
      <c r="C470" s="232" t="s">
        <v>657</v>
      </c>
      <c r="D470" s="233"/>
      <c r="E470" s="234"/>
      <c r="F470" s="234"/>
      <c r="G470" s="235"/>
      <c r="H470" s="236"/>
      <c r="I470" s="237"/>
      <c r="J470" s="238"/>
      <c r="K470" s="239"/>
      <c r="O470" s="240">
        <v>1</v>
      </c>
    </row>
    <row r="471" spans="1:80" ht="22.5">
      <c r="A471" s="241">
        <v>106</v>
      </c>
      <c r="B471" s="242" t="s">
        <v>659</v>
      </c>
      <c r="C471" s="243" t="s">
        <v>660</v>
      </c>
      <c r="D471" s="244" t="s">
        <v>355</v>
      </c>
      <c r="E471" s="245">
        <v>3</v>
      </c>
      <c r="F471" s="828"/>
      <c r="G471" s="246">
        <f>E471*F471</f>
        <v>0</v>
      </c>
      <c r="H471" s="247">
        <v>0</v>
      </c>
      <c r="I471" s="248">
        <f>E471*H471</f>
        <v>0</v>
      </c>
      <c r="J471" s="247"/>
      <c r="K471" s="248">
        <f>E471*J471</f>
        <v>0</v>
      </c>
      <c r="O471" s="240">
        <v>2</v>
      </c>
      <c r="AA471" s="213">
        <v>12</v>
      </c>
      <c r="AB471" s="213">
        <v>0</v>
      </c>
      <c r="AC471" s="213">
        <v>99</v>
      </c>
      <c r="AZ471" s="213">
        <v>1</v>
      </c>
      <c r="BA471" s="213">
        <f>IF(AZ471=1,G471,0)</f>
        <v>0</v>
      </c>
      <c r="BB471" s="213">
        <f>IF(AZ471=2,G471,0)</f>
        <v>0</v>
      </c>
      <c r="BC471" s="213">
        <f>IF(AZ471=3,G471,0)</f>
        <v>0</v>
      </c>
      <c r="BD471" s="213">
        <f>IF(AZ471=4,G471,0)</f>
        <v>0</v>
      </c>
      <c r="BE471" s="213">
        <f>IF(AZ471=5,G471,0)</f>
        <v>0</v>
      </c>
      <c r="CA471" s="240">
        <v>12</v>
      </c>
      <c r="CB471" s="240">
        <v>0</v>
      </c>
    </row>
    <row r="472" spans="1:15" ht="12.75">
      <c r="A472" s="249"/>
      <c r="B472" s="250"/>
      <c r="C472" s="768" t="s">
        <v>661</v>
      </c>
      <c r="D472" s="769"/>
      <c r="E472" s="769"/>
      <c r="F472" s="769"/>
      <c r="G472" s="770"/>
      <c r="I472" s="251"/>
      <c r="K472" s="251"/>
      <c r="L472" s="252" t="s">
        <v>661</v>
      </c>
      <c r="O472" s="240">
        <v>3</v>
      </c>
    </row>
    <row r="473" spans="1:15" ht="22.5">
      <c r="A473" s="249"/>
      <c r="B473" s="250"/>
      <c r="C473" s="768" t="s">
        <v>662</v>
      </c>
      <c r="D473" s="769"/>
      <c r="E473" s="769"/>
      <c r="F473" s="769"/>
      <c r="G473" s="770"/>
      <c r="I473" s="251"/>
      <c r="K473" s="251"/>
      <c r="L473" s="252" t="s">
        <v>662</v>
      </c>
      <c r="O473" s="240">
        <v>3</v>
      </c>
    </row>
    <row r="474" spans="1:80" ht="22.5">
      <c r="A474" s="241">
        <v>107</v>
      </c>
      <c r="B474" s="242" t="s">
        <v>663</v>
      </c>
      <c r="C474" s="243" t="s">
        <v>664</v>
      </c>
      <c r="D474" s="244" t="s">
        <v>355</v>
      </c>
      <c r="E474" s="245">
        <v>1</v>
      </c>
      <c r="F474" s="828"/>
      <c r="G474" s="246">
        <f>E474*F474</f>
        <v>0</v>
      </c>
      <c r="H474" s="247">
        <v>0</v>
      </c>
      <c r="I474" s="248">
        <f>E474*H474</f>
        <v>0</v>
      </c>
      <c r="J474" s="247"/>
      <c r="K474" s="248">
        <f>E474*J474</f>
        <v>0</v>
      </c>
      <c r="O474" s="240">
        <v>2</v>
      </c>
      <c r="AA474" s="213">
        <v>12</v>
      </c>
      <c r="AB474" s="213">
        <v>0</v>
      </c>
      <c r="AC474" s="213">
        <v>100</v>
      </c>
      <c r="AZ474" s="213">
        <v>1</v>
      </c>
      <c r="BA474" s="213">
        <f>IF(AZ474=1,G474,0)</f>
        <v>0</v>
      </c>
      <c r="BB474" s="213">
        <f>IF(AZ474=2,G474,0)</f>
        <v>0</v>
      </c>
      <c r="BC474" s="213">
        <f>IF(AZ474=3,G474,0)</f>
        <v>0</v>
      </c>
      <c r="BD474" s="213">
        <f>IF(AZ474=4,G474,0)</f>
        <v>0</v>
      </c>
      <c r="BE474" s="213">
        <f>IF(AZ474=5,G474,0)</f>
        <v>0</v>
      </c>
      <c r="CA474" s="240">
        <v>12</v>
      </c>
      <c r="CB474" s="240">
        <v>0</v>
      </c>
    </row>
    <row r="475" spans="1:15" ht="12.75">
      <c r="A475" s="249"/>
      <c r="B475" s="250"/>
      <c r="C475" s="768" t="s">
        <v>665</v>
      </c>
      <c r="D475" s="769"/>
      <c r="E475" s="769"/>
      <c r="F475" s="769"/>
      <c r="G475" s="770"/>
      <c r="I475" s="251"/>
      <c r="K475" s="251"/>
      <c r="L475" s="252" t="s">
        <v>665</v>
      </c>
      <c r="O475" s="240">
        <v>3</v>
      </c>
    </row>
    <row r="476" spans="1:15" ht="22.5">
      <c r="A476" s="249"/>
      <c r="B476" s="250"/>
      <c r="C476" s="768" t="s">
        <v>662</v>
      </c>
      <c r="D476" s="769"/>
      <c r="E476" s="769"/>
      <c r="F476" s="769"/>
      <c r="G476" s="770"/>
      <c r="I476" s="251"/>
      <c r="K476" s="251"/>
      <c r="L476" s="252" t="s">
        <v>662</v>
      </c>
      <c r="O476" s="240">
        <v>3</v>
      </c>
    </row>
    <row r="477" spans="1:80" ht="22.5">
      <c r="A477" s="241">
        <v>108</v>
      </c>
      <c r="B477" s="242" t="s">
        <v>666</v>
      </c>
      <c r="C477" s="243" t="s">
        <v>667</v>
      </c>
      <c r="D477" s="244" t="s">
        <v>355</v>
      </c>
      <c r="E477" s="245">
        <v>1</v>
      </c>
      <c r="F477" s="828"/>
      <c r="G477" s="246">
        <f>E477*F477</f>
        <v>0</v>
      </c>
      <c r="H477" s="247">
        <v>0</v>
      </c>
      <c r="I477" s="248">
        <f>E477*H477</f>
        <v>0</v>
      </c>
      <c r="J477" s="247"/>
      <c r="K477" s="248">
        <f>E477*J477</f>
        <v>0</v>
      </c>
      <c r="O477" s="240">
        <v>2</v>
      </c>
      <c r="AA477" s="213">
        <v>12</v>
      </c>
      <c r="AB477" s="213">
        <v>0</v>
      </c>
      <c r="AC477" s="213">
        <v>101</v>
      </c>
      <c r="AZ477" s="213">
        <v>1</v>
      </c>
      <c r="BA477" s="213">
        <f>IF(AZ477=1,G477,0)</f>
        <v>0</v>
      </c>
      <c r="BB477" s="213">
        <f>IF(AZ477=2,G477,0)</f>
        <v>0</v>
      </c>
      <c r="BC477" s="213">
        <f>IF(AZ477=3,G477,0)</f>
        <v>0</v>
      </c>
      <c r="BD477" s="213">
        <f>IF(AZ477=4,G477,0)</f>
        <v>0</v>
      </c>
      <c r="BE477" s="213">
        <f>IF(AZ477=5,G477,0)</f>
        <v>0</v>
      </c>
      <c r="CA477" s="240">
        <v>12</v>
      </c>
      <c r="CB477" s="240">
        <v>0</v>
      </c>
    </row>
    <row r="478" spans="1:15" ht="12.75">
      <c r="A478" s="249"/>
      <c r="B478" s="250"/>
      <c r="C478" s="768" t="s">
        <v>668</v>
      </c>
      <c r="D478" s="769"/>
      <c r="E478" s="769"/>
      <c r="F478" s="769"/>
      <c r="G478" s="770"/>
      <c r="I478" s="251"/>
      <c r="K478" s="251"/>
      <c r="L478" s="252" t="s">
        <v>668</v>
      </c>
      <c r="O478" s="240">
        <v>3</v>
      </c>
    </row>
    <row r="479" spans="1:15" ht="22.5">
      <c r="A479" s="249"/>
      <c r="B479" s="250"/>
      <c r="C479" s="768" t="s">
        <v>662</v>
      </c>
      <c r="D479" s="769"/>
      <c r="E479" s="769"/>
      <c r="F479" s="769"/>
      <c r="G479" s="770"/>
      <c r="I479" s="251"/>
      <c r="K479" s="251"/>
      <c r="L479" s="252" t="s">
        <v>662</v>
      </c>
      <c r="O479" s="240">
        <v>3</v>
      </c>
    </row>
    <row r="480" spans="1:15" ht="22.5">
      <c r="A480" s="249"/>
      <c r="B480" s="250"/>
      <c r="C480" s="768" t="s">
        <v>669</v>
      </c>
      <c r="D480" s="769"/>
      <c r="E480" s="769"/>
      <c r="F480" s="769"/>
      <c r="G480" s="770"/>
      <c r="I480" s="251"/>
      <c r="K480" s="251"/>
      <c r="L480" s="252" t="s">
        <v>669</v>
      </c>
      <c r="O480" s="240">
        <v>3</v>
      </c>
    </row>
    <row r="481" spans="1:80" ht="22.5">
      <c r="A481" s="241">
        <v>109</v>
      </c>
      <c r="B481" s="242" t="s">
        <v>670</v>
      </c>
      <c r="C481" s="243" t="s">
        <v>671</v>
      </c>
      <c r="D481" s="244" t="s">
        <v>355</v>
      </c>
      <c r="E481" s="245">
        <v>1</v>
      </c>
      <c r="F481" s="828"/>
      <c r="G481" s="246">
        <f>E481*F481</f>
        <v>0</v>
      </c>
      <c r="H481" s="247">
        <v>0</v>
      </c>
      <c r="I481" s="248">
        <f>E481*H481</f>
        <v>0</v>
      </c>
      <c r="J481" s="247"/>
      <c r="K481" s="248">
        <f>E481*J481</f>
        <v>0</v>
      </c>
      <c r="O481" s="240">
        <v>2</v>
      </c>
      <c r="AA481" s="213">
        <v>12</v>
      </c>
      <c r="AB481" s="213">
        <v>0</v>
      </c>
      <c r="AC481" s="213">
        <v>102</v>
      </c>
      <c r="AZ481" s="213">
        <v>1</v>
      </c>
      <c r="BA481" s="213">
        <f>IF(AZ481=1,G481,0)</f>
        <v>0</v>
      </c>
      <c r="BB481" s="213">
        <f>IF(AZ481=2,G481,0)</f>
        <v>0</v>
      </c>
      <c r="BC481" s="213">
        <f>IF(AZ481=3,G481,0)</f>
        <v>0</v>
      </c>
      <c r="BD481" s="213">
        <f>IF(AZ481=4,G481,0)</f>
        <v>0</v>
      </c>
      <c r="BE481" s="213">
        <f>IF(AZ481=5,G481,0)</f>
        <v>0</v>
      </c>
      <c r="CA481" s="240">
        <v>12</v>
      </c>
      <c r="CB481" s="240">
        <v>0</v>
      </c>
    </row>
    <row r="482" spans="1:15" ht="12.75">
      <c r="A482" s="249"/>
      <c r="B482" s="250"/>
      <c r="C482" s="768" t="s">
        <v>672</v>
      </c>
      <c r="D482" s="769"/>
      <c r="E482" s="769"/>
      <c r="F482" s="769"/>
      <c r="G482" s="770"/>
      <c r="I482" s="251"/>
      <c r="K482" s="251"/>
      <c r="L482" s="252" t="s">
        <v>672</v>
      </c>
      <c r="O482" s="240">
        <v>3</v>
      </c>
    </row>
    <row r="483" spans="1:15" ht="22.5">
      <c r="A483" s="249"/>
      <c r="B483" s="250"/>
      <c r="C483" s="768" t="s">
        <v>662</v>
      </c>
      <c r="D483" s="769"/>
      <c r="E483" s="769"/>
      <c r="F483" s="769"/>
      <c r="G483" s="770"/>
      <c r="I483" s="251"/>
      <c r="K483" s="251"/>
      <c r="L483" s="252" t="s">
        <v>662</v>
      </c>
      <c r="O483" s="240">
        <v>3</v>
      </c>
    </row>
    <row r="484" spans="1:15" ht="22.5">
      <c r="A484" s="249"/>
      <c r="B484" s="250"/>
      <c r="C484" s="768" t="s">
        <v>669</v>
      </c>
      <c r="D484" s="769"/>
      <c r="E484" s="769"/>
      <c r="F484" s="769"/>
      <c r="G484" s="770"/>
      <c r="I484" s="251"/>
      <c r="K484" s="251"/>
      <c r="L484" s="252" t="s">
        <v>669</v>
      </c>
      <c r="O484" s="240">
        <v>3</v>
      </c>
    </row>
    <row r="485" spans="1:57" ht="12.75">
      <c r="A485" s="259"/>
      <c r="B485" s="260" t="s">
        <v>96</v>
      </c>
      <c r="C485" s="261" t="s">
        <v>658</v>
      </c>
      <c r="D485" s="262"/>
      <c r="E485" s="263"/>
      <c r="F485" s="264"/>
      <c r="G485" s="265">
        <f>SUM(G470:G484)</f>
        <v>0</v>
      </c>
      <c r="H485" s="266"/>
      <c r="I485" s="267">
        <f>SUM(I470:I484)</f>
        <v>0</v>
      </c>
      <c r="J485" s="266"/>
      <c r="K485" s="267">
        <f>SUM(K470:K484)</f>
        <v>0</v>
      </c>
      <c r="O485" s="240">
        <v>4</v>
      </c>
      <c r="BA485" s="268">
        <f>SUM(BA470:BA484)</f>
        <v>0</v>
      </c>
      <c r="BB485" s="268">
        <f>SUM(BB470:BB484)</f>
        <v>0</v>
      </c>
      <c r="BC485" s="268">
        <f>SUM(BC470:BC484)</f>
        <v>0</v>
      </c>
      <c r="BD485" s="268">
        <f>SUM(BD470:BD484)</f>
        <v>0</v>
      </c>
      <c r="BE485" s="268">
        <f>SUM(BE470:BE484)</f>
        <v>0</v>
      </c>
    </row>
    <row r="486" spans="1:15" ht="12.75">
      <c r="A486" s="230" t="s">
        <v>93</v>
      </c>
      <c r="B486" s="231" t="s">
        <v>673</v>
      </c>
      <c r="C486" s="232" t="s">
        <v>674</v>
      </c>
      <c r="D486" s="233"/>
      <c r="E486" s="234"/>
      <c r="F486" s="234"/>
      <c r="G486" s="235"/>
      <c r="H486" s="236"/>
      <c r="I486" s="237"/>
      <c r="J486" s="238"/>
      <c r="K486" s="239"/>
      <c r="O486" s="240">
        <v>1</v>
      </c>
    </row>
    <row r="487" spans="1:80" ht="12.75">
      <c r="A487" s="241">
        <v>110</v>
      </c>
      <c r="B487" s="242" t="s">
        <v>676</v>
      </c>
      <c r="C487" s="243" t="s">
        <v>677</v>
      </c>
      <c r="D487" s="244" t="s">
        <v>216</v>
      </c>
      <c r="E487" s="245">
        <v>4</v>
      </c>
      <c r="F487" s="828"/>
      <c r="G487" s="246">
        <f>E487*F487</f>
        <v>0</v>
      </c>
      <c r="H487" s="247">
        <v>0</v>
      </c>
      <c r="I487" s="248">
        <f>E487*H487</f>
        <v>0</v>
      </c>
      <c r="J487" s="247">
        <v>0</v>
      </c>
      <c r="K487" s="248">
        <f>E487*J487</f>
        <v>0</v>
      </c>
      <c r="O487" s="240">
        <v>2</v>
      </c>
      <c r="AA487" s="213">
        <v>1</v>
      </c>
      <c r="AB487" s="213">
        <v>1</v>
      </c>
      <c r="AC487" s="213">
        <v>1</v>
      </c>
      <c r="AZ487" s="213">
        <v>1</v>
      </c>
      <c r="BA487" s="213">
        <f>IF(AZ487=1,G487,0)</f>
        <v>0</v>
      </c>
      <c r="BB487" s="213">
        <f>IF(AZ487=2,G487,0)</f>
        <v>0</v>
      </c>
      <c r="BC487" s="213">
        <f>IF(AZ487=3,G487,0)</f>
        <v>0</v>
      </c>
      <c r="BD487" s="213">
        <f>IF(AZ487=4,G487,0)</f>
        <v>0</v>
      </c>
      <c r="BE487" s="213">
        <f>IF(AZ487=5,G487,0)</f>
        <v>0</v>
      </c>
      <c r="CA487" s="240">
        <v>1</v>
      </c>
      <c r="CB487" s="240">
        <v>1</v>
      </c>
    </row>
    <row r="488" spans="1:15" ht="12.75">
      <c r="A488" s="249"/>
      <c r="B488" s="253"/>
      <c r="C488" s="809" t="s">
        <v>678</v>
      </c>
      <c r="D488" s="810"/>
      <c r="E488" s="254">
        <v>4</v>
      </c>
      <c r="F488" s="255"/>
      <c r="G488" s="256"/>
      <c r="H488" s="257"/>
      <c r="I488" s="251"/>
      <c r="J488" s="258"/>
      <c r="K488" s="251"/>
      <c r="M488" s="252" t="s">
        <v>678</v>
      </c>
      <c r="O488" s="240"/>
    </row>
    <row r="489" spans="1:80" ht="12.75">
      <c r="A489" s="241">
        <v>111</v>
      </c>
      <c r="B489" s="242" t="s">
        <v>679</v>
      </c>
      <c r="C489" s="243" t="s">
        <v>680</v>
      </c>
      <c r="D489" s="244" t="s">
        <v>216</v>
      </c>
      <c r="E489" s="245">
        <v>4</v>
      </c>
      <c r="F489" s="828"/>
      <c r="G489" s="246">
        <f>E489*F489</f>
        <v>0</v>
      </c>
      <c r="H489" s="247">
        <v>0.00105</v>
      </c>
      <c r="I489" s="248">
        <f>E489*H489</f>
        <v>0.0042</v>
      </c>
      <c r="J489" s="247"/>
      <c r="K489" s="248">
        <f>E489*J489</f>
        <v>0</v>
      </c>
      <c r="O489" s="240">
        <v>2</v>
      </c>
      <c r="AA489" s="213">
        <v>3</v>
      </c>
      <c r="AB489" s="213">
        <v>1</v>
      </c>
      <c r="AC489" s="213">
        <v>286134604</v>
      </c>
      <c r="AZ489" s="213">
        <v>1</v>
      </c>
      <c r="BA489" s="213">
        <f>IF(AZ489=1,G489,0)</f>
        <v>0</v>
      </c>
      <c r="BB489" s="213">
        <f>IF(AZ489=2,G489,0)</f>
        <v>0</v>
      </c>
      <c r="BC489" s="213">
        <f>IF(AZ489=3,G489,0)</f>
        <v>0</v>
      </c>
      <c r="BD489" s="213">
        <f>IF(AZ489=4,G489,0)</f>
        <v>0</v>
      </c>
      <c r="BE489" s="213">
        <f>IF(AZ489=5,G489,0)</f>
        <v>0</v>
      </c>
      <c r="CA489" s="240">
        <v>3</v>
      </c>
      <c r="CB489" s="240">
        <v>1</v>
      </c>
    </row>
    <row r="490" spans="1:15" ht="12.75">
      <c r="A490" s="249"/>
      <c r="B490" s="250"/>
      <c r="C490" s="768" t="s">
        <v>681</v>
      </c>
      <c r="D490" s="769"/>
      <c r="E490" s="769"/>
      <c r="F490" s="769"/>
      <c r="G490" s="770"/>
      <c r="I490" s="251"/>
      <c r="K490" s="251"/>
      <c r="L490" s="252" t="s">
        <v>681</v>
      </c>
      <c r="O490" s="240">
        <v>3</v>
      </c>
    </row>
    <row r="491" spans="1:15" ht="12.75">
      <c r="A491" s="249"/>
      <c r="B491" s="250"/>
      <c r="C491" s="768" t="s">
        <v>682</v>
      </c>
      <c r="D491" s="769"/>
      <c r="E491" s="769"/>
      <c r="F491" s="769"/>
      <c r="G491" s="770"/>
      <c r="I491" s="251"/>
      <c r="K491" s="251"/>
      <c r="L491" s="252" t="s">
        <v>682</v>
      </c>
      <c r="O491" s="240">
        <v>3</v>
      </c>
    </row>
    <row r="492" spans="1:15" ht="12.75">
      <c r="A492" s="249"/>
      <c r="B492" s="253"/>
      <c r="C492" s="809" t="s">
        <v>678</v>
      </c>
      <c r="D492" s="810"/>
      <c r="E492" s="254">
        <v>4</v>
      </c>
      <c r="F492" s="255"/>
      <c r="G492" s="256"/>
      <c r="H492" s="257"/>
      <c r="I492" s="251"/>
      <c r="J492" s="258"/>
      <c r="K492" s="251"/>
      <c r="M492" s="252" t="s">
        <v>678</v>
      </c>
      <c r="O492" s="240"/>
    </row>
    <row r="493" spans="1:80" ht="12.75">
      <c r="A493" s="241">
        <v>112</v>
      </c>
      <c r="B493" s="242" t="s">
        <v>683</v>
      </c>
      <c r="C493" s="243" t="s">
        <v>684</v>
      </c>
      <c r="D493" s="244" t="s">
        <v>216</v>
      </c>
      <c r="E493" s="245">
        <v>3</v>
      </c>
      <c r="F493" s="828"/>
      <c r="G493" s="246">
        <f>E493*F493</f>
        <v>0</v>
      </c>
      <c r="H493" s="247">
        <v>0</v>
      </c>
      <c r="I493" s="248">
        <f>E493*H493</f>
        <v>0</v>
      </c>
      <c r="J493" s="247">
        <v>0</v>
      </c>
      <c r="K493" s="248">
        <f>E493*J493</f>
        <v>0</v>
      </c>
      <c r="O493" s="240">
        <v>2</v>
      </c>
      <c r="AA493" s="213">
        <v>1</v>
      </c>
      <c r="AB493" s="213">
        <v>1</v>
      </c>
      <c r="AC493" s="213">
        <v>1</v>
      </c>
      <c r="AZ493" s="213">
        <v>1</v>
      </c>
      <c r="BA493" s="213">
        <f>IF(AZ493=1,G493,0)</f>
        <v>0</v>
      </c>
      <c r="BB493" s="213">
        <f>IF(AZ493=2,G493,0)</f>
        <v>0</v>
      </c>
      <c r="BC493" s="213">
        <f>IF(AZ493=3,G493,0)</f>
        <v>0</v>
      </c>
      <c r="BD493" s="213">
        <f>IF(AZ493=4,G493,0)</f>
        <v>0</v>
      </c>
      <c r="BE493" s="213">
        <f>IF(AZ493=5,G493,0)</f>
        <v>0</v>
      </c>
      <c r="CA493" s="240">
        <v>1</v>
      </c>
      <c r="CB493" s="240">
        <v>1</v>
      </c>
    </row>
    <row r="494" spans="1:15" ht="12.75">
      <c r="A494" s="249"/>
      <c r="B494" s="253"/>
      <c r="C494" s="809" t="s">
        <v>685</v>
      </c>
      <c r="D494" s="810"/>
      <c r="E494" s="254">
        <v>3</v>
      </c>
      <c r="F494" s="255"/>
      <c r="G494" s="256"/>
      <c r="H494" s="257"/>
      <c r="I494" s="251"/>
      <c r="J494" s="258"/>
      <c r="K494" s="251"/>
      <c r="M494" s="252" t="s">
        <v>685</v>
      </c>
      <c r="O494" s="240"/>
    </row>
    <row r="495" spans="1:80" ht="12.75">
      <c r="A495" s="241">
        <v>113</v>
      </c>
      <c r="B495" s="242" t="s">
        <v>686</v>
      </c>
      <c r="C495" s="243" t="s">
        <v>687</v>
      </c>
      <c r="D495" s="244" t="s">
        <v>216</v>
      </c>
      <c r="E495" s="245">
        <v>3</v>
      </c>
      <c r="F495" s="828"/>
      <c r="G495" s="246">
        <f>E495*F495</f>
        <v>0</v>
      </c>
      <c r="H495" s="247">
        <v>0.00213</v>
      </c>
      <c r="I495" s="248">
        <f>E495*H495</f>
        <v>0.00639</v>
      </c>
      <c r="J495" s="247"/>
      <c r="K495" s="248">
        <f>E495*J495</f>
        <v>0</v>
      </c>
      <c r="O495" s="240">
        <v>2</v>
      </c>
      <c r="AA495" s="213">
        <v>3</v>
      </c>
      <c r="AB495" s="213">
        <v>1</v>
      </c>
      <c r="AC495" s="213">
        <v>286134606</v>
      </c>
      <c r="AZ495" s="213">
        <v>1</v>
      </c>
      <c r="BA495" s="213">
        <f>IF(AZ495=1,G495,0)</f>
        <v>0</v>
      </c>
      <c r="BB495" s="213">
        <f>IF(AZ495=2,G495,0)</f>
        <v>0</v>
      </c>
      <c r="BC495" s="213">
        <f>IF(AZ495=3,G495,0)</f>
        <v>0</v>
      </c>
      <c r="BD495" s="213">
        <f>IF(AZ495=4,G495,0)</f>
        <v>0</v>
      </c>
      <c r="BE495" s="213">
        <f>IF(AZ495=5,G495,0)</f>
        <v>0</v>
      </c>
      <c r="CA495" s="240">
        <v>3</v>
      </c>
      <c r="CB495" s="240">
        <v>1</v>
      </c>
    </row>
    <row r="496" spans="1:15" ht="12.75">
      <c r="A496" s="249"/>
      <c r="B496" s="250"/>
      <c r="C496" s="768" t="s">
        <v>681</v>
      </c>
      <c r="D496" s="769"/>
      <c r="E496" s="769"/>
      <c r="F496" s="769"/>
      <c r="G496" s="770"/>
      <c r="I496" s="251"/>
      <c r="K496" s="251"/>
      <c r="L496" s="252" t="s">
        <v>681</v>
      </c>
      <c r="O496" s="240">
        <v>3</v>
      </c>
    </row>
    <row r="497" spans="1:15" ht="12.75">
      <c r="A497" s="249"/>
      <c r="B497" s="250"/>
      <c r="C497" s="768" t="s">
        <v>688</v>
      </c>
      <c r="D497" s="769"/>
      <c r="E497" s="769"/>
      <c r="F497" s="769"/>
      <c r="G497" s="770"/>
      <c r="I497" s="251"/>
      <c r="K497" s="251"/>
      <c r="L497" s="252" t="s">
        <v>688</v>
      </c>
      <c r="O497" s="240">
        <v>3</v>
      </c>
    </row>
    <row r="498" spans="1:15" ht="12.75">
      <c r="A498" s="249"/>
      <c r="B498" s="253"/>
      <c r="C498" s="809" t="s">
        <v>685</v>
      </c>
      <c r="D498" s="810"/>
      <c r="E498" s="254">
        <v>3</v>
      </c>
      <c r="F498" s="255"/>
      <c r="G498" s="256"/>
      <c r="H498" s="257"/>
      <c r="I498" s="251"/>
      <c r="J498" s="258"/>
      <c r="K498" s="251"/>
      <c r="M498" s="252" t="s">
        <v>685</v>
      </c>
      <c r="O498" s="240"/>
    </row>
    <row r="499" spans="1:80" ht="12.75">
      <c r="A499" s="241">
        <v>114</v>
      </c>
      <c r="B499" s="242" t="s">
        <v>689</v>
      </c>
      <c r="C499" s="243" t="s">
        <v>690</v>
      </c>
      <c r="D499" s="244" t="s">
        <v>183</v>
      </c>
      <c r="E499" s="245">
        <v>3</v>
      </c>
      <c r="F499" s="828"/>
      <c r="G499" s="246">
        <f>E499*F499</f>
        <v>0</v>
      </c>
      <c r="H499" s="247">
        <v>0.005</v>
      </c>
      <c r="I499" s="248">
        <f>E499*H499</f>
        <v>0.015</v>
      </c>
      <c r="J499" s="247">
        <v>0</v>
      </c>
      <c r="K499" s="248">
        <f>E499*J499</f>
        <v>0</v>
      </c>
      <c r="O499" s="240">
        <v>2</v>
      </c>
      <c r="AA499" s="213">
        <v>1</v>
      </c>
      <c r="AB499" s="213">
        <v>1</v>
      </c>
      <c r="AC499" s="213">
        <v>1</v>
      </c>
      <c r="AZ499" s="213">
        <v>1</v>
      </c>
      <c r="BA499" s="213">
        <f>IF(AZ499=1,G499,0)</f>
        <v>0</v>
      </c>
      <c r="BB499" s="213">
        <f>IF(AZ499=2,G499,0)</f>
        <v>0</v>
      </c>
      <c r="BC499" s="213">
        <f>IF(AZ499=3,G499,0)</f>
        <v>0</v>
      </c>
      <c r="BD499" s="213">
        <f>IF(AZ499=4,G499,0)</f>
        <v>0</v>
      </c>
      <c r="BE499" s="213">
        <f>IF(AZ499=5,G499,0)</f>
        <v>0</v>
      </c>
      <c r="CA499" s="240">
        <v>1</v>
      </c>
      <c r="CB499" s="240">
        <v>1</v>
      </c>
    </row>
    <row r="500" spans="1:15" ht="12.75">
      <c r="A500" s="249"/>
      <c r="B500" s="250"/>
      <c r="C500" s="768" t="s">
        <v>691</v>
      </c>
      <c r="D500" s="769"/>
      <c r="E500" s="769"/>
      <c r="F500" s="769"/>
      <c r="G500" s="770"/>
      <c r="I500" s="251"/>
      <c r="K500" s="251"/>
      <c r="L500" s="252" t="s">
        <v>691</v>
      </c>
      <c r="O500" s="240">
        <v>3</v>
      </c>
    </row>
    <row r="501" spans="1:15" ht="12.75">
      <c r="A501" s="249"/>
      <c r="B501" s="250"/>
      <c r="C501" s="768" t="s">
        <v>692</v>
      </c>
      <c r="D501" s="769"/>
      <c r="E501" s="769"/>
      <c r="F501" s="769"/>
      <c r="G501" s="770"/>
      <c r="I501" s="251"/>
      <c r="K501" s="251"/>
      <c r="L501" s="252" t="s">
        <v>692</v>
      </c>
      <c r="O501" s="240">
        <v>3</v>
      </c>
    </row>
    <row r="502" spans="1:15" ht="12.75">
      <c r="A502" s="249"/>
      <c r="B502" s="253"/>
      <c r="C502" s="809" t="s">
        <v>693</v>
      </c>
      <c r="D502" s="810"/>
      <c r="E502" s="254">
        <v>3</v>
      </c>
      <c r="F502" s="255"/>
      <c r="G502" s="256"/>
      <c r="H502" s="257"/>
      <c r="I502" s="251"/>
      <c r="J502" s="258"/>
      <c r="K502" s="251"/>
      <c r="M502" s="252" t="s">
        <v>693</v>
      </c>
      <c r="O502" s="240"/>
    </row>
    <row r="503" spans="1:80" ht="12.75">
      <c r="A503" s="241">
        <v>115</v>
      </c>
      <c r="B503" s="242" t="s">
        <v>694</v>
      </c>
      <c r="C503" s="243" t="s">
        <v>695</v>
      </c>
      <c r="D503" s="244" t="s">
        <v>186</v>
      </c>
      <c r="E503" s="245">
        <v>0.375</v>
      </c>
      <c r="F503" s="828"/>
      <c r="G503" s="246">
        <f>E503*F503</f>
        <v>0</v>
      </c>
      <c r="H503" s="247">
        <v>2.355</v>
      </c>
      <c r="I503" s="248">
        <f>E503*H503</f>
        <v>0.8831249999999999</v>
      </c>
      <c r="J503" s="247">
        <v>0</v>
      </c>
      <c r="K503" s="248">
        <f>E503*J503</f>
        <v>0</v>
      </c>
      <c r="O503" s="240">
        <v>2</v>
      </c>
      <c r="AA503" s="213">
        <v>1</v>
      </c>
      <c r="AB503" s="213">
        <v>1</v>
      </c>
      <c r="AC503" s="213">
        <v>1</v>
      </c>
      <c r="AZ503" s="213">
        <v>1</v>
      </c>
      <c r="BA503" s="213">
        <f>IF(AZ503=1,G503,0)</f>
        <v>0</v>
      </c>
      <c r="BB503" s="213">
        <f>IF(AZ503=2,G503,0)</f>
        <v>0</v>
      </c>
      <c r="BC503" s="213">
        <f>IF(AZ503=3,G503,0)</f>
        <v>0</v>
      </c>
      <c r="BD503" s="213">
        <f>IF(AZ503=4,G503,0)</f>
        <v>0</v>
      </c>
      <c r="BE503" s="213">
        <f>IF(AZ503=5,G503,0)</f>
        <v>0</v>
      </c>
      <c r="CA503" s="240">
        <v>1</v>
      </c>
      <c r="CB503" s="240">
        <v>1</v>
      </c>
    </row>
    <row r="504" spans="1:15" ht="12.75">
      <c r="A504" s="249"/>
      <c r="B504" s="250"/>
      <c r="C504" s="768" t="s">
        <v>696</v>
      </c>
      <c r="D504" s="769"/>
      <c r="E504" s="769"/>
      <c r="F504" s="769"/>
      <c r="G504" s="770"/>
      <c r="I504" s="251"/>
      <c r="K504" s="251"/>
      <c r="L504" s="252" t="s">
        <v>696</v>
      </c>
      <c r="O504" s="240">
        <v>3</v>
      </c>
    </row>
    <row r="505" spans="1:15" ht="12.75">
      <c r="A505" s="249"/>
      <c r="B505" s="253"/>
      <c r="C505" s="809" t="s">
        <v>697</v>
      </c>
      <c r="D505" s="810"/>
      <c r="E505" s="254">
        <v>0.375</v>
      </c>
      <c r="F505" s="255"/>
      <c r="G505" s="256"/>
      <c r="H505" s="257"/>
      <c r="I505" s="251"/>
      <c r="J505" s="258"/>
      <c r="K505" s="251"/>
      <c r="M505" s="252" t="s">
        <v>697</v>
      </c>
      <c r="O505" s="240"/>
    </row>
    <row r="506" spans="1:80" ht="12.75">
      <c r="A506" s="241">
        <v>116</v>
      </c>
      <c r="B506" s="242" t="s">
        <v>698</v>
      </c>
      <c r="C506" s="243" t="s">
        <v>699</v>
      </c>
      <c r="D506" s="244" t="s">
        <v>355</v>
      </c>
      <c r="E506" s="245">
        <v>2</v>
      </c>
      <c r="F506" s="828"/>
      <c r="G506" s="246">
        <f>E506*F506</f>
        <v>0</v>
      </c>
      <c r="H506" s="247">
        <v>0.001</v>
      </c>
      <c r="I506" s="248">
        <f>E506*H506</f>
        <v>0.002</v>
      </c>
      <c r="J506" s="247">
        <v>0</v>
      </c>
      <c r="K506" s="248">
        <f>E506*J506</f>
        <v>0</v>
      </c>
      <c r="O506" s="240">
        <v>2</v>
      </c>
      <c r="AA506" s="213">
        <v>1</v>
      </c>
      <c r="AB506" s="213">
        <v>1</v>
      </c>
      <c r="AC506" s="213">
        <v>1</v>
      </c>
      <c r="AZ506" s="213">
        <v>1</v>
      </c>
      <c r="BA506" s="213">
        <f>IF(AZ506=1,G506,0)</f>
        <v>0</v>
      </c>
      <c r="BB506" s="213">
        <f>IF(AZ506=2,G506,0)</f>
        <v>0</v>
      </c>
      <c r="BC506" s="213">
        <f>IF(AZ506=3,G506,0)</f>
        <v>0</v>
      </c>
      <c r="BD506" s="213">
        <f>IF(AZ506=4,G506,0)</f>
        <v>0</v>
      </c>
      <c r="BE506" s="213">
        <f>IF(AZ506=5,G506,0)</f>
        <v>0</v>
      </c>
      <c r="CA506" s="240">
        <v>1</v>
      </c>
      <c r="CB506" s="240">
        <v>1</v>
      </c>
    </row>
    <row r="507" spans="1:15" ht="12.75">
      <c r="A507" s="249"/>
      <c r="B507" s="253"/>
      <c r="C507" s="809" t="s">
        <v>700</v>
      </c>
      <c r="D507" s="810"/>
      <c r="E507" s="254">
        <v>2</v>
      </c>
      <c r="F507" s="255"/>
      <c r="G507" s="256"/>
      <c r="H507" s="257"/>
      <c r="I507" s="251"/>
      <c r="J507" s="258"/>
      <c r="K507" s="251"/>
      <c r="M507" s="252" t="s">
        <v>700</v>
      </c>
      <c r="O507" s="240"/>
    </row>
    <row r="508" spans="1:80" ht="12.75">
      <c r="A508" s="241">
        <v>117</v>
      </c>
      <c r="B508" s="242" t="s">
        <v>701</v>
      </c>
      <c r="C508" s="243" t="s">
        <v>702</v>
      </c>
      <c r="D508" s="244" t="s">
        <v>355</v>
      </c>
      <c r="E508" s="245">
        <v>1</v>
      </c>
      <c r="F508" s="828"/>
      <c r="G508" s="246">
        <f>E508*F508</f>
        <v>0</v>
      </c>
      <c r="H508" s="247">
        <v>0.009</v>
      </c>
      <c r="I508" s="248">
        <f>E508*H508</f>
        <v>0.009</v>
      </c>
      <c r="J508" s="247"/>
      <c r="K508" s="248">
        <f>E508*J508</f>
        <v>0</v>
      </c>
      <c r="O508" s="240">
        <v>2</v>
      </c>
      <c r="AA508" s="213">
        <v>3</v>
      </c>
      <c r="AB508" s="213">
        <v>0</v>
      </c>
      <c r="AC508" s="213">
        <v>55259982</v>
      </c>
      <c r="AZ508" s="213">
        <v>1</v>
      </c>
      <c r="BA508" s="213">
        <f>IF(AZ508=1,G508,0)</f>
        <v>0</v>
      </c>
      <c r="BB508" s="213">
        <f>IF(AZ508=2,G508,0)</f>
        <v>0</v>
      </c>
      <c r="BC508" s="213">
        <f>IF(AZ508=3,G508,0)</f>
        <v>0</v>
      </c>
      <c r="BD508" s="213">
        <f>IF(AZ508=4,G508,0)</f>
        <v>0</v>
      </c>
      <c r="BE508" s="213">
        <f>IF(AZ508=5,G508,0)</f>
        <v>0</v>
      </c>
      <c r="CA508" s="240">
        <v>3</v>
      </c>
      <c r="CB508" s="240">
        <v>0</v>
      </c>
    </row>
    <row r="509" spans="1:80" ht="22.5">
      <c r="A509" s="241">
        <v>118</v>
      </c>
      <c r="B509" s="242" t="s">
        <v>703</v>
      </c>
      <c r="C509" s="243" t="s">
        <v>704</v>
      </c>
      <c r="D509" s="244" t="s">
        <v>355</v>
      </c>
      <c r="E509" s="245">
        <v>1</v>
      </c>
      <c r="F509" s="828"/>
      <c r="G509" s="246">
        <f>E509*F509</f>
        <v>0</v>
      </c>
      <c r="H509" s="247">
        <v>0.00704</v>
      </c>
      <c r="I509" s="248">
        <f>E509*H509</f>
        <v>0.00704</v>
      </c>
      <c r="J509" s="247"/>
      <c r="K509" s="248">
        <f>E509*J509</f>
        <v>0</v>
      </c>
      <c r="O509" s="240">
        <v>2</v>
      </c>
      <c r="AA509" s="213">
        <v>12</v>
      </c>
      <c r="AB509" s="213">
        <v>0</v>
      </c>
      <c r="AC509" s="213">
        <v>276</v>
      </c>
      <c r="AZ509" s="213">
        <v>1</v>
      </c>
      <c r="BA509" s="213">
        <f>IF(AZ509=1,G509,0)</f>
        <v>0</v>
      </c>
      <c r="BB509" s="213">
        <f>IF(AZ509=2,G509,0)</f>
        <v>0</v>
      </c>
      <c r="BC509" s="213">
        <f>IF(AZ509=3,G509,0)</f>
        <v>0</v>
      </c>
      <c r="BD509" s="213">
        <f>IF(AZ509=4,G509,0)</f>
        <v>0</v>
      </c>
      <c r="BE509" s="213">
        <f>IF(AZ509=5,G509,0)</f>
        <v>0</v>
      </c>
      <c r="CA509" s="240">
        <v>12</v>
      </c>
      <c r="CB509" s="240">
        <v>0</v>
      </c>
    </row>
    <row r="510" spans="1:15" ht="12.75">
      <c r="A510" s="249"/>
      <c r="B510" s="250"/>
      <c r="C510" s="768" t="s">
        <v>705</v>
      </c>
      <c r="D510" s="769"/>
      <c r="E510" s="769"/>
      <c r="F510" s="769"/>
      <c r="G510" s="770"/>
      <c r="I510" s="251"/>
      <c r="K510" s="251"/>
      <c r="L510" s="252" t="s">
        <v>705</v>
      </c>
      <c r="O510" s="240">
        <v>3</v>
      </c>
    </row>
    <row r="511" spans="1:80" ht="12.75">
      <c r="A511" s="241">
        <v>119</v>
      </c>
      <c r="B511" s="242" t="s">
        <v>706</v>
      </c>
      <c r="C511" s="243" t="s">
        <v>707</v>
      </c>
      <c r="D511" s="244" t="s">
        <v>355</v>
      </c>
      <c r="E511" s="245">
        <v>2</v>
      </c>
      <c r="F511" s="828"/>
      <c r="G511" s="246">
        <f>E511*F511</f>
        <v>0</v>
      </c>
      <c r="H511" s="247">
        <v>0.00041</v>
      </c>
      <c r="I511" s="248">
        <f>E511*H511</f>
        <v>0.00082</v>
      </c>
      <c r="J511" s="247">
        <v>0</v>
      </c>
      <c r="K511" s="248">
        <f>E511*J511</f>
        <v>0</v>
      </c>
      <c r="O511" s="240">
        <v>2</v>
      </c>
      <c r="AA511" s="213">
        <v>1</v>
      </c>
      <c r="AB511" s="213">
        <v>1</v>
      </c>
      <c r="AC511" s="213">
        <v>1</v>
      </c>
      <c r="AZ511" s="213">
        <v>1</v>
      </c>
      <c r="BA511" s="213">
        <f>IF(AZ511=1,G511,0)</f>
        <v>0</v>
      </c>
      <c r="BB511" s="213">
        <f>IF(AZ511=2,G511,0)</f>
        <v>0</v>
      </c>
      <c r="BC511" s="213">
        <f>IF(AZ511=3,G511,0)</f>
        <v>0</v>
      </c>
      <c r="BD511" s="213">
        <f>IF(AZ511=4,G511,0)</f>
        <v>0</v>
      </c>
      <c r="BE511" s="213">
        <f>IF(AZ511=5,G511,0)</f>
        <v>0</v>
      </c>
      <c r="CA511" s="240">
        <v>1</v>
      </c>
      <c r="CB511" s="240">
        <v>1</v>
      </c>
    </row>
    <row r="512" spans="1:15" ht="12.75">
      <c r="A512" s="249"/>
      <c r="B512" s="253"/>
      <c r="C512" s="809" t="s">
        <v>700</v>
      </c>
      <c r="D512" s="810"/>
      <c r="E512" s="254">
        <v>2</v>
      </c>
      <c r="F512" s="255"/>
      <c r="G512" s="256"/>
      <c r="H512" s="257"/>
      <c r="I512" s="251"/>
      <c r="J512" s="258"/>
      <c r="K512" s="251"/>
      <c r="M512" s="252" t="s">
        <v>700</v>
      </c>
      <c r="O512" s="240"/>
    </row>
    <row r="513" spans="1:80" ht="12.75">
      <c r="A513" s="241">
        <v>120</v>
      </c>
      <c r="B513" s="242" t="s">
        <v>708</v>
      </c>
      <c r="C513" s="243" t="s">
        <v>709</v>
      </c>
      <c r="D513" s="244" t="s">
        <v>355</v>
      </c>
      <c r="E513" s="245">
        <v>1</v>
      </c>
      <c r="F513" s="828"/>
      <c r="G513" s="246">
        <f>E513*F513</f>
        <v>0</v>
      </c>
      <c r="H513" s="247">
        <v>0.0098</v>
      </c>
      <c r="I513" s="248">
        <f>E513*H513</f>
        <v>0.0098</v>
      </c>
      <c r="J513" s="247"/>
      <c r="K513" s="248">
        <f>E513*J513</f>
        <v>0</v>
      </c>
      <c r="O513" s="240">
        <v>2</v>
      </c>
      <c r="AA513" s="213">
        <v>3</v>
      </c>
      <c r="AB513" s="213">
        <v>0</v>
      </c>
      <c r="AC513" s="213">
        <v>55259815</v>
      </c>
      <c r="AZ513" s="213">
        <v>1</v>
      </c>
      <c r="BA513" s="213">
        <f>IF(AZ513=1,G513,0)</f>
        <v>0</v>
      </c>
      <c r="BB513" s="213">
        <f>IF(AZ513=2,G513,0)</f>
        <v>0</v>
      </c>
      <c r="BC513" s="213">
        <f>IF(AZ513=3,G513,0)</f>
        <v>0</v>
      </c>
      <c r="BD513" s="213">
        <f>IF(AZ513=4,G513,0)</f>
        <v>0</v>
      </c>
      <c r="BE513" s="213">
        <f>IF(AZ513=5,G513,0)</f>
        <v>0</v>
      </c>
      <c r="CA513" s="240">
        <v>3</v>
      </c>
      <c r="CB513" s="240">
        <v>0</v>
      </c>
    </row>
    <row r="514" spans="1:80" ht="22.5">
      <c r="A514" s="241">
        <v>121</v>
      </c>
      <c r="B514" s="242" t="s">
        <v>710</v>
      </c>
      <c r="C514" s="243" t="s">
        <v>711</v>
      </c>
      <c r="D514" s="244" t="s">
        <v>355</v>
      </c>
      <c r="E514" s="245">
        <v>1</v>
      </c>
      <c r="F514" s="828"/>
      <c r="G514" s="246">
        <f>E514*F514</f>
        <v>0</v>
      </c>
      <c r="H514" s="247">
        <v>0.0108</v>
      </c>
      <c r="I514" s="248">
        <f>E514*H514</f>
        <v>0.0108</v>
      </c>
      <c r="J514" s="247"/>
      <c r="K514" s="248">
        <f>E514*J514</f>
        <v>0</v>
      </c>
      <c r="O514" s="240">
        <v>2</v>
      </c>
      <c r="AA514" s="213">
        <v>12</v>
      </c>
      <c r="AB514" s="213">
        <v>0</v>
      </c>
      <c r="AC514" s="213">
        <v>275</v>
      </c>
      <c r="AZ514" s="213">
        <v>1</v>
      </c>
      <c r="BA514" s="213">
        <f>IF(AZ514=1,G514,0)</f>
        <v>0</v>
      </c>
      <c r="BB514" s="213">
        <f>IF(AZ514=2,G514,0)</f>
        <v>0</v>
      </c>
      <c r="BC514" s="213">
        <f>IF(AZ514=3,G514,0)</f>
        <v>0</v>
      </c>
      <c r="BD514" s="213">
        <f>IF(AZ514=4,G514,0)</f>
        <v>0</v>
      </c>
      <c r="BE514" s="213">
        <f>IF(AZ514=5,G514,0)</f>
        <v>0</v>
      </c>
      <c r="CA514" s="240">
        <v>12</v>
      </c>
      <c r="CB514" s="240">
        <v>0</v>
      </c>
    </row>
    <row r="515" spans="1:15" ht="12.75">
      <c r="A515" s="249"/>
      <c r="B515" s="250"/>
      <c r="C515" s="768" t="s">
        <v>705</v>
      </c>
      <c r="D515" s="769"/>
      <c r="E515" s="769"/>
      <c r="F515" s="769"/>
      <c r="G515" s="770"/>
      <c r="I515" s="251"/>
      <c r="K515" s="251"/>
      <c r="L515" s="252" t="s">
        <v>705</v>
      </c>
      <c r="O515" s="240">
        <v>3</v>
      </c>
    </row>
    <row r="516" spans="1:80" ht="22.5">
      <c r="A516" s="241">
        <v>122</v>
      </c>
      <c r="B516" s="242" t="s">
        <v>712</v>
      </c>
      <c r="C516" s="243" t="s">
        <v>713</v>
      </c>
      <c r="D516" s="244" t="s">
        <v>108</v>
      </c>
      <c r="E516" s="245">
        <v>3</v>
      </c>
      <c r="F516" s="828"/>
      <c r="G516" s="246">
        <f>E516*F516</f>
        <v>0</v>
      </c>
      <c r="H516" s="247">
        <v>0.0017</v>
      </c>
      <c r="I516" s="248">
        <f>E516*H516</f>
        <v>0.0050999999999999995</v>
      </c>
      <c r="J516" s="247"/>
      <c r="K516" s="248">
        <f>E516*J516</f>
        <v>0</v>
      </c>
      <c r="O516" s="240">
        <v>2</v>
      </c>
      <c r="AA516" s="213">
        <v>12</v>
      </c>
      <c r="AB516" s="213">
        <v>0</v>
      </c>
      <c r="AC516" s="213">
        <v>277</v>
      </c>
      <c r="AZ516" s="213">
        <v>1</v>
      </c>
      <c r="BA516" s="213">
        <f>IF(AZ516=1,G516,0)</f>
        <v>0</v>
      </c>
      <c r="BB516" s="213">
        <f>IF(AZ516=2,G516,0)</f>
        <v>0</v>
      </c>
      <c r="BC516" s="213">
        <f>IF(AZ516=3,G516,0)</f>
        <v>0</v>
      </c>
      <c r="BD516" s="213">
        <f>IF(AZ516=4,G516,0)</f>
        <v>0</v>
      </c>
      <c r="BE516" s="213">
        <f>IF(AZ516=5,G516,0)</f>
        <v>0</v>
      </c>
      <c r="CA516" s="240">
        <v>12</v>
      </c>
      <c r="CB516" s="240">
        <v>0</v>
      </c>
    </row>
    <row r="517" spans="1:15" ht="12.75">
      <c r="A517" s="249"/>
      <c r="B517" s="250"/>
      <c r="C517" s="768" t="s">
        <v>714</v>
      </c>
      <c r="D517" s="769"/>
      <c r="E517" s="769"/>
      <c r="F517" s="769"/>
      <c r="G517" s="770"/>
      <c r="I517" s="251"/>
      <c r="K517" s="251"/>
      <c r="L517" s="252" t="s">
        <v>714</v>
      </c>
      <c r="O517" s="240">
        <v>3</v>
      </c>
    </row>
    <row r="518" spans="1:80" ht="22.5">
      <c r="A518" s="241">
        <v>123</v>
      </c>
      <c r="B518" s="242" t="s">
        <v>715</v>
      </c>
      <c r="C518" s="243" t="s">
        <v>716</v>
      </c>
      <c r="D518" s="244" t="s">
        <v>108</v>
      </c>
      <c r="E518" s="245">
        <v>1</v>
      </c>
      <c r="F518" s="828"/>
      <c r="G518" s="246">
        <f>E518*F518</f>
        <v>0</v>
      </c>
      <c r="H518" s="247">
        <v>0.0018</v>
      </c>
      <c r="I518" s="248">
        <f>E518*H518</f>
        <v>0.0018</v>
      </c>
      <c r="J518" s="247"/>
      <c r="K518" s="248">
        <f>E518*J518</f>
        <v>0</v>
      </c>
      <c r="O518" s="240">
        <v>2</v>
      </c>
      <c r="AA518" s="213">
        <v>12</v>
      </c>
      <c r="AB518" s="213">
        <v>0</v>
      </c>
      <c r="AC518" s="213">
        <v>278</v>
      </c>
      <c r="AZ518" s="213">
        <v>1</v>
      </c>
      <c r="BA518" s="213">
        <f>IF(AZ518=1,G518,0)</f>
        <v>0</v>
      </c>
      <c r="BB518" s="213">
        <f>IF(AZ518=2,G518,0)</f>
        <v>0</v>
      </c>
      <c r="BC518" s="213">
        <f>IF(AZ518=3,G518,0)</f>
        <v>0</v>
      </c>
      <c r="BD518" s="213">
        <f>IF(AZ518=4,G518,0)</f>
        <v>0</v>
      </c>
      <c r="BE518" s="213">
        <f>IF(AZ518=5,G518,0)</f>
        <v>0</v>
      </c>
      <c r="CA518" s="240">
        <v>12</v>
      </c>
      <c r="CB518" s="240">
        <v>0</v>
      </c>
    </row>
    <row r="519" spans="1:15" ht="12.75">
      <c r="A519" s="249"/>
      <c r="B519" s="250"/>
      <c r="C519" s="768" t="s">
        <v>714</v>
      </c>
      <c r="D519" s="769"/>
      <c r="E519" s="769"/>
      <c r="F519" s="769"/>
      <c r="G519" s="770"/>
      <c r="I519" s="251"/>
      <c r="K519" s="251"/>
      <c r="L519" s="252" t="s">
        <v>714</v>
      </c>
      <c r="O519" s="240">
        <v>3</v>
      </c>
    </row>
    <row r="520" spans="1:80" ht="12.75">
      <c r="A520" s="241">
        <v>124</v>
      </c>
      <c r="B520" s="242" t="s">
        <v>717</v>
      </c>
      <c r="C520" s="243" t="s">
        <v>718</v>
      </c>
      <c r="D520" s="244" t="s">
        <v>355</v>
      </c>
      <c r="E520" s="245">
        <v>3</v>
      </c>
      <c r="F520" s="828"/>
      <c r="G520" s="246">
        <f>E520*F520</f>
        <v>0</v>
      </c>
      <c r="H520" s="247">
        <v>0</v>
      </c>
      <c r="I520" s="248">
        <f>E520*H520</f>
        <v>0</v>
      </c>
      <c r="J520" s="247">
        <v>0</v>
      </c>
      <c r="K520" s="248">
        <f>E520*J520</f>
        <v>0</v>
      </c>
      <c r="O520" s="240">
        <v>2</v>
      </c>
      <c r="AA520" s="213">
        <v>1</v>
      </c>
      <c r="AB520" s="213">
        <v>1</v>
      </c>
      <c r="AC520" s="213">
        <v>1</v>
      </c>
      <c r="AZ520" s="213">
        <v>1</v>
      </c>
      <c r="BA520" s="213">
        <f>IF(AZ520=1,G520,0)</f>
        <v>0</v>
      </c>
      <c r="BB520" s="213">
        <f>IF(AZ520=2,G520,0)</f>
        <v>0</v>
      </c>
      <c r="BC520" s="213">
        <f>IF(AZ520=3,G520,0)</f>
        <v>0</v>
      </c>
      <c r="BD520" s="213">
        <f>IF(AZ520=4,G520,0)</f>
        <v>0</v>
      </c>
      <c r="BE520" s="213">
        <f>IF(AZ520=5,G520,0)</f>
        <v>0</v>
      </c>
      <c r="CA520" s="240">
        <v>1</v>
      </c>
      <c r="CB520" s="240">
        <v>1</v>
      </c>
    </row>
    <row r="521" spans="1:15" ht="12.75">
      <c r="A521" s="249"/>
      <c r="B521" s="253"/>
      <c r="C521" s="809" t="s">
        <v>719</v>
      </c>
      <c r="D521" s="810"/>
      <c r="E521" s="254">
        <v>1</v>
      </c>
      <c r="F521" s="255"/>
      <c r="G521" s="256"/>
      <c r="H521" s="257"/>
      <c r="I521" s="251"/>
      <c r="J521" s="258"/>
      <c r="K521" s="251"/>
      <c r="M521" s="252" t="s">
        <v>719</v>
      </c>
      <c r="O521" s="240"/>
    </row>
    <row r="522" spans="1:15" ht="12.75">
      <c r="A522" s="249"/>
      <c r="B522" s="253"/>
      <c r="C522" s="809" t="s">
        <v>720</v>
      </c>
      <c r="D522" s="810"/>
      <c r="E522" s="254">
        <v>2</v>
      </c>
      <c r="F522" s="255"/>
      <c r="G522" s="256"/>
      <c r="H522" s="257"/>
      <c r="I522" s="251"/>
      <c r="J522" s="258"/>
      <c r="K522" s="251"/>
      <c r="M522" s="252" t="s">
        <v>720</v>
      </c>
      <c r="O522" s="240"/>
    </row>
    <row r="523" spans="1:80" ht="12.75">
      <c r="A523" s="241">
        <v>125</v>
      </c>
      <c r="B523" s="242" t="s">
        <v>721</v>
      </c>
      <c r="C523" s="243" t="s">
        <v>722</v>
      </c>
      <c r="D523" s="244" t="s">
        <v>355</v>
      </c>
      <c r="E523" s="245">
        <v>1</v>
      </c>
      <c r="F523" s="828"/>
      <c r="G523" s="246">
        <f>E523*F523</f>
        <v>0</v>
      </c>
      <c r="H523" s="247">
        <v>0.00022</v>
      </c>
      <c r="I523" s="248">
        <f>E523*H523</f>
        <v>0.00022</v>
      </c>
      <c r="J523" s="247"/>
      <c r="K523" s="248">
        <f>E523*J523</f>
        <v>0</v>
      </c>
      <c r="O523" s="240">
        <v>2</v>
      </c>
      <c r="AA523" s="213">
        <v>12</v>
      </c>
      <c r="AB523" s="213">
        <v>0</v>
      </c>
      <c r="AC523" s="213">
        <v>280</v>
      </c>
      <c r="AZ523" s="213">
        <v>1</v>
      </c>
      <c r="BA523" s="213">
        <f>IF(AZ523=1,G523,0)</f>
        <v>0</v>
      </c>
      <c r="BB523" s="213">
        <f>IF(AZ523=2,G523,0)</f>
        <v>0</v>
      </c>
      <c r="BC523" s="213">
        <f>IF(AZ523=3,G523,0)</f>
        <v>0</v>
      </c>
      <c r="BD523" s="213">
        <f>IF(AZ523=4,G523,0)</f>
        <v>0</v>
      </c>
      <c r="BE523" s="213">
        <f>IF(AZ523=5,G523,0)</f>
        <v>0</v>
      </c>
      <c r="CA523" s="240">
        <v>12</v>
      </c>
      <c r="CB523" s="240">
        <v>0</v>
      </c>
    </row>
    <row r="524" spans="1:80" ht="12.75">
      <c r="A524" s="241">
        <v>126</v>
      </c>
      <c r="B524" s="242" t="s">
        <v>723</v>
      </c>
      <c r="C524" s="243" t="s">
        <v>724</v>
      </c>
      <c r="D524" s="244" t="s">
        <v>355</v>
      </c>
      <c r="E524" s="245">
        <v>1</v>
      </c>
      <c r="F524" s="828"/>
      <c r="G524" s="246">
        <f>E524*F524</f>
        <v>0</v>
      </c>
      <c r="H524" s="247">
        <v>0.00034</v>
      </c>
      <c r="I524" s="248">
        <f>E524*H524</f>
        <v>0.00034</v>
      </c>
      <c r="J524" s="247"/>
      <c r="K524" s="248">
        <f>E524*J524</f>
        <v>0</v>
      </c>
      <c r="O524" s="240">
        <v>2</v>
      </c>
      <c r="AA524" s="213">
        <v>12</v>
      </c>
      <c r="AB524" s="213">
        <v>0</v>
      </c>
      <c r="AC524" s="213">
        <v>281</v>
      </c>
      <c r="AZ524" s="213">
        <v>1</v>
      </c>
      <c r="BA524" s="213">
        <f>IF(AZ524=1,G524,0)</f>
        <v>0</v>
      </c>
      <c r="BB524" s="213">
        <f>IF(AZ524=2,G524,0)</f>
        <v>0</v>
      </c>
      <c r="BC524" s="213">
        <f>IF(AZ524=3,G524,0)</f>
        <v>0</v>
      </c>
      <c r="BD524" s="213">
        <f>IF(AZ524=4,G524,0)</f>
        <v>0</v>
      </c>
      <c r="BE524" s="213">
        <f>IF(AZ524=5,G524,0)</f>
        <v>0</v>
      </c>
      <c r="CA524" s="240">
        <v>12</v>
      </c>
      <c r="CB524" s="240">
        <v>0</v>
      </c>
    </row>
    <row r="525" spans="1:80" ht="22.5">
      <c r="A525" s="241">
        <v>127</v>
      </c>
      <c r="B525" s="242" t="s">
        <v>725</v>
      </c>
      <c r="C525" s="243" t="s">
        <v>726</v>
      </c>
      <c r="D525" s="244" t="s">
        <v>355</v>
      </c>
      <c r="E525" s="245">
        <v>1</v>
      </c>
      <c r="F525" s="828"/>
      <c r="G525" s="246">
        <f>E525*F525</f>
        <v>0</v>
      </c>
      <c r="H525" s="247">
        <v>0.00049</v>
      </c>
      <c r="I525" s="248">
        <f>E525*H525</f>
        <v>0.00049</v>
      </c>
      <c r="J525" s="247"/>
      <c r="K525" s="248">
        <f>E525*J525</f>
        <v>0</v>
      </c>
      <c r="O525" s="240">
        <v>2</v>
      </c>
      <c r="AA525" s="213">
        <v>12</v>
      </c>
      <c r="AB525" s="213">
        <v>0</v>
      </c>
      <c r="AC525" s="213">
        <v>282</v>
      </c>
      <c r="AZ525" s="213">
        <v>1</v>
      </c>
      <c r="BA525" s="213">
        <f>IF(AZ525=1,G525,0)</f>
        <v>0</v>
      </c>
      <c r="BB525" s="213">
        <f>IF(AZ525=2,G525,0)</f>
        <v>0</v>
      </c>
      <c r="BC525" s="213">
        <f>IF(AZ525=3,G525,0)</f>
        <v>0</v>
      </c>
      <c r="BD525" s="213">
        <f>IF(AZ525=4,G525,0)</f>
        <v>0</v>
      </c>
      <c r="BE525" s="213">
        <f>IF(AZ525=5,G525,0)</f>
        <v>0</v>
      </c>
      <c r="CA525" s="240">
        <v>12</v>
      </c>
      <c r="CB525" s="240">
        <v>0</v>
      </c>
    </row>
    <row r="526" spans="1:80" ht="22.5">
      <c r="A526" s="241">
        <v>128</v>
      </c>
      <c r="B526" s="242" t="s">
        <v>727</v>
      </c>
      <c r="C526" s="243" t="s">
        <v>728</v>
      </c>
      <c r="D526" s="244" t="s">
        <v>355</v>
      </c>
      <c r="E526" s="245">
        <v>2</v>
      </c>
      <c r="F526" s="828"/>
      <c r="G526" s="246">
        <f>E526*F526</f>
        <v>0</v>
      </c>
      <c r="H526" s="247">
        <v>0.00158</v>
      </c>
      <c r="I526" s="248">
        <f>E526*H526</f>
        <v>0.00316</v>
      </c>
      <c r="J526" s="247"/>
      <c r="K526" s="248">
        <f>E526*J526</f>
        <v>0</v>
      </c>
      <c r="O526" s="240">
        <v>2</v>
      </c>
      <c r="AA526" s="213">
        <v>12</v>
      </c>
      <c r="AB526" s="213">
        <v>0</v>
      </c>
      <c r="AC526" s="213">
        <v>283</v>
      </c>
      <c r="AZ526" s="213">
        <v>1</v>
      </c>
      <c r="BA526" s="213">
        <f>IF(AZ526=1,G526,0)</f>
        <v>0</v>
      </c>
      <c r="BB526" s="213">
        <f>IF(AZ526=2,G526,0)</f>
        <v>0</v>
      </c>
      <c r="BC526" s="213">
        <f>IF(AZ526=3,G526,0)</f>
        <v>0</v>
      </c>
      <c r="BD526" s="213">
        <f>IF(AZ526=4,G526,0)</f>
        <v>0</v>
      </c>
      <c r="BE526" s="213">
        <f>IF(AZ526=5,G526,0)</f>
        <v>0</v>
      </c>
      <c r="CA526" s="240">
        <v>12</v>
      </c>
      <c r="CB526" s="240">
        <v>0</v>
      </c>
    </row>
    <row r="527" spans="1:80" ht="12.75">
      <c r="A527" s="241">
        <v>129</v>
      </c>
      <c r="B527" s="242" t="s">
        <v>729</v>
      </c>
      <c r="C527" s="243" t="s">
        <v>730</v>
      </c>
      <c r="D527" s="244" t="s">
        <v>355</v>
      </c>
      <c r="E527" s="245">
        <v>1</v>
      </c>
      <c r="F527" s="828"/>
      <c r="G527" s="246">
        <f>E527*F527</f>
        <v>0</v>
      </c>
      <c r="H527" s="247">
        <v>1E-05</v>
      </c>
      <c r="I527" s="248">
        <f>E527*H527</f>
        <v>1E-05</v>
      </c>
      <c r="J527" s="247"/>
      <c r="K527" s="248">
        <f>E527*J527</f>
        <v>0</v>
      </c>
      <c r="O527" s="240">
        <v>2</v>
      </c>
      <c r="AA527" s="213">
        <v>12</v>
      </c>
      <c r="AB527" s="213">
        <v>0</v>
      </c>
      <c r="AC527" s="213">
        <v>284</v>
      </c>
      <c r="AZ527" s="213">
        <v>1</v>
      </c>
      <c r="BA527" s="213">
        <f>IF(AZ527=1,G527,0)</f>
        <v>0</v>
      </c>
      <c r="BB527" s="213">
        <f>IF(AZ527=2,G527,0)</f>
        <v>0</v>
      </c>
      <c r="BC527" s="213">
        <f>IF(AZ527=3,G527,0)</f>
        <v>0</v>
      </c>
      <c r="BD527" s="213">
        <f>IF(AZ527=4,G527,0)</f>
        <v>0</v>
      </c>
      <c r="BE527" s="213">
        <f>IF(AZ527=5,G527,0)</f>
        <v>0</v>
      </c>
      <c r="CA527" s="240">
        <v>12</v>
      </c>
      <c r="CB527" s="240">
        <v>0</v>
      </c>
    </row>
    <row r="528" spans="1:15" ht="12.75">
      <c r="A528" s="249"/>
      <c r="B528" s="253"/>
      <c r="C528" s="809" t="s">
        <v>731</v>
      </c>
      <c r="D528" s="810"/>
      <c r="E528" s="254">
        <v>1</v>
      </c>
      <c r="F528" s="255"/>
      <c r="G528" s="256"/>
      <c r="H528" s="257"/>
      <c r="I528" s="251"/>
      <c r="J528" s="258"/>
      <c r="K528" s="251"/>
      <c r="M528" s="252" t="s">
        <v>731</v>
      </c>
      <c r="O528" s="240"/>
    </row>
    <row r="529" spans="1:80" ht="12.75">
      <c r="A529" s="241">
        <v>130</v>
      </c>
      <c r="B529" s="242" t="s">
        <v>732</v>
      </c>
      <c r="C529" s="243" t="s">
        <v>733</v>
      </c>
      <c r="D529" s="244" t="s">
        <v>355</v>
      </c>
      <c r="E529" s="245">
        <v>1</v>
      </c>
      <c r="F529" s="828"/>
      <c r="G529" s="246">
        <f>E529*F529</f>
        <v>0</v>
      </c>
      <c r="H529" s="247">
        <v>0.00105</v>
      </c>
      <c r="I529" s="248">
        <f>E529*H529</f>
        <v>0.00105</v>
      </c>
      <c r="J529" s="247"/>
      <c r="K529" s="248">
        <f>E529*J529</f>
        <v>0</v>
      </c>
      <c r="O529" s="240">
        <v>2</v>
      </c>
      <c r="AA529" s="213">
        <v>3</v>
      </c>
      <c r="AB529" s="213">
        <v>1</v>
      </c>
      <c r="AC529" s="213" t="s">
        <v>732</v>
      </c>
      <c r="AZ529" s="213">
        <v>1</v>
      </c>
      <c r="BA529" s="213">
        <f>IF(AZ529=1,G529,0)</f>
        <v>0</v>
      </c>
      <c r="BB529" s="213">
        <f>IF(AZ529=2,G529,0)</f>
        <v>0</v>
      </c>
      <c r="BC529" s="213">
        <f>IF(AZ529=3,G529,0)</f>
        <v>0</v>
      </c>
      <c r="BD529" s="213">
        <f>IF(AZ529=4,G529,0)</f>
        <v>0</v>
      </c>
      <c r="BE529" s="213">
        <f>IF(AZ529=5,G529,0)</f>
        <v>0</v>
      </c>
      <c r="CA529" s="240">
        <v>3</v>
      </c>
      <c r="CB529" s="240">
        <v>1</v>
      </c>
    </row>
    <row r="530" spans="1:80" ht="12.75">
      <c r="A530" s="241">
        <v>131</v>
      </c>
      <c r="B530" s="242" t="s">
        <v>734</v>
      </c>
      <c r="C530" s="243" t="s">
        <v>735</v>
      </c>
      <c r="D530" s="244" t="s">
        <v>216</v>
      </c>
      <c r="E530" s="245">
        <v>3</v>
      </c>
      <c r="F530" s="828"/>
      <c r="G530" s="246">
        <f>E530*F530</f>
        <v>0</v>
      </c>
      <c r="H530" s="247">
        <v>0</v>
      </c>
      <c r="I530" s="248">
        <f>E530*H530</f>
        <v>0</v>
      </c>
      <c r="J530" s="247"/>
      <c r="K530" s="248">
        <f>E530*J530</f>
        <v>0</v>
      </c>
      <c r="O530" s="240">
        <v>2</v>
      </c>
      <c r="AA530" s="213">
        <v>12</v>
      </c>
      <c r="AB530" s="213">
        <v>0</v>
      </c>
      <c r="AC530" s="213">
        <v>267</v>
      </c>
      <c r="AZ530" s="213">
        <v>1</v>
      </c>
      <c r="BA530" s="213">
        <f>IF(AZ530=1,G530,0)</f>
        <v>0</v>
      </c>
      <c r="BB530" s="213">
        <f>IF(AZ530=2,G530,0)</f>
        <v>0</v>
      </c>
      <c r="BC530" s="213">
        <f>IF(AZ530=3,G530,0)</f>
        <v>0</v>
      </c>
      <c r="BD530" s="213">
        <f>IF(AZ530=4,G530,0)</f>
        <v>0</v>
      </c>
      <c r="BE530" s="213">
        <f>IF(AZ530=5,G530,0)</f>
        <v>0</v>
      </c>
      <c r="CA530" s="240">
        <v>12</v>
      </c>
      <c r="CB530" s="240">
        <v>0</v>
      </c>
    </row>
    <row r="531" spans="1:15" ht="12.75">
      <c r="A531" s="249"/>
      <c r="B531" s="253"/>
      <c r="C531" s="809" t="s">
        <v>685</v>
      </c>
      <c r="D531" s="810"/>
      <c r="E531" s="254">
        <v>3</v>
      </c>
      <c r="F531" s="255"/>
      <c r="G531" s="256"/>
      <c r="H531" s="257"/>
      <c r="I531" s="251"/>
      <c r="J531" s="258"/>
      <c r="K531" s="251"/>
      <c r="M531" s="252" t="s">
        <v>685</v>
      </c>
      <c r="O531" s="240"/>
    </row>
    <row r="532" spans="1:80" ht="22.5">
      <c r="A532" s="241">
        <v>132</v>
      </c>
      <c r="B532" s="242" t="s">
        <v>736</v>
      </c>
      <c r="C532" s="243" t="s">
        <v>737</v>
      </c>
      <c r="D532" s="244" t="s">
        <v>216</v>
      </c>
      <c r="E532" s="245">
        <v>5</v>
      </c>
      <c r="F532" s="828"/>
      <c r="G532" s="246">
        <f>E532*F532</f>
        <v>0</v>
      </c>
      <c r="H532" s="247">
        <v>0</v>
      </c>
      <c r="I532" s="248">
        <f>E532*H532</f>
        <v>0</v>
      </c>
      <c r="J532" s="247"/>
      <c r="K532" s="248">
        <f>E532*J532</f>
        <v>0</v>
      </c>
      <c r="O532" s="240">
        <v>2</v>
      </c>
      <c r="AA532" s="213">
        <v>12</v>
      </c>
      <c r="AB532" s="213">
        <v>0</v>
      </c>
      <c r="AC532" s="213">
        <v>268</v>
      </c>
      <c r="AZ532" s="213">
        <v>1</v>
      </c>
      <c r="BA532" s="213">
        <f>IF(AZ532=1,G532,0)</f>
        <v>0</v>
      </c>
      <c r="BB532" s="213">
        <f>IF(AZ532=2,G532,0)</f>
        <v>0</v>
      </c>
      <c r="BC532" s="213">
        <f>IF(AZ532=3,G532,0)</f>
        <v>0</v>
      </c>
      <c r="BD532" s="213">
        <f>IF(AZ532=4,G532,0)</f>
        <v>0</v>
      </c>
      <c r="BE532" s="213">
        <f>IF(AZ532=5,G532,0)</f>
        <v>0</v>
      </c>
      <c r="CA532" s="240">
        <v>12</v>
      </c>
      <c r="CB532" s="240">
        <v>0</v>
      </c>
    </row>
    <row r="533" spans="1:15" ht="12.75">
      <c r="A533" s="249"/>
      <c r="B533" s="250"/>
      <c r="C533" s="768" t="s">
        <v>738</v>
      </c>
      <c r="D533" s="769"/>
      <c r="E533" s="769"/>
      <c r="F533" s="769"/>
      <c r="G533" s="770"/>
      <c r="I533" s="251"/>
      <c r="K533" s="251"/>
      <c r="L533" s="252" t="s">
        <v>738</v>
      </c>
      <c r="O533" s="240">
        <v>3</v>
      </c>
    </row>
    <row r="534" spans="1:15" ht="12.75">
      <c r="A534" s="249"/>
      <c r="B534" s="253"/>
      <c r="C534" s="809" t="s">
        <v>739</v>
      </c>
      <c r="D534" s="810"/>
      <c r="E534" s="254">
        <v>5</v>
      </c>
      <c r="F534" s="255"/>
      <c r="G534" s="256"/>
      <c r="H534" s="257"/>
      <c r="I534" s="251"/>
      <c r="J534" s="258"/>
      <c r="K534" s="251"/>
      <c r="M534" s="252" t="s">
        <v>739</v>
      </c>
      <c r="O534" s="240"/>
    </row>
    <row r="535" spans="1:57" ht="12.75">
      <c r="A535" s="259"/>
      <c r="B535" s="260" t="s">
        <v>96</v>
      </c>
      <c r="C535" s="261" t="s">
        <v>675</v>
      </c>
      <c r="D535" s="262"/>
      <c r="E535" s="263"/>
      <c r="F535" s="264"/>
      <c r="G535" s="265">
        <f>SUM(G486:G534)</f>
        <v>0</v>
      </c>
      <c r="H535" s="266"/>
      <c r="I535" s="267">
        <f>SUM(I486:I534)</f>
        <v>0.9603450000000001</v>
      </c>
      <c r="J535" s="266"/>
      <c r="K535" s="267">
        <f>SUM(K486:K534)</f>
        <v>0</v>
      </c>
      <c r="O535" s="240">
        <v>4</v>
      </c>
      <c r="BA535" s="268">
        <f>SUM(BA486:BA534)</f>
        <v>0</v>
      </c>
      <c r="BB535" s="268">
        <f>SUM(BB486:BB534)</f>
        <v>0</v>
      </c>
      <c r="BC535" s="268">
        <f>SUM(BC486:BC534)</f>
        <v>0</v>
      </c>
      <c r="BD535" s="268">
        <f>SUM(BD486:BD534)</f>
        <v>0</v>
      </c>
      <c r="BE535" s="268">
        <f>SUM(BE486:BE534)</f>
        <v>0</v>
      </c>
    </row>
    <row r="536" spans="1:15" ht="12.75">
      <c r="A536" s="230" t="s">
        <v>93</v>
      </c>
      <c r="B536" s="231" t="s">
        <v>740</v>
      </c>
      <c r="C536" s="232" t="s">
        <v>741</v>
      </c>
      <c r="D536" s="233"/>
      <c r="E536" s="234"/>
      <c r="F536" s="234"/>
      <c r="G536" s="235"/>
      <c r="H536" s="236"/>
      <c r="I536" s="237"/>
      <c r="J536" s="238"/>
      <c r="K536" s="239"/>
      <c r="O536" s="240">
        <v>1</v>
      </c>
    </row>
    <row r="537" spans="1:80" ht="22.5">
      <c r="A537" s="241">
        <v>133</v>
      </c>
      <c r="B537" s="242" t="s">
        <v>743</v>
      </c>
      <c r="C537" s="243" t="s">
        <v>744</v>
      </c>
      <c r="D537" s="244" t="s">
        <v>108</v>
      </c>
      <c r="E537" s="245">
        <v>1</v>
      </c>
      <c r="F537" s="828"/>
      <c r="G537" s="246">
        <f>E537*F537</f>
        <v>0</v>
      </c>
      <c r="H537" s="247">
        <v>0</v>
      </c>
      <c r="I537" s="248">
        <f>E537*H537</f>
        <v>0</v>
      </c>
      <c r="J537" s="247"/>
      <c r="K537" s="248">
        <f>E537*J537</f>
        <v>0</v>
      </c>
      <c r="O537" s="240">
        <v>2</v>
      </c>
      <c r="AA537" s="213">
        <v>12</v>
      </c>
      <c r="AB537" s="213">
        <v>0</v>
      </c>
      <c r="AC537" s="213">
        <v>199</v>
      </c>
      <c r="AZ537" s="213">
        <v>1</v>
      </c>
      <c r="BA537" s="213">
        <f>IF(AZ537=1,G537,0)</f>
        <v>0</v>
      </c>
      <c r="BB537" s="213">
        <f>IF(AZ537=2,G537,0)</f>
        <v>0</v>
      </c>
      <c r="BC537" s="213">
        <f>IF(AZ537=3,G537,0)</f>
        <v>0</v>
      </c>
      <c r="BD537" s="213">
        <f>IF(AZ537=4,G537,0)</f>
        <v>0</v>
      </c>
      <c r="BE537" s="213">
        <f>IF(AZ537=5,G537,0)</f>
        <v>0</v>
      </c>
      <c r="CA537" s="240">
        <v>12</v>
      </c>
      <c r="CB537" s="240">
        <v>0</v>
      </c>
    </row>
    <row r="538" spans="1:15" ht="33.75">
      <c r="A538" s="249"/>
      <c r="B538" s="250"/>
      <c r="C538" s="768" t="s">
        <v>745</v>
      </c>
      <c r="D538" s="769"/>
      <c r="E538" s="769"/>
      <c r="F538" s="769"/>
      <c r="G538" s="770"/>
      <c r="I538" s="251"/>
      <c r="K538" s="251"/>
      <c r="L538" s="252" t="s">
        <v>745</v>
      </c>
      <c r="O538" s="240">
        <v>3</v>
      </c>
    </row>
    <row r="539" spans="1:80" ht="22.5">
      <c r="A539" s="241">
        <v>134</v>
      </c>
      <c r="B539" s="242" t="s">
        <v>746</v>
      </c>
      <c r="C539" s="243" t="s">
        <v>747</v>
      </c>
      <c r="D539" s="244" t="s">
        <v>108</v>
      </c>
      <c r="E539" s="245">
        <v>5</v>
      </c>
      <c r="F539" s="828"/>
      <c r="G539" s="246">
        <f>E539*F539</f>
        <v>0</v>
      </c>
      <c r="H539" s="247">
        <v>0</v>
      </c>
      <c r="I539" s="248">
        <f>E539*H539</f>
        <v>0</v>
      </c>
      <c r="J539" s="247"/>
      <c r="K539" s="248">
        <f>E539*J539</f>
        <v>0</v>
      </c>
      <c r="O539" s="240">
        <v>2</v>
      </c>
      <c r="AA539" s="213">
        <v>12</v>
      </c>
      <c r="AB539" s="213">
        <v>0</v>
      </c>
      <c r="AC539" s="213">
        <v>200</v>
      </c>
      <c r="AZ539" s="213">
        <v>1</v>
      </c>
      <c r="BA539" s="213">
        <f>IF(AZ539=1,G539,0)</f>
        <v>0</v>
      </c>
      <c r="BB539" s="213">
        <f>IF(AZ539=2,G539,0)</f>
        <v>0</v>
      </c>
      <c r="BC539" s="213">
        <f>IF(AZ539=3,G539,0)</f>
        <v>0</v>
      </c>
      <c r="BD539" s="213">
        <f>IF(AZ539=4,G539,0)</f>
        <v>0</v>
      </c>
      <c r="BE539" s="213">
        <f>IF(AZ539=5,G539,0)</f>
        <v>0</v>
      </c>
      <c r="CA539" s="240">
        <v>12</v>
      </c>
      <c r="CB539" s="240">
        <v>0</v>
      </c>
    </row>
    <row r="540" spans="1:15" ht="33.75">
      <c r="A540" s="249"/>
      <c r="B540" s="250"/>
      <c r="C540" s="768" t="s">
        <v>748</v>
      </c>
      <c r="D540" s="769"/>
      <c r="E540" s="769"/>
      <c r="F540" s="769"/>
      <c r="G540" s="770"/>
      <c r="I540" s="251"/>
      <c r="K540" s="251"/>
      <c r="L540" s="252" t="s">
        <v>748</v>
      </c>
      <c r="O540" s="240">
        <v>3</v>
      </c>
    </row>
    <row r="541" spans="1:80" ht="22.5">
      <c r="A541" s="241">
        <v>135</v>
      </c>
      <c r="B541" s="242" t="s">
        <v>749</v>
      </c>
      <c r="C541" s="243" t="s">
        <v>750</v>
      </c>
      <c r="D541" s="244" t="s">
        <v>108</v>
      </c>
      <c r="E541" s="245">
        <v>1</v>
      </c>
      <c r="F541" s="828"/>
      <c r="G541" s="246">
        <f>E541*F541</f>
        <v>0</v>
      </c>
      <c r="H541" s="247">
        <v>0</v>
      </c>
      <c r="I541" s="248">
        <f>E541*H541</f>
        <v>0</v>
      </c>
      <c r="J541" s="247"/>
      <c r="K541" s="248">
        <f>E541*J541</f>
        <v>0</v>
      </c>
      <c r="O541" s="240">
        <v>2</v>
      </c>
      <c r="AA541" s="213">
        <v>12</v>
      </c>
      <c r="AB541" s="213">
        <v>0</v>
      </c>
      <c r="AC541" s="213">
        <v>201</v>
      </c>
      <c r="AZ541" s="213">
        <v>1</v>
      </c>
      <c r="BA541" s="213">
        <f>IF(AZ541=1,G541,0)</f>
        <v>0</v>
      </c>
      <c r="BB541" s="213">
        <f>IF(AZ541=2,G541,0)</f>
        <v>0</v>
      </c>
      <c r="BC541" s="213">
        <f>IF(AZ541=3,G541,0)</f>
        <v>0</v>
      </c>
      <c r="BD541" s="213">
        <f>IF(AZ541=4,G541,0)</f>
        <v>0</v>
      </c>
      <c r="BE541" s="213">
        <f>IF(AZ541=5,G541,0)</f>
        <v>0</v>
      </c>
      <c r="CA541" s="240">
        <v>12</v>
      </c>
      <c r="CB541" s="240">
        <v>0</v>
      </c>
    </row>
    <row r="542" spans="1:15" ht="33.75">
      <c r="A542" s="249"/>
      <c r="B542" s="250"/>
      <c r="C542" s="768" t="s">
        <v>751</v>
      </c>
      <c r="D542" s="769"/>
      <c r="E542" s="769"/>
      <c r="F542" s="769"/>
      <c r="G542" s="770"/>
      <c r="I542" s="251"/>
      <c r="K542" s="251"/>
      <c r="L542" s="252" t="s">
        <v>751</v>
      </c>
      <c r="O542" s="240">
        <v>3</v>
      </c>
    </row>
    <row r="543" spans="1:80" ht="22.5">
      <c r="A543" s="241">
        <v>136</v>
      </c>
      <c r="B543" s="242" t="s">
        <v>752</v>
      </c>
      <c r="C543" s="243" t="s">
        <v>753</v>
      </c>
      <c r="D543" s="244" t="s">
        <v>108</v>
      </c>
      <c r="E543" s="245">
        <v>2</v>
      </c>
      <c r="F543" s="828"/>
      <c r="G543" s="246">
        <f>E543*F543</f>
        <v>0</v>
      </c>
      <c r="H543" s="247">
        <v>0</v>
      </c>
      <c r="I543" s="248">
        <f>E543*H543</f>
        <v>0</v>
      </c>
      <c r="J543" s="247"/>
      <c r="K543" s="248">
        <f>E543*J543</f>
        <v>0</v>
      </c>
      <c r="O543" s="240">
        <v>2</v>
      </c>
      <c r="AA543" s="213">
        <v>12</v>
      </c>
      <c r="AB543" s="213">
        <v>0</v>
      </c>
      <c r="AC543" s="213">
        <v>202</v>
      </c>
      <c r="AZ543" s="213">
        <v>1</v>
      </c>
      <c r="BA543" s="213">
        <f>IF(AZ543=1,G543,0)</f>
        <v>0</v>
      </c>
      <c r="BB543" s="213">
        <f>IF(AZ543=2,G543,0)</f>
        <v>0</v>
      </c>
      <c r="BC543" s="213">
        <f>IF(AZ543=3,G543,0)</f>
        <v>0</v>
      </c>
      <c r="BD543" s="213">
        <f>IF(AZ543=4,G543,0)</f>
        <v>0</v>
      </c>
      <c r="BE543" s="213">
        <f>IF(AZ543=5,G543,0)</f>
        <v>0</v>
      </c>
      <c r="CA543" s="240">
        <v>12</v>
      </c>
      <c r="CB543" s="240">
        <v>0</v>
      </c>
    </row>
    <row r="544" spans="1:15" ht="33.75">
      <c r="A544" s="249"/>
      <c r="B544" s="250"/>
      <c r="C544" s="768" t="s">
        <v>754</v>
      </c>
      <c r="D544" s="769"/>
      <c r="E544" s="769"/>
      <c r="F544" s="769"/>
      <c r="G544" s="770"/>
      <c r="I544" s="251"/>
      <c r="K544" s="251"/>
      <c r="L544" s="252" t="s">
        <v>754</v>
      </c>
      <c r="O544" s="240">
        <v>3</v>
      </c>
    </row>
    <row r="545" spans="1:80" ht="22.5">
      <c r="A545" s="241">
        <v>137</v>
      </c>
      <c r="B545" s="242" t="s">
        <v>755</v>
      </c>
      <c r="C545" s="243" t="s">
        <v>756</v>
      </c>
      <c r="D545" s="244" t="s">
        <v>108</v>
      </c>
      <c r="E545" s="245">
        <v>2</v>
      </c>
      <c r="F545" s="828"/>
      <c r="G545" s="246">
        <f>E545*F545</f>
        <v>0</v>
      </c>
      <c r="H545" s="247">
        <v>0</v>
      </c>
      <c r="I545" s="248">
        <f>E545*H545</f>
        <v>0</v>
      </c>
      <c r="J545" s="247"/>
      <c r="K545" s="248">
        <f>E545*J545</f>
        <v>0</v>
      </c>
      <c r="O545" s="240">
        <v>2</v>
      </c>
      <c r="AA545" s="213">
        <v>12</v>
      </c>
      <c r="AB545" s="213">
        <v>0</v>
      </c>
      <c r="AC545" s="213">
        <v>203</v>
      </c>
      <c r="AZ545" s="213">
        <v>1</v>
      </c>
      <c r="BA545" s="213">
        <f>IF(AZ545=1,G545,0)</f>
        <v>0</v>
      </c>
      <c r="BB545" s="213">
        <f>IF(AZ545=2,G545,0)</f>
        <v>0</v>
      </c>
      <c r="BC545" s="213">
        <f>IF(AZ545=3,G545,0)</f>
        <v>0</v>
      </c>
      <c r="BD545" s="213">
        <f>IF(AZ545=4,G545,0)</f>
        <v>0</v>
      </c>
      <c r="BE545" s="213">
        <f>IF(AZ545=5,G545,0)</f>
        <v>0</v>
      </c>
      <c r="CA545" s="240">
        <v>12</v>
      </c>
      <c r="CB545" s="240">
        <v>0</v>
      </c>
    </row>
    <row r="546" spans="1:15" ht="33.75">
      <c r="A546" s="249"/>
      <c r="B546" s="250"/>
      <c r="C546" s="768" t="s">
        <v>757</v>
      </c>
      <c r="D546" s="769"/>
      <c r="E546" s="769"/>
      <c r="F546" s="769"/>
      <c r="G546" s="770"/>
      <c r="I546" s="251"/>
      <c r="K546" s="251"/>
      <c r="L546" s="252" t="s">
        <v>757</v>
      </c>
      <c r="O546" s="240">
        <v>3</v>
      </c>
    </row>
    <row r="547" spans="1:80" ht="22.5">
      <c r="A547" s="241">
        <v>138</v>
      </c>
      <c r="B547" s="242" t="s">
        <v>758</v>
      </c>
      <c r="C547" s="243" t="s">
        <v>759</v>
      </c>
      <c r="D547" s="244" t="s">
        <v>108</v>
      </c>
      <c r="E547" s="245">
        <v>2</v>
      </c>
      <c r="F547" s="828"/>
      <c r="G547" s="246">
        <f>E547*F547</f>
        <v>0</v>
      </c>
      <c r="H547" s="247">
        <v>0</v>
      </c>
      <c r="I547" s="248">
        <f>E547*H547</f>
        <v>0</v>
      </c>
      <c r="J547" s="247"/>
      <c r="K547" s="248">
        <f>E547*J547</f>
        <v>0</v>
      </c>
      <c r="O547" s="240">
        <v>2</v>
      </c>
      <c r="AA547" s="213">
        <v>12</v>
      </c>
      <c r="AB547" s="213">
        <v>0</v>
      </c>
      <c r="AC547" s="213">
        <v>204</v>
      </c>
      <c r="AZ547" s="213">
        <v>1</v>
      </c>
      <c r="BA547" s="213">
        <f>IF(AZ547=1,G547,0)</f>
        <v>0</v>
      </c>
      <c r="BB547" s="213">
        <f>IF(AZ547=2,G547,0)</f>
        <v>0</v>
      </c>
      <c r="BC547" s="213">
        <f>IF(AZ547=3,G547,0)</f>
        <v>0</v>
      </c>
      <c r="BD547" s="213">
        <f>IF(AZ547=4,G547,0)</f>
        <v>0</v>
      </c>
      <c r="BE547" s="213">
        <f>IF(AZ547=5,G547,0)</f>
        <v>0</v>
      </c>
      <c r="CA547" s="240">
        <v>12</v>
      </c>
      <c r="CB547" s="240">
        <v>0</v>
      </c>
    </row>
    <row r="548" spans="1:15" ht="33.75">
      <c r="A548" s="249"/>
      <c r="B548" s="250"/>
      <c r="C548" s="768" t="s">
        <v>760</v>
      </c>
      <c r="D548" s="769"/>
      <c r="E548" s="769"/>
      <c r="F548" s="769"/>
      <c r="G548" s="770"/>
      <c r="I548" s="251"/>
      <c r="K548" s="251"/>
      <c r="L548" s="252" t="s">
        <v>760</v>
      </c>
      <c r="O548" s="240">
        <v>3</v>
      </c>
    </row>
    <row r="549" spans="1:80" ht="22.5">
      <c r="A549" s="241">
        <v>139</v>
      </c>
      <c r="B549" s="242" t="s">
        <v>761</v>
      </c>
      <c r="C549" s="243" t="s">
        <v>762</v>
      </c>
      <c r="D549" s="244" t="s">
        <v>108</v>
      </c>
      <c r="E549" s="245">
        <v>2</v>
      </c>
      <c r="F549" s="828"/>
      <c r="G549" s="246">
        <f>E549*F549</f>
        <v>0</v>
      </c>
      <c r="H549" s="247">
        <v>0</v>
      </c>
      <c r="I549" s="248">
        <f>E549*H549</f>
        <v>0</v>
      </c>
      <c r="J549" s="247"/>
      <c r="K549" s="248">
        <f>E549*J549</f>
        <v>0</v>
      </c>
      <c r="O549" s="240">
        <v>2</v>
      </c>
      <c r="AA549" s="213">
        <v>12</v>
      </c>
      <c r="AB549" s="213">
        <v>0</v>
      </c>
      <c r="AC549" s="213">
        <v>205</v>
      </c>
      <c r="AZ549" s="213">
        <v>1</v>
      </c>
      <c r="BA549" s="213">
        <f>IF(AZ549=1,G549,0)</f>
        <v>0</v>
      </c>
      <c r="BB549" s="213">
        <f>IF(AZ549=2,G549,0)</f>
        <v>0</v>
      </c>
      <c r="BC549" s="213">
        <f>IF(AZ549=3,G549,0)</f>
        <v>0</v>
      </c>
      <c r="BD549" s="213">
        <f>IF(AZ549=4,G549,0)</f>
        <v>0</v>
      </c>
      <c r="BE549" s="213">
        <f>IF(AZ549=5,G549,0)</f>
        <v>0</v>
      </c>
      <c r="CA549" s="240">
        <v>12</v>
      </c>
      <c r="CB549" s="240">
        <v>0</v>
      </c>
    </row>
    <row r="550" spans="1:15" ht="33.75">
      <c r="A550" s="249"/>
      <c r="B550" s="250"/>
      <c r="C550" s="768" t="s">
        <v>763</v>
      </c>
      <c r="D550" s="769"/>
      <c r="E550" s="769"/>
      <c r="F550" s="769"/>
      <c r="G550" s="770"/>
      <c r="I550" s="251"/>
      <c r="K550" s="251"/>
      <c r="L550" s="252" t="s">
        <v>763</v>
      </c>
      <c r="O550" s="240">
        <v>3</v>
      </c>
    </row>
    <row r="551" spans="1:80" ht="22.5">
      <c r="A551" s="241">
        <v>140</v>
      </c>
      <c r="B551" s="242" t="s">
        <v>764</v>
      </c>
      <c r="C551" s="243" t="s">
        <v>765</v>
      </c>
      <c r="D551" s="244" t="s">
        <v>108</v>
      </c>
      <c r="E551" s="245">
        <v>2</v>
      </c>
      <c r="F551" s="828"/>
      <c r="G551" s="246">
        <f>E551*F551</f>
        <v>0</v>
      </c>
      <c r="H551" s="247">
        <v>0</v>
      </c>
      <c r="I551" s="248">
        <f>E551*H551</f>
        <v>0</v>
      </c>
      <c r="J551" s="247"/>
      <c r="K551" s="248">
        <f>E551*J551</f>
        <v>0</v>
      </c>
      <c r="O551" s="240">
        <v>2</v>
      </c>
      <c r="AA551" s="213">
        <v>12</v>
      </c>
      <c r="AB551" s="213">
        <v>0</v>
      </c>
      <c r="AC551" s="213">
        <v>206</v>
      </c>
      <c r="AZ551" s="213">
        <v>1</v>
      </c>
      <c r="BA551" s="213">
        <f>IF(AZ551=1,G551,0)</f>
        <v>0</v>
      </c>
      <c r="BB551" s="213">
        <f>IF(AZ551=2,G551,0)</f>
        <v>0</v>
      </c>
      <c r="BC551" s="213">
        <f>IF(AZ551=3,G551,0)</f>
        <v>0</v>
      </c>
      <c r="BD551" s="213">
        <f>IF(AZ551=4,G551,0)</f>
        <v>0</v>
      </c>
      <c r="BE551" s="213">
        <f>IF(AZ551=5,G551,0)</f>
        <v>0</v>
      </c>
      <c r="CA551" s="240">
        <v>12</v>
      </c>
      <c r="CB551" s="240">
        <v>0</v>
      </c>
    </row>
    <row r="552" spans="1:15" ht="33.75">
      <c r="A552" s="249"/>
      <c r="B552" s="250"/>
      <c r="C552" s="768" t="s">
        <v>766</v>
      </c>
      <c r="D552" s="769"/>
      <c r="E552" s="769"/>
      <c r="F552" s="769"/>
      <c r="G552" s="770"/>
      <c r="I552" s="251"/>
      <c r="K552" s="251"/>
      <c r="L552" s="252" t="s">
        <v>766</v>
      </c>
      <c r="O552" s="240">
        <v>3</v>
      </c>
    </row>
    <row r="553" spans="1:80" ht="22.5">
      <c r="A553" s="241">
        <v>141</v>
      </c>
      <c r="B553" s="242" t="s">
        <v>767</v>
      </c>
      <c r="C553" s="243" t="s">
        <v>768</v>
      </c>
      <c r="D553" s="244" t="s">
        <v>108</v>
      </c>
      <c r="E553" s="245">
        <v>1</v>
      </c>
      <c r="F553" s="828"/>
      <c r="G553" s="246">
        <f>E553*F553</f>
        <v>0</v>
      </c>
      <c r="H553" s="247">
        <v>0</v>
      </c>
      <c r="I553" s="248">
        <f>E553*H553</f>
        <v>0</v>
      </c>
      <c r="J553" s="247"/>
      <c r="K553" s="248">
        <f>E553*J553</f>
        <v>0</v>
      </c>
      <c r="O553" s="240">
        <v>2</v>
      </c>
      <c r="AA553" s="213">
        <v>12</v>
      </c>
      <c r="AB553" s="213">
        <v>0</v>
      </c>
      <c r="AC553" s="213">
        <v>207</v>
      </c>
      <c r="AZ553" s="213">
        <v>1</v>
      </c>
      <c r="BA553" s="213">
        <f>IF(AZ553=1,G553,0)</f>
        <v>0</v>
      </c>
      <c r="BB553" s="213">
        <f>IF(AZ553=2,G553,0)</f>
        <v>0</v>
      </c>
      <c r="BC553" s="213">
        <f>IF(AZ553=3,G553,0)</f>
        <v>0</v>
      </c>
      <c r="BD553" s="213">
        <f>IF(AZ553=4,G553,0)</f>
        <v>0</v>
      </c>
      <c r="BE553" s="213">
        <f>IF(AZ553=5,G553,0)</f>
        <v>0</v>
      </c>
      <c r="CA553" s="240">
        <v>12</v>
      </c>
      <c r="CB553" s="240">
        <v>0</v>
      </c>
    </row>
    <row r="554" spans="1:15" ht="33.75">
      <c r="A554" s="249"/>
      <c r="B554" s="250"/>
      <c r="C554" s="768" t="s">
        <v>769</v>
      </c>
      <c r="D554" s="769"/>
      <c r="E554" s="769"/>
      <c r="F554" s="769"/>
      <c r="G554" s="770"/>
      <c r="I554" s="251"/>
      <c r="K554" s="251"/>
      <c r="L554" s="252" t="s">
        <v>769</v>
      </c>
      <c r="O554" s="240">
        <v>3</v>
      </c>
    </row>
    <row r="555" spans="1:80" ht="22.5">
      <c r="A555" s="241">
        <v>142</v>
      </c>
      <c r="B555" s="242" t="s">
        <v>770</v>
      </c>
      <c r="C555" s="243" t="s">
        <v>771</v>
      </c>
      <c r="D555" s="244" t="s">
        <v>108</v>
      </c>
      <c r="E555" s="245">
        <v>1</v>
      </c>
      <c r="F555" s="828"/>
      <c r="G555" s="246">
        <f>E555*F555</f>
        <v>0</v>
      </c>
      <c r="H555" s="247">
        <v>0</v>
      </c>
      <c r="I555" s="248">
        <f>E555*H555</f>
        <v>0</v>
      </c>
      <c r="J555" s="247"/>
      <c r="K555" s="248">
        <f>E555*J555</f>
        <v>0</v>
      </c>
      <c r="O555" s="240">
        <v>2</v>
      </c>
      <c r="AA555" s="213">
        <v>12</v>
      </c>
      <c r="AB555" s="213">
        <v>0</v>
      </c>
      <c r="AC555" s="213">
        <v>208</v>
      </c>
      <c r="AZ555" s="213">
        <v>1</v>
      </c>
      <c r="BA555" s="213">
        <f>IF(AZ555=1,G555,0)</f>
        <v>0</v>
      </c>
      <c r="BB555" s="213">
        <f>IF(AZ555=2,G555,0)</f>
        <v>0</v>
      </c>
      <c r="BC555" s="213">
        <f>IF(AZ555=3,G555,0)</f>
        <v>0</v>
      </c>
      <c r="BD555" s="213">
        <f>IF(AZ555=4,G555,0)</f>
        <v>0</v>
      </c>
      <c r="BE555" s="213">
        <f>IF(AZ555=5,G555,0)</f>
        <v>0</v>
      </c>
      <c r="CA555" s="240">
        <v>12</v>
      </c>
      <c r="CB555" s="240">
        <v>0</v>
      </c>
    </row>
    <row r="556" spans="1:15" ht="33.75">
      <c r="A556" s="249"/>
      <c r="B556" s="250"/>
      <c r="C556" s="768" t="s">
        <v>772</v>
      </c>
      <c r="D556" s="769"/>
      <c r="E556" s="769"/>
      <c r="F556" s="769"/>
      <c r="G556" s="770"/>
      <c r="I556" s="251"/>
      <c r="K556" s="251"/>
      <c r="L556" s="252" t="s">
        <v>772</v>
      </c>
      <c r="O556" s="240">
        <v>3</v>
      </c>
    </row>
    <row r="557" spans="1:80" ht="22.5">
      <c r="A557" s="241">
        <v>143</v>
      </c>
      <c r="B557" s="242" t="s">
        <v>773</v>
      </c>
      <c r="C557" s="243" t="s">
        <v>774</v>
      </c>
      <c r="D557" s="244" t="s">
        <v>108</v>
      </c>
      <c r="E557" s="245">
        <v>2</v>
      </c>
      <c r="F557" s="828"/>
      <c r="G557" s="246">
        <f>E557*F557</f>
        <v>0</v>
      </c>
      <c r="H557" s="247">
        <v>0</v>
      </c>
      <c r="I557" s="248">
        <f>E557*H557</f>
        <v>0</v>
      </c>
      <c r="J557" s="247"/>
      <c r="K557" s="248">
        <f>E557*J557</f>
        <v>0</v>
      </c>
      <c r="O557" s="240">
        <v>2</v>
      </c>
      <c r="AA557" s="213">
        <v>12</v>
      </c>
      <c r="AB557" s="213">
        <v>0</v>
      </c>
      <c r="AC557" s="213">
        <v>209</v>
      </c>
      <c r="AZ557" s="213">
        <v>1</v>
      </c>
      <c r="BA557" s="213">
        <f>IF(AZ557=1,G557,0)</f>
        <v>0</v>
      </c>
      <c r="BB557" s="213">
        <f>IF(AZ557=2,G557,0)</f>
        <v>0</v>
      </c>
      <c r="BC557" s="213">
        <f>IF(AZ557=3,G557,0)</f>
        <v>0</v>
      </c>
      <c r="BD557" s="213">
        <f>IF(AZ557=4,G557,0)</f>
        <v>0</v>
      </c>
      <c r="BE557" s="213">
        <f>IF(AZ557=5,G557,0)</f>
        <v>0</v>
      </c>
      <c r="CA557" s="240">
        <v>12</v>
      </c>
      <c r="CB557" s="240">
        <v>0</v>
      </c>
    </row>
    <row r="558" spans="1:15" ht="33.75">
      <c r="A558" s="249"/>
      <c r="B558" s="250"/>
      <c r="C558" s="768" t="s">
        <v>775</v>
      </c>
      <c r="D558" s="769"/>
      <c r="E558" s="769"/>
      <c r="F558" s="769"/>
      <c r="G558" s="770"/>
      <c r="I558" s="251"/>
      <c r="K558" s="251"/>
      <c r="L558" s="252" t="s">
        <v>775</v>
      </c>
      <c r="O558" s="240">
        <v>3</v>
      </c>
    </row>
    <row r="559" spans="1:80" ht="22.5">
      <c r="A559" s="241">
        <v>144</v>
      </c>
      <c r="B559" s="242" t="s">
        <v>776</v>
      </c>
      <c r="C559" s="243" t="s">
        <v>777</v>
      </c>
      <c r="D559" s="244" t="s">
        <v>108</v>
      </c>
      <c r="E559" s="245">
        <v>4</v>
      </c>
      <c r="F559" s="828"/>
      <c r="G559" s="246">
        <f>E559*F559</f>
        <v>0</v>
      </c>
      <c r="H559" s="247">
        <v>0</v>
      </c>
      <c r="I559" s="248">
        <f>E559*H559</f>
        <v>0</v>
      </c>
      <c r="J559" s="247"/>
      <c r="K559" s="248">
        <f>E559*J559</f>
        <v>0</v>
      </c>
      <c r="O559" s="240">
        <v>2</v>
      </c>
      <c r="AA559" s="213">
        <v>12</v>
      </c>
      <c r="AB559" s="213">
        <v>0</v>
      </c>
      <c r="AC559" s="213">
        <v>210</v>
      </c>
      <c r="AZ559" s="213">
        <v>1</v>
      </c>
      <c r="BA559" s="213">
        <f>IF(AZ559=1,G559,0)</f>
        <v>0</v>
      </c>
      <c r="BB559" s="213">
        <f>IF(AZ559=2,G559,0)</f>
        <v>0</v>
      </c>
      <c r="BC559" s="213">
        <f>IF(AZ559=3,G559,0)</f>
        <v>0</v>
      </c>
      <c r="BD559" s="213">
        <f>IF(AZ559=4,G559,0)</f>
        <v>0</v>
      </c>
      <c r="BE559" s="213">
        <f>IF(AZ559=5,G559,0)</f>
        <v>0</v>
      </c>
      <c r="CA559" s="240">
        <v>12</v>
      </c>
      <c r="CB559" s="240">
        <v>0</v>
      </c>
    </row>
    <row r="560" spans="1:15" ht="33.75">
      <c r="A560" s="249"/>
      <c r="B560" s="250"/>
      <c r="C560" s="768" t="s">
        <v>778</v>
      </c>
      <c r="D560" s="769"/>
      <c r="E560" s="769"/>
      <c r="F560" s="769"/>
      <c r="G560" s="770"/>
      <c r="I560" s="251"/>
      <c r="K560" s="251"/>
      <c r="L560" s="252" t="s">
        <v>778</v>
      </c>
      <c r="O560" s="240">
        <v>3</v>
      </c>
    </row>
    <row r="561" spans="1:80" ht="22.5">
      <c r="A561" s="241">
        <v>145</v>
      </c>
      <c r="B561" s="242" t="s">
        <v>779</v>
      </c>
      <c r="C561" s="243" t="s">
        <v>780</v>
      </c>
      <c r="D561" s="244" t="s">
        <v>108</v>
      </c>
      <c r="E561" s="245">
        <v>2</v>
      </c>
      <c r="F561" s="828"/>
      <c r="G561" s="246">
        <f>E561*F561</f>
        <v>0</v>
      </c>
      <c r="H561" s="247">
        <v>0</v>
      </c>
      <c r="I561" s="248">
        <f>E561*H561</f>
        <v>0</v>
      </c>
      <c r="J561" s="247"/>
      <c r="K561" s="248">
        <f>E561*J561</f>
        <v>0</v>
      </c>
      <c r="O561" s="240">
        <v>2</v>
      </c>
      <c r="AA561" s="213">
        <v>12</v>
      </c>
      <c r="AB561" s="213">
        <v>0</v>
      </c>
      <c r="AC561" s="213">
        <v>211</v>
      </c>
      <c r="AZ561" s="213">
        <v>1</v>
      </c>
      <c r="BA561" s="213">
        <f>IF(AZ561=1,G561,0)</f>
        <v>0</v>
      </c>
      <c r="BB561" s="213">
        <f>IF(AZ561=2,G561,0)</f>
        <v>0</v>
      </c>
      <c r="BC561" s="213">
        <f>IF(AZ561=3,G561,0)</f>
        <v>0</v>
      </c>
      <c r="BD561" s="213">
        <f>IF(AZ561=4,G561,0)</f>
        <v>0</v>
      </c>
      <c r="BE561" s="213">
        <f>IF(AZ561=5,G561,0)</f>
        <v>0</v>
      </c>
      <c r="CA561" s="240">
        <v>12</v>
      </c>
      <c r="CB561" s="240">
        <v>0</v>
      </c>
    </row>
    <row r="562" spans="1:15" ht="33.75">
      <c r="A562" s="249"/>
      <c r="B562" s="250"/>
      <c r="C562" s="768" t="s">
        <v>781</v>
      </c>
      <c r="D562" s="769"/>
      <c r="E562" s="769"/>
      <c r="F562" s="769"/>
      <c r="G562" s="770"/>
      <c r="I562" s="251"/>
      <c r="K562" s="251"/>
      <c r="L562" s="252" t="s">
        <v>781</v>
      </c>
      <c r="O562" s="240">
        <v>3</v>
      </c>
    </row>
    <row r="563" spans="1:80" ht="22.5">
      <c r="A563" s="241">
        <v>146</v>
      </c>
      <c r="B563" s="242" t="s">
        <v>782</v>
      </c>
      <c r="C563" s="243" t="s">
        <v>783</v>
      </c>
      <c r="D563" s="244" t="s">
        <v>108</v>
      </c>
      <c r="E563" s="245">
        <v>2</v>
      </c>
      <c r="F563" s="828"/>
      <c r="G563" s="246">
        <f>E563*F563</f>
        <v>0</v>
      </c>
      <c r="H563" s="247">
        <v>0</v>
      </c>
      <c r="I563" s="248">
        <f>E563*H563</f>
        <v>0</v>
      </c>
      <c r="J563" s="247"/>
      <c r="K563" s="248">
        <f>E563*J563</f>
        <v>0</v>
      </c>
      <c r="O563" s="240">
        <v>2</v>
      </c>
      <c r="AA563" s="213">
        <v>12</v>
      </c>
      <c r="AB563" s="213">
        <v>0</v>
      </c>
      <c r="AC563" s="213">
        <v>212</v>
      </c>
      <c r="AZ563" s="213">
        <v>1</v>
      </c>
      <c r="BA563" s="213">
        <f>IF(AZ563=1,G563,0)</f>
        <v>0</v>
      </c>
      <c r="BB563" s="213">
        <f>IF(AZ563=2,G563,0)</f>
        <v>0</v>
      </c>
      <c r="BC563" s="213">
        <f>IF(AZ563=3,G563,0)</f>
        <v>0</v>
      </c>
      <c r="BD563" s="213">
        <f>IF(AZ563=4,G563,0)</f>
        <v>0</v>
      </c>
      <c r="BE563" s="213">
        <f>IF(AZ563=5,G563,0)</f>
        <v>0</v>
      </c>
      <c r="CA563" s="240">
        <v>12</v>
      </c>
      <c r="CB563" s="240">
        <v>0</v>
      </c>
    </row>
    <row r="564" spans="1:15" ht="22.5">
      <c r="A564" s="249"/>
      <c r="B564" s="250"/>
      <c r="C564" s="768" t="s">
        <v>784</v>
      </c>
      <c r="D564" s="769"/>
      <c r="E564" s="769"/>
      <c r="F564" s="769"/>
      <c r="G564" s="770"/>
      <c r="I564" s="251"/>
      <c r="K564" s="251"/>
      <c r="L564" s="252" t="s">
        <v>784</v>
      </c>
      <c r="O564" s="240">
        <v>3</v>
      </c>
    </row>
    <row r="565" spans="1:80" ht="22.5">
      <c r="A565" s="241">
        <v>147</v>
      </c>
      <c r="B565" s="242" t="s">
        <v>785</v>
      </c>
      <c r="C565" s="243" t="s">
        <v>786</v>
      </c>
      <c r="D565" s="244" t="s">
        <v>108</v>
      </c>
      <c r="E565" s="245">
        <v>5</v>
      </c>
      <c r="F565" s="828"/>
      <c r="G565" s="246">
        <f>E565*F565</f>
        <v>0</v>
      </c>
      <c r="H565" s="247">
        <v>0</v>
      </c>
      <c r="I565" s="248">
        <f>E565*H565</f>
        <v>0</v>
      </c>
      <c r="J565" s="247"/>
      <c r="K565" s="248">
        <f>E565*J565</f>
        <v>0</v>
      </c>
      <c r="O565" s="240">
        <v>2</v>
      </c>
      <c r="AA565" s="213">
        <v>12</v>
      </c>
      <c r="AB565" s="213">
        <v>0</v>
      </c>
      <c r="AC565" s="213">
        <v>213</v>
      </c>
      <c r="AZ565" s="213">
        <v>1</v>
      </c>
      <c r="BA565" s="213">
        <f>IF(AZ565=1,G565,0)</f>
        <v>0</v>
      </c>
      <c r="BB565" s="213">
        <f>IF(AZ565=2,G565,0)</f>
        <v>0</v>
      </c>
      <c r="BC565" s="213">
        <f>IF(AZ565=3,G565,0)</f>
        <v>0</v>
      </c>
      <c r="BD565" s="213">
        <f>IF(AZ565=4,G565,0)</f>
        <v>0</v>
      </c>
      <c r="BE565" s="213">
        <f>IF(AZ565=5,G565,0)</f>
        <v>0</v>
      </c>
      <c r="CA565" s="240">
        <v>12</v>
      </c>
      <c r="CB565" s="240">
        <v>0</v>
      </c>
    </row>
    <row r="566" spans="1:15" ht="22.5">
      <c r="A566" s="249"/>
      <c r="B566" s="250"/>
      <c r="C566" s="768" t="s">
        <v>787</v>
      </c>
      <c r="D566" s="769"/>
      <c r="E566" s="769"/>
      <c r="F566" s="769"/>
      <c r="G566" s="770"/>
      <c r="I566" s="251"/>
      <c r="K566" s="251"/>
      <c r="L566" s="252" t="s">
        <v>787</v>
      </c>
      <c r="O566" s="240">
        <v>3</v>
      </c>
    </row>
    <row r="567" spans="1:80" ht="22.5">
      <c r="A567" s="241">
        <v>148</v>
      </c>
      <c r="B567" s="242" t="s">
        <v>788</v>
      </c>
      <c r="C567" s="243" t="s">
        <v>789</v>
      </c>
      <c r="D567" s="244" t="s">
        <v>108</v>
      </c>
      <c r="E567" s="245">
        <v>2</v>
      </c>
      <c r="F567" s="828"/>
      <c r="G567" s="246">
        <f>E567*F567</f>
        <v>0</v>
      </c>
      <c r="H567" s="247">
        <v>0</v>
      </c>
      <c r="I567" s="248">
        <f>E567*H567</f>
        <v>0</v>
      </c>
      <c r="J567" s="247"/>
      <c r="K567" s="248">
        <f>E567*J567</f>
        <v>0</v>
      </c>
      <c r="O567" s="240">
        <v>2</v>
      </c>
      <c r="AA567" s="213">
        <v>12</v>
      </c>
      <c r="AB567" s="213">
        <v>0</v>
      </c>
      <c r="AC567" s="213">
        <v>214</v>
      </c>
      <c r="AZ567" s="213">
        <v>1</v>
      </c>
      <c r="BA567" s="213">
        <f>IF(AZ567=1,G567,0)</f>
        <v>0</v>
      </c>
      <c r="BB567" s="213">
        <f>IF(AZ567=2,G567,0)</f>
        <v>0</v>
      </c>
      <c r="BC567" s="213">
        <f>IF(AZ567=3,G567,0)</f>
        <v>0</v>
      </c>
      <c r="BD567" s="213">
        <f>IF(AZ567=4,G567,0)</f>
        <v>0</v>
      </c>
      <c r="BE567" s="213">
        <f>IF(AZ567=5,G567,0)</f>
        <v>0</v>
      </c>
      <c r="CA567" s="240">
        <v>12</v>
      </c>
      <c r="CB567" s="240">
        <v>0</v>
      </c>
    </row>
    <row r="568" spans="1:15" ht="22.5">
      <c r="A568" s="249"/>
      <c r="B568" s="250"/>
      <c r="C568" s="768" t="s">
        <v>790</v>
      </c>
      <c r="D568" s="769"/>
      <c r="E568" s="769"/>
      <c r="F568" s="769"/>
      <c r="G568" s="770"/>
      <c r="I568" s="251"/>
      <c r="K568" s="251"/>
      <c r="L568" s="252" t="s">
        <v>790</v>
      </c>
      <c r="O568" s="240">
        <v>3</v>
      </c>
    </row>
    <row r="569" spans="1:80" ht="22.5">
      <c r="A569" s="241">
        <v>149</v>
      </c>
      <c r="B569" s="242" t="s">
        <v>791</v>
      </c>
      <c r="C569" s="243" t="s">
        <v>792</v>
      </c>
      <c r="D569" s="244" t="s">
        <v>108</v>
      </c>
      <c r="E569" s="245">
        <v>2</v>
      </c>
      <c r="F569" s="828"/>
      <c r="G569" s="246">
        <f>E569*F569</f>
        <v>0</v>
      </c>
      <c r="H569" s="247">
        <v>0</v>
      </c>
      <c r="I569" s="248">
        <f>E569*H569</f>
        <v>0</v>
      </c>
      <c r="J569" s="247"/>
      <c r="K569" s="248">
        <f>E569*J569</f>
        <v>0</v>
      </c>
      <c r="O569" s="240">
        <v>2</v>
      </c>
      <c r="AA569" s="213">
        <v>12</v>
      </c>
      <c r="AB569" s="213">
        <v>0</v>
      </c>
      <c r="AC569" s="213">
        <v>215</v>
      </c>
      <c r="AZ569" s="213">
        <v>1</v>
      </c>
      <c r="BA569" s="213">
        <f>IF(AZ569=1,G569,0)</f>
        <v>0</v>
      </c>
      <c r="BB569" s="213">
        <f>IF(AZ569=2,G569,0)</f>
        <v>0</v>
      </c>
      <c r="BC569" s="213">
        <f>IF(AZ569=3,G569,0)</f>
        <v>0</v>
      </c>
      <c r="BD569" s="213">
        <f>IF(AZ569=4,G569,0)</f>
        <v>0</v>
      </c>
      <c r="BE569" s="213">
        <f>IF(AZ569=5,G569,0)</f>
        <v>0</v>
      </c>
      <c r="CA569" s="240">
        <v>12</v>
      </c>
      <c r="CB569" s="240">
        <v>0</v>
      </c>
    </row>
    <row r="570" spans="1:15" ht="22.5">
      <c r="A570" s="249"/>
      <c r="B570" s="250"/>
      <c r="C570" s="768" t="s">
        <v>793</v>
      </c>
      <c r="D570" s="769"/>
      <c r="E570" s="769"/>
      <c r="F570" s="769"/>
      <c r="G570" s="770"/>
      <c r="I570" s="251"/>
      <c r="K570" s="251"/>
      <c r="L570" s="252" t="s">
        <v>793</v>
      </c>
      <c r="O570" s="240">
        <v>3</v>
      </c>
    </row>
    <row r="571" spans="1:80" ht="22.5">
      <c r="A571" s="241">
        <v>150</v>
      </c>
      <c r="B571" s="242" t="s">
        <v>794</v>
      </c>
      <c r="C571" s="243" t="s">
        <v>795</v>
      </c>
      <c r="D571" s="244" t="s">
        <v>108</v>
      </c>
      <c r="E571" s="245">
        <v>1</v>
      </c>
      <c r="F571" s="828"/>
      <c r="G571" s="246">
        <f>E571*F571</f>
        <v>0</v>
      </c>
      <c r="H571" s="247">
        <v>0</v>
      </c>
      <c r="I571" s="248">
        <f>E571*H571</f>
        <v>0</v>
      </c>
      <c r="J571" s="247"/>
      <c r="K571" s="248">
        <f>E571*J571</f>
        <v>0</v>
      </c>
      <c r="O571" s="240">
        <v>2</v>
      </c>
      <c r="AA571" s="213">
        <v>12</v>
      </c>
      <c r="AB571" s="213">
        <v>0</v>
      </c>
      <c r="AC571" s="213">
        <v>216</v>
      </c>
      <c r="AZ571" s="213">
        <v>1</v>
      </c>
      <c r="BA571" s="213">
        <f>IF(AZ571=1,G571,0)</f>
        <v>0</v>
      </c>
      <c r="BB571" s="213">
        <f>IF(AZ571=2,G571,0)</f>
        <v>0</v>
      </c>
      <c r="BC571" s="213">
        <f>IF(AZ571=3,G571,0)</f>
        <v>0</v>
      </c>
      <c r="BD571" s="213">
        <f>IF(AZ571=4,G571,0)</f>
        <v>0</v>
      </c>
      <c r="BE571" s="213">
        <f>IF(AZ571=5,G571,0)</f>
        <v>0</v>
      </c>
      <c r="CA571" s="240">
        <v>12</v>
      </c>
      <c r="CB571" s="240">
        <v>0</v>
      </c>
    </row>
    <row r="572" spans="1:15" ht="22.5">
      <c r="A572" s="249"/>
      <c r="B572" s="250"/>
      <c r="C572" s="768" t="s">
        <v>796</v>
      </c>
      <c r="D572" s="769"/>
      <c r="E572" s="769"/>
      <c r="F572" s="769"/>
      <c r="G572" s="770"/>
      <c r="I572" s="251"/>
      <c r="K572" s="251"/>
      <c r="L572" s="252" t="s">
        <v>796</v>
      </c>
      <c r="O572" s="240">
        <v>3</v>
      </c>
    </row>
    <row r="573" spans="1:80" ht="22.5">
      <c r="A573" s="241">
        <v>151</v>
      </c>
      <c r="B573" s="242" t="s">
        <v>797</v>
      </c>
      <c r="C573" s="243" t="s">
        <v>798</v>
      </c>
      <c r="D573" s="244" t="s">
        <v>108</v>
      </c>
      <c r="E573" s="245">
        <v>1</v>
      </c>
      <c r="F573" s="828"/>
      <c r="G573" s="246">
        <f>E573*F573</f>
        <v>0</v>
      </c>
      <c r="H573" s="247">
        <v>0</v>
      </c>
      <c r="I573" s="248">
        <f>E573*H573</f>
        <v>0</v>
      </c>
      <c r="J573" s="247"/>
      <c r="K573" s="248">
        <f>E573*J573</f>
        <v>0</v>
      </c>
      <c r="O573" s="240">
        <v>2</v>
      </c>
      <c r="AA573" s="213">
        <v>12</v>
      </c>
      <c r="AB573" s="213">
        <v>0</v>
      </c>
      <c r="AC573" s="213">
        <v>217</v>
      </c>
      <c r="AZ573" s="213">
        <v>1</v>
      </c>
      <c r="BA573" s="213">
        <f>IF(AZ573=1,G573,0)</f>
        <v>0</v>
      </c>
      <c r="BB573" s="213">
        <f>IF(AZ573=2,G573,0)</f>
        <v>0</v>
      </c>
      <c r="BC573" s="213">
        <f>IF(AZ573=3,G573,0)</f>
        <v>0</v>
      </c>
      <c r="BD573" s="213">
        <f>IF(AZ573=4,G573,0)</f>
        <v>0</v>
      </c>
      <c r="BE573" s="213">
        <f>IF(AZ573=5,G573,0)</f>
        <v>0</v>
      </c>
      <c r="CA573" s="240">
        <v>12</v>
      </c>
      <c r="CB573" s="240">
        <v>0</v>
      </c>
    </row>
    <row r="574" spans="1:15" ht="22.5">
      <c r="A574" s="249"/>
      <c r="B574" s="250"/>
      <c r="C574" s="768" t="s">
        <v>799</v>
      </c>
      <c r="D574" s="769"/>
      <c r="E574" s="769"/>
      <c r="F574" s="769"/>
      <c r="G574" s="770"/>
      <c r="I574" s="251"/>
      <c r="K574" s="251"/>
      <c r="L574" s="252" t="s">
        <v>799</v>
      </c>
      <c r="O574" s="240">
        <v>3</v>
      </c>
    </row>
    <row r="575" spans="1:80" ht="22.5">
      <c r="A575" s="241">
        <v>152</v>
      </c>
      <c r="B575" s="242" t="s">
        <v>800</v>
      </c>
      <c r="C575" s="243" t="s">
        <v>801</v>
      </c>
      <c r="D575" s="244" t="s">
        <v>108</v>
      </c>
      <c r="E575" s="245">
        <v>1</v>
      </c>
      <c r="F575" s="828"/>
      <c r="G575" s="246">
        <f>E575*F575</f>
        <v>0</v>
      </c>
      <c r="H575" s="247">
        <v>0</v>
      </c>
      <c r="I575" s="248">
        <f>E575*H575</f>
        <v>0</v>
      </c>
      <c r="J575" s="247"/>
      <c r="K575" s="248">
        <f>E575*J575</f>
        <v>0</v>
      </c>
      <c r="O575" s="240">
        <v>2</v>
      </c>
      <c r="AA575" s="213">
        <v>12</v>
      </c>
      <c r="AB575" s="213">
        <v>0</v>
      </c>
      <c r="AC575" s="213">
        <v>218</v>
      </c>
      <c r="AZ575" s="213">
        <v>1</v>
      </c>
      <c r="BA575" s="213">
        <f>IF(AZ575=1,G575,0)</f>
        <v>0</v>
      </c>
      <c r="BB575" s="213">
        <f>IF(AZ575=2,G575,0)</f>
        <v>0</v>
      </c>
      <c r="BC575" s="213">
        <f>IF(AZ575=3,G575,0)</f>
        <v>0</v>
      </c>
      <c r="BD575" s="213">
        <f>IF(AZ575=4,G575,0)</f>
        <v>0</v>
      </c>
      <c r="BE575" s="213">
        <f>IF(AZ575=5,G575,0)</f>
        <v>0</v>
      </c>
      <c r="CA575" s="240">
        <v>12</v>
      </c>
      <c r="CB575" s="240">
        <v>0</v>
      </c>
    </row>
    <row r="576" spans="1:15" ht="22.5">
      <c r="A576" s="249"/>
      <c r="B576" s="250"/>
      <c r="C576" s="768" t="s">
        <v>802</v>
      </c>
      <c r="D576" s="769"/>
      <c r="E576" s="769"/>
      <c r="F576" s="769"/>
      <c r="G576" s="770"/>
      <c r="I576" s="251"/>
      <c r="K576" s="251"/>
      <c r="L576" s="252" t="s">
        <v>802</v>
      </c>
      <c r="O576" s="240">
        <v>3</v>
      </c>
    </row>
    <row r="577" spans="1:80" ht="22.5">
      <c r="A577" s="241">
        <v>153</v>
      </c>
      <c r="B577" s="242" t="s">
        <v>803</v>
      </c>
      <c r="C577" s="243" t="s">
        <v>804</v>
      </c>
      <c r="D577" s="244" t="s">
        <v>108</v>
      </c>
      <c r="E577" s="245">
        <v>2</v>
      </c>
      <c r="F577" s="828"/>
      <c r="G577" s="246">
        <f>E577*F577</f>
        <v>0</v>
      </c>
      <c r="H577" s="247">
        <v>0</v>
      </c>
      <c r="I577" s="248">
        <f>E577*H577</f>
        <v>0</v>
      </c>
      <c r="J577" s="247"/>
      <c r="K577" s="248">
        <f>E577*J577</f>
        <v>0</v>
      </c>
      <c r="O577" s="240">
        <v>2</v>
      </c>
      <c r="AA577" s="213">
        <v>12</v>
      </c>
      <c r="AB577" s="213">
        <v>0</v>
      </c>
      <c r="AC577" s="213">
        <v>219</v>
      </c>
      <c r="AZ577" s="213">
        <v>1</v>
      </c>
      <c r="BA577" s="213">
        <f>IF(AZ577=1,G577,0)</f>
        <v>0</v>
      </c>
      <c r="BB577" s="213">
        <f>IF(AZ577=2,G577,0)</f>
        <v>0</v>
      </c>
      <c r="BC577" s="213">
        <f>IF(AZ577=3,G577,0)</f>
        <v>0</v>
      </c>
      <c r="BD577" s="213">
        <f>IF(AZ577=4,G577,0)</f>
        <v>0</v>
      </c>
      <c r="BE577" s="213">
        <f>IF(AZ577=5,G577,0)</f>
        <v>0</v>
      </c>
      <c r="CA577" s="240">
        <v>12</v>
      </c>
      <c r="CB577" s="240">
        <v>0</v>
      </c>
    </row>
    <row r="578" spans="1:15" ht="33.75">
      <c r="A578" s="249"/>
      <c r="B578" s="250"/>
      <c r="C578" s="768" t="s">
        <v>805</v>
      </c>
      <c r="D578" s="769"/>
      <c r="E578" s="769"/>
      <c r="F578" s="769"/>
      <c r="G578" s="770"/>
      <c r="I578" s="251"/>
      <c r="K578" s="251"/>
      <c r="L578" s="252" t="s">
        <v>805</v>
      </c>
      <c r="O578" s="240">
        <v>3</v>
      </c>
    </row>
    <row r="579" spans="1:80" ht="22.5">
      <c r="A579" s="241">
        <v>154</v>
      </c>
      <c r="B579" s="242" t="s">
        <v>806</v>
      </c>
      <c r="C579" s="243" t="s">
        <v>807</v>
      </c>
      <c r="D579" s="244" t="s">
        <v>108</v>
      </c>
      <c r="E579" s="245">
        <v>1</v>
      </c>
      <c r="F579" s="828"/>
      <c r="G579" s="246">
        <f>E579*F579</f>
        <v>0</v>
      </c>
      <c r="H579" s="247">
        <v>0</v>
      </c>
      <c r="I579" s="248">
        <f>E579*H579</f>
        <v>0</v>
      </c>
      <c r="J579" s="247"/>
      <c r="K579" s="248">
        <f>E579*J579</f>
        <v>0</v>
      </c>
      <c r="O579" s="240">
        <v>2</v>
      </c>
      <c r="AA579" s="213">
        <v>12</v>
      </c>
      <c r="AB579" s="213">
        <v>0</v>
      </c>
      <c r="AC579" s="213">
        <v>220</v>
      </c>
      <c r="AZ579" s="213">
        <v>1</v>
      </c>
      <c r="BA579" s="213">
        <f>IF(AZ579=1,G579,0)</f>
        <v>0</v>
      </c>
      <c r="BB579" s="213">
        <f>IF(AZ579=2,G579,0)</f>
        <v>0</v>
      </c>
      <c r="BC579" s="213">
        <f>IF(AZ579=3,G579,0)</f>
        <v>0</v>
      </c>
      <c r="BD579" s="213">
        <f>IF(AZ579=4,G579,0)</f>
        <v>0</v>
      </c>
      <c r="BE579" s="213">
        <f>IF(AZ579=5,G579,0)</f>
        <v>0</v>
      </c>
      <c r="CA579" s="240">
        <v>12</v>
      </c>
      <c r="CB579" s="240">
        <v>0</v>
      </c>
    </row>
    <row r="580" spans="1:15" ht="33.75">
      <c r="A580" s="249"/>
      <c r="B580" s="250"/>
      <c r="C580" s="768" t="s">
        <v>808</v>
      </c>
      <c r="D580" s="769"/>
      <c r="E580" s="769"/>
      <c r="F580" s="769"/>
      <c r="G580" s="770"/>
      <c r="I580" s="251"/>
      <c r="K580" s="251"/>
      <c r="L580" s="252" t="s">
        <v>808</v>
      </c>
      <c r="O580" s="240">
        <v>3</v>
      </c>
    </row>
    <row r="581" spans="1:80" ht="22.5">
      <c r="A581" s="241">
        <v>155</v>
      </c>
      <c r="B581" s="242" t="s">
        <v>809</v>
      </c>
      <c r="C581" s="243" t="s">
        <v>810</v>
      </c>
      <c r="D581" s="244" t="s">
        <v>108</v>
      </c>
      <c r="E581" s="245">
        <v>3</v>
      </c>
      <c r="F581" s="828"/>
      <c r="G581" s="246">
        <f>E581*F581</f>
        <v>0</v>
      </c>
      <c r="H581" s="247">
        <v>0</v>
      </c>
      <c r="I581" s="248">
        <f>E581*H581</f>
        <v>0</v>
      </c>
      <c r="J581" s="247"/>
      <c r="K581" s="248">
        <f>E581*J581</f>
        <v>0</v>
      </c>
      <c r="O581" s="240">
        <v>2</v>
      </c>
      <c r="AA581" s="213">
        <v>12</v>
      </c>
      <c r="AB581" s="213">
        <v>0</v>
      </c>
      <c r="AC581" s="213">
        <v>221</v>
      </c>
      <c r="AZ581" s="213">
        <v>1</v>
      </c>
      <c r="BA581" s="213">
        <f>IF(AZ581=1,G581,0)</f>
        <v>0</v>
      </c>
      <c r="BB581" s="213">
        <f>IF(AZ581=2,G581,0)</f>
        <v>0</v>
      </c>
      <c r="BC581" s="213">
        <f>IF(AZ581=3,G581,0)</f>
        <v>0</v>
      </c>
      <c r="BD581" s="213">
        <f>IF(AZ581=4,G581,0)</f>
        <v>0</v>
      </c>
      <c r="BE581" s="213">
        <f>IF(AZ581=5,G581,0)</f>
        <v>0</v>
      </c>
      <c r="CA581" s="240">
        <v>12</v>
      </c>
      <c r="CB581" s="240">
        <v>0</v>
      </c>
    </row>
    <row r="582" spans="1:15" ht="33.75">
      <c r="A582" s="249"/>
      <c r="B582" s="250"/>
      <c r="C582" s="768" t="s">
        <v>805</v>
      </c>
      <c r="D582" s="769"/>
      <c r="E582" s="769"/>
      <c r="F582" s="769"/>
      <c r="G582" s="770"/>
      <c r="I582" s="251"/>
      <c r="K582" s="251"/>
      <c r="L582" s="252" t="s">
        <v>805</v>
      </c>
      <c r="O582" s="240">
        <v>3</v>
      </c>
    </row>
    <row r="583" spans="1:80" ht="22.5">
      <c r="A583" s="241">
        <v>156</v>
      </c>
      <c r="B583" s="242" t="s">
        <v>811</v>
      </c>
      <c r="C583" s="243" t="s">
        <v>812</v>
      </c>
      <c r="D583" s="244" t="s">
        <v>108</v>
      </c>
      <c r="E583" s="245">
        <v>11</v>
      </c>
      <c r="F583" s="828"/>
      <c r="G583" s="246">
        <f>E583*F583</f>
        <v>0</v>
      </c>
      <c r="H583" s="247">
        <v>0</v>
      </c>
      <c r="I583" s="248">
        <f>E583*H583</f>
        <v>0</v>
      </c>
      <c r="J583" s="247"/>
      <c r="K583" s="248">
        <f>E583*J583</f>
        <v>0</v>
      </c>
      <c r="O583" s="240">
        <v>2</v>
      </c>
      <c r="AA583" s="213">
        <v>12</v>
      </c>
      <c r="AB583" s="213">
        <v>0</v>
      </c>
      <c r="AC583" s="213">
        <v>222</v>
      </c>
      <c r="AZ583" s="213">
        <v>1</v>
      </c>
      <c r="BA583" s="213">
        <f>IF(AZ583=1,G583,0)</f>
        <v>0</v>
      </c>
      <c r="BB583" s="213">
        <f>IF(AZ583=2,G583,0)</f>
        <v>0</v>
      </c>
      <c r="BC583" s="213">
        <f>IF(AZ583=3,G583,0)</f>
        <v>0</v>
      </c>
      <c r="BD583" s="213">
        <f>IF(AZ583=4,G583,0)</f>
        <v>0</v>
      </c>
      <c r="BE583" s="213">
        <f>IF(AZ583=5,G583,0)</f>
        <v>0</v>
      </c>
      <c r="CA583" s="240">
        <v>12</v>
      </c>
      <c r="CB583" s="240">
        <v>0</v>
      </c>
    </row>
    <row r="584" spans="1:15" ht="33.75">
      <c r="A584" s="249"/>
      <c r="B584" s="250"/>
      <c r="C584" s="768" t="s">
        <v>805</v>
      </c>
      <c r="D584" s="769"/>
      <c r="E584" s="769"/>
      <c r="F584" s="769"/>
      <c r="G584" s="770"/>
      <c r="I584" s="251"/>
      <c r="K584" s="251"/>
      <c r="L584" s="252" t="s">
        <v>805</v>
      </c>
      <c r="O584" s="240">
        <v>3</v>
      </c>
    </row>
    <row r="585" spans="1:80" ht="22.5">
      <c r="A585" s="241">
        <v>157</v>
      </c>
      <c r="B585" s="242" t="s">
        <v>813</v>
      </c>
      <c r="C585" s="243" t="s">
        <v>814</v>
      </c>
      <c r="D585" s="244" t="s">
        <v>108</v>
      </c>
      <c r="E585" s="245">
        <v>9</v>
      </c>
      <c r="F585" s="828"/>
      <c r="G585" s="246">
        <f>E585*F585</f>
        <v>0</v>
      </c>
      <c r="H585" s="247">
        <v>0</v>
      </c>
      <c r="I585" s="248">
        <f>E585*H585</f>
        <v>0</v>
      </c>
      <c r="J585" s="247"/>
      <c r="K585" s="248">
        <f>E585*J585</f>
        <v>0</v>
      </c>
      <c r="O585" s="240">
        <v>2</v>
      </c>
      <c r="AA585" s="213">
        <v>12</v>
      </c>
      <c r="AB585" s="213">
        <v>0</v>
      </c>
      <c r="AC585" s="213">
        <v>223</v>
      </c>
      <c r="AZ585" s="213">
        <v>1</v>
      </c>
      <c r="BA585" s="213">
        <f>IF(AZ585=1,G585,0)</f>
        <v>0</v>
      </c>
      <c r="BB585" s="213">
        <f>IF(AZ585=2,G585,0)</f>
        <v>0</v>
      </c>
      <c r="BC585" s="213">
        <f>IF(AZ585=3,G585,0)</f>
        <v>0</v>
      </c>
      <c r="BD585" s="213">
        <f>IF(AZ585=4,G585,0)</f>
        <v>0</v>
      </c>
      <c r="BE585" s="213">
        <f>IF(AZ585=5,G585,0)</f>
        <v>0</v>
      </c>
      <c r="CA585" s="240">
        <v>12</v>
      </c>
      <c r="CB585" s="240">
        <v>0</v>
      </c>
    </row>
    <row r="586" spans="1:15" ht="22.5">
      <c r="A586" s="249"/>
      <c r="B586" s="250"/>
      <c r="C586" s="768" t="s">
        <v>815</v>
      </c>
      <c r="D586" s="769"/>
      <c r="E586" s="769"/>
      <c r="F586" s="769"/>
      <c r="G586" s="770"/>
      <c r="I586" s="251"/>
      <c r="K586" s="251"/>
      <c r="L586" s="252" t="s">
        <v>815</v>
      </c>
      <c r="O586" s="240">
        <v>3</v>
      </c>
    </row>
    <row r="587" spans="1:57" ht="12.75">
      <c r="A587" s="259"/>
      <c r="B587" s="260" t="s">
        <v>96</v>
      </c>
      <c r="C587" s="261" t="s">
        <v>742</v>
      </c>
      <c r="D587" s="262"/>
      <c r="E587" s="263"/>
      <c r="F587" s="264"/>
      <c r="G587" s="265">
        <f>SUM(G536:G586)</f>
        <v>0</v>
      </c>
      <c r="H587" s="266"/>
      <c r="I587" s="267">
        <f>SUM(I536:I586)</f>
        <v>0</v>
      </c>
      <c r="J587" s="266"/>
      <c r="K587" s="267">
        <f>SUM(K536:K586)</f>
        <v>0</v>
      </c>
      <c r="O587" s="240">
        <v>4</v>
      </c>
      <c r="BA587" s="268">
        <f>SUM(BA536:BA586)</f>
        <v>0</v>
      </c>
      <c r="BB587" s="268">
        <f>SUM(BB536:BB586)</f>
        <v>0</v>
      </c>
      <c r="BC587" s="268">
        <f>SUM(BC536:BC586)</f>
        <v>0</v>
      </c>
      <c r="BD587" s="268">
        <f>SUM(BD536:BD586)</f>
        <v>0</v>
      </c>
      <c r="BE587" s="268">
        <f>SUM(BE536:BE586)</f>
        <v>0</v>
      </c>
    </row>
    <row r="588" spans="1:15" ht="12.75">
      <c r="A588" s="230" t="s">
        <v>93</v>
      </c>
      <c r="B588" s="231" t="s">
        <v>816</v>
      </c>
      <c r="C588" s="232" t="s">
        <v>817</v>
      </c>
      <c r="D588" s="233"/>
      <c r="E588" s="234"/>
      <c r="F588" s="234"/>
      <c r="G588" s="235"/>
      <c r="H588" s="236"/>
      <c r="I588" s="237"/>
      <c r="J588" s="238"/>
      <c r="K588" s="239"/>
      <c r="O588" s="240">
        <v>1</v>
      </c>
    </row>
    <row r="589" spans="1:80" ht="12.75">
      <c r="A589" s="241">
        <v>158</v>
      </c>
      <c r="B589" s="242" t="s">
        <v>819</v>
      </c>
      <c r="C589" s="243" t="s">
        <v>820</v>
      </c>
      <c r="D589" s="244" t="s">
        <v>183</v>
      </c>
      <c r="E589" s="245">
        <v>94</v>
      </c>
      <c r="F589" s="828"/>
      <c r="G589" s="246">
        <f>E589*F589</f>
        <v>0</v>
      </c>
      <c r="H589" s="247">
        <v>0.01838</v>
      </c>
      <c r="I589" s="248">
        <f>E589*H589</f>
        <v>1.7277200000000001</v>
      </c>
      <c r="J589" s="247">
        <v>0</v>
      </c>
      <c r="K589" s="248">
        <f>E589*J589</f>
        <v>0</v>
      </c>
      <c r="O589" s="240">
        <v>2</v>
      </c>
      <c r="AA589" s="213">
        <v>1</v>
      </c>
      <c r="AB589" s="213">
        <v>1</v>
      </c>
      <c r="AC589" s="213">
        <v>1</v>
      </c>
      <c r="AZ589" s="213">
        <v>1</v>
      </c>
      <c r="BA589" s="213">
        <f>IF(AZ589=1,G589,0)</f>
        <v>0</v>
      </c>
      <c r="BB589" s="213">
        <f>IF(AZ589=2,G589,0)</f>
        <v>0</v>
      </c>
      <c r="BC589" s="213">
        <f>IF(AZ589=3,G589,0)</f>
        <v>0</v>
      </c>
      <c r="BD589" s="213">
        <f>IF(AZ589=4,G589,0)</f>
        <v>0</v>
      </c>
      <c r="BE589" s="213">
        <f>IF(AZ589=5,G589,0)</f>
        <v>0</v>
      </c>
      <c r="CA589" s="240">
        <v>1</v>
      </c>
      <c r="CB589" s="240">
        <v>1</v>
      </c>
    </row>
    <row r="590" spans="1:15" ht="12.75">
      <c r="A590" s="249"/>
      <c r="B590" s="250"/>
      <c r="C590" s="768" t="s">
        <v>821</v>
      </c>
      <c r="D590" s="769"/>
      <c r="E590" s="769"/>
      <c r="F590" s="769"/>
      <c r="G590" s="770"/>
      <c r="I590" s="251"/>
      <c r="K590" s="251"/>
      <c r="L590" s="252" t="s">
        <v>821</v>
      </c>
      <c r="O590" s="240">
        <v>3</v>
      </c>
    </row>
    <row r="591" spans="1:80" ht="12.75">
      <c r="A591" s="241">
        <v>159</v>
      </c>
      <c r="B591" s="242" t="s">
        <v>822</v>
      </c>
      <c r="C591" s="243" t="s">
        <v>823</v>
      </c>
      <c r="D591" s="244" t="s">
        <v>183</v>
      </c>
      <c r="E591" s="245">
        <v>94</v>
      </c>
      <c r="F591" s="828"/>
      <c r="G591" s="246">
        <f>E591*F591</f>
        <v>0</v>
      </c>
      <c r="H591" s="247">
        <v>0.00085</v>
      </c>
      <c r="I591" s="248">
        <f>E591*H591</f>
        <v>0.0799</v>
      </c>
      <c r="J591" s="247">
        <v>0</v>
      </c>
      <c r="K591" s="248">
        <f>E591*J591</f>
        <v>0</v>
      </c>
      <c r="O591" s="240">
        <v>2</v>
      </c>
      <c r="AA591" s="213">
        <v>1</v>
      </c>
      <c r="AB591" s="213">
        <v>1</v>
      </c>
      <c r="AC591" s="213">
        <v>1</v>
      </c>
      <c r="AZ591" s="213">
        <v>1</v>
      </c>
      <c r="BA591" s="213">
        <f>IF(AZ591=1,G591,0)</f>
        <v>0</v>
      </c>
      <c r="BB591" s="213">
        <f>IF(AZ591=2,G591,0)</f>
        <v>0</v>
      </c>
      <c r="BC591" s="213">
        <f>IF(AZ591=3,G591,0)</f>
        <v>0</v>
      </c>
      <c r="BD591" s="213">
        <f>IF(AZ591=4,G591,0)</f>
        <v>0</v>
      </c>
      <c r="BE591" s="213">
        <f>IF(AZ591=5,G591,0)</f>
        <v>0</v>
      </c>
      <c r="CA591" s="240">
        <v>1</v>
      </c>
      <c r="CB591" s="240">
        <v>1</v>
      </c>
    </row>
    <row r="592" spans="1:80" ht="12.75">
      <c r="A592" s="241">
        <v>160</v>
      </c>
      <c r="B592" s="242" t="s">
        <v>824</v>
      </c>
      <c r="C592" s="243" t="s">
        <v>825</v>
      </c>
      <c r="D592" s="244" t="s">
        <v>183</v>
      </c>
      <c r="E592" s="245">
        <v>94</v>
      </c>
      <c r="F592" s="828"/>
      <c r="G592" s="246">
        <f>E592*F592</f>
        <v>0</v>
      </c>
      <c r="H592" s="247">
        <v>0</v>
      </c>
      <c r="I592" s="248">
        <f>E592*H592</f>
        <v>0</v>
      </c>
      <c r="J592" s="247">
        <v>0</v>
      </c>
      <c r="K592" s="248">
        <f>E592*J592</f>
        <v>0</v>
      </c>
      <c r="O592" s="240">
        <v>2</v>
      </c>
      <c r="AA592" s="213">
        <v>1</v>
      </c>
      <c r="AB592" s="213">
        <v>1</v>
      </c>
      <c r="AC592" s="213">
        <v>1</v>
      </c>
      <c r="AZ592" s="213">
        <v>1</v>
      </c>
      <c r="BA592" s="213">
        <f>IF(AZ592=1,G592,0)</f>
        <v>0</v>
      </c>
      <c r="BB592" s="213">
        <f>IF(AZ592=2,G592,0)</f>
        <v>0</v>
      </c>
      <c r="BC592" s="213">
        <f>IF(AZ592=3,G592,0)</f>
        <v>0</v>
      </c>
      <c r="BD592" s="213">
        <f>IF(AZ592=4,G592,0)</f>
        <v>0</v>
      </c>
      <c r="BE592" s="213">
        <f>IF(AZ592=5,G592,0)</f>
        <v>0</v>
      </c>
      <c r="CA592" s="240">
        <v>1</v>
      </c>
      <c r="CB592" s="240">
        <v>1</v>
      </c>
    </row>
    <row r="593" spans="1:57" ht="12.75">
      <c r="A593" s="259"/>
      <c r="B593" s="260" t="s">
        <v>96</v>
      </c>
      <c r="C593" s="261" t="s">
        <v>818</v>
      </c>
      <c r="D593" s="262"/>
      <c r="E593" s="263"/>
      <c r="F593" s="264"/>
      <c r="G593" s="265">
        <f>SUM(G588:G592)</f>
        <v>0</v>
      </c>
      <c r="H593" s="266"/>
      <c r="I593" s="267">
        <f>SUM(I588:I592)</f>
        <v>1.8076200000000002</v>
      </c>
      <c r="J593" s="266"/>
      <c r="K593" s="267">
        <f>SUM(K588:K592)</f>
        <v>0</v>
      </c>
      <c r="O593" s="240">
        <v>4</v>
      </c>
      <c r="BA593" s="268">
        <f>SUM(BA588:BA592)</f>
        <v>0</v>
      </c>
      <c r="BB593" s="268">
        <f>SUM(BB588:BB592)</f>
        <v>0</v>
      </c>
      <c r="BC593" s="268">
        <f>SUM(BC588:BC592)</f>
        <v>0</v>
      </c>
      <c r="BD593" s="268">
        <f>SUM(BD588:BD592)</f>
        <v>0</v>
      </c>
      <c r="BE593" s="268">
        <f>SUM(BE588:BE592)</f>
        <v>0</v>
      </c>
    </row>
    <row r="594" spans="1:15" ht="12.75">
      <c r="A594" s="230" t="s">
        <v>93</v>
      </c>
      <c r="B594" s="231" t="s">
        <v>826</v>
      </c>
      <c r="C594" s="232" t="s">
        <v>827</v>
      </c>
      <c r="D594" s="233"/>
      <c r="E594" s="234"/>
      <c r="F594" s="234"/>
      <c r="G594" s="235"/>
      <c r="H594" s="236"/>
      <c r="I594" s="237"/>
      <c r="J594" s="238"/>
      <c r="K594" s="239"/>
      <c r="O594" s="240">
        <v>1</v>
      </c>
    </row>
    <row r="595" spans="1:80" ht="12.75">
      <c r="A595" s="241">
        <v>161</v>
      </c>
      <c r="B595" s="242" t="s">
        <v>829</v>
      </c>
      <c r="C595" s="243" t="s">
        <v>830</v>
      </c>
      <c r="D595" s="244" t="s">
        <v>355</v>
      </c>
      <c r="E595" s="245">
        <v>120</v>
      </c>
      <c r="F595" s="828"/>
      <c r="G595" s="246">
        <f>E595*F595</f>
        <v>0</v>
      </c>
      <c r="H595" s="247">
        <v>0</v>
      </c>
      <c r="I595" s="248">
        <f>E595*H595</f>
        <v>0</v>
      </c>
      <c r="J595" s="247"/>
      <c r="K595" s="248">
        <f>E595*J595</f>
        <v>0</v>
      </c>
      <c r="O595" s="240">
        <v>2</v>
      </c>
      <c r="AA595" s="213">
        <v>12</v>
      </c>
      <c r="AB595" s="213">
        <v>0</v>
      </c>
      <c r="AC595" s="213">
        <v>140</v>
      </c>
      <c r="AZ595" s="213">
        <v>1</v>
      </c>
      <c r="BA595" s="213">
        <f>IF(AZ595=1,G595,0)</f>
        <v>0</v>
      </c>
      <c r="BB595" s="213">
        <f>IF(AZ595=2,G595,0)</f>
        <v>0</v>
      </c>
      <c r="BC595" s="213">
        <f>IF(AZ595=3,G595,0)</f>
        <v>0</v>
      </c>
      <c r="BD595" s="213">
        <f>IF(AZ595=4,G595,0)</f>
        <v>0</v>
      </c>
      <c r="BE595" s="213">
        <f>IF(AZ595=5,G595,0)</f>
        <v>0</v>
      </c>
      <c r="CA595" s="240">
        <v>12</v>
      </c>
      <c r="CB595" s="240">
        <v>0</v>
      </c>
    </row>
    <row r="596" spans="1:15" ht="22.5">
      <c r="A596" s="249"/>
      <c r="B596" s="250"/>
      <c r="C596" s="768" t="s">
        <v>831</v>
      </c>
      <c r="D596" s="769"/>
      <c r="E596" s="769"/>
      <c r="F596" s="769"/>
      <c r="G596" s="770"/>
      <c r="I596" s="251"/>
      <c r="K596" s="251"/>
      <c r="L596" s="252" t="s">
        <v>831</v>
      </c>
      <c r="O596" s="240">
        <v>3</v>
      </c>
    </row>
    <row r="597" spans="1:15" ht="12.75">
      <c r="A597" s="249"/>
      <c r="B597" s="250"/>
      <c r="C597" s="768" t="s">
        <v>832</v>
      </c>
      <c r="D597" s="769"/>
      <c r="E597" s="769"/>
      <c r="F597" s="769"/>
      <c r="G597" s="770"/>
      <c r="I597" s="251"/>
      <c r="K597" s="251"/>
      <c r="L597" s="252" t="s">
        <v>832</v>
      </c>
      <c r="O597" s="240">
        <v>3</v>
      </c>
    </row>
    <row r="598" spans="1:15" ht="12.75">
      <c r="A598" s="249"/>
      <c r="B598" s="253"/>
      <c r="C598" s="809" t="s">
        <v>833</v>
      </c>
      <c r="D598" s="810"/>
      <c r="E598" s="254">
        <v>24</v>
      </c>
      <c r="F598" s="255"/>
      <c r="G598" s="256"/>
      <c r="H598" s="257"/>
      <c r="I598" s="251"/>
      <c r="J598" s="258"/>
      <c r="K598" s="251"/>
      <c r="M598" s="252" t="s">
        <v>833</v>
      </c>
      <c r="O598" s="240"/>
    </row>
    <row r="599" spans="1:15" ht="12.75">
      <c r="A599" s="249"/>
      <c r="B599" s="253"/>
      <c r="C599" s="809" t="s">
        <v>834</v>
      </c>
      <c r="D599" s="810"/>
      <c r="E599" s="254">
        <v>24</v>
      </c>
      <c r="F599" s="255"/>
      <c r="G599" s="256"/>
      <c r="H599" s="257"/>
      <c r="I599" s="251"/>
      <c r="J599" s="258"/>
      <c r="K599" s="251"/>
      <c r="M599" s="252" t="s">
        <v>834</v>
      </c>
      <c r="O599" s="240"/>
    </row>
    <row r="600" spans="1:15" ht="12.75">
      <c r="A600" s="249"/>
      <c r="B600" s="253"/>
      <c r="C600" s="809" t="s">
        <v>835</v>
      </c>
      <c r="D600" s="810"/>
      <c r="E600" s="254">
        <v>24</v>
      </c>
      <c r="F600" s="255"/>
      <c r="G600" s="256"/>
      <c r="H600" s="257"/>
      <c r="I600" s="251"/>
      <c r="J600" s="258"/>
      <c r="K600" s="251"/>
      <c r="M600" s="252" t="s">
        <v>835</v>
      </c>
      <c r="O600" s="240"/>
    </row>
    <row r="601" spans="1:15" ht="12.75">
      <c r="A601" s="249"/>
      <c r="B601" s="253"/>
      <c r="C601" s="809" t="s">
        <v>836</v>
      </c>
      <c r="D601" s="810"/>
      <c r="E601" s="254">
        <v>12</v>
      </c>
      <c r="F601" s="255"/>
      <c r="G601" s="256"/>
      <c r="H601" s="257"/>
      <c r="I601" s="251"/>
      <c r="J601" s="258"/>
      <c r="K601" s="251"/>
      <c r="M601" s="252" t="s">
        <v>836</v>
      </c>
      <c r="O601" s="240"/>
    </row>
    <row r="602" spans="1:15" ht="12.75">
      <c r="A602" s="249"/>
      <c r="B602" s="253"/>
      <c r="C602" s="809" t="s">
        <v>837</v>
      </c>
      <c r="D602" s="810"/>
      <c r="E602" s="254">
        <v>16</v>
      </c>
      <c r="F602" s="255"/>
      <c r="G602" s="256"/>
      <c r="H602" s="257"/>
      <c r="I602" s="251"/>
      <c r="J602" s="258"/>
      <c r="K602" s="251"/>
      <c r="M602" s="252" t="s">
        <v>837</v>
      </c>
      <c r="O602" s="240"/>
    </row>
    <row r="603" spans="1:15" ht="12.75">
      <c r="A603" s="249"/>
      <c r="B603" s="253"/>
      <c r="C603" s="809" t="s">
        <v>838</v>
      </c>
      <c r="D603" s="810"/>
      <c r="E603" s="254">
        <v>12</v>
      </c>
      <c r="F603" s="255"/>
      <c r="G603" s="256"/>
      <c r="H603" s="257"/>
      <c r="I603" s="251"/>
      <c r="J603" s="258"/>
      <c r="K603" s="251"/>
      <c r="M603" s="252" t="s">
        <v>838</v>
      </c>
      <c r="O603" s="240"/>
    </row>
    <row r="604" spans="1:15" ht="12.75">
      <c r="A604" s="249"/>
      <c r="B604" s="253"/>
      <c r="C604" s="809" t="s">
        <v>839</v>
      </c>
      <c r="D604" s="810"/>
      <c r="E604" s="254">
        <v>8</v>
      </c>
      <c r="F604" s="255"/>
      <c r="G604" s="256"/>
      <c r="H604" s="257"/>
      <c r="I604" s="251"/>
      <c r="J604" s="258"/>
      <c r="K604" s="251"/>
      <c r="M604" s="252" t="s">
        <v>839</v>
      </c>
      <c r="O604" s="240"/>
    </row>
    <row r="605" spans="1:80" ht="12.75">
      <c r="A605" s="241">
        <v>162</v>
      </c>
      <c r="B605" s="242" t="s">
        <v>840</v>
      </c>
      <c r="C605" s="243" t="s">
        <v>841</v>
      </c>
      <c r="D605" s="244" t="s">
        <v>355</v>
      </c>
      <c r="E605" s="245">
        <v>27</v>
      </c>
      <c r="F605" s="828"/>
      <c r="G605" s="246">
        <f>E605*F605</f>
        <v>0</v>
      </c>
      <c r="H605" s="247">
        <v>0</v>
      </c>
      <c r="I605" s="248">
        <f>E605*H605</f>
        <v>0</v>
      </c>
      <c r="J605" s="247"/>
      <c r="K605" s="248">
        <f>E605*J605</f>
        <v>0</v>
      </c>
      <c r="O605" s="240">
        <v>2</v>
      </c>
      <c r="AA605" s="213">
        <v>12</v>
      </c>
      <c r="AB605" s="213">
        <v>0</v>
      </c>
      <c r="AC605" s="213">
        <v>141</v>
      </c>
      <c r="AZ605" s="213">
        <v>1</v>
      </c>
      <c r="BA605" s="213">
        <f>IF(AZ605=1,G605,0)</f>
        <v>0</v>
      </c>
      <c r="BB605" s="213">
        <f>IF(AZ605=2,G605,0)</f>
        <v>0</v>
      </c>
      <c r="BC605" s="213">
        <f>IF(AZ605=3,G605,0)</f>
        <v>0</v>
      </c>
      <c r="BD605" s="213">
        <f>IF(AZ605=4,G605,0)</f>
        <v>0</v>
      </c>
      <c r="BE605" s="213">
        <f>IF(AZ605=5,G605,0)</f>
        <v>0</v>
      </c>
      <c r="CA605" s="240">
        <v>12</v>
      </c>
      <c r="CB605" s="240">
        <v>0</v>
      </c>
    </row>
    <row r="606" spans="1:15" ht="22.5">
      <c r="A606" s="249"/>
      <c r="B606" s="250"/>
      <c r="C606" s="768" t="s">
        <v>831</v>
      </c>
      <c r="D606" s="769"/>
      <c r="E606" s="769"/>
      <c r="F606" s="769"/>
      <c r="G606" s="770"/>
      <c r="I606" s="251"/>
      <c r="K606" s="251"/>
      <c r="L606" s="252" t="s">
        <v>831</v>
      </c>
      <c r="O606" s="240">
        <v>3</v>
      </c>
    </row>
    <row r="607" spans="1:15" ht="12.75">
      <c r="A607" s="249"/>
      <c r="B607" s="250"/>
      <c r="C607" s="768" t="s">
        <v>832</v>
      </c>
      <c r="D607" s="769"/>
      <c r="E607" s="769"/>
      <c r="F607" s="769"/>
      <c r="G607" s="770"/>
      <c r="I607" s="251"/>
      <c r="K607" s="251"/>
      <c r="L607" s="252" t="s">
        <v>832</v>
      </c>
      <c r="O607" s="240">
        <v>3</v>
      </c>
    </row>
    <row r="608" spans="1:15" ht="12.75">
      <c r="A608" s="249"/>
      <c r="B608" s="253"/>
      <c r="C608" s="809" t="s">
        <v>842</v>
      </c>
      <c r="D608" s="810"/>
      <c r="E608" s="254">
        <v>27</v>
      </c>
      <c r="F608" s="255"/>
      <c r="G608" s="256"/>
      <c r="H608" s="257"/>
      <c r="I608" s="251"/>
      <c r="J608" s="258"/>
      <c r="K608" s="251"/>
      <c r="M608" s="252" t="s">
        <v>842</v>
      </c>
      <c r="O608" s="240"/>
    </row>
    <row r="609" spans="1:57" ht="12.75">
      <c r="A609" s="259"/>
      <c r="B609" s="260" t="s">
        <v>96</v>
      </c>
      <c r="C609" s="261" t="s">
        <v>828</v>
      </c>
      <c r="D609" s="262"/>
      <c r="E609" s="263"/>
      <c r="F609" s="264"/>
      <c r="G609" s="265">
        <f>SUM(G594:G608)</f>
        <v>0</v>
      </c>
      <c r="H609" s="266"/>
      <c r="I609" s="267">
        <f>SUM(I594:I608)</f>
        <v>0</v>
      </c>
      <c r="J609" s="266"/>
      <c r="K609" s="267">
        <f>SUM(K594:K608)</f>
        <v>0</v>
      </c>
      <c r="O609" s="240">
        <v>4</v>
      </c>
      <c r="BA609" s="268">
        <f>SUM(BA594:BA608)</f>
        <v>0</v>
      </c>
      <c r="BB609" s="268">
        <f>SUM(BB594:BB608)</f>
        <v>0</v>
      </c>
      <c r="BC609" s="268">
        <f>SUM(BC594:BC608)</f>
        <v>0</v>
      </c>
      <c r="BD609" s="268">
        <f>SUM(BD594:BD608)</f>
        <v>0</v>
      </c>
      <c r="BE609" s="268">
        <f>SUM(BE594:BE608)</f>
        <v>0</v>
      </c>
    </row>
    <row r="610" spans="1:15" ht="12.75">
      <c r="A610" s="230" t="s">
        <v>93</v>
      </c>
      <c r="B610" s="231" t="s">
        <v>843</v>
      </c>
      <c r="C610" s="232" t="s">
        <v>844</v>
      </c>
      <c r="D610" s="233"/>
      <c r="E610" s="234"/>
      <c r="F610" s="234"/>
      <c r="G610" s="235"/>
      <c r="H610" s="236"/>
      <c r="I610" s="237"/>
      <c r="J610" s="238"/>
      <c r="K610" s="239"/>
      <c r="O610" s="240">
        <v>1</v>
      </c>
    </row>
    <row r="611" spans="1:80" ht="12.75">
      <c r="A611" s="241">
        <v>163</v>
      </c>
      <c r="B611" s="242" t="s">
        <v>846</v>
      </c>
      <c r="C611" s="243" t="s">
        <v>847</v>
      </c>
      <c r="D611" s="244" t="s">
        <v>183</v>
      </c>
      <c r="E611" s="245">
        <v>14.5236</v>
      </c>
      <c r="F611" s="828"/>
      <c r="G611" s="246">
        <f>E611*F611</f>
        <v>0</v>
      </c>
      <c r="H611" s="247">
        <v>0</v>
      </c>
      <c r="I611" s="248">
        <f>E611*H611</f>
        <v>0</v>
      </c>
      <c r="J611" s="247"/>
      <c r="K611" s="248">
        <f>E611*J611</f>
        <v>0</v>
      </c>
      <c r="O611" s="240">
        <v>2</v>
      </c>
      <c r="AA611" s="213">
        <v>12</v>
      </c>
      <c r="AB611" s="213">
        <v>0</v>
      </c>
      <c r="AC611" s="213">
        <v>21</v>
      </c>
      <c r="AZ611" s="213">
        <v>1</v>
      </c>
      <c r="BA611" s="213">
        <f>IF(AZ611=1,G611,0)</f>
        <v>0</v>
      </c>
      <c r="BB611" s="213">
        <f>IF(AZ611=2,G611,0)</f>
        <v>0</v>
      </c>
      <c r="BC611" s="213">
        <f>IF(AZ611=3,G611,0)</f>
        <v>0</v>
      </c>
      <c r="BD611" s="213">
        <f>IF(AZ611=4,G611,0)</f>
        <v>0</v>
      </c>
      <c r="BE611" s="213">
        <f>IF(AZ611=5,G611,0)</f>
        <v>0</v>
      </c>
      <c r="CA611" s="240">
        <v>12</v>
      </c>
      <c r="CB611" s="240">
        <v>0</v>
      </c>
    </row>
    <row r="612" spans="1:15" ht="12.75">
      <c r="A612" s="249"/>
      <c r="B612" s="253"/>
      <c r="C612" s="809" t="s">
        <v>848</v>
      </c>
      <c r="D612" s="810"/>
      <c r="E612" s="254">
        <v>14.5236</v>
      </c>
      <c r="F612" s="255"/>
      <c r="G612" s="256"/>
      <c r="H612" s="257"/>
      <c r="I612" s="251"/>
      <c r="J612" s="258"/>
      <c r="K612" s="251"/>
      <c r="M612" s="252" t="s">
        <v>848</v>
      </c>
      <c r="O612" s="240"/>
    </row>
    <row r="613" spans="1:80" ht="12.75">
      <c r="A613" s="241">
        <v>164</v>
      </c>
      <c r="B613" s="242" t="s">
        <v>849</v>
      </c>
      <c r="C613" s="243" t="s">
        <v>850</v>
      </c>
      <c r="D613" s="244" t="s">
        <v>183</v>
      </c>
      <c r="E613" s="245">
        <v>0.72</v>
      </c>
      <c r="F613" s="828"/>
      <c r="G613" s="246">
        <f>E613*F613</f>
        <v>0</v>
      </c>
      <c r="H613" s="247">
        <v>0.00067</v>
      </c>
      <c r="I613" s="248">
        <f>E613*H613</f>
        <v>0.0004824</v>
      </c>
      <c r="J613" s="247"/>
      <c r="K613" s="248">
        <f>E613*J613</f>
        <v>0</v>
      </c>
      <c r="O613" s="240">
        <v>2</v>
      </c>
      <c r="AA613" s="213">
        <v>12</v>
      </c>
      <c r="AB613" s="213">
        <v>0</v>
      </c>
      <c r="AC613" s="213">
        <v>22</v>
      </c>
      <c r="AZ613" s="213">
        <v>1</v>
      </c>
      <c r="BA613" s="213">
        <f>IF(AZ613=1,G613,0)</f>
        <v>0</v>
      </c>
      <c r="BB613" s="213">
        <f>IF(AZ613=2,G613,0)</f>
        <v>0</v>
      </c>
      <c r="BC613" s="213">
        <f>IF(AZ613=3,G613,0)</f>
        <v>0</v>
      </c>
      <c r="BD613" s="213">
        <f>IF(AZ613=4,G613,0)</f>
        <v>0</v>
      </c>
      <c r="BE613" s="213">
        <f>IF(AZ613=5,G613,0)</f>
        <v>0</v>
      </c>
      <c r="CA613" s="240">
        <v>12</v>
      </c>
      <c r="CB613" s="240">
        <v>0</v>
      </c>
    </row>
    <row r="614" spans="1:15" ht="12.75">
      <c r="A614" s="249"/>
      <c r="B614" s="253"/>
      <c r="C614" s="809" t="s">
        <v>851</v>
      </c>
      <c r="D614" s="810"/>
      <c r="E614" s="254">
        <v>0.72</v>
      </c>
      <c r="F614" s="255"/>
      <c r="G614" s="256"/>
      <c r="H614" s="257"/>
      <c r="I614" s="251"/>
      <c r="J614" s="258"/>
      <c r="K614" s="251"/>
      <c r="M614" s="252" t="s">
        <v>851</v>
      </c>
      <c r="O614" s="240"/>
    </row>
    <row r="615" spans="1:80" ht="12.75">
      <c r="A615" s="241">
        <v>165</v>
      </c>
      <c r="B615" s="242" t="s">
        <v>852</v>
      </c>
      <c r="C615" s="243" t="s">
        <v>853</v>
      </c>
      <c r="D615" s="244" t="s">
        <v>186</v>
      </c>
      <c r="E615" s="245">
        <v>14.0955</v>
      </c>
      <c r="F615" s="828"/>
      <c r="G615" s="246">
        <f>E615*F615</f>
        <v>0</v>
      </c>
      <c r="H615" s="247">
        <v>0.00147</v>
      </c>
      <c r="I615" s="248">
        <f>E615*H615</f>
        <v>0.020720384999999997</v>
      </c>
      <c r="J615" s="247"/>
      <c r="K615" s="248">
        <f>E615*J615</f>
        <v>0</v>
      </c>
      <c r="O615" s="240">
        <v>2</v>
      </c>
      <c r="AA615" s="213">
        <v>12</v>
      </c>
      <c r="AB615" s="213">
        <v>0</v>
      </c>
      <c r="AC615" s="213">
        <v>23</v>
      </c>
      <c r="AZ615" s="213">
        <v>1</v>
      </c>
      <c r="BA615" s="213">
        <f>IF(AZ615=1,G615,0)</f>
        <v>0</v>
      </c>
      <c r="BB615" s="213">
        <f>IF(AZ615=2,G615,0)</f>
        <v>0</v>
      </c>
      <c r="BC615" s="213">
        <f>IF(AZ615=3,G615,0)</f>
        <v>0</v>
      </c>
      <c r="BD615" s="213">
        <f>IF(AZ615=4,G615,0)</f>
        <v>0</v>
      </c>
      <c r="BE615" s="213">
        <f>IF(AZ615=5,G615,0)</f>
        <v>0</v>
      </c>
      <c r="CA615" s="240">
        <v>12</v>
      </c>
      <c r="CB615" s="240">
        <v>0</v>
      </c>
    </row>
    <row r="616" spans="1:15" ht="12.75">
      <c r="A616" s="249"/>
      <c r="B616" s="253"/>
      <c r="C616" s="809" t="s">
        <v>854</v>
      </c>
      <c r="D616" s="810"/>
      <c r="E616" s="254">
        <v>0.0314</v>
      </c>
      <c r="F616" s="255"/>
      <c r="G616" s="256"/>
      <c r="H616" s="257"/>
      <c r="I616" s="251"/>
      <c r="J616" s="258"/>
      <c r="K616" s="251"/>
      <c r="M616" s="252" t="s">
        <v>854</v>
      </c>
      <c r="O616" s="240"/>
    </row>
    <row r="617" spans="1:15" ht="22.5">
      <c r="A617" s="249"/>
      <c r="B617" s="253"/>
      <c r="C617" s="809" t="s">
        <v>855</v>
      </c>
      <c r="D617" s="810"/>
      <c r="E617" s="254">
        <v>0.3841</v>
      </c>
      <c r="F617" s="255"/>
      <c r="G617" s="256"/>
      <c r="H617" s="257"/>
      <c r="I617" s="251"/>
      <c r="J617" s="258"/>
      <c r="K617" s="251"/>
      <c r="M617" s="252" t="s">
        <v>855</v>
      </c>
      <c r="O617" s="240"/>
    </row>
    <row r="618" spans="1:15" ht="12.75">
      <c r="A618" s="249"/>
      <c r="B618" s="253"/>
      <c r="C618" s="809" t="s">
        <v>856</v>
      </c>
      <c r="D618" s="810"/>
      <c r="E618" s="254">
        <v>1</v>
      </c>
      <c r="F618" s="255"/>
      <c r="G618" s="256"/>
      <c r="H618" s="257"/>
      <c r="I618" s="251"/>
      <c r="J618" s="258"/>
      <c r="K618" s="251"/>
      <c r="M618" s="252" t="s">
        <v>856</v>
      </c>
      <c r="O618" s="240"/>
    </row>
    <row r="619" spans="1:15" ht="12.75">
      <c r="A619" s="249"/>
      <c r="B619" s="253"/>
      <c r="C619" s="809" t="s">
        <v>857</v>
      </c>
      <c r="D619" s="810"/>
      <c r="E619" s="254">
        <v>12.68</v>
      </c>
      <c r="F619" s="255"/>
      <c r="G619" s="256"/>
      <c r="H619" s="257"/>
      <c r="I619" s="251"/>
      <c r="J619" s="258"/>
      <c r="K619" s="251"/>
      <c r="M619" s="252" t="s">
        <v>857</v>
      </c>
      <c r="O619" s="240"/>
    </row>
    <row r="620" spans="1:80" ht="12.75">
      <c r="A620" s="241">
        <v>166</v>
      </c>
      <c r="B620" s="242" t="s">
        <v>858</v>
      </c>
      <c r="C620" s="243" t="s">
        <v>859</v>
      </c>
      <c r="D620" s="244" t="s">
        <v>183</v>
      </c>
      <c r="E620" s="245">
        <v>9</v>
      </c>
      <c r="F620" s="828"/>
      <c r="G620" s="246">
        <f>E620*F620</f>
        <v>0</v>
      </c>
      <c r="H620" s="247">
        <v>0.00067</v>
      </c>
      <c r="I620" s="248">
        <f>E620*H620</f>
        <v>0.006030000000000001</v>
      </c>
      <c r="J620" s="247">
        <v>-0.261</v>
      </c>
      <c r="K620" s="248">
        <f>E620*J620</f>
        <v>-2.349</v>
      </c>
      <c r="O620" s="240">
        <v>2</v>
      </c>
      <c r="AA620" s="213">
        <v>1</v>
      </c>
      <c r="AB620" s="213">
        <v>1</v>
      </c>
      <c r="AC620" s="213">
        <v>1</v>
      </c>
      <c r="AZ620" s="213">
        <v>1</v>
      </c>
      <c r="BA620" s="213">
        <f>IF(AZ620=1,G620,0)</f>
        <v>0</v>
      </c>
      <c r="BB620" s="213">
        <f>IF(AZ620=2,G620,0)</f>
        <v>0</v>
      </c>
      <c r="BC620" s="213">
        <f>IF(AZ620=3,G620,0)</f>
        <v>0</v>
      </c>
      <c r="BD620" s="213">
        <f>IF(AZ620=4,G620,0)</f>
        <v>0</v>
      </c>
      <c r="BE620" s="213">
        <f>IF(AZ620=5,G620,0)</f>
        <v>0</v>
      </c>
      <c r="CA620" s="240">
        <v>1</v>
      </c>
      <c r="CB620" s="240">
        <v>1</v>
      </c>
    </row>
    <row r="621" spans="1:15" ht="12.75">
      <c r="A621" s="249"/>
      <c r="B621" s="253"/>
      <c r="C621" s="809" t="s">
        <v>860</v>
      </c>
      <c r="D621" s="810"/>
      <c r="E621" s="254">
        <v>2.01</v>
      </c>
      <c r="F621" s="255"/>
      <c r="G621" s="256"/>
      <c r="H621" s="257"/>
      <c r="I621" s="251"/>
      <c r="J621" s="258"/>
      <c r="K621" s="251"/>
      <c r="M621" s="252" t="s">
        <v>860</v>
      </c>
      <c r="O621" s="240"/>
    </row>
    <row r="622" spans="1:15" ht="12.75">
      <c r="A622" s="249"/>
      <c r="B622" s="253"/>
      <c r="C622" s="809" t="s">
        <v>861</v>
      </c>
      <c r="D622" s="810"/>
      <c r="E622" s="254">
        <v>0.51</v>
      </c>
      <c r="F622" s="255"/>
      <c r="G622" s="256"/>
      <c r="H622" s="257"/>
      <c r="I622" s="251"/>
      <c r="J622" s="258"/>
      <c r="K622" s="251"/>
      <c r="M622" s="252" t="s">
        <v>861</v>
      </c>
      <c r="O622" s="240"/>
    </row>
    <row r="623" spans="1:15" ht="12.75">
      <c r="A623" s="249"/>
      <c r="B623" s="253"/>
      <c r="C623" s="809" t="s">
        <v>862</v>
      </c>
      <c r="D623" s="810"/>
      <c r="E623" s="254">
        <v>6.48</v>
      </c>
      <c r="F623" s="255"/>
      <c r="G623" s="256"/>
      <c r="H623" s="257"/>
      <c r="I623" s="251"/>
      <c r="J623" s="258"/>
      <c r="K623" s="251"/>
      <c r="M623" s="252" t="s">
        <v>862</v>
      </c>
      <c r="O623" s="240"/>
    </row>
    <row r="624" spans="1:80" ht="12.75">
      <c r="A624" s="241">
        <v>167</v>
      </c>
      <c r="B624" s="242" t="s">
        <v>863</v>
      </c>
      <c r="C624" s="243" t="s">
        <v>864</v>
      </c>
      <c r="D624" s="244" t="s">
        <v>186</v>
      </c>
      <c r="E624" s="245">
        <v>0.619</v>
      </c>
      <c r="F624" s="828"/>
      <c r="G624" s="246">
        <f>E624*F624</f>
        <v>0</v>
      </c>
      <c r="H624" s="247">
        <v>0.00128</v>
      </c>
      <c r="I624" s="248">
        <f>E624*H624</f>
        <v>0.0007923200000000001</v>
      </c>
      <c r="J624" s="247">
        <v>-1.8</v>
      </c>
      <c r="K624" s="248">
        <f>E624*J624</f>
        <v>-1.1142</v>
      </c>
      <c r="O624" s="240">
        <v>2</v>
      </c>
      <c r="AA624" s="213">
        <v>1</v>
      </c>
      <c r="AB624" s="213">
        <v>1</v>
      </c>
      <c r="AC624" s="213">
        <v>1</v>
      </c>
      <c r="AZ624" s="213">
        <v>1</v>
      </c>
      <c r="BA624" s="213">
        <f>IF(AZ624=1,G624,0)</f>
        <v>0</v>
      </c>
      <c r="BB624" s="213">
        <f>IF(AZ624=2,G624,0)</f>
        <v>0</v>
      </c>
      <c r="BC624" s="213">
        <f>IF(AZ624=3,G624,0)</f>
        <v>0</v>
      </c>
      <c r="BD624" s="213">
        <f>IF(AZ624=4,G624,0)</f>
        <v>0</v>
      </c>
      <c r="BE624" s="213">
        <f>IF(AZ624=5,G624,0)</f>
        <v>0</v>
      </c>
      <c r="CA624" s="240">
        <v>1</v>
      </c>
      <c r="CB624" s="240">
        <v>1</v>
      </c>
    </row>
    <row r="625" spans="1:15" ht="12.75">
      <c r="A625" s="249"/>
      <c r="B625" s="253"/>
      <c r="C625" s="809" t="s">
        <v>865</v>
      </c>
      <c r="D625" s="810"/>
      <c r="E625" s="254">
        <v>0.5678</v>
      </c>
      <c r="F625" s="255"/>
      <c r="G625" s="256"/>
      <c r="H625" s="257"/>
      <c r="I625" s="251"/>
      <c r="J625" s="258"/>
      <c r="K625" s="251"/>
      <c r="M625" s="252" t="s">
        <v>865</v>
      </c>
      <c r="O625" s="240"/>
    </row>
    <row r="626" spans="1:15" ht="12.75">
      <c r="A626" s="249"/>
      <c r="B626" s="253"/>
      <c r="C626" s="809" t="s">
        <v>866</v>
      </c>
      <c r="D626" s="810"/>
      <c r="E626" s="254">
        <v>0.0512</v>
      </c>
      <c r="F626" s="255"/>
      <c r="G626" s="256"/>
      <c r="H626" s="257"/>
      <c r="I626" s="251"/>
      <c r="J626" s="258"/>
      <c r="K626" s="251"/>
      <c r="M626" s="252" t="s">
        <v>866</v>
      </c>
      <c r="O626" s="240"/>
    </row>
    <row r="627" spans="1:80" ht="12.75">
      <c r="A627" s="241">
        <v>168</v>
      </c>
      <c r="B627" s="242" t="s">
        <v>867</v>
      </c>
      <c r="C627" s="243" t="s">
        <v>868</v>
      </c>
      <c r="D627" s="244" t="s">
        <v>186</v>
      </c>
      <c r="E627" s="245">
        <v>0.3159</v>
      </c>
      <c r="F627" s="828"/>
      <c r="G627" s="246">
        <f>E627*F627</f>
        <v>0</v>
      </c>
      <c r="H627" s="247">
        <v>0.01249</v>
      </c>
      <c r="I627" s="248">
        <f>E627*H627</f>
        <v>0.003945591</v>
      </c>
      <c r="J627" s="247">
        <v>-1.8</v>
      </c>
      <c r="K627" s="248">
        <f>E627*J627</f>
        <v>-0.56862</v>
      </c>
      <c r="O627" s="240">
        <v>2</v>
      </c>
      <c r="AA627" s="213">
        <v>1</v>
      </c>
      <c r="AB627" s="213">
        <v>1</v>
      </c>
      <c r="AC627" s="213">
        <v>1</v>
      </c>
      <c r="AZ627" s="213">
        <v>1</v>
      </c>
      <c r="BA627" s="213">
        <f>IF(AZ627=1,G627,0)</f>
        <v>0</v>
      </c>
      <c r="BB627" s="213">
        <f>IF(AZ627=2,G627,0)</f>
        <v>0</v>
      </c>
      <c r="BC627" s="213">
        <f>IF(AZ627=3,G627,0)</f>
        <v>0</v>
      </c>
      <c r="BD627" s="213">
        <f>IF(AZ627=4,G627,0)</f>
        <v>0</v>
      </c>
      <c r="BE627" s="213">
        <f>IF(AZ627=5,G627,0)</f>
        <v>0</v>
      </c>
      <c r="CA627" s="240">
        <v>1</v>
      </c>
      <c r="CB627" s="240">
        <v>1</v>
      </c>
    </row>
    <row r="628" spans="1:15" ht="12.75">
      <c r="A628" s="249"/>
      <c r="B628" s="253"/>
      <c r="C628" s="809" t="s">
        <v>869</v>
      </c>
      <c r="D628" s="810"/>
      <c r="E628" s="254">
        <v>0.3159</v>
      </c>
      <c r="F628" s="255"/>
      <c r="G628" s="256"/>
      <c r="H628" s="257"/>
      <c r="I628" s="251"/>
      <c r="J628" s="258"/>
      <c r="K628" s="251"/>
      <c r="M628" s="252" t="s">
        <v>869</v>
      </c>
      <c r="O628" s="240"/>
    </row>
    <row r="629" spans="1:80" ht="12.75">
      <c r="A629" s="241">
        <v>169</v>
      </c>
      <c r="B629" s="242" t="s">
        <v>870</v>
      </c>
      <c r="C629" s="243" t="s">
        <v>871</v>
      </c>
      <c r="D629" s="244" t="s">
        <v>186</v>
      </c>
      <c r="E629" s="245">
        <v>2.5955</v>
      </c>
      <c r="F629" s="828"/>
      <c r="G629" s="246">
        <f>E629*F629</f>
        <v>0</v>
      </c>
      <c r="H629" s="247">
        <v>0.00666</v>
      </c>
      <c r="I629" s="248">
        <f>E629*H629</f>
        <v>0.01728603</v>
      </c>
      <c r="J629" s="247">
        <v>-2.4</v>
      </c>
      <c r="K629" s="248">
        <f>E629*J629</f>
        <v>-6.2292</v>
      </c>
      <c r="O629" s="240">
        <v>2</v>
      </c>
      <c r="AA629" s="213">
        <v>1</v>
      </c>
      <c r="AB629" s="213">
        <v>1</v>
      </c>
      <c r="AC629" s="213">
        <v>1</v>
      </c>
      <c r="AZ629" s="213">
        <v>1</v>
      </c>
      <c r="BA629" s="213">
        <f>IF(AZ629=1,G629,0)</f>
        <v>0</v>
      </c>
      <c r="BB629" s="213">
        <f>IF(AZ629=2,G629,0)</f>
        <v>0</v>
      </c>
      <c r="BC629" s="213">
        <f>IF(AZ629=3,G629,0)</f>
        <v>0</v>
      </c>
      <c r="BD629" s="213">
        <f>IF(AZ629=4,G629,0)</f>
        <v>0</v>
      </c>
      <c r="BE629" s="213">
        <f>IF(AZ629=5,G629,0)</f>
        <v>0</v>
      </c>
      <c r="CA629" s="240">
        <v>1</v>
      </c>
      <c r="CB629" s="240">
        <v>1</v>
      </c>
    </row>
    <row r="630" spans="1:15" ht="12.75">
      <c r="A630" s="249"/>
      <c r="B630" s="253"/>
      <c r="C630" s="809" t="s">
        <v>872</v>
      </c>
      <c r="D630" s="810"/>
      <c r="E630" s="254">
        <v>2.5955</v>
      </c>
      <c r="F630" s="255"/>
      <c r="G630" s="256"/>
      <c r="H630" s="257"/>
      <c r="I630" s="251"/>
      <c r="J630" s="258"/>
      <c r="K630" s="251"/>
      <c r="M630" s="252" t="s">
        <v>872</v>
      </c>
      <c r="O630" s="240"/>
    </row>
    <row r="631" spans="1:80" ht="12.75">
      <c r="A631" s="241">
        <v>170</v>
      </c>
      <c r="B631" s="242" t="s">
        <v>873</v>
      </c>
      <c r="C631" s="243" t="s">
        <v>874</v>
      </c>
      <c r="D631" s="244" t="s">
        <v>186</v>
      </c>
      <c r="E631" s="245">
        <v>6</v>
      </c>
      <c r="F631" s="828"/>
      <c r="G631" s="246">
        <f>E631*F631</f>
        <v>0</v>
      </c>
      <c r="H631" s="247">
        <v>0</v>
      </c>
      <c r="I631" s="248">
        <f>E631*H631</f>
        <v>0</v>
      </c>
      <c r="J631" s="247">
        <v>-2.2</v>
      </c>
      <c r="K631" s="248">
        <f>E631*J631</f>
        <v>-13.200000000000001</v>
      </c>
      <c r="O631" s="240">
        <v>2</v>
      </c>
      <c r="AA631" s="213">
        <v>1</v>
      </c>
      <c r="AB631" s="213">
        <v>1</v>
      </c>
      <c r="AC631" s="213">
        <v>1</v>
      </c>
      <c r="AZ631" s="213">
        <v>1</v>
      </c>
      <c r="BA631" s="213">
        <f>IF(AZ631=1,G631,0)</f>
        <v>0</v>
      </c>
      <c r="BB631" s="213">
        <f>IF(AZ631=2,G631,0)</f>
        <v>0</v>
      </c>
      <c r="BC631" s="213">
        <f>IF(AZ631=3,G631,0)</f>
        <v>0</v>
      </c>
      <c r="BD631" s="213">
        <f>IF(AZ631=4,G631,0)</f>
        <v>0</v>
      </c>
      <c r="BE631" s="213">
        <f>IF(AZ631=5,G631,0)</f>
        <v>0</v>
      </c>
      <c r="CA631" s="240">
        <v>1</v>
      </c>
      <c r="CB631" s="240">
        <v>1</v>
      </c>
    </row>
    <row r="632" spans="1:15" ht="12.75">
      <c r="A632" s="249"/>
      <c r="B632" s="253"/>
      <c r="C632" s="809" t="s">
        <v>875</v>
      </c>
      <c r="D632" s="810"/>
      <c r="E632" s="254">
        <v>6</v>
      </c>
      <c r="F632" s="255"/>
      <c r="G632" s="256"/>
      <c r="H632" s="257"/>
      <c r="I632" s="251"/>
      <c r="J632" s="258"/>
      <c r="K632" s="251"/>
      <c r="M632" s="252" t="s">
        <v>875</v>
      </c>
      <c r="O632" s="240"/>
    </row>
    <row r="633" spans="1:80" ht="12.75">
      <c r="A633" s="241">
        <v>171</v>
      </c>
      <c r="B633" s="242" t="s">
        <v>876</v>
      </c>
      <c r="C633" s="243" t="s">
        <v>877</v>
      </c>
      <c r="D633" s="244" t="s">
        <v>186</v>
      </c>
      <c r="E633" s="245">
        <v>15.5065</v>
      </c>
      <c r="F633" s="828"/>
      <c r="G633" s="246">
        <f>E633*F633</f>
        <v>0</v>
      </c>
      <c r="H633" s="247">
        <v>0</v>
      </c>
      <c r="I633" s="248">
        <f>E633*H633</f>
        <v>0</v>
      </c>
      <c r="J633" s="247"/>
      <c r="K633" s="248">
        <f>E633*J633</f>
        <v>0</v>
      </c>
      <c r="O633" s="240">
        <v>2</v>
      </c>
      <c r="AA633" s="213">
        <v>12</v>
      </c>
      <c r="AB633" s="213">
        <v>0</v>
      </c>
      <c r="AC633" s="213">
        <v>187</v>
      </c>
      <c r="AZ633" s="213">
        <v>1</v>
      </c>
      <c r="BA633" s="213">
        <f>IF(AZ633=1,G633,0)</f>
        <v>0</v>
      </c>
      <c r="BB633" s="213">
        <f>IF(AZ633=2,G633,0)</f>
        <v>0</v>
      </c>
      <c r="BC633" s="213">
        <f>IF(AZ633=3,G633,0)</f>
        <v>0</v>
      </c>
      <c r="BD633" s="213">
        <f>IF(AZ633=4,G633,0)</f>
        <v>0</v>
      </c>
      <c r="BE633" s="213">
        <f>IF(AZ633=5,G633,0)</f>
        <v>0</v>
      </c>
      <c r="CA633" s="240">
        <v>12</v>
      </c>
      <c r="CB633" s="240">
        <v>0</v>
      </c>
    </row>
    <row r="634" spans="1:15" ht="12.75">
      <c r="A634" s="249"/>
      <c r="B634" s="253"/>
      <c r="C634" s="809" t="s">
        <v>878</v>
      </c>
      <c r="D634" s="810"/>
      <c r="E634" s="254">
        <v>0.812</v>
      </c>
      <c r="F634" s="255"/>
      <c r="G634" s="256"/>
      <c r="H634" s="257"/>
      <c r="I634" s="251"/>
      <c r="J634" s="258"/>
      <c r="K634" s="251"/>
      <c r="M634" s="252" t="s">
        <v>878</v>
      </c>
      <c r="O634" s="240"/>
    </row>
    <row r="635" spans="1:15" ht="12.75">
      <c r="A635" s="249"/>
      <c r="B635" s="253"/>
      <c r="C635" s="809" t="s">
        <v>879</v>
      </c>
      <c r="D635" s="810"/>
      <c r="E635" s="254">
        <v>7.088</v>
      </c>
      <c r="F635" s="255"/>
      <c r="G635" s="256"/>
      <c r="H635" s="257"/>
      <c r="I635" s="251"/>
      <c r="J635" s="258"/>
      <c r="K635" s="251"/>
      <c r="M635" s="252" t="s">
        <v>879</v>
      </c>
      <c r="O635" s="240"/>
    </row>
    <row r="636" spans="1:15" ht="12.75">
      <c r="A636" s="249"/>
      <c r="B636" s="253"/>
      <c r="C636" s="809" t="s">
        <v>880</v>
      </c>
      <c r="D636" s="810"/>
      <c r="E636" s="254">
        <v>7.088</v>
      </c>
      <c r="F636" s="255"/>
      <c r="G636" s="256"/>
      <c r="H636" s="257"/>
      <c r="I636" s="251"/>
      <c r="J636" s="258"/>
      <c r="K636" s="251"/>
      <c r="M636" s="252" t="s">
        <v>880</v>
      </c>
      <c r="O636" s="240"/>
    </row>
    <row r="637" spans="1:15" ht="12.75">
      <c r="A637" s="249"/>
      <c r="B637" s="253"/>
      <c r="C637" s="809" t="s">
        <v>488</v>
      </c>
      <c r="D637" s="810"/>
      <c r="E637" s="254">
        <v>0.144</v>
      </c>
      <c r="F637" s="255"/>
      <c r="G637" s="256"/>
      <c r="H637" s="257"/>
      <c r="I637" s="251"/>
      <c r="J637" s="258"/>
      <c r="K637" s="251"/>
      <c r="M637" s="252" t="s">
        <v>488</v>
      </c>
      <c r="O637" s="240"/>
    </row>
    <row r="638" spans="1:15" ht="12.75">
      <c r="A638" s="249"/>
      <c r="B638" s="253"/>
      <c r="C638" s="809" t="s">
        <v>489</v>
      </c>
      <c r="D638" s="810"/>
      <c r="E638" s="254">
        <v>0.3745</v>
      </c>
      <c r="F638" s="255"/>
      <c r="G638" s="256"/>
      <c r="H638" s="257"/>
      <c r="I638" s="251"/>
      <c r="J638" s="258"/>
      <c r="K638" s="251"/>
      <c r="M638" s="252" t="s">
        <v>489</v>
      </c>
      <c r="O638" s="240"/>
    </row>
    <row r="639" spans="1:80" ht="12.75">
      <c r="A639" s="241">
        <v>172</v>
      </c>
      <c r="B639" s="242" t="s">
        <v>881</v>
      </c>
      <c r="C639" s="243" t="s">
        <v>882</v>
      </c>
      <c r="D639" s="244" t="s">
        <v>183</v>
      </c>
      <c r="E639" s="245">
        <v>5.9724</v>
      </c>
      <c r="F639" s="828"/>
      <c r="G639" s="246">
        <f>E639*F639</f>
        <v>0</v>
      </c>
      <c r="H639" s="247">
        <v>0</v>
      </c>
      <c r="I639" s="248">
        <f>E639*H639</f>
        <v>0</v>
      </c>
      <c r="J639" s="247">
        <v>-0.05</v>
      </c>
      <c r="K639" s="248">
        <f>E639*J639</f>
        <v>-0.29862000000000005</v>
      </c>
      <c r="O639" s="240">
        <v>2</v>
      </c>
      <c r="AA639" s="213">
        <v>1</v>
      </c>
      <c r="AB639" s="213">
        <v>1</v>
      </c>
      <c r="AC639" s="213">
        <v>1</v>
      </c>
      <c r="AZ639" s="213">
        <v>1</v>
      </c>
      <c r="BA639" s="213">
        <f>IF(AZ639=1,G639,0)</f>
        <v>0</v>
      </c>
      <c r="BB639" s="213">
        <f>IF(AZ639=2,G639,0)</f>
        <v>0</v>
      </c>
      <c r="BC639" s="213">
        <f>IF(AZ639=3,G639,0)</f>
        <v>0</v>
      </c>
      <c r="BD639" s="213">
        <f>IF(AZ639=4,G639,0)</f>
        <v>0</v>
      </c>
      <c r="BE639" s="213">
        <f>IF(AZ639=5,G639,0)</f>
        <v>0</v>
      </c>
      <c r="CA639" s="240">
        <v>1</v>
      </c>
      <c r="CB639" s="240">
        <v>1</v>
      </c>
    </row>
    <row r="640" spans="1:15" ht="12.75">
      <c r="A640" s="249"/>
      <c r="B640" s="253"/>
      <c r="C640" s="809" t="s">
        <v>617</v>
      </c>
      <c r="D640" s="810"/>
      <c r="E640" s="254">
        <v>5.9724</v>
      </c>
      <c r="F640" s="255"/>
      <c r="G640" s="256"/>
      <c r="H640" s="257"/>
      <c r="I640" s="251"/>
      <c r="J640" s="258"/>
      <c r="K640" s="251"/>
      <c r="M640" s="252" t="s">
        <v>617</v>
      </c>
      <c r="O640" s="240"/>
    </row>
    <row r="641" spans="1:80" ht="12.75">
      <c r="A641" s="241">
        <v>173</v>
      </c>
      <c r="B641" s="242" t="s">
        <v>883</v>
      </c>
      <c r="C641" s="243" t="s">
        <v>884</v>
      </c>
      <c r="D641" s="244" t="s">
        <v>183</v>
      </c>
      <c r="E641" s="245">
        <v>71.9206</v>
      </c>
      <c r="F641" s="828"/>
      <c r="G641" s="246">
        <f>E641*F641</f>
        <v>0</v>
      </c>
      <c r="H641" s="247">
        <v>0</v>
      </c>
      <c r="I641" s="248">
        <f>E641*H641</f>
        <v>0</v>
      </c>
      <c r="J641" s="247">
        <v>-0.046</v>
      </c>
      <c r="K641" s="248">
        <f>E641*J641</f>
        <v>-3.3083476</v>
      </c>
      <c r="O641" s="240">
        <v>2</v>
      </c>
      <c r="AA641" s="213">
        <v>1</v>
      </c>
      <c r="AB641" s="213">
        <v>1</v>
      </c>
      <c r="AC641" s="213">
        <v>1</v>
      </c>
      <c r="AZ641" s="213">
        <v>1</v>
      </c>
      <c r="BA641" s="213">
        <f>IF(AZ641=1,G641,0)</f>
        <v>0</v>
      </c>
      <c r="BB641" s="213">
        <f>IF(AZ641=2,G641,0)</f>
        <v>0</v>
      </c>
      <c r="BC641" s="213">
        <f>IF(AZ641=3,G641,0)</f>
        <v>0</v>
      </c>
      <c r="BD641" s="213">
        <f>IF(AZ641=4,G641,0)</f>
        <v>0</v>
      </c>
      <c r="BE641" s="213">
        <f>IF(AZ641=5,G641,0)</f>
        <v>0</v>
      </c>
      <c r="CA641" s="240">
        <v>1</v>
      </c>
      <c r="CB641" s="240">
        <v>1</v>
      </c>
    </row>
    <row r="642" spans="1:15" ht="12.75">
      <c r="A642" s="249"/>
      <c r="B642" s="253"/>
      <c r="C642" s="809" t="s">
        <v>625</v>
      </c>
      <c r="D642" s="810"/>
      <c r="E642" s="254">
        <v>38.3376</v>
      </c>
      <c r="F642" s="255"/>
      <c r="G642" s="256"/>
      <c r="H642" s="257"/>
      <c r="I642" s="251"/>
      <c r="J642" s="258"/>
      <c r="K642" s="251"/>
      <c r="M642" s="252" t="s">
        <v>625</v>
      </c>
      <c r="O642" s="240"/>
    </row>
    <row r="643" spans="1:15" ht="12.75">
      <c r="A643" s="249"/>
      <c r="B643" s="253"/>
      <c r="C643" s="809" t="s">
        <v>626</v>
      </c>
      <c r="D643" s="810"/>
      <c r="E643" s="254">
        <v>-2.2464</v>
      </c>
      <c r="F643" s="255"/>
      <c r="G643" s="256"/>
      <c r="H643" s="257"/>
      <c r="I643" s="251"/>
      <c r="J643" s="258"/>
      <c r="K643" s="251"/>
      <c r="M643" s="252" t="s">
        <v>626</v>
      </c>
      <c r="O643" s="240"/>
    </row>
    <row r="644" spans="1:15" ht="12.75">
      <c r="A644" s="249"/>
      <c r="B644" s="253"/>
      <c r="C644" s="809" t="s">
        <v>627</v>
      </c>
      <c r="D644" s="810"/>
      <c r="E644" s="254">
        <v>-1.407</v>
      </c>
      <c r="F644" s="255"/>
      <c r="G644" s="256"/>
      <c r="H644" s="257"/>
      <c r="I644" s="251"/>
      <c r="J644" s="258"/>
      <c r="K644" s="251"/>
      <c r="M644" s="252" t="s">
        <v>627</v>
      </c>
      <c r="O644" s="240"/>
    </row>
    <row r="645" spans="1:15" ht="12.75">
      <c r="A645" s="249"/>
      <c r="B645" s="253"/>
      <c r="C645" s="809" t="s">
        <v>628</v>
      </c>
      <c r="D645" s="810"/>
      <c r="E645" s="254">
        <v>-4.6374</v>
      </c>
      <c r="F645" s="255"/>
      <c r="G645" s="256"/>
      <c r="H645" s="257"/>
      <c r="I645" s="251"/>
      <c r="J645" s="258"/>
      <c r="K645" s="251"/>
      <c r="M645" s="252" t="s">
        <v>628</v>
      </c>
      <c r="O645" s="240"/>
    </row>
    <row r="646" spans="1:15" ht="12.75">
      <c r="A646" s="249"/>
      <c r="B646" s="253"/>
      <c r="C646" s="809" t="s">
        <v>629</v>
      </c>
      <c r="D646" s="810"/>
      <c r="E646" s="254">
        <v>1.572</v>
      </c>
      <c r="F646" s="255"/>
      <c r="G646" s="256"/>
      <c r="H646" s="257"/>
      <c r="I646" s="251"/>
      <c r="J646" s="258"/>
      <c r="K646" s="251"/>
      <c r="M646" s="252" t="s">
        <v>629</v>
      </c>
      <c r="O646" s="240"/>
    </row>
    <row r="647" spans="1:15" ht="12.75">
      <c r="A647" s="249"/>
      <c r="B647" s="253"/>
      <c r="C647" s="809" t="s">
        <v>630</v>
      </c>
      <c r="D647" s="810"/>
      <c r="E647" s="254">
        <v>1.53</v>
      </c>
      <c r="F647" s="255"/>
      <c r="G647" s="256"/>
      <c r="H647" s="257"/>
      <c r="I647" s="251"/>
      <c r="J647" s="258"/>
      <c r="K647" s="251"/>
      <c r="M647" s="252" t="s">
        <v>630</v>
      </c>
      <c r="O647" s="240"/>
    </row>
    <row r="648" spans="1:15" ht="12.75">
      <c r="A648" s="249"/>
      <c r="B648" s="253"/>
      <c r="C648" s="809" t="s">
        <v>631</v>
      </c>
      <c r="D648" s="810"/>
      <c r="E648" s="254">
        <v>3.705</v>
      </c>
      <c r="F648" s="255"/>
      <c r="G648" s="256"/>
      <c r="H648" s="257"/>
      <c r="I648" s="251"/>
      <c r="J648" s="258"/>
      <c r="K648" s="251"/>
      <c r="M648" s="252" t="s">
        <v>631</v>
      </c>
      <c r="O648" s="240"/>
    </row>
    <row r="649" spans="1:15" ht="12.75">
      <c r="A649" s="249"/>
      <c r="B649" s="253"/>
      <c r="C649" s="809" t="s">
        <v>632</v>
      </c>
      <c r="D649" s="810"/>
      <c r="E649" s="254">
        <v>44.253</v>
      </c>
      <c r="F649" s="255"/>
      <c r="G649" s="256"/>
      <c r="H649" s="257"/>
      <c r="I649" s="251"/>
      <c r="J649" s="258"/>
      <c r="K649" s="251"/>
      <c r="M649" s="252" t="s">
        <v>632</v>
      </c>
      <c r="O649" s="240"/>
    </row>
    <row r="650" spans="1:15" ht="12.75">
      <c r="A650" s="249"/>
      <c r="B650" s="253"/>
      <c r="C650" s="809" t="s">
        <v>885</v>
      </c>
      <c r="D650" s="810"/>
      <c r="E650" s="254">
        <v>-0.5168</v>
      </c>
      <c r="F650" s="255"/>
      <c r="G650" s="256"/>
      <c r="H650" s="257"/>
      <c r="I650" s="251"/>
      <c r="J650" s="258"/>
      <c r="K650" s="251"/>
      <c r="M650" s="252" t="s">
        <v>885</v>
      </c>
      <c r="O650" s="240"/>
    </row>
    <row r="651" spans="1:15" ht="12.75">
      <c r="A651" s="249"/>
      <c r="B651" s="253"/>
      <c r="C651" s="809" t="s">
        <v>633</v>
      </c>
      <c r="D651" s="810"/>
      <c r="E651" s="254">
        <v>-4.9914</v>
      </c>
      <c r="F651" s="255"/>
      <c r="G651" s="256"/>
      <c r="H651" s="257"/>
      <c r="I651" s="251"/>
      <c r="J651" s="258"/>
      <c r="K651" s="251"/>
      <c r="M651" s="252" t="s">
        <v>633</v>
      </c>
      <c r="O651" s="240"/>
    </row>
    <row r="652" spans="1:15" ht="12.75">
      <c r="A652" s="249"/>
      <c r="B652" s="253"/>
      <c r="C652" s="809" t="s">
        <v>634</v>
      </c>
      <c r="D652" s="810"/>
      <c r="E652" s="254">
        <v>-6.67</v>
      </c>
      <c r="F652" s="255"/>
      <c r="G652" s="256"/>
      <c r="H652" s="257"/>
      <c r="I652" s="251"/>
      <c r="J652" s="258"/>
      <c r="K652" s="251"/>
      <c r="M652" s="252" t="s">
        <v>634</v>
      </c>
      <c r="O652" s="240"/>
    </row>
    <row r="653" spans="1:15" ht="12.75">
      <c r="A653" s="249"/>
      <c r="B653" s="253"/>
      <c r="C653" s="809" t="s">
        <v>635</v>
      </c>
      <c r="D653" s="810"/>
      <c r="E653" s="254">
        <v>2.992</v>
      </c>
      <c r="F653" s="255"/>
      <c r="G653" s="256"/>
      <c r="H653" s="257"/>
      <c r="I653" s="251"/>
      <c r="J653" s="258"/>
      <c r="K653" s="251"/>
      <c r="M653" s="252" t="s">
        <v>635</v>
      </c>
      <c r="O653" s="240"/>
    </row>
    <row r="654" spans="1:80" ht="12.75">
      <c r="A654" s="241">
        <v>174</v>
      </c>
      <c r="B654" s="242" t="s">
        <v>886</v>
      </c>
      <c r="C654" s="243" t="s">
        <v>887</v>
      </c>
      <c r="D654" s="244" t="s">
        <v>183</v>
      </c>
      <c r="E654" s="245">
        <v>90</v>
      </c>
      <c r="F654" s="828"/>
      <c r="G654" s="246">
        <f>E654*F654</f>
        <v>0</v>
      </c>
      <c r="H654" s="247">
        <v>0</v>
      </c>
      <c r="I654" s="248">
        <f>E654*H654</f>
        <v>0</v>
      </c>
      <c r="J654" s="247">
        <v>-0.059</v>
      </c>
      <c r="K654" s="248">
        <f>E654*J654</f>
        <v>-5.31</v>
      </c>
      <c r="O654" s="240">
        <v>2</v>
      </c>
      <c r="AA654" s="213">
        <v>1</v>
      </c>
      <c r="AB654" s="213">
        <v>1</v>
      </c>
      <c r="AC654" s="213">
        <v>1</v>
      </c>
      <c r="AZ654" s="213">
        <v>1</v>
      </c>
      <c r="BA654" s="213">
        <f>IF(AZ654=1,G654,0)</f>
        <v>0</v>
      </c>
      <c r="BB654" s="213">
        <f>IF(AZ654=2,G654,0)</f>
        <v>0</v>
      </c>
      <c r="BC654" s="213">
        <f>IF(AZ654=3,G654,0)</f>
        <v>0</v>
      </c>
      <c r="BD654" s="213">
        <f>IF(AZ654=4,G654,0)</f>
        <v>0</v>
      </c>
      <c r="BE654" s="213">
        <f>IF(AZ654=5,G654,0)</f>
        <v>0</v>
      </c>
      <c r="CA654" s="240">
        <v>1</v>
      </c>
      <c r="CB654" s="240">
        <v>1</v>
      </c>
    </row>
    <row r="655" spans="1:15" ht="12.75">
      <c r="A655" s="249"/>
      <c r="B655" s="253"/>
      <c r="C655" s="809" t="s">
        <v>649</v>
      </c>
      <c r="D655" s="810"/>
      <c r="E655" s="254">
        <v>30</v>
      </c>
      <c r="F655" s="255"/>
      <c r="G655" s="256"/>
      <c r="H655" s="257"/>
      <c r="I655" s="251"/>
      <c r="J655" s="258"/>
      <c r="K655" s="251"/>
      <c r="M655" s="252" t="s">
        <v>649</v>
      </c>
      <c r="O655" s="240"/>
    </row>
    <row r="656" spans="1:15" ht="12.75">
      <c r="A656" s="249"/>
      <c r="B656" s="253"/>
      <c r="C656" s="809" t="s">
        <v>650</v>
      </c>
      <c r="D656" s="810"/>
      <c r="E656" s="254">
        <v>27</v>
      </c>
      <c r="F656" s="255"/>
      <c r="G656" s="256"/>
      <c r="H656" s="257"/>
      <c r="I656" s="251"/>
      <c r="J656" s="258"/>
      <c r="K656" s="251"/>
      <c r="M656" s="252" t="s">
        <v>650</v>
      </c>
      <c r="O656" s="240"/>
    </row>
    <row r="657" spans="1:15" ht="12.75">
      <c r="A657" s="249"/>
      <c r="B657" s="253"/>
      <c r="C657" s="809" t="s">
        <v>651</v>
      </c>
      <c r="D657" s="810"/>
      <c r="E657" s="254">
        <v>30</v>
      </c>
      <c r="F657" s="255"/>
      <c r="G657" s="256"/>
      <c r="H657" s="257"/>
      <c r="I657" s="251"/>
      <c r="J657" s="258"/>
      <c r="K657" s="251"/>
      <c r="M657" s="252" t="s">
        <v>651</v>
      </c>
      <c r="O657" s="240"/>
    </row>
    <row r="658" spans="1:15" ht="12.75">
      <c r="A658" s="249"/>
      <c r="B658" s="253"/>
      <c r="C658" s="809" t="s">
        <v>888</v>
      </c>
      <c r="D658" s="810"/>
      <c r="E658" s="254">
        <v>3</v>
      </c>
      <c r="F658" s="255"/>
      <c r="G658" s="256"/>
      <c r="H658" s="257"/>
      <c r="I658" s="251"/>
      <c r="J658" s="258"/>
      <c r="K658" s="251"/>
      <c r="M658" s="252" t="s">
        <v>888</v>
      </c>
      <c r="O658" s="240"/>
    </row>
    <row r="659" spans="1:80" ht="12.75">
      <c r="A659" s="241">
        <v>175</v>
      </c>
      <c r="B659" s="242" t="s">
        <v>889</v>
      </c>
      <c r="C659" s="243" t="s">
        <v>890</v>
      </c>
      <c r="D659" s="244" t="s">
        <v>183</v>
      </c>
      <c r="E659" s="245">
        <v>1.9238</v>
      </c>
      <c r="F659" s="828"/>
      <c r="G659" s="246">
        <f>E659*F659</f>
        <v>0</v>
      </c>
      <c r="H659" s="247">
        <v>0.00304</v>
      </c>
      <c r="I659" s="248">
        <f>E659*H659</f>
        <v>0.005848352</v>
      </c>
      <c r="J659" s="247">
        <v>-0.065</v>
      </c>
      <c r="K659" s="248">
        <f>E659*J659</f>
        <v>-0.125047</v>
      </c>
      <c r="O659" s="240">
        <v>2</v>
      </c>
      <c r="AA659" s="213">
        <v>1</v>
      </c>
      <c r="AB659" s="213">
        <v>1</v>
      </c>
      <c r="AC659" s="213">
        <v>1</v>
      </c>
      <c r="AZ659" s="213">
        <v>1</v>
      </c>
      <c r="BA659" s="213">
        <f>IF(AZ659=1,G659,0)</f>
        <v>0</v>
      </c>
      <c r="BB659" s="213">
        <f>IF(AZ659=2,G659,0)</f>
        <v>0</v>
      </c>
      <c r="BC659" s="213">
        <f>IF(AZ659=3,G659,0)</f>
        <v>0</v>
      </c>
      <c r="BD659" s="213">
        <f>IF(AZ659=4,G659,0)</f>
        <v>0</v>
      </c>
      <c r="BE659" s="213">
        <f>IF(AZ659=5,G659,0)</f>
        <v>0</v>
      </c>
      <c r="CA659" s="240">
        <v>1</v>
      </c>
      <c r="CB659" s="240">
        <v>1</v>
      </c>
    </row>
    <row r="660" spans="1:15" ht="12.75">
      <c r="A660" s="249"/>
      <c r="B660" s="253"/>
      <c r="C660" s="809" t="s">
        <v>891</v>
      </c>
      <c r="D660" s="810"/>
      <c r="E660" s="254">
        <v>1.407</v>
      </c>
      <c r="F660" s="255"/>
      <c r="G660" s="256"/>
      <c r="H660" s="257"/>
      <c r="I660" s="251"/>
      <c r="J660" s="258"/>
      <c r="K660" s="251"/>
      <c r="M660" s="252" t="s">
        <v>891</v>
      </c>
      <c r="O660" s="240"/>
    </row>
    <row r="661" spans="1:15" ht="12.75">
      <c r="A661" s="249"/>
      <c r="B661" s="253"/>
      <c r="C661" s="809" t="s">
        <v>892</v>
      </c>
      <c r="D661" s="810"/>
      <c r="E661" s="254">
        <v>0.5168</v>
      </c>
      <c r="F661" s="255"/>
      <c r="G661" s="256"/>
      <c r="H661" s="257"/>
      <c r="I661" s="251"/>
      <c r="J661" s="258"/>
      <c r="K661" s="251"/>
      <c r="M661" s="252" t="s">
        <v>892</v>
      </c>
      <c r="O661" s="240"/>
    </row>
    <row r="662" spans="1:80" ht="12.75">
      <c r="A662" s="241">
        <v>176</v>
      </c>
      <c r="B662" s="242" t="s">
        <v>893</v>
      </c>
      <c r="C662" s="243" t="s">
        <v>894</v>
      </c>
      <c r="D662" s="244" t="s">
        <v>183</v>
      </c>
      <c r="E662" s="245">
        <v>1.8</v>
      </c>
      <c r="F662" s="828"/>
      <c r="G662" s="246">
        <f>E662*F662</f>
        <v>0</v>
      </c>
      <c r="H662" s="247">
        <v>0.00117</v>
      </c>
      <c r="I662" s="248">
        <f>E662*H662</f>
        <v>0.0021060000000000002</v>
      </c>
      <c r="J662" s="247">
        <v>-0.076</v>
      </c>
      <c r="K662" s="248">
        <f>E662*J662</f>
        <v>-0.1368</v>
      </c>
      <c r="O662" s="240">
        <v>2</v>
      </c>
      <c r="AA662" s="213">
        <v>1</v>
      </c>
      <c r="AB662" s="213">
        <v>1</v>
      </c>
      <c r="AC662" s="213">
        <v>1</v>
      </c>
      <c r="AZ662" s="213">
        <v>1</v>
      </c>
      <c r="BA662" s="213">
        <f>IF(AZ662=1,G662,0)</f>
        <v>0</v>
      </c>
      <c r="BB662" s="213">
        <f>IF(AZ662=2,G662,0)</f>
        <v>0</v>
      </c>
      <c r="BC662" s="213">
        <f>IF(AZ662=3,G662,0)</f>
        <v>0</v>
      </c>
      <c r="BD662" s="213">
        <f>IF(AZ662=4,G662,0)</f>
        <v>0</v>
      </c>
      <c r="BE662" s="213">
        <f>IF(AZ662=5,G662,0)</f>
        <v>0</v>
      </c>
      <c r="CA662" s="240">
        <v>1</v>
      </c>
      <c r="CB662" s="240">
        <v>1</v>
      </c>
    </row>
    <row r="663" spans="1:15" ht="12.75">
      <c r="A663" s="249"/>
      <c r="B663" s="253"/>
      <c r="C663" s="809" t="s">
        <v>895</v>
      </c>
      <c r="D663" s="810"/>
      <c r="E663" s="254">
        <v>1.8</v>
      </c>
      <c r="F663" s="255"/>
      <c r="G663" s="256"/>
      <c r="H663" s="257"/>
      <c r="I663" s="251"/>
      <c r="J663" s="258"/>
      <c r="K663" s="251"/>
      <c r="M663" s="252" t="s">
        <v>895</v>
      </c>
      <c r="O663" s="240"/>
    </row>
    <row r="664" spans="1:80" ht="12.75">
      <c r="A664" s="241">
        <v>177</v>
      </c>
      <c r="B664" s="242" t="s">
        <v>896</v>
      </c>
      <c r="C664" s="243" t="s">
        <v>897</v>
      </c>
      <c r="D664" s="244" t="s">
        <v>355</v>
      </c>
      <c r="E664" s="245">
        <v>25</v>
      </c>
      <c r="F664" s="828"/>
      <c r="G664" s="246">
        <f>E664*F664</f>
        <v>0</v>
      </c>
      <c r="H664" s="247">
        <v>0.2</v>
      </c>
      <c r="I664" s="248">
        <f>E664*H664</f>
        <v>5</v>
      </c>
      <c r="J664" s="247"/>
      <c r="K664" s="248">
        <f>E664*J664</f>
        <v>0</v>
      </c>
      <c r="O664" s="240">
        <v>2</v>
      </c>
      <c r="AA664" s="213">
        <v>12</v>
      </c>
      <c r="AB664" s="213">
        <v>0</v>
      </c>
      <c r="AC664" s="213">
        <v>237</v>
      </c>
      <c r="AZ664" s="213">
        <v>1</v>
      </c>
      <c r="BA664" s="213">
        <f>IF(AZ664=1,G664,0)</f>
        <v>0</v>
      </c>
      <c r="BB664" s="213">
        <f>IF(AZ664=2,G664,0)</f>
        <v>0</v>
      </c>
      <c r="BC664" s="213">
        <f>IF(AZ664=3,G664,0)</f>
        <v>0</v>
      </c>
      <c r="BD664" s="213">
        <f>IF(AZ664=4,G664,0)</f>
        <v>0</v>
      </c>
      <c r="BE664" s="213">
        <f>IF(AZ664=5,G664,0)</f>
        <v>0</v>
      </c>
      <c r="CA664" s="240">
        <v>12</v>
      </c>
      <c r="CB664" s="240">
        <v>0</v>
      </c>
    </row>
    <row r="665" spans="1:15" ht="12.75">
      <c r="A665" s="249"/>
      <c r="B665" s="253"/>
      <c r="C665" s="809" t="s">
        <v>898</v>
      </c>
      <c r="D665" s="810"/>
      <c r="E665" s="254">
        <v>25</v>
      </c>
      <c r="F665" s="255"/>
      <c r="G665" s="256"/>
      <c r="H665" s="257"/>
      <c r="I665" s="251"/>
      <c r="J665" s="258"/>
      <c r="K665" s="251"/>
      <c r="M665" s="252" t="s">
        <v>898</v>
      </c>
      <c r="O665" s="240"/>
    </row>
    <row r="666" spans="1:57" ht="12.75">
      <c r="A666" s="259"/>
      <c r="B666" s="260" t="s">
        <v>96</v>
      </c>
      <c r="C666" s="261" t="s">
        <v>845</v>
      </c>
      <c r="D666" s="262"/>
      <c r="E666" s="263"/>
      <c r="F666" s="264"/>
      <c r="G666" s="265">
        <f>SUM(G610:G665)</f>
        <v>0</v>
      </c>
      <c r="H666" s="266"/>
      <c r="I666" s="267">
        <f>SUM(I610:I665)</f>
        <v>5.057211078</v>
      </c>
      <c r="J666" s="266"/>
      <c r="K666" s="267">
        <f>SUM(K610:K665)</f>
        <v>-32.63983460000001</v>
      </c>
      <c r="O666" s="240">
        <v>4</v>
      </c>
      <c r="BA666" s="268">
        <f>SUM(BA610:BA665)</f>
        <v>0</v>
      </c>
      <c r="BB666" s="268">
        <f>SUM(BB610:BB665)</f>
        <v>0</v>
      </c>
      <c r="BC666" s="268">
        <f>SUM(BC610:BC665)</f>
        <v>0</v>
      </c>
      <c r="BD666" s="268">
        <f>SUM(BD610:BD665)</f>
        <v>0</v>
      </c>
      <c r="BE666" s="268">
        <f>SUM(BE610:BE665)</f>
        <v>0</v>
      </c>
    </row>
    <row r="667" spans="1:15" ht="12.75">
      <c r="A667" s="230" t="s">
        <v>93</v>
      </c>
      <c r="B667" s="231" t="s">
        <v>899</v>
      </c>
      <c r="C667" s="232" t="s">
        <v>900</v>
      </c>
      <c r="D667" s="233"/>
      <c r="E667" s="234"/>
      <c r="F667" s="234"/>
      <c r="G667" s="235"/>
      <c r="H667" s="236"/>
      <c r="I667" s="237"/>
      <c r="J667" s="238"/>
      <c r="K667" s="239"/>
      <c r="O667" s="240">
        <v>1</v>
      </c>
    </row>
    <row r="668" spans="1:80" ht="12.75">
      <c r="A668" s="241">
        <v>178</v>
      </c>
      <c r="B668" s="242" t="s">
        <v>902</v>
      </c>
      <c r="C668" s="243" t="s">
        <v>903</v>
      </c>
      <c r="D668" s="244" t="s">
        <v>309</v>
      </c>
      <c r="E668" s="245">
        <v>207.385913248</v>
      </c>
      <c r="F668" s="828"/>
      <c r="G668" s="246">
        <f>E668*F668</f>
        <v>0</v>
      </c>
      <c r="H668" s="247">
        <v>0</v>
      </c>
      <c r="I668" s="248">
        <f>E668*H668</f>
        <v>0</v>
      </c>
      <c r="J668" s="247"/>
      <c r="K668" s="248">
        <f>E668*J668</f>
        <v>0</v>
      </c>
      <c r="O668" s="240">
        <v>2</v>
      </c>
      <c r="AA668" s="213">
        <v>7</v>
      </c>
      <c r="AB668" s="213">
        <v>1</v>
      </c>
      <c r="AC668" s="213">
        <v>2</v>
      </c>
      <c r="AZ668" s="213">
        <v>1</v>
      </c>
      <c r="BA668" s="213">
        <f>IF(AZ668=1,G668,0)</f>
        <v>0</v>
      </c>
      <c r="BB668" s="213">
        <f>IF(AZ668=2,G668,0)</f>
        <v>0</v>
      </c>
      <c r="BC668" s="213">
        <f>IF(AZ668=3,G668,0)</f>
        <v>0</v>
      </c>
      <c r="BD668" s="213">
        <f>IF(AZ668=4,G668,0)</f>
        <v>0</v>
      </c>
      <c r="BE668" s="213">
        <f>IF(AZ668=5,G668,0)</f>
        <v>0</v>
      </c>
      <c r="CA668" s="240">
        <v>7</v>
      </c>
      <c r="CB668" s="240">
        <v>1</v>
      </c>
    </row>
    <row r="669" spans="1:57" ht="12.75">
      <c r="A669" s="259"/>
      <c r="B669" s="260" t="s">
        <v>96</v>
      </c>
      <c r="C669" s="261" t="s">
        <v>901</v>
      </c>
      <c r="D669" s="262"/>
      <c r="E669" s="263"/>
      <c r="F669" s="264"/>
      <c r="G669" s="265">
        <f>SUM(G667:G668)</f>
        <v>0</v>
      </c>
      <c r="H669" s="266"/>
      <c r="I669" s="267">
        <f>SUM(I667:I668)</f>
        <v>0</v>
      </c>
      <c r="J669" s="266"/>
      <c r="K669" s="267">
        <f>SUM(K667:K668)</f>
        <v>0</v>
      </c>
      <c r="O669" s="240">
        <v>4</v>
      </c>
      <c r="BA669" s="268">
        <f>SUM(BA667:BA668)</f>
        <v>0</v>
      </c>
      <c r="BB669" s="268">
        <f>SUM(BB667:BB668)</f>
        <v>0</v>
      </c>
      <c r="BC669" s="268">
        <f>SUM(BC667:BC668)</f>
        <v>0</v>
      </c>
      <c r="BD669" s="268">
        <f>SUM(BD667:BD668)</f>
        <v>0</v>
      </c>
      <c r="BE669" s="268">
        <f>SUM(BE667:BE668)</f>
        <v>0</v>
      </c>
    </row>
    <row r="670" spans="1:15" ht="12.75">
      <c r="A670" s="230" t="s">
        <v>93</v>
      </c>
      <c r="B670" s="231" t="s">
        <v>904</v>
      </c>
      <c r="C670" s="232" t="s">
        <v>905</v>
      </c>
      <c r="D670" s="233"/>
      <c r="E670" s="234"/>
      <c r="F670" s="234"/>
      <c r="G670" s="235"/>
      <c r="H670" s="236"/>
      <c r="I670" s="237"/>
      <c r="J670" s="238"/>
      <c r="K670" s="239"/>
      <c r="O670" s="240">
        <v>1</v>
      </c>
    </row>
    <row r="671" spans="1:80" ht="12.75">
      <c r="A671" s="241">
        <v>179</v>
      </c>
      <c r="B671" s="242" t="s">
        <v>907</v>
      </c>
      <c r="C671" s="243" t="s">
        <v>908</v>
      </c>
      <c r="D671" s="244" t="s">
        <v>183</v>
      </c>
      <c r="E671" s="245">
        <v>120</v>
      </c>
      <c r="F671" s="828"/>
      <c r="G671" s="246">
        <f>E671*F671</f>
        <v>0</v>
      </c>
      <c r="H671" s="247">
        <v>0</v>
      </c>
      <c r="I671" s="248">
        <f>E671*H671</f>
        <v>0</v>
      </c>
      <c r="J671" s="247"/>
      <c r="K671" s="248">
        <f>E671*J671</f>
        <v>0</v>
      </c>
      <c r="O671" s="240">
        <v>2</v>
      </c>
      <c r="AA671" s="213">
        <v>12</v>
      </c>
      <c r="AB671" s="213">
        <v>0</v>
      </c>
      <c r="AC671" s="213">
        <v>57</v>
      </c>
      <c r="AZ671" s="213">
        <v>2</v>
      </c>
      <c r="BA671" s="213">
        <f>IF(AZ671=1,G671,0)</f>
        <v>0</v>
      </c>
      <c r="BB671" s="213">
        <f>IF(AZ671=2,G671,0)</f>
        <v>0</v>
      </c>
      <c r="BC671" s="213">
        <f>IF(AZ671=3,G671,0)</f>
        <v>0</v>
      </c>
      <c r="BD671" s="213">
        <f>IF(AZ671=4,G671,0)</f>
        <v>0</v>
      </c>
      <c r="BE671" s="213">
        <f>IF(AZ671=5,G671,0)</f>
        <v>0</v>
      </c>
      <c r="CA671" s="240">
        <v>12</v>
      </c>
      <c r="CB671" s="240">
        <v>0</v>
      </c>
    </row>
    <row r="672" spans="1:15" ht="12.75">
      <c r="A672" s="249"/>
      <c r="B672" s="253"/>
      <c r="C672" s="809" t="s">
        <v>366</v>
      </c>
      <c r="D672" s="810"/>
      <c r="E672" s="254">
        <v>120</v>
      </c>
      <c r="F672" s="255"/>
      <c r="G672" s="256"/>
      <c r="H672" s="257"/>
      <c r="I672" s="251"/>
      <c r="J672" s="258"/>
      <c r="K672" s="251"/>
      <c r="M672" s="252" t="s">
        <v>366</v>
      </c>
      <c r="O672" s="240"/>
    </row>
    <row r="673" spans="1:80" ht="22.5">
      <c r="A673" s="241">
        <v>180</v>
      </c>
      <c r="B673" s="242" t="s">
        <v>909</v>
      </c>
      <c r="C673" s="243" t="s">
        <v>910</v>
      </c>
      <c r="D673" s="244" t="s">
        <v>183</v>
      </c>
      <c r="E673" s="245">
        <v>123.5</v>
      </c>
      <c r="F673" s="828"/>
      <c r="G673" s="246">
        <f>E673*F673</f>
        <v>0</v>
      </c>
      <c r="H673" s="247">
        <v>0.00044</v>
      </c>
      <c r="I673" s="248">
        <f>E673*H673</f>
        <v>0.05434</v>
      </c>
      <c r="J673" s="247">
        <v>0</v>
      </c>
      <c r="K673" s="248">
        <f>E673*J673</f>
        <v>0</v>
      </c>
      <c r="O673" s="240">
        <v>2</v>
      </c>
      <c r="AA673" s="213">
        <v>1</v>
      </c>
      <c r="AB673" s="213">
        <v>7</v>
      </c>
      <c r="AC673" s="213">
        <v>7</v>
      </c>
      <c r="AZ673" s="213">
        <v>2</v>
      </c>
      <c r="BA673" s="213">
        <f>IF(AZ673=1,G673,0)</f>
        <v>0</v>
      </c>
      <c r="BB673" s="213">
        <f>IF(AZ673=2,G673,0)</f>
        <v>0</v>
      </c>
      <c r="BC673" s="213">
        <f>IF(AZ673=3,G673,0)</f>
        <v>0</v>
      </c>
      <c r="BD673" s="213">
        <f>IF(AZ673=4,G673,0)</f>
        <v>0</v>
      </c>
      <c r="BE673" s="213">
        <f>IF(AZ673=5,G673,0)</f>
        <v>0</v>
      </c>
      <c r="CA673" s="240">
        <v>1</v>
      </c>
      <c r="CB673" s="240">
        <v>7</v>
      </c>
    </row>
    <row r="674" spans="1:15" ht="12.75">
      <c r="A674" s="249"/>
      <c r="B674" s="253"/>
      <c r="C674" s="809" t="s">
        <v>911</v>
      </c>
      <c r="D674" s="810"/>
      <c r="E674" s="254">
        <v>3.5</v>
      </c>
      <c r="F674" s="255"/>
      <c r="G674" s="256"/>
      <c r="H674" s="257"/>
      <c r="I674" s="251"/>
      <c r="J674" s="258"/>
      <c r="K674" s="251"/>
      <c r="M674" s="252" t="s">
        <v>911</v>
      </c>
      <c r="O674" s="240"/>
    </row>
    <row r="675" spans="1:15" ht="12.75">
      <c r="A675" s="249"/>
      <c r="B675" s="253"/>
      <c r="C675" s="809" t="s">
        <v>912</v>
      </c>
      <c r="D675" s="810"/>
      <c r="E675" s="254">
        <v>120</v>
      </c>
      <c r="F675" s="255"/>
      <c r="G675" s="256"/>
      <c r="H675" s="257"/>
      <c r="I675" s="251"/>
      <c r="J675" s="258"/>
      <c r="K675" s="251"/>
      <c r="M675" s="252" t="s">
        <v>912</v>
      </c>
      <c r="O675" s="240"/>
    </row>
    <row r="676" spans="1:80" ht="22.5">
      <c r="A676" s="241">
        <v>181</v>
      </c>
      <c r="B676" s="242" t="s">
        <v>913</v>
      </c>
      <c r="C676" s="243" t="s">
        <v>914</v>
      </c>
      <c r="D676" s="244" t="s">
        <v>183</v>
      </c>
      <c r="E676" s="245">
        <v>82</v>
      </c>
      <c r="F676" s="828"/>
      <c r="G676" s="246">
        <f>E676*F676</f>
        <v>0</v>
      </c>
      <c r="H676" s="247">
        <v>0.00063</v>
      </c>
      <c r="I676" s="248">
        <f>E676*H676</f>
        <v>0.051660000000000005</v>
      </c>
      <c r="J676" s="247">
        <v>0</v>
      </c>
      <c r="K676" s="248">
        <f>E676*J676</f>
        <v>0</v>
      </c>
      <c r="O676" s="240">
        <v>2</v>
      </c>
      <c r="AA676" s="213">
        <v>1</v>
      </c>
      <c r="AB676" s="213">
        <v>7</v>
      </c>
      <c r="AC676" s="213">
        <v>7</v>
      </c>
      <c r="AZ676" s="213">
        <v>2</v>
      </c>
      <c r="BA676" s="213">
        <f>IF(AZ676=1,G676,0)</f>
        <v>0</v>
      </c>
      <c r="BB676" s="213">
        <f>IF(AZ676=2,G676,0)</f>
        <v>0</v>
      </c>
      <c r="BC676" s="213">
        <f>IF(AZ676=3,G676,0)</f>
        <v>0</v>
      </c>
      <c r="BD676" s="213">
        <f>IF(AZ676=4,G676,0)</f>
        <v>0</v>
      </c>
      <c r="BE676" s="213">
        <f>IF(AZ676=5,G676,0)</f>
        <v>0</v>
      </c>
      <c r="CA676" s="240">
        <v>1</v>
      </c>
      <c r="CB676" s="240">
        <v>7</v>
      </c>
    </row>
    <row r="677" spans="1:15" ht="12.75">
      <c r="A677" s="249"/>
      <c r="B677" s="253"/>
      <c r="C677" s="809" t="s">
        <v>367</v>
      </c>
      <c r="D677" s="810"/>
      <c r="E677" s="254">
        <v>21</v>
      </c>
      <c r="F677" s="255"/>
      <c r="G677" s="256"/>
      <c r="H677" s="257"/>
      <c r="I677" s="251"/>
      <c r="J677" s="258"/>
      <c r="K677" s="251"/>
      <c r="M677" s="252" t="s">
        <v>367</v>
      </c>
      <c r="O677" s="240"/>
    </row>
    <row r="678" spans="1:15" ht="12.75">
      <c r="A678" s="249"/>
      <c r="B678" s="253"/>
      <c r="C678" s="809" t="s">
        <v>368</v>
      </c>
      <c r="D678" s="810"/>
      <c r="E678" s="254">
        <v>15</v>
      </c>
      <c r="F678" s="255"/>
      <c r="G678" s="256"/>
      <c r="H678" s="257"/>
      <c r="I678" s="251"/>
      <c r="J678" s="258"/>
      <c r="K678" s="251"/>
      <c r="M678" s="252" t="s">
        <v>368</v>
      </c>
      <c r="O678" s="240"/>
    </row>
    <row r="679" spans="1:15" ht="12.75">
      <c r="A679" s="249"/>
      <c r="B679" s="253"/>
      <c r="C679" s="809" t="s">
        <v>369</v>
      </c>
      <c r="D679" s="810"/>
      <c r="E679" s="254">
        <v>46</v>
      </c>
      <c r="F679" s="255"/>
      <c r="G679" s="256"/>
      <c r="H679" s="257"/>
      <c r="I679" s="251"/>
      <c r="J679" s="258"/>
      <c r="K679" s="251"/>
      <c r="M679" s="252" t="s">
        <v>369</v>
      </c>
      <c r="O679" s="240"/>
    </row>
    <row r="680" spans="1:80" ht="22.5">
      <c r="A680" s="241">
        <v>182</v>
      </c>
      <c r="B680" s="242" t="s">
        <v>915</v>
      </c>
      <c r="C680" s="243" t="s">
        <v>916</v>
      </c>
      <c r="D680" s="244" t="s">
        <v>183</v>
      </c>
      <c r="E680" s="245">
        <v>3.5</v>
      </c>
      <c r="F680" s="828"/>
      <c r="G680" s="246">
        <f>E680*F680</f>
        <v>0</v>
      </c>
      <c r="H680" s="247">
        <v>0.00559</v>
      </c>
      <c r="I680" s="248">
        <f>E680*H680</f>
        <v>0.019565000000000003</v>
      </c>
      <c r="J680" s="247">
        <v>0</v>
      </c>
      <c r="K680" s="248">
        <f>E680*J680</f>
        <v>0</v>
      </c>
      <c r="O680" s="240">
        <v>2</v>
      </c>
      <c r="AA680" s="213">
        <v>1</v>
      </c>
      <c r="AB680" s="213">
        <v>7</v>
      </c>
      <c r="AC680" s="213">
        <v>7</v>
      </c>
      <c r="AZ680" s="213">
        <v>2</v>
      </c>
      <c r="BA680" s="213">
        <f>IF(AZ680=1,G680,0)</f>
        <v>0</v>
      </c>
      <c r="BB680" s="213">
        <f>IF(AZ680=2,G680,0)</f>
        <v>0</v>
      </c>
      <c r="BC680" s="213">
        <f>IF(AZ680=3,G680,0)</f>
        <v>0</v>
      </c>
      <c r="BD680" s="213">
        <f>IF(AZ680=4,G680,0)</f>
        <v>0</v>
      </c>
      <c r="BE680" s="213">
        <f>IF(AZ680=5,G680,0)</f>
        <v>0</v>
      </c>
      <c r="CA680" s="240">
        <v>1</v>
      </c>
      <c r="CB680" s="240">
        <v>7</v>
      </c>
    </row>
    <row r="681" spans="1:15" ht="12.75">
      <c r="A681" s="249"/>
      <c r="B681" s="253"/>
      <c r="C681" s="809" t="s">
        <v>911</v>
      </c>
      <c r="D681" s="810"/>
      <c r="E681" s="254">
        <v>3.5</v>
      </c>
      <c r="F681" s="255"/>
      <c r="G681" s="256"/>
      <c r="H681" s="257"/>
      <c r="I681" s="251"/>
      <c r="J681" s="258"/>
      <c r="K681" s="251"/>
      <c r="M681" s="252" t="s">
        <v>911</v>
      </c>
      <c r="O681" s="240"/>
    </row>
    <row r="682" spans="1:80" ht="22.5">
      <c r="A682" s="241">
        <v>183</v>
      </c>
      <c r="B682" s="242" t="s">
        <v>917</v>
      </c>
      <c r="C682" s="243" t="s">
        <v>918</v>
      </c>
      <c r="D682" s="244" t="s">
        <v>183</v>
      </c>
      <c r="E682" s="245">
        <v>120</v>
      </c>
      <c r="F682" s="828"/>
      <c r="G682" s="246">
        <f>E682*F682</f>
        <v>0</v>
      </c>
      <c r="H682" s="247">
        <v>0.00982</v>
      </c>
      <c r="I682" s="248">
        <f>E682*H682</f>
        <v>1.1784000000000001</v>
      </c>
      <c r="J682" s="247">
        <v>0</v>
      </c>
      <c r="K682" s="248">
        <f>E682*J682</f>
        <v>0</v>
      </c>
      <c r="O682" s="240">
        <v>2</v>
      </c>
      <c r="AA682" s="213">
        <v>1</v>
      </c>
      <c r="AB682" s="213">
        <v>7</v>
      </c>
      <c r="AC682" s="213">
        <v>7</v>
      </c>
      <c r="AZ682" s="213">
        <v>2</v>
      </c>
      <c r="BA682" s="213">
        <f>IF(AZ682=1,G682,0)</f>
        <v>0</v>
      </c>
      <c r="BB682" s="213">
        <f>IF(AZ682=2,G682,0)</f>
        <v>0</v>
      </c>
      <c r="BC682" s="213">
        <f>IF(AZ682=3,G682,0)</f>
        <v>0</v>
      </c>
      <c r="BD682" s="213">
        <f>IF(AZ682=4,G682,0)</f>
        <v>0</v>
      </c>
      <c r="BE682" s="213">
        <f>IF(AZ682=5,G682,0)</f>
        <v>0</v>
      </c>
      <c r="CA682" s="240">
        <v>1</v>
      </c>
      <c r="CB682" s="240">
        <v>7</v>
      </c>
    </row>
    <row r="683" spans="1:15" ht="12.75">
      <c r="A683" s="249"/>
      <c r="B683" s="250"/>
      <c r="C683" s="768" t="s">
        <v>919</v>
      </c>
      <c r="D683" s="769"/>
      <c r="E683" s="769"/>
      <c r="F683" s="769"/>
      <c r="G683" s="770"/>
      <c r="I683" s="251"/>
      <c r="K683" s="251"/>
      <c r="L683" s="252" t="s">
        <v>919</v>
      </c>
      <c r="O683" s="240">
        <v>3</v>
      </c>
    </row>
    <row r="684" spans="1:15" ht="12.75">
      <c r="A684" s="249"/>
      <c r="B684" s="253"/>
      <c r="C684" s="809" t="s">
        <v>912</v>
      </c>
      <c r="D684" s="810"/>
      <c r="E684" s="254">
        <v>120</v>
      </c>
      <c r="F684" s="255"/>
      <c r="G684" s="256"/>
      <c r="H684" s="257"/>
      <c r="I684" s="251"/>
      <c r="J684" s="258"/>
      <c r="K684" s="251"/>
      <c r="M684" s="252" t="s">
        <v>912</v>
      </c>
      <c r="O684" s="240"/>
    </row>
    <row r="685" spans="1:80" ht="22.5">
      <c r="A685" s="241">
        <v>184</v>
      </c>
      <c r="B685" s="242" t="s">
        <v>920</v>
      </c>
      <c r="C685" s="243" t="s">
        <v>921</v>
      </c>
      <c r="D685" s="244" t="s">
        <v>183</v>
      </c>
      <c r="E685" s="245">
        <v>46</v>
      </c>
      <c r="F685" s="828"/>
      <c r="G685" s="246">
        <f>E685*F685</f>
        <v>0</v>
      </c>
      <c r="H685" s="247">
        <v>0.00598</v>
      </c>
      <c r="I685" s="248">
        <f>E685*H685</f>
        <v>0.27508</v>
      </c>
      <c r="J685" s="247">
        <v>0</v>
      </c>
      <c r="K685" s="248">
        <f>E685*J685</f>
        <v>0</v>
      </c>
      <c r="O685" s="240">
        <v>2</v>
      </c>
      <c r="AA685" s="213">
        <v>1</v>
      </c>
      <c r="AB685" s="213">
        <v>7</v>
      </c>
      <c r="AC685" s="213">
        <v>7</v>
      </c>
      <c r="AZ685" s="213">
        <v>2</v>
      </c>
      <c r="BA685" s="213">
        <f>IF(AZ685=1,G685,0)</f>
        <v>0</v>
      </c>
      <c r="BB685" s="213">
        <f>IF(AZ685=2,G685,0)</f>
        <v>0</v>
      </c>
      <c r="BC685" s="213">
        <f>IF(AZ685=3,G685,0)</f>
        <v>0</v>
      </c>
      <c r="BD685" s="213">
        <f>IF(AZ685=4,G685,0)</f>
        <v>0</v>
      </c>
      <c r="BE685" s="213">
        <f>IF(AZ685=5,G685,0)</f>
        <v>0</v>
      </c>
      <c r="CA685" s="240">
        <v>1</v>
      </c>
      <c r="CB685" s="240">
        <v>7</v>
      </c>
    </row>
    <row r="686" spans="1:15" ht="12.75">
      <c r="A686" s="249"/>
      <c r="B686" s="253"/>
      <c r="C686" s="809" t="s">
        <v>369</v>
      </c>
      <c r="D686" s="810"/>
      <c r="E686" s="254">
        <v>46</v>
      </c>
      <c r="F686" s="255"/>
      <c r="G686" s="256"/>
      <c r="H686" s="257"/>
      <c r="I686" s="251"/>
      <c r="J686" s="258"/>
      <c r="K686" s="251"/>
      <c r="M686" s="252" t="s">
        <v>369</v>
      </c>
      <c r="O686" s="240"/>
    </row>
    <row r="687" spans="1:80" ht="22.5">
      <c r="A687" s="241">
        <v>185</v>
      </c>
      <c r="B687" s="242" t="s">
        <v>922</v>
      </c>
      <c r="C687" s="243" t="s">
        <v>923</v>
      </c>
      <c r="D687" s="244" t="s">
        <v>183</v>
      </c>
      <c r="E687" s="245">
        <v>36</v>
      </c>
      <c r="F687" s="828"/>
      <c r="G687" s="246">
        <f>E687*F687</f>
        <v>0</v>
      </c>
      <c r="H687" s="247">
        <v>0.00999</v>
      </c>
      <c r="I687" s="248">
        <f>E687*H687</f>
        <v>0.35964</v>
      </c>
      <c r="J687" s="247"/>
      <c r="K687" s="248">
        <f>E687*J687</f>
        <v>0</v>
      </c>
      <c r="O687" s="240">
        <v>2</v>
      </c>
      <c r="AA687" s="213">
        <v>12</v>
      </c>
      <c r="AB687" s="213">
        <v>0</v>
      </c>
      <c r="AC687" s="213">
        <v>65</v>
      </c>
      <c r="AZ687" s="213">
        <v>2</v>
      </c>
      <c r="BA687" s="213">
        <f>IF(AZ687=1,G687,0)</f>
        <v>0</v>
      </c>
      <c r="BB687" s="213">
        <f>IF(AZ687=2,G687,0)</f>
        <v>0</v>
      </c>
      <c r="BC687" s="213">
        <f>IF(AZ687=3,G687,0)</f>
        <v>0</v>
      </c>
      <c r="BD687" s="213">
        <f>IF(AZ687=4,G687,0)</f>
        <v>0</v>
      </c>
      <c r="BE687" s="213">
        <f>IF(AZ687=5,G687,0)</f>
        <v>0</v>
      </c>
      <c r="CA687" s="240">
        <v>12</v>
      </c>
      <c r="CB687" s="240">
        <v>0</v>
      </c>
    </row>
    <row r="688" spans="1:15" ht="12.75">
      <c r="A688" s="249"/>
      <c r="B688" s="250"/>
      <c r="C688" s="768" t="s">
        <v>919</v>
      </c>
      <c r="D688" s="769"/>
      <c r="E688" s="769"/>
      <c r="F688" s="769"/>
      <c r="G688" s="770"/>
      <c r="I688" s="251"/>
      <c r="K688" s="251"/>
      <c r="L688" s="252" t="s">
        <v>919</v>
      </c>
      <c r="O688" s="240">
        <v>3</v>
      </c>
    </row>
    <row r="689" spans="1:15" ht="12.75">
      <c r="A689" s="249"/>
      <c r="B689" s="253"/>
      <c r="C689" s="809" t="s">
        <v>367</v>
      </c>
      <c r="D689" s="810"/>
      <c r="E689" s="254">
        <v>21</v>
      </c>
      <c r="F689" s="255"/>
      <c r="G689" s="256"/>
      <c r="H689" s="257"/>
      <c r="I689" s="251"/>
      <c r="J689" s="258"/>
      <c r="K689" s="251"/>
      <c r="M689" s="252" t="s">
        <v>367</v>
      </c>
      <c r="O689" s="240"/>
    </row>
    <row r="690" spans="1:15" ht="12.75">
      <c r="A690" s="249"/>
      <c r="B690" s="253"/>
      <c r="C690" s="809" t="s">
        <v>368</v>
      </c>
      <c r="D690" s="810"/>
      <c r="E690" s="254">
        <v>15</v>
      </c>
      <c r="F690" s="255"/>
      <c r="G690" s="256"/>
      <c r="H690" s="257"/>
      <c r="I690" s="251"/>
      <c r="J690" s="258"/>
      <c r="K690" s="251"/>
      <c r="M690" s="252" t="s">
        <v>368</v>
      </c>
      <c r="O690" s="240"/>
    </row>
    <row r="691" spans="1:80" ht="12.75">
      <c r="A691" s="241">
        <v>186</v>
      </c>
      <c r="B691" s="242" t="s">
        <v>924</v>
      </c>
      <c r="C691" s="243" t="s">
        <v>925</v>
      </c>
      <c r="D691" s="244" t="s">
        <v>183</v>
      </c>
      <c r="E691" s="245">
        <v>82</v>
      </c>
      <c r="F691" s="828"/>
      <c r="G691" s="246">
        <f>E691*F691</f>
        <v>0</v>
      </c>
      <c r="H691" s="247">
        <v>0.00023</v>
      </c>
      <c r="I691" s="248">
        <f>E691*H691</f>
        <v>0.018860000000000002</v>
      </c>
      <c r="J691" s="247">
        <v>0</v>
      </c>
      <c r="K691" s="248">
        <f>E691*J691</f>
        <v>0</v>
      </c>
      <c r="O691" s="240">
        <v>2</v>
      </c>
      <c r="AA691" s="213">
        <v>1</v>
      </c>
      <c r="AB691" s="213">
        <v>7</v>
      </c>
      <c r="AC691" s="213">
        <v>7</v>
      </c>
      <c r="AZ691" s="213">
        <v>2</v>
      </c>
      <c r="BA691" s="213">
        <f>IF(AZ691=1,G691,0)</f>
        <v>0</v>
      </c>
      <c r="BB691" s="213">
        <f>IF(AZ691=2,G691,0)</f>
        <v>0</v>
      </c>
      <c r="BC691" s="213">
        <f>IF(AZ691=3,G691,0)</f>
        <v>0</v>
      </c>
      <c r="BD691" s="213">
        <f>IF(AZ691=4,G691,0)</f>
        <v>0</v>
      </c>
      <c r="BE691" s="213">
        <f>IF(AZ691=5,G691,0)</f>
        <v>0</v>
      </c>
      <c r="CA691" s="240">
        <v>1</v>
      </c>
      <c r="CB691" s="240">
        <v>7</v>
      </c>
    </row>
    <row r="692" spans="1:15" ht="12.75">
      <c r="A692" s="249"/>
      <c r="B692" s="253"/>
      <c r="C692" s="809" t="s">
        <v>367</v>
      </c>
      <c r="D692" s="810"/>
      <c r="E692" s="254">
        <v>21</v>
      </c>
      <c r="F692" s="255"/>
      <c r="G692" s="256"/>
      <c r="H692" s="257"/>
      <c r="I692" s="251"/>
      <c r="J692" s="258"/>
      <c r="K692" s="251"/>
      <c r="M692" s="252" t="s">
        <v>367</v>
      </c>
      <c r="O692" s="240"/>
    </row>
    <row r="693" spans="1:15" ht="12.75">
      <c r="A693" s="249"/>
      <c r="B693" s="253"/>
      <c r="C693" s="809" t="s">
        <v>368</v>
      </c>
      <c r="D693" s="810"/>
      <c r="E693" s="254">
        <v>15</v>
      </c>
      <c r="F693" s="255"/>
      <c r="G693" s="256"/>
      <c r="H693" s="257"/>
      <c r="I693" s="251"/>
      <c r="J693" s="258"/>
      <c r="K693" s="251"/>
      <c r="M693" s="252" t="s">
        <v>368</v>
      </c>
      <c r="O693" s="240"/>
    </row>
    <row r="694" spans="1:15" ht="12.75">
      <c r="A694" s="249"/>
      <c r="B694" s="253"/>
      <c r="C694" s="809" t="s">
        <v>369</v>
      </c>
      <c r="D694" s="810"/>
      <c r="E694" s="254">
        <v>46</v>
      </c>
      <c r="F694" s="255"/>
      <c r="G694" s="256"/>
      <c r="H694" s="257"/>
      <c r="I694" s="251"/>
      <c r="J694" s="258"/>
      <c r="K694" s="251"/>
      <c r="M694" s="252" t="s">
        <v>369</v>
      </c>
      <c r="O694" s="240"/>
    </row>
    <row r="695" spans="1:80" ht="12.75">
      <c r="A695" s="241">
        <v>187</v>
      </c>
      <c r="B695" s="242" t="s">
        <v>926</v>
      </c>
      <c r="C695" s="243" t="s">
        <v>927</v>
      </c>
      <c r="D695" s="244" t="s">
        <v>309</v>
      </c>
      <c r="E695" s="245">
        <v>1.957545</v>
      </c>
      <c r="F695" s="828"/>
      <c r="G695" s="246">
        <f>E695*F695</f>
        <v>0</v>
      </c>
      <c r="H695" s="247">
        <v>0</v>
      </c>
      <c r="I695" s="248">
        <f>E695*H695</f>
        <v>0</v>
      </c>
      <c r="J695" s="247"/>
      <c r="K695" s="248">
        <f>E695*J695</f>
        <v>0</v>
      </c>
      <c r="O695" s="240">
        <v>2</v>
      </c>
      <c r="AA695" s="213">
        <v>7</v>
      </c>
      <c r="AB695" s="213">
        <v>1001</v>
      </c>
      <c r="AC695" s="213">
        <v>5</v>
      </c>
      <c r="AZ695" s="213">
        <v>2</v>
      </c>
      <c r="BA695" s="213">
        <f>IF(AZ695=1,G695,0)</f>
        <v>0</v>
      </c>
      <c r="BB695" s="213">
        <f>IF(AZ695=2,G695,0)</f>
        <v>0</v>
      </c>
      <c r="BC695" s="213">
        <f>IF(AZ695=3,G695,0)</f>
        <v>0</v>
      </c>
      <c r="BD695" s="213">
        <f>IF(AZ695=4,G695,0)</f>
        <v>0</v>
      </c>
      <c r="BE695" s="213">
        <f>IF(AZ695=5,G695,0)</f>
        <v>0</v>
      </c>
      <c r="CA695" s="240">
        <v>7</v>
      </c>
      <c r="CB695" s="240">
        <v>1001</v>
      </c>
    </row>
    <row r="696" spans="1:57" ht="12.75">
      <c r="A696" s="259"/>
      <c r="B696" s="260" t="s">
        <v>96</v>
      </c>
      <c r="C696" s="261" t="s">
        <v>906</v>
      </c>
      <c r="D696" s="262"/>
      <c r="E696" s="263"/>
      <c r="F696" s="264"/>
      <c r="G696" s="265">
        <f>SUM(G670:G695)</f>
        <v>0</v>
      </c>
      <c r="H696" s="266"/>
      <c r="I696" s="267">
        <f>SUM(I670:I695)</f>
        <v>1.957545</v>
      </c>
      <c r="J696" s="266"/>
      <c r="K696" s="267">
        <f>SUM(K670:K695)</f>
        <v>0</v>
      </c>
      <c r="O696" s="240">
        <v>4</v>
      </c>
      <c r="BA696" s="268">
        <f>SUM(BA670:BA695)</f>
        <v>0</v>
      </c>
      <c r="BB696" s="268">
        <f>SUM(BB670:BB695)</f>
        <v>0</v>
      </c>
      <c r="BC696" s="268">
        <f>SUM(BC670:BC695)</f>
        <v>0</v>
      </c>
      <c r="BD696" s="268">
        <f>SUM(BD670:BD695)</f>
        <v>0</v>
      </c>
      <c r="BE696" s="268">
        <f>SUM(BE670:BE695)</f>
        <v>0</v>
      </c>
    </row>
    <row r="697" spans="1:15" ht="12.75">
      <c r="A697" s="230" t="s">
        <v>93</v>
      </c>
      <c r="B697" s="231" t="s">
        <v>928</v>
      </c>
      <c r="C697" s="232" t="s">
        <v>929</v>
      </c>
      <c r="D697" s="233"/>
      <c r="E697" s="234"/>
      <c r="F697" s="234"/>
      <c r="G697" s="235"/>
      <c r="H697" s="236"/>
      <c r="I697" s="237"/>
      <c r="J697" s="238"/>
      <c r="K697" s="239"/>
      <c r="O697" s="240">
        <v>1</v>
      </c>
    </row>
    <row r="698" spans="1:80" ht="12.75">
      <c r="A698" s="241">
        <v>188</v>
      </c>
      <c r="B698" s="242" t="s">
        <v>931</v>
      </c>
      <c r="C698" s="243" t="s">
        <v>932</v>
      </c>
      <c r="D698" s="244" t="s">
        <v>183</v>
      </c>
      <c r="E698" s="245">
        <v>7.8624</v>
      </c>
      <c r="F698" s="828"/>
      <c r="G698" s="246">
        <f>E698*F698</f>
        <v>0</v>
      </c>
      <c r="H698" s="247">
        <v>0.00018</v>
      </c>
      <c r="I698" s="248">
        <f>E698*H698</f>
        <v>0.001415232</v>
      </c>
      <c r="J698" s="247">
        <v>0</v>
      </c>
      <c r="K698" s="248">
        <f>E698*J698</f>
        <v>0</v>
      </c>
      <c r="O698" s="240">
        <v>2</v>
      </c>
      <c r="AA698" s="213">
        <v>1</v>
      </c>
      <c r="AB698" s="213">
        <v>7</v>
      </c>
      <c r="AC698" s="213">
        <v>7</v>
      </c>
      <c r="AZ698" s="213">
        <v>2</v>
      </c>
      <c r="BA698" s="213">
        <f>IF(AZ698=1,G698,0)</f>
        <v>0</v>
      </c>
      <c r="BB698" s="213">
        <f>IF(AZ698=2,G698,0)</f>
        <v>0</v>
      </c>
      <c r="BC698" s="213">
        <f>IF(AZ698=3,G698,0)</f>
        <v>0</v>
      </c>
      <c r="BD698" s="213">
        <f>IF(AZ698=4,G698,0)</f>
        <v>0</v>
      </c>
      <c r="BE698" s="213">
        <f>IF(AZ698=5,G698,0)</f>
        <v>0</v>
      </c>
      <c r="CA698" s="240">
        <v>1</v>
      </c>
      <c r="CB698" s="240">
        <v>7</v>
      </c>
    </row>
    <row r="699" spans="1:15" ht="12.75">
      <c r="A699" s="249"/>
      <c r="B699" s="250"/>
      <c r="C699" s="768" t="s">
        <v>933</v>
      </c>
      <c r="D699" s="769"/>
      <c r="E699" s="769"/>
      <c r="F699" s="769"/>
      <c r="G699" s="770"/>
      <c r="I699" s="251"/>
      <c r="K699" s="251"/>
      <c r="L699" s="252" t="s">
        <v>933</v>
      </c>
      <c r="O699" s="240">
        <v>3</v>
      </c>
    </row>
    <row r="700" spans="1:15" ht="12.75">
      <c r="A700" s="249"/>
      <c r="B700" s="253"/>
      <c r="C700" s="809" t="s">
        <v>934</v>
      </c>
      <c r="D700" s="810"/>
      <c r="E700" s="254">
        <v>7.8624</v>
      </c>
      <c r="F700" s="255"/>
      <c r="G700" s="256"/>
      <c r="H700" s="257"/>
      <c r="I700" s="251"/>
      <c r="J700" s="258"/>
      <c r="K700" s="251"/>
      <c r="M700" s="252" t="s">
        <v>934</v>
      </c>
      <c r="O700" s="240"/>
    </row>
    <row r="701" spans="1:80" ht="22.5">
      <c r="A701" s="241">
        <v>189</v>
      </c>
      <c r="B701" s="242" t="s">
        <v>935</v>
      </c>
      <c r="C701" s="243" t="s">
        <v>936</v>
      </c>
      <c r="D701" s="244" t="s">
        <v>183</v>
      </c>
      <c r="E701" s="245">
        <v>21.1873</v>
      </c>
      <c r="F701" s="828"/>
      <c r="G701" s="246">
        <f>E701*F701</f>
        <v>0</v>
      </c>
      <c r="H701" s="247">
        <v>0</v>
      </c>
      <c r="I701" s="248">
        <f>E701*H701</f>
        <v>0</v>
      </c>
      <c r="J701" s="247">
        <v>0</v>
      </c>
      <c r="K701" s="248">
        <f>E701*J701</f>
        <v>0</v>
      </c>
      <c r="O701" s="240">
        <v>2</v>
      </c>
      <c r="AA701" s="213">
        <v>1</v>
      </c>
      <c r="AB701" s="213">
        <v>7</v>
      </c>
      <c r="AC701" s="213">
        <v>7</v>
      </c>
      <c r="AZ701" s="213">
        <v>2</v>
      </c>
      <c r="BA701" s="213">
        <f>IF(AZ701=1,G701,0)</f>
        <v>0</v>
      </c>
      <c r="BB701" s="213">
        <f>IF(AZ701=2,G701,0)</f>
        <v>0</v>
      </c>
      <c r="BC701" s="213">
        <f>IF(AZ701=3,G701,0)</f>
        <v>0</v>
      </c>
      <c r="BD701" s="213">
        <f>IF(AZ701=4,G701,0)</f>
        <v>0</v>
      </c>
      <c r="BE701" s="213">
        <f>IF(AZ701=5,G701,0)</f>
        <v>0</v>
      </c>
      <c r="CA701" s="240">
        <v>1</v>
      </c>
      <c r="CB701" s="240">
        <v>7</v>
      </c>
    </row>
    <row r="702" spans="1:15" ht="12.75">
      <c r="A702" s="249"/>
      <c r="B702" s="253"/>
      <c r="C702" s="809" t="s">
        <v>934</v>
      </c>
      <c r="D702" s="810"/>
      <c r="E702" s="254">
        <v>7.8624</v>
      </c>
      <c r="F702" s="255"/>
      <c r="G702" s="256"/>
      <c r="H702" s="257"/>
      <c r="I702" s="251"/>
      <c r="J702" s="258"/>
      <c r="K702" s="251"/>
      <c r="M702" s="252" t="s">
        <v>934</v>
      </c>
      <c r="O702" s="240"/>
    </row>
    <row r="703" spans="1:15" ht="12.75">
      <c r="A703" s="249"/>
      <c r="B703" s="253"/>
      <c r="C703" s="809" t="s">
        <v>937</v>
      </c>
      <c r="D703" s="810"/>
      <c r="E703" s="254">
        <v>13.3249</v>
      </c>
      <c r="F703" s="255"/>
      <c r="G703" s="256"/>
      <c r="H703" s="257"/>
      <c r="I703" s="251"/>
      <c r="J703" s="258"/>
      <c r="K703" s="251"/>
      <c r="M703" s="252" t="s">
        <v>937</v>
      </c>
      <c r="O703" s="240"/>
    </row>
    <row r="704" spans="1:80" ht="12.75">
      <c r="A704" s="241">
        <v>190</v>
      </c>
      <c r="B704" s="242" t="s">
        <v>938</v>
      </c>
      <c r="C704" s="243" t="s">
        <v>939</v>
      </c>
      <c r="D704" s="244" t="s">
        <v>183</v>
      </c>
      <c r="E704" s="245">
        <v>8.0196</v>
      </c>
      <c r="F704" s="828"/>
      <c r="G704" s="246">
        <f>E704*F704</f>
        <v>0</v>
      </c>
      <c r="H704" s="247">
        <v>0.004</v>
      </c>
      <c r="I704" s="248">
        <f>E704*H704</f>
        <v>0.0320784</v>
      </c>
      <c r="J704" s="247"/>
      <c r="K704" s="248">
        <f>E704*J704</f>
        <v>0</v>
      </c>
      <c r="O704" s="240">
        <v>2</v>
      </c>
      <c r="AA704" s="213">
        <v>12</v>
      </c>
      <c r="AB704" s="213">
        <v>0</v>
      </c>
      <c r="AC704" s="213">
        <v>5</v>
      </c>
      <c r="AZ704" s="213">
        <v>2</v>
      </c>
      <c r="BA704" s="213">
        <f>IF(AZ704=1,G704,0)</f>
        <v>0</v>
      </c>
      <c r="BB704" s="213">
        <f>IF(AZ704=2,G704,0)</f>
        <v>0</v>
      </c>
      <c r="BC704" s="213">
        <f>IF(AZ704=3,G704,0)</f>
        <v>0</v>
      </c>
      <c r="BD704" s="213">
        <f>IF(AZ704=4,G704,0)</f>
        <v>0</v>
      </c>
      <c r="BE704" s="213">
        <f>IF(AZ704=5,G704,0)</f>
        <v>0</v>
      </c>
      <c r="CA704" s="240">
        <v>12</v>
      </c>
      <c r="CB704" s="240">
        <v>0</v>
      </c>
    </row>
    <row r="705" spans="1:15" ht="12.75">
      <c r="A705" s="249"/>
      <c r="B705" s="250"/>
      <c r="C705" s="768" t="s">
        <v>940</v>
      </c>
      <c r="D705" s="769"/>
      <c r="E705" s="769"/>
      <c r="F705" s="769"/>
      <c r="G705" s="770"/>
      <c r="I705" s="251"/>
      <c r="K705" s="251"/>
      <c r="L705" s="252" t="s">
        <v>940</v>
      </c>
      <c r="O705" s="240">
        <v>3</v>
      </c>
    </row>
    <row r="706" spans="1:15" ht="12.75">
      <c r="A706" s="249"/>
      <c r="B706" s="253"/>
      <c r="C706" s="809" t="s">
        <v>941</v>
      </c>
      <c r="D706" s="810"/>
      <c r="E706" s="254">
        <v>8.0196</v>
      </c>
      <c r="F706" s="255"/>
      <c r="G706" s="256"/>
      <c r="H706" s="257"/>
      <c r="I706" s="251"/>
      <c r="J706" s="258"/>
      <c r="K706" s="251"/>
      <c r="M706" s="252" t="s">
        <v>941</v>
      </c>
      <c r="O706" s="240"/>
    </row>
    <row r="707" spans="1:80" ht="12.75">
      <c r="A707" s="241">
        <v>191</v>
      </c>
      <c r="B707" s="242" t="s">
        <v>942</v>
      </c>
      <c r="C707" s="243" t="s">
        <v>943</v>
      </c>
      <c r="D707" s="244" t="s">
        <v>186</v>
      </c>
      <c r="E707" s="245">
        <v>1.0873</v>
      </c>
      <c r="F707" s="828"/>
      <c r="G707" s="246">
        <f>E707*F707</f>
        <v>0</v>
      </c>
      <c r="H707" s="247">
        <v>0.025</v>
      </c>
      <c r="I707" s="248">
        <f>E707*H707</f>
        <v>0.0271825</v>
      </c>
      <c r="J707" s="247"/>
      <c r="K707" s="248">
        <f>E707*J707</f>
        <v>0</v>
      </c>
      <c r="O707" s="240">
        <v>2</v>
      </c>
      <c r="AA707" s="213">
        <v>3</v>
      </c>
      <c r="AB707" s="213">
        <v>7</v>
      </c>
      <c r="AC707" s="213" t="s">
        <v>942</v>
      </c>
      <c r="AZ707" s="213">
        <v>2</v>
      </c>
      <c r="BA707" s="213">
        <f>IF(AZ707=1,G707,0)</f>
        <v>0</v>
      </c>
      <c r="BB707" s="213">
        <f>IF(AZ707=2,G707,0)</f>
        <v>0</v>
      </c>
      <c r="BC707" s="213">
        <f>IF(AZ707=3,G707,0)</f>
        <v>0</v>
      </c>
      <c r="BD707" s="213">
        <f>IF(AZ707=4,G707,0)</f>
        <v>0</v>
      </c>
      <c r="BE707" s="213">
        <f>IF(AZ707=5,G707,0)</f>
        <v>0</v>
      </c>
      <c r="CA707" s="240">
        <v>3</v>
      </c>
      <c r="CB707" s="240">
        <v>7</v>
      </c>
    </row>
    <row r="708" spans="1:15" ht="12.75">
      <c r="A708" s="249"/>
      <c r="B708" s="250"/>
      <c r="C708" s="768" t="s">
        <v>940</v>
      </c>
      <c r="D708" s="769"/>
      <c r="E708" s="769"/>
      <c r="F708" s="769"/>
      <c r="G708" s="770"/>
      <c r="I708" s="251"/>
      <c r="K708" s="251"/>
      <c r="L708" s="252" t="s">
        <v>940</v>
      </c>
      <c r="O708" s="240">
        <v>3</v>
      </c>
    </row>
    <row r="709" spans="1:15" ht="22.5">
      <c r="A709" s="249"/>
      <c r="B709" s="253"/>
      <c r="C709" s="809" t="s">
        <v>944</v>
      </c>
      <c r="D709" s="810"/>
      <c r="E709" s="254">
        <v>1.0873</v>
      </c>
      <c r="F709" s="255"/>
      <c r="G709" s="256"/>
      <c r="H709" s="257"/>
      <c r="I709" s="251"/>
      <c r="J709" s="258"/>
      <c r="K709" s="251"/>
      <c r="M709" s="252" t="s">
        <v>944</v>
      </c>
      <c r="O709" s="240"/>
    </row>
    <row r="710" spans="1:80" ht="12.75">
      <c r="A710" s="241">
        <v>192</v>
      </c>
      <c r="B710" s="242" t="s">
        <v>945</v>
      </c>
      <c r="C710" s="243" t="s">
        <v>946</v>
      </c>
      <c r="D710" s="244" t="s">
        <v>309</v>
      </c>
      <c r="E710" s="245">
        <v>0.060676132</v>
      </c>
      <c r="F710" s="828"/>
      <c r="G710" s="246">
        <f>E710*F710</f>
        <v>0</v>
      </c>
      <c r="H710" s="247">
        <v>0</v>
      </c>
      <c r="I710" s="248">
        <f>E710*H710</f>
        <v>0</v>
      </c>
      <c r="J710" s="247"/>
      <c r="K710" s="248">
        <f>E710*J710</f>
        <v>0</v>
      </c>
      <c r="O710" s="240">
        <v>2</v>
      </c>
      <c r="AA710" s="213">
        <v>7</v>
      </c>
      <c r="AB710" s="213">
        <v>1001</v>
      </c>
      <c r="AC710" s="213">
        <v>5</v>
      </c>
      <c r="AZ710" s="213">
        <v>2</v>
      </c>
      <c r="BA710" s="213">
        <f>IF(AZ710=1,G710,0)</f>
        <v>0</v>
      </c>
      <c r="BB710" s="213">
        <f>IF(AZ710=2,G710,0)</f>
        <v>0</v>
      </c>
      <c r="BC710" s="213">
        <f>IF(AZ710=3,G710,0)</f>
        <v>0</v>
      </c>
      <c r="BD710" s="213">
        <f>IF(AZ710=4,G710,0)</f>
        <v>0</v>
      </c>
      <c r="BE710" s="213">
        <f>IF(AZ710=5,G710,0)</f>
        <v>0</v>
      </c>
      <c r="CA710" s="240">
        <v>7</v>
      </c>
      <c r="CB710" s="240">
        <v>1001</v>
      </c>
    </row>
    <row r="711" spans="1:57" ht="12.75">
      <c r="A711" s="259"/>
      <c r="B711" s="260" t="s">
        <v>96</v>
      </c>
      <c r="C711" s="261" t="s">
        <v>930</v>
      </c>
      <c r="D711" s="262"/>
      <c r="E711" s="263"/>
      <c r="F711" s="264"/>
      <c r="G711" s="265">
        <f>SUM(G697:G710)</f>
        <v>0</v>
      </c>
      <c r="H711" s="266"/>
      <c r="I711" s="267">
        <f>SUM(I697:I710)</f>
        <v>0.060676132</v>
      </c>
      <c r="J711" s="266"/>
      <c r="K711" s="267">
        <f>SUM(K697:K710)</f>
        <v>0</v>
      </c>
      <c r="O711" s="240">
        <v>4</v>
      </c>
      <c r="BA711" s="268">
        <f>SUM(BA697:BA710)</f>
        <v>0</v>
      </c>
      <c r="BB711" s="268">
        <f>SUM(BB697:BB710)</f>
        <v>0</v>
      </c>
      <c r="BC711" s="268">
        <f>SUM(BC697:BC710)</f>
        <v>0</v>
      </c>
      <c r="BD711" s="268">
        <f>SUM(BD697:BD710)</f>
        <v>0</v>
      </c>
      <c r="BE711" s="268">
        <f>SUM(BE697:BE710)</f>
        <v>0</v>
      </c>
    </row>
    <row r="712" spans="1:15" ht="12.75">
      <c r="A712" s="230" t="s">
        <v>93</v>
      </c>
      <c r="B712" s="231" t="s">
        <v>947</v>
      </c>
      <c r="C712" s="232" t="s">
        <v>948</v>
      </c>
      <c r="D712" s="233"/>
      <c r="E712" s="234"/>
      <c r="F712" s="234"/>
      <c r="G712" s="235"/>
      <c r="H712" s="236"/>
      <c r="I712" s="237"/>
      <c r="J712" s="238"/>
      <c r="K712" s="239"/>
      <c r="O712" s="240">
        <v>1</v>
      </c>
    </row>
    <row r="713" spans="1:80" ht="22.5">
      <c r="A713" s="241">
        <v>193</v>
      </c>
      <c r="B713" s="242" t="s">
        <v>950</v>
      </c>
      <c r="C713" s="243" t="s">
        <v>951</v>
      </c>
      <c r="D713" s="244" t="s">
        <v>183</v>
      </c>
      <c r="E713" s="245">
        <v>15.3551</v>
      </c>
      <c r="F713" s="828"/>
      <c r="G713" s="246">
        <f>E713*F713</f>
        <v>0</v>
      </c>
      <c r="H713" s="247">
        <v>3E-05</v>
      </c>
      <c r="I713" s="248">
        <f>E713*H713</f>
        <v>0.000460653</v>
      </c>
      <c r="J713" s="247">
        <v>0</v>
      </c>
      <c r="K713" s="248">
        <f>E713*J713</f>
        <v>0</v>
      </c>
      <c r="O713" s="240">
        <v>2</v>
      </c>
      <c r="AA713" s="213">
        <v>1</v>
      </c>
      <c r="AB713" s="213">
        <v>7</v>
      </c>
      <c r="AC713" s="213">
        <v>7</v>
      </c>
      <c r="AZ713" s="213">
        <v>2</v>
      </c>
      <c r="BA713" s="213">
        <f>IF(AZ713=1,G713,0)</f>
        <v>0</v>
      </c>
      <c r="BB713" s="213">
        <f>IF(AZ713=2,G713,0)</f>
        <v>0</v>
      </c>
      <c r="BC713" s="213">
        <f>IF(AZ713=3,G713,0)</f>
        <v>0</v>
      </c>
      <c r="BD713" s="213">
        <f>IF(AZ713=4,G713,0)</f>
        <v>0</v>
      </c>
      <c r="BE713" s="213">
        <f>IF(AZ713=5,G713,0)</f>
        <v>0</v>
      </c>
      <c r="CA713" s="240">
        <v>1</v>
      </c>
      <c r="CB713" s="240">
        <v>7</v>
      </c>
    </row>
    <row r="714" spans="1:15" ht="12.75">
      <c r="A714" s="249"/>
      <c r="B714" s="253"/>
      <c r="C714" s="809" t="s">
        <v>952</v>
      </c>
      <c r="D714" s="810"/>
      <c r="E714" s="254">
        <v>14.5236</v>
      </c>
      <c r="F714" s="255"/>
      <c r="G714" s="256"/>
      <c r="H714" s="257"/>
      <c r="I714" s="251"/>
      <c r="J714" s="258"/>
      <c r="K714" s="251"/>
      <c r="M714" s="252" t="s">
        <v>952</v>
      </c>
      <c r="O714" s="240"/>
    </row>
    <row r="715" spans="1:15" ht="12.75">
      <c r="A715" s="249"/>
      <c r="B715" s="253"/>
      <c r="C715" s="809" t="s">
        <v>953</v>
      </c>
      <c r="D715" s="810"/>
      <c r="E715" s="254">
        <v>0.5845</v>
      </c>
      <c r="F715" s="255"/>
      <c r="G715" s="256"/>
      <c r="H715" s="257"/>
      <c r="I715" s="251"/>
      <c r="J715" s="258"/>
      <c r="K715" s="251"/>
      <c r="M715" s="252" t="s">
        <v>953</v>
      </c>
      <c r="O715" s="240"/>
    </row>
    <row r="716" spans="1:15" ht="12.75">
      <c r="A716" s="249"/>
      <c r="B716" s="253"/>
      <c r="C716" s="809" t="s">
        <v>954</v>
      </c>
      <c r="D716" s="810"/>
      <c r="E716" s="254">
        <v>0.247</v>
      </c>
      <c r="F716" s="255"/>
      <c r="G716" s="256"/>
      <c r="H716" s="257"/>
      <c r="I716" s="251"/>
      <c r="J716" s="258"/>
      <c r="K716" s="251"/>
      <c r="M716" s="252" t="s">
        <v>954</v>
      </c>
      <c r="O716" s="240"/>
    </row>
    <row r="717" spans="1:80" ht="22.5">
      <c r="A717" s="241">
        <v>194</v>
      </c>
      <c r="B717" s="242" t="s">
        <v>955</v>
      </c>
      <c r="C717" s="243" t="s">
        <v>956</v>
      </c>
      <c r="D717" s="244" t="s">
        <v>183</v>
      </c>
      <c r="E717" s="245">
        <v>17.3513</v>
      </c>
      <c r="F717" s="828"/>
      <c r="G717" s="246">
        <f>E717*F717</f>
        <v>0</v>
      </c>
      <c r="H717" s="247">
        <v>0.0025</v>
      </c>
      <c r="I717" s="248">
        <f>E717*H717</f>
        <v>0.04337825</v>
      </c>
      <c r="J717" s="247"/>
      <c r="K717" s="248">
        <f>E717*J717</f>
        <v>0</v>
      </c>
      <c r="O717" s="240">
        <v>2</v>
      </c>
      <c r="AA717" s="213">
        <v>12</v>
      </c>
      <c r="AB717" s="213">
        <v>0</v>
      </c>
      <c r="AC717" s="213">
        <v>196</v>
      </c>
      <c r="AZ717" s="213">
        <v>2</v>
      </c>
      <c r="BA717" s="213">
        <f>IF(AZ717=1,G717,0)</f>
        <v>0</v>
      </c>
      <c r="BB717" s="213">
        <f>IF(AZ717=2,G717,0)</f>
        <v>0</v>
      </c>
      <c r="BC717" s="213">
        <f>IF(AZ717=3,G717,0)</f>
        <v>0</v>
      </c>
      <c r="BD717" s="213">
        <f>IF(AZ717=4,G717,0)</f>
        <v>0</v>
      </c>
      <c r="BE717" s="213">
        <f>IF(AZ717=5,G717,0)</f>
        <v>0</v>
      </c>
      <c r="CA717" s="240">
        <v>12</v>
      </c>
      <c r="CB717" s="240">
        <v>0</v>
      </c>
    </row>
    <row r="718" spans="1:15" ht="12.75">
      <c r="A718" s="249"/>
      <c r="B718" s="250"/>
      <c r="C718" s="768" t="s">
        <v>957</v>
      </c>
      <c r="D718" s="769"/>
      <c r="E718" s="769"/>
      <c r="F718" s="769"/>
      <c r="G718" s="770"/>
      <c r="I718" s="251"/>
      <c r="K718" s="251"/>
      <c r="L718" s="252" t="s">
        <v>957</v>
      </c>
      <c r="O718" s="240">
        <v>3</v>
      </c>
    </row>
    <row r="719" spans="1:15" ht="12.75">
      <c r="A719" s="249"/>
      <c r="B719" s="253"/>
      <c r="C719" s="809" t="s">
        <v>958</v>
      </c>
      <c r="D719" s="810"/>
      <c r="E719" s="254">
        <v>17.3513</v>
      </c>
      <c r="F719" s="255"/>
      <c r="G719" s="256"/>
      <c r="H719" s="257"/>
      <c r="I719" s="251"/>
      <c r="J719" s="258"/>
      <c r="K719" s="251"/>
      <c r="M719" s="252" t="s">
        <v>958</v>
      </c>
      <c r="O719" s="240"/>
    </row>
    <row r="720" spans="1:80" ht="22.5">
      <c r="A720" s="241">
        <v>195</v>
      </c>
      <c r="B720" s="242" t="s">
        <v>959</v>
      </c>
      <c r="C720" s="243" t="s">
        <v>960</v>
      </c>
      <c r="D720" s="244" t="s">
        <v>183</v>
      </c>
      <c r="E720" s="245">
        <v>15.3551</v>
      </c>
      <c r="F720" s="828"/>
      <c r="G720" s="246">
        <f>E720*F720</f>
        <v>0</v>
      </c>
      <c r="H720" s="247">
        <v>0.00032</v>
      </c>
      <c r="I720" s="248">
        <f>E720*H720</f>
        <v>0.004913632</v>
      </c>
      <c r="J720" s="247"/>
      <c r="K720" s="248">
        <f>E720*J720</f>
        <v>0</v>
      </c>
      <c r="O720" s="240">
        <v>2</v>
      </c>
      <c r="AA720" s="213">
        <v>12</v>
      </c>
      <c r="AB720" s="213">
        <v>0</v>
      </c>
      <c r="AC720" s="213">
        <v>48</v>
      </c>
      <c r="AZ720" s="213">
        <v>2</v>
      </c>
      <c r="BA720" s="213">
        <f>IF(AZ720=1,G720,0)</f>
        <v>0</v>
      </c>
      <c r="BB720" s="213">
        <f>IF(AZ720=2,G720,0)</f>
        <v>0</v>
      </c>
      <c r="BC720" s="213">
        <f>IF(AZ720=3,G720,0)</f>
        <v>0</v>
      </c>
      <c r="BD720" s="213">
        <f>IF(AZ720=4,G720,0)</f>
        <v>0</v>
      </c>
      <c r="BE720" s="213">
        <f>IF(AZ720=5,G720,0)</f>
        <v>0</v>
      </c>
      <c r="CA720" s="240">
        <v>12</v>
      </c>
      <c r="CB720" s="240">
        <v>0</v>
      </c>
    </row>
    <row r="721" spans="1:15" ht="12.75">
      <c r="A721" s="249"/>
      <c r="B721" s="253"/>
      <c r="C721" s="809" t="s">
        <v>952</v>
      </c>
      <c r="D721" s="810"/>
      <c r="E721" s="254">
        <v>14.5236</v>
      </c>
      <c r="F721" s="255"/>
      <c r="G721" s="256"/>
      <c r="H721" s="257"/>
      <c r="I721" s="251"/>
      <c r="J721" s="258"/>
      <c r="K721" s="251"/>
      <c r="M721" s="252" t="s">
        <v>952</v>
      </c>
      <c r="O721" s="240"/>
    </row>
    <row r="722" spans="1:15" ht="12.75">
      <c r="A722" s="249"/>
      <c r="B722" s="253"/>
      <c r="C722" s="809" t="s">
        <v>953</v>
      </c>
      <c r="D722" s="810"/>
      <c r="E722" s="254">
        <v>0.5845</v>
      </c>
      <c r="F722" s="255"/>
      <c r="G722" s="256"/>
      <c r="H722" s="257"/>
      <c r="I722" s="251"/>
      <c r="J722" s="258"/>
      <c r="K722" s="251"/>
      <c r="M722" s="252" t="s">
        <v>953</v>
      </c>
      <c r="O722" s="240"/>
    </row>
    <row r="723" spans="1:15" ht="12.75">
      <c r="A723" s="249"/>
      <c r="B723" s="253"/>
      <c r="C723" s="809" t="s">
        <v>954</v>
      </c>
      <c r="D723" s="810"/>
      <c r="E723" s="254">
        <v>0.247</v>
      </c>
      <c r="F723" s="255"/>
      <c r="G723" s="256"/>
      <c r="H723" s="257"/>
      <c r="I723" s="251"/>
      <c r="J723" s="258"/>
      <c r="K723" s="251"/>
      <c r="M723" s="252" t="s">
        <v>954</v>
      </c>
      <c r="O723" s="240"/>
    </row>
    <row r="724" spans="1:80" ht="12.75">
      <c r="A724" s="241">
        <v>196</v>
      </c>
      <c r="B724" s="242" t="s">
        <v>961</v>
      </c>
      <c r="C724" s="243" t="s">
        <v>962</v>
      </c>
      <c r="D724" s="244" t="s">
        <v>309</v>
      </c>
      <c r="E724" s="245">
        <v>0.048752535</v>
      </c>
      <c r="F724" s="828"/>
      <c r="G724" s="246">
        <f>E724*F724</f>
        <v>0</v>
      </c>
      <c r="H724" s="247">
        <v>0</v>
      </c>
      <c r="I724" s="248">
        <f>E724*H724</f>
        <v>0</v>
      </c>
      <c r="J724" s="247"/>
      <c r="K724" s="248">
        <f>E724*J724</f>
        <v>0</v>
      </c>
      <c r="O724" s="240">
        <v>2</v>
      </c>
      <c r="AA724" s="213">
        <v>7</v>
      </c>
      <c r="AB724" s="213">
        <v>1001</v>
      </c>
      <c r="AC724" s="213">
        <v>5</v>
      </c>
      <c r="AZ724" s="213">
        <v>2</v>
      </c>
      <c r="BA724" s="213">
        <f>IF(AZ724=1,G724,0)</f>
        <v>0</v>
      </c>
      <c r="BB724" s="213">
        <f>IF(AZ724=2,G724,0)</f>
        <v>0</v>
      </c>
      <c r="BC724" s="213">
        <f>IF(AZ724=3,G724,0)</f>
        <v>0</v>
      </c>
      <c r="BD724" s="213">
        <f>IF(AZ724=4,G724,0)</f>
        <v>0</v>
      </c>
      <c r="BE724" s="213">
        <f>IF(AZ724=5,G724,0)</f>
        <v>0</v>
      </c>
      <c r="CA724" s="240">
        <v>7</v>
      </c>
      <c r="CB724" s="240">
        <v>1001</v>
      </c>
    </row>
    <row r="725" spans="1:57" ht="12.75">
      <c r="A725" s="259"/>
      <c r="B725" s="260" t="s">
        <v>96</v>
      </c>
      <c r="C725" s="261" t="s">
        <v>949</v>
      </c>
      <c r="D725" s="262"/>
      <c r="E725" s="263"/>
      <c r="F725" s="264"/>
      <c r="G725" s="265">
        <f>SUM(G712:G724)</f>
        <v>0</v>
      </c>
      <c r="H725" s="266"/>
      <c r="I725" s="267">
        <f>SUM(I712:I724)</f>
        <v>0.048752535</v>
      </c>
      <c r="J725" s="266"/>
      <c r="K725" s="267">
        <f>SUM(K712:K724)</f>
        <v>0</v>
      </c>
      <c r="O725" s="240">
        <v>4</v>
      </c>
      <c r="BA725" s="268">
        <f>SUM(BA712:BA724)</f>
        <v>0</v>
      </c>
      <c r="BB725" s="268">
        <f>SUM(BB712:BB724)</f>
        <v>0</v>
      </c>
      <c r="BC725" s="268">
        <f>SUM(BC712:BC724)</f>
        <v>0</v>
      </c>
      <c r="BD725" s="268">
        <f>SUM(BD712:BD724)</f>
        <v>0</v>
      </c>
      <c r="BE725" s="268">
        <f>SUM(BE712:BE724)</f>
        <v>0</v>
      </c>
    </row>
    <row r="726" spans="1:15" ht="12.75">
      <c r="A726" s="230" t="s">
        <v>93</v>
      </c>
      <c r="B726" s="231" t="s">
        <v>963</v>
      </c>
      <c r="C726" s="232" t="s">
        <v>964</v>
      </c>
      <c r="D726" s="233"/>
      <c r="E726" s="234"/>
      <c r="F726" s="234"/>
      <c r="G726" s="235"/>
      <c r="H726" s="236"/>
      <c r="I726" s="237"/>
      <c r="J726" s="238"/>
      <c r="K726" s="239"/>
      <c r="O726" s="240">
        <v>1</v>
      </c>
    </row>
    <row r="727" spans="1:80" ht="12.75">
      <c r="A727" s="241">
        <v>197</v>
      </c>
      <c r="B727" s="242" t="s">
        <v>966</v>
      </c>
      <c r="C727" s="243" t="s">
        <v>967</v>
      </c>
      <c r="D727" s="244" t="s">
        <v>216</v>
      </c>
      <c r="E727" s="245">
        <v>19.41</v>
      </c>
      <c r="F727" s="828"/>
      <c r="G727" s="246">
        <f>E727*F727</f>
        <v>0</v>
      </c>
      <c r="H727" s="247">
        <v>0</v>
      </c>
      <c r="I727" s="248">
        <f>E727*H727</f>
        <v>0</v>
      </c>
      <c r="J727" s="247">
        <v>0</v>
      </c>
      <c r="K727" s="248">
        <f>E727*J727</f>
        <v>0</v>
      </c>
      <c r="O727" s="240">
        <v>2</v>
      </c>
      <c r="AA727" s="213">
        <v>1</v>
      </c>
      <c r="AB727" s="213">
        <v>7</v>
      </c>
      <c r="AC727" s="213">
        <v>7</v>
      </c>
      <c r="AZ727" s="213">
        <v>2</v>
      </c>
      <c r="BA727" s="213">
        <f>IF(AZ727=1,G727,0)</f>
        <v>0</v>
      </c>
      <c r="BB727" s="213">
        <f>IF(AZ727=2,G727,0)</f>
        <v>0</v>
      </c>
      <c r="BC727" s="213">
        <f>IF(AZ727=3,G727,0)</f>
        <v>0</v>
      </c>
      <c r="BD727" s="213">
        <f>IF(AZ727=4,G727,0)</f>
        <v>0</v>
      </c>
      <c r="BE727" s="213">
        <f>IF(AZ727=5,G727,0)</f>
        <v>0</v>
      </c>
      <c r="CA727" s="240">
        <v>1</v>
      </c>
      <c r="CB727" s="240">
        <v>7</v>
      </c>
    </row>
    <row r="728" spans="1:15" ht="12.75">
      <c r="A728" s="249"/>
      <c r="B728" s="253"/>
      <c r="C728" s="809" t="s">
        <v>968</v>
      </c>
      <c r="D728" s="810"/>
      <c r="E728" s="254">
        <v>19.41</v>
      </c>
      <c r="F728" s="255"/>
      <c r="G728" s="256"/>
      <c r="H728" s="257"/>
      <c r="I728" s="251"/>
      <c r="J728" s="258"/>
      <c r="K728" s="251"/>
      <c r="M728" s="252" t="s">
        <v>968</v>
      </c>
      <c r="O728" s="240"/>
    </row>
    <row r="729" spans="1:80" ht="12.75">
      <c r="A729" s="241">
        <v>198</v>
      </c>
      <c r="B729" s="242" t="s">
        <v>969</v>
      </c>
      <c r="C729" s="243" t="s">
        <v>970</v>
      </c>
      <c r="D729" s="244" t="s">
        <v>216</v>
      </c>
      <c r="E729" s="245">
        <v>20.9628</v>
      </c>
      <c r="F729" s="828"/>
      <c r="G729" s="246">
        <f>E729*F729</f>
        <v>0</v>
      </c>
      <c r="H729" s="247">
        <v>0.0033</v>
      </c>
      <c r="I729" s="248">
        <f>E729*H729</f>
        <v>0.06917724</v>
      </c>
      <c r="J729" s="247"/>
      <c r="K729" s="248">
        <f>E729*J729</f>
        <v>0</v>
      </c>
      <c r="O729" s="240">
        <v>2</v>
      </c>
      <c r="AA729" s="213">
        <v>12</v>
      </c>
      <c r="AB729" s="213">
        <v>0</v>
      </c>
      <c r="AC729" s="213">
        <v>3</v>
      </c>
      <c r="AZ729" s="213">
        <v>2</v>
      </c>
      <c r="BA729" s="213">
        <f>IF(AZ729=1,G729,0)</f>
        <v>0</v>
      </c>
      <c r="BB729" s="213">
        <f>IF(AZ729=2,G729,0)</f>
        <v>0</v>
      </c>
      <c r="BC729" s="213">
        <f>IF(AZ729=3,G729,0)</f>
        <v>0</v>
      </c>
      <c r="BD729" s="213">
        <f>IF(AZ729=4,G729,0)</f>
        <v>0</v>
      </c>
      <c r="BE729" s="213">
        <f>IF(AZ729=5,G729,0)</f>
        <v>0</v>
      </c>
      <c r="CA729" s="240">
        <v>12</v>
      </c>
      <c r="CB729" s="240">
        <v>0</v>
      </c>
    </row>
    <row r="730" spans="1:15" ht="12.75">
      <c r="A730" s="249"/>
      <c r="B730" s="250"/>
      <c r="C730" s="768" t="s">
        <v>971</v>
      </c>
      <c r="D730" s="769"/>
      <c r="E730" s="769"/>
      <c r="F730" s="769"/>
      <c r="G730" s="770"/>
      <c r="I730" s="251"/>
      <c r="K730" s="251"/>
      <c r="L730" s="252" t="s">
        <v>971</v>
      </c>
      <c r="O730" s="240">
        <v>3</v>
      </c>
    </row>
    <row r="731" spans="1:15" ht="22.5">
      <c r="A731" s="249"/>
      <c r="B731" s="253"/>
      <c r="C731" s="809" t="s">
        <v>972</v>
      </c>
      <c r="D731" s="810"/>
      <c r="E731" s="254">
        <v>20.9628</v>
      </c>
      <c r="F731" s="255"/>
      <c r="G731" s="256"/>
      <c r="H731" s="257"/>
      <c r="I731" s="251"/>
      <c r="J731" s="258"/>
      <c r="K731" s="251"/>
      <c r="M731" s="252" t="s">
        <v>972</v>
      </c>
      <c r="O731" s="240"/>
    </row>
    <row r="732" spans="1:80" ht="22.5">
      <c r="A732" s="241">
        <v>199</v>
      </c>
      <c r="B732" s="242" t="s">
        <v>973</v>
      </c>
      <c r="C732" s="243" t="s">
        <v>974</v>
      </c>
      <c r="D732" s="244" t="s">
        <v>183</v>
      </c>
      <c r="E732" s="245">
        <v>7.8624</v>
      </c>
      <c r="F732" s="828"/>
      <c r="G732" s="246">
        <f>E732*F732</f>
        <v>0</v>
      </c>
      <c r="H732" s="247">
        <v>0.0123</v>
      </c>
      <c r="I732" s="248">
        <f>E732*H732</f>
        <v>0.09670752</v>
      </c>
      <c r="J732" s="247">
        <v>0</v>
      </c>
      <c r="K732" s="248">
        <f>E732*J732</f>
        <v>0</v>
      </c>
      <c r="O732" s="240">
        <v>2</v>
      </c>
      <c r="AA732" s="213">
        <v>1</v>
      </c>
      <c r="AB732" s="213">
        <v>7</v>
      </c>
      <c r="AC732" s="213">
        <v>7</v>
      </c>
      <c r="AZ732" s="213">
        <v>2</v>
      </c>
      <c r="BA732" s="213">
        <f>IF(AZ732=1,G732,0)</f>
        <v>0</v>
      </c>
      <c r="BB732" s="213">
        <f>IF(AZ732=2,G732,0)</f>
        <v>0</v>
      </c>
      <c r="BC732" s="213">
        <f>IF(AZ732=3,G732,0)</f>
        <v>0</v>
      </c>
      <c r="BD732" s="213">
        <f>IF(AZ732=4,G732,0)</f>
        <v>0</v>
      </c>
      <c r="BE732" s="213">
        <f>IF(AZ732=5,G732,0)</f>
        <v>0</v>
      </c>
      <c r="CA732" s="240">
        <v>1</v>
      </c>
      <c r="CB732" s="240">
        <v>7</v>
      </c>
    </row>
    <row r="733" spans="1:15" ht="12.75">
      <c r="A733" s="249"/>
      <c r="B733" s="253"/>
      <c r="C733" s="809" t="s">
        <v>934</v>
      </c>
      <c r="D733" s="810"/>
      <c r="E733" s="254">
        <v>7.8624</v>
      </c>
      <c r="F733" s="255"/>
      <c r="G733" s="256"/>
      <c r="H733" s="257"/>
      <c r="I733" s="251"/>
      <c r="J733" s="258"/>
      <c r="K733" s="251"/>
      <c r="M733" s="252" t="s">
        <v>934</v>
      </c>
      <c r="O733" s="240"/>
    </row>
    <row r="734" spans="1:80" ht="12.75">
      <c r="A734" s="241">
        <v>200</v>
      </c>
      <c r="B734" s="242" t="s">
        <v>975</v>
      </c>
      <c r="C734" s="243" t="s">
        <v>976</v>
      </c>
      <c r="D734" s="244" t="s">
        <v>309</v>
      </c>
      <c r="E734" s="245">
        <v>0.16588476</v>
      </c>
      <c r="F734" s="828"/>
      <c r="G734" s="246">
        <f>E734*F734</f>
        <v>0</v>
      </c>
      <c r="H734" s="247">
        <v>0</v>
      </c>
      <c r="I734" s="248">
        <f>E734*H734</f>
        <v>0</v>
      </c>
      <c r="J734" s="247"/>
      <c r="K734" s="248">
        <f>E734*J734</f>
        <v>0</v>
      </c>
      <c r="O734" s="240">
        <v>2</v>
      </c>
      <c r="AA734" s="213">
        <v>7</v>
      </c>
      <c r="AB734" s="213">
        <v>1001</v>
      </c>
      <c r="AC734" s="213">
        <v>5</v>
      </c>
      <c r="AZ734" s="213">
        <v>2</v>
      </c>
      <c r="BA734" s="213">
        <f>IF(AZ734=1,G734,0)</f>
        <v>0</v>
      </c>
      <c r="BB734" s="213">
        <f>IF(AZ734=2,G734,0)</f>
        <v>0</v>
      </c>
      <c r="BC734" s="213">
        <f>IF(AZ734=3,G734,0)</f>
        <v>0</v>
      </c>
      <c r="BD734" s="213">
        <f>IF(AZ734=4,G734,0)</f>
        <v>0</v>
      </c>
      <c r="BE734" s="213">
        <f>IF(AZ734=5,G734,0)</f>
        <v>0</v>
      </c>
      <c r="CA734" s="240">
        <v>7</v>
      </c>
      <c r="CB734" s="240">
        <v>1001</v>
      </c>
    </row>
    <row r="735" spans="1:57" ht="12.75">
      <c r="A735" s="259"/>
      <c r="B735" s="260" t="s">
        <v>96</v>
      </c>
      <c r="C735" s="261" t="s">
        <v>965</v>
      </c>
      <c r="D735" s="262"/>
      <c r="E735" s="263"/>
      <c r="F735" s="264"/>
      <c r="G735" s="265">
        <f>SUM(G726:G734)</f>
        <v>0</v>
      </c>
      <c r="H735" s="266"/>
      <c r="I735" s="267">
        <f>SUM(I726:I734)</f>
        <v>0.16588476000000002</v>
      </c>
      <c r="J735" s="266"/>
      <c r="K735" s="267">
        <f>SUM(K726:K734)</f>
        <v>0</v>
      </c>
      <c r="O735" s="240">
        <v>4</v>
      </c>
      <c r="BA735" s="268">
        <f>SUM(BA726:BA734)</f>
        <v>0</v>
      </c>
      <c r="BB735" s="268">
        <f>SUM(BB726:BB734)</f>
        <v>0</v>
      </c>
      <c r="BC735" s="268">
        <f>SUM(BC726:BC734)</f>
        <v>0</v>
      </c>
      <c r="BD735" s="268">
        <f>SUM(BD726:BD734)</f>
        <v>0</v>
      </c>
      <c r="BE735" s="268">
        <f>SUM(BE726:BE734)</f>
        <v>0</v>
      </c>
    </row>
    <row r="736" spans="1:15" ht="12.75">
      <c r="A736" s="230" t="s">
        <v>93</v>
      </c>
      <c r="B736" s="231" t="s">
        <v>977</v>
      </c>
      <c r="C736" s="232" t="s">
        <v>978</v>
      </c>
      <c r="D736" s="233"/>
      <c r="E736" s="234"/>
      <c r="F736" s="234"/>
      <c r="G736" s="235"/>
      <c r="H736" s="236"/>
      <c r="I736" s="237"/>
      <c r="J736" s="238"/>
      <c r="K736" s="239"/>
      <c r="O736" s="240">
        <v>1</v>
      </c>
    </row>
    <row r="737" spans="1:80" ht="12.75">
      <c r="A737" s="241">
        <v>201</v>
      </c>
      <c r="B737" s="242" t="s">
        <v>980</v>
      </c>
      <c r="C737" s="243" t="s">
        <v>981</v>
      </c>
      <c r="D737" s="244" t="s">
        <v>355</v>
      </c>
      <c r="E737" s="245">
        <v>1</v>
      </c>
      <c r="F737" s="828"/>
      <c r="G737" s="246">
        <f>E737*F737</f>
        <v>0</v>
      </c>
      <c r="H737" s="247">
        <v>0.00028</v>
      </c>
      <c r="I737" s="248">
        <f>E737*H737</f>
        <v>0.00028</v>
      </c>
      <c r="J737" s="247"/>
      <c r="K737" s="248">
        <f>E737*J737</f>
        <v>0</v>
      </c>
      <c r="O737" s="240">
        <v>2</v>
      </c>
      <c r="AA737" s="213">
        <v>12</v>
      </c>
      <c r="AB737" s="213">
        <v>0</v>
      </c>
      <c r="AC737" s="213">
        <v>12</v>
      </c>
      <c r="AZ737" s="213">
        <v>2</v>
      </c>
      <c r="BA737" s="213">
        <f>IF(AZ737=1,G737,0)</f>
        <v>0</v>
      </c>
      <c r="BB737" s="213">
        <f>IF(AZ737=2,G737,0)</f>
        <v>0</v>
      </c>
      <c r="BC737" s="213">
        <f>IF(AZ737=3,G737,0)</f>
        <v>0</v>
      </c>
      <c r="BD737" s="213">
        <f>IF(AZ737=4,G737,0)</f>
        <v>0</v>
      </c>
      <c r="BE737" s="213">
        <f>IF(AZ737=5,G737,0)</f>
        <v>0</v>
      </c>
      <c r="CA737" s="240">
        <v>12</v>
      </c>
      <c r="CB737" s="240">
        <v>0</v>
      </c>
    </row>
    <row r="738" spans="1:15" ht="22.5">
      <c r="A738" s="249"/>
      <c r="B738" s="250"/>
      <c r="C738" s="768" t="s">
        <v>982</v>
      </c>
      <c r="D738" s="769"/>
      <c r="E738" s="769"/>
      <c r="F738" s="769"/>
      <c r="G738" s="770"/>
      <c r="I738" s="251"/>
      <c r="K738" s="251"/>
      <c r="L738" s="252" t="s">
        <v>982</v>
      </c>
      <c r="O738" s="240">
        <v>3</v>
      </c>
    </row>
    <row r="739" spans="1:80" ht="22.5">
      <c r="A739" s="241">
        <v>202</v>
      </c>
      <c r="B739" s="242" t="s">
        <v>983</v>
      </c>
      <c r="C739" s="243" t="s">
        <v>984</v>
      </c>
      <c r="D739" s="244" t="s">
        <v>355</v>
      </c>
      <c r="E739" s="245">
        <v>1</v>
      </c>
      <c r="F739" s="828"/>
      <c r="G739" s="246">
        <f>E739*F739</f>
        <v>0</v>
      </c>
      <c r="H739" s="247">
        <v>0.005</v>
      </c>
      <c r="I739" s="248">
        <f>E739*H739</f>
        <v>0.005</v>
      </c>
      <c r="J739" s="247"/>
      <c r="K739" s="248">
        <f>E739*J739</f>
        <v>0</v>
      </c>
      <c r="O739" s="240">
        <v>2</v>
      </c>
      <c r="AA739" s="213">
        <v>3</v>
      </c>
      <c r="AB739" s="213">
        <v>7</v>
      </c>
      <c r="AC739" s="213">
        <v>62865191</v>
      </c>
      <c r="AZ739" s="213">
        <v>2</v>
      </c>
      <c r="BA739" s="213">
        <f>IF(AZ739=1,G739,0)</f>
        <v>0</v>
      </c>
      <c r="BB739" s="213">
        <f>IF(AZ739=2,G739,0)</f>
        <v>0</v>
      </c>
      <c r="BC739" s="213">
        <f>IF(AZ739=3,G739,0)</f>
        <v>0</v>
      </c>
      <c r="BD739" s="213">
        <f>IF(AZ739=4,G739,0)</f>
        <v>0</v>
      </c>
      <c r="BE739" s="213">
        <f>IF(AZ739=5,G739,0)</f>
        <v>0</v>
      </c>
      <c r="CA739" s="240">
        <v>3</v>
      </c>
      <c r="CB739" s="240">
        <v>7</v>
      </c>
    </row>
    <row r="740" spans="1:15" ht="12.75">
      <c r="A740" s="249"/>
      <c r="B740" s="250"/>
      <c r="C740" s="768" t="s">
        <v>985</v>
      </c>
      <c r="D740" s="769"/>
      <c r="E740" s="769"/>
      <c r="F740" s="769"/>
      <c r="G740" s="770"/>
      <c r="I740" s="251"/>
      <c r="K740" s="251"/>
      <c r="L740" s="252" t="s">
        <v>985</v>
      </c>
      <c r="O740" s="240">
        <v>3</v>
      </c>
    </row>
    <row r="741" spans="1:15" ht="22.5">
      <c r="A741" s="249"/>
      <c r="B741" s="250"/>
      <c r="C741" s="768" t="s">
        <v>662</v>
      </c>
      <c r="D741" s="769"/>
      <c r="E741" s="769"/>
      <c r="F741" s="769"/>
      <c r="G741" s="770"/>
      <c r="I741" s="251"/>
      <c r="K741" s="251"/>
      <c r="L741" s="252" t="s">
        <v>662</v>
      </c>
      <c r="O741" s="240">
        <v>3</v>
      </c>
    </row>
    <row r="742" spans="1:80" ht="12.75">
      <c r="A742" s="241">
        <v>203</v>
      </c>
      <c r="B742" s="242" t="s">
        <v>986</v>
      </c>
      <c r="C742" s="243" t="s">
        <v>987</v>
      </c>
      <c r="D742" s="244" t="s">
        <v>216</v>
      </c>
      <c r="E742" s="245">
        <v>16.2</v>
      </c>
      <c r="F742" s="828"/>
      <c r="G742" s="246">
        <f>E742*F742</f>
        <v>0</v>
      </c>
      <c r="H742" s="247">
        <v>0.00308</v>
      </c>
      <c r="I742" s="248">
        <f>E742*H742</f>
        <v>0.049895999999999996</v>
      </c>
      <c r="J742" s="247"/>
      <c r="K742" s="248">
        <f>E742*J742</f>
        <v>0</v>
      </c>
      <c r="O742" s="240">
        <v>2</v>
      </c>
      <c r="AA742" s="213">
        <v>12</v>
      </c>
      <c r="AB742" s="213">
        <v>0</v>
      </c>
      <c r="AC742" s="213">
        <v>107</v>
      </c>
      <c r="AZ742" s="213">
        <v>2</v>
      </c>
      <c r="BA742" s="213">
        <f>IF(AZ742=1,G742,0)</f>
        <v>0</v>
      </c>
      <c r="BB742" s="213">
        <f>IF(AZ742=2,G742,0)</f>
        <v>0</v>
      </c>
      <c r="BC742" s="213">
        <f>IF(AZ742=3,G742,0)</f>
        <v>0</v>
      </c>
      <c r="BD742" s="213">
        <f>IF(AZ742=4,G742,0)</f>
        <v>0</v>
      </c>
      <c r="BE742" s="213">
        <f>IF(AZ742=5,G742,0)</f>
        <v>0</v>
      </c>
      <c r="CA742" s="240">
        <v>12</v>
      </c>
      <c r="CB742" s="240">
        <v>0</v>
      </c>
    </row>
    <row r="743" spans="1:15" ht="12.75">
      <c r="A743" s="249"/>
      <c r="B743" s="250"/>
      <c r="C743" s="768" t="s">
        <v>988</v>
      </c>
      <c r="D743" s="769"/>
      <c r="E743" s="769"/>
      <c r="F743" s="769"/>
      <c r="G743" s="770"/>
      <c r="I743" s="251"/>
      <c r="K743" s="251"/>
      <c r="L743" s="252" t="s">
        <v>988</v>
      </c>
      <c r="O743" s="240">
        <v>3</v>
      </c>
    </row>
    <row r="744" spans="1:15" ht="22.5">
      <c r="A744" s="249"/>
      <c r="B744" s="250"/>
      <c r="C744" s="768" t="s">
        <v>989</v>
      </c>
      <c r="D744" s="769"/>
      <c r="E744" s="769"/>
      <c r="F744" s="769"/>
      <c r="G744" s="770"/>
      <c r="I744" s="251"/>
      <c r="K744" s="251"/>
      <c r="L744" s="252" t="s">
        <v>989</v>
      </c>
      <c r="O744" s="240">
        <v>3</v>
      </c>
    </row>
    <row r="745" spans="1:15" ht="22.5">
      <c r="A745" s="249"/>
      <c r="B745" s="250"/>
      <c r="C745" s="768" t="s">
        <v>990</v>
      </c>
      <c r="D745" s="769"/>
      <c r="E745" s="769"/>
      <c r="F745" s="769"/>
      <c r="G745" s="770"/>
      <c r="I745" s="251"/>
      <c r="K745" s="251"/>
      <c r="L745" s="252" t="s">
        <v>990</v>
      </c>
      <c r="O745" s="240">
        <v>3</v>
      </c>
    </row>
    <row r="746" spans="1:15" ht="12.75">
      <c r="A746" s="249"/>
      <c r="B746" s="250"/>
      <c r="C746" s="768" t="s">
        <v>991</v>
      </c>
      <c r="D746" s="769"/>
      <c r="E746" s="769"/>
      <c r="F746" s="769"/>
      <c r="G746" s="770"/>
      <c r="I746" s="251"/>
      <c r="K746" s="251"/>
      <c r="L746" s="252" t="s">
        <v>991</v>
      </c>
      <c r="O746" s="240">
        <v>3</v>
      </c>
    </row>
    <row r="747" spans="1:80" ht="12.75">
      <c r="A747" s="241">
        <v>204</v>
      </c>
      <c r="B747" s="242" t="s">
        <v>992</v>
      </c>
      <c r="C747" s="243" t="s">
        <v>993</v>
      </c>
      <c r="D747" s="244" t="s">
        <v>355</v>
      </c>
      <c r="E747" s="245">
        <v>1</v>
      </c>
      <c r="F747" s="828"/>
      <c r="G747" s="246">
        <f>E747*F747</f>
        <v>0</v>
      </c>
      <c r="H747" s="247">
        <v>0.00165</v>
      </c>
      <c r="I747" s="248">
        <f>E747*H747</f>
        <v>0.00165</v>
      </c>
      <c r="J747" s="247">
        <v>0</v>
      </c>
      <c r="K747" s="248">
        <f>E747*J747</f>
        <v>0</v>
      </c>
      <c r="O747" s="240">
        <v>2</v>
      </c>
      <c r="AA747" s="213">
        <v>1</v>
      </c>
      <c r="AB747" s="213">
        <v>7</v>
      </c>
      <c r="AC747" s="213">
        <v>7</v>
      </c>
      <c r="AZ747" s="213">
        <v>2</v>
      </c>
      <c r="BA747" s="213">
        <f>IF(AZ747=1,G747,0)</f>
        <v>0</v>
      </c>
      <c r="BB747" s="213">
        <f>IF(AZ747=2,G747,0)</f>
        <v>0</v>
      </c>
      <c r="BC747" s="213">
        <f>IF(AZ747=3,G747,0)</f>
        <v>0</v>
      </c>
      <c r="BD747" s="213">
        <f>IF(AZ747=4,G747,0)</f>
        <v>0</v>
      </c>
      <c r="BE747" s="213">
        <f>IF(AZ747=5,G747,0)</f>
        <v>0</v>
      </c>
      <c r="CA747" s="240">
        <v>1</v>
      </c>
      <c r="CB747" s="240">
        <v>7</v>
      </c>
    </row>
    <row r="748" spans="1:15" ht="12.75">
      <c r="A748" s="249"/>
      <c r="B748" s="250"/>
      <c r="C748" s="768" t="s">
        <v>991</v>
      </c>
      <c r="D748" s="769"/>
      <c r="E748" s="769"/>
      <c r="F748" s="769"/>
      <c r="G748" s="770"/>
      <c r="I748" s="251"/>
      <c r="K748" s="251"/>
      <c r="L748" s="252" t="s">
        <v>991</v>
      </c>
      <c r="O748" s="240">
        <v>3</v>
      </c>
    </row>
    <row r="749" spans="1:80" ht="12.75">
      <c r="A749" s="241">
        <v>205</v>
      </c>
      <c r="B749" s="242" t="s">
        <v>994</v>
      </c>
      <c r="C749" s="243" t="s">
        <v>995</v>
      </c>
      <c r="D749" s="244" t="s">
        <v>216</v>
      </c>
      <c r="E749" s="245">
        <v>3.4</v>
      </c>
      <c r="F749" s="828"/>
      <c r="G749" s="246">
        <f>E749*F749</f>
        <v>0</v>
      </c>
      <c r="H749" s="247">
        <v>0.00263</v>
      </c>
      <c r="I749" s="248">
        <f>E749*H749</f>
        <v>0.008942</v>
      </c>
      <c r="J749" s="247">
        <v>0</v>
      </c>
      <c r="K749" s="248">
        <f>E749*J749</f>
        <v>0</v>
      </c>
      <c r="O749" s="240">
        <v>2</v>
      </c>
      <c r="AA749" s="213">
        <v>1</v>
      </c>
      <c r="AB749" s="213">
        <v>7</v>
      </c>
      <c r="AC749" s="213">
        <v>7</v>
      </c>
      <c r="AZ749" s="213">
        <v>2</v>
      </c>
      <c r="BA749" s="213">
        <f>IF(AZ749=1,G749,0)</f>
        <v>0</v>
      </c>
      <c r="BB749" s="213">
        <f>IF(AZ749=2,G749,0)</f>
        <v>0</v>
      </c>
      <c r="BC749" s="213">
        <f>IF(AZ749=3,G749,0)</f>
        <v>0</v>
      </c>
      <c r="BD749" s="213">
        <f>IF(AZ749=4,G749,0)</f>
        <v>0</v>
      </c>
      <c r="BE749" s="213">
        <f>IF(AZ749=5,G749,0)</f>
        <v>0</v>
      </c>
      <c r="CA749" s="240">
        <v>1</v>
      </c>
      <c r="CB749" s="240">
        <v>7</v>
      </c>
    </row>
    <row r="750" spans="1:15" ht="12.75">
      <c r="A750" s="249"/>
      <c r="B750" s="250"/>
      <c r="C750" s="768" t="s">
        <v>996</v>
      </c>
      <c r="D750" s="769"/>
      <c r="E750" s="769"/>
      <c r="F750" s="769"/>
      <c r="G750" s="770"/>
      <c r="I750" s="251"/>
      <c r="K750" s="251"/>
      <c r="L750" s="252" t="s">
        <v>996</v>
      </c>
      <c r="O750" s="240">
        <v>3</v>
      </c>
    </row>
    <row r="751" spans="1:15" ht="22.5">
      <c r="A751" s="249"/>
      <c r="B751" s="250"/>
      <c r="C751" s="768" t="s">
        <v>989</v>
      </c>
      <c r="D751" s="769"/>
      <c r="E751" s="769"/>
      <c r="F751" s="769"/>
      <c r="G751" s="770"/>
      <c r="I751" s="251"/>
      <c r="K751" s="251"/>
      <c r="L751" s="252" t="s">
        <v>989</v>
      </c>
      <c r="O751" s="240">
        <v>3</v>
      </c>
    </row>
    <row r="752" spans="1:15" ht="22.5">
      <c r="A752" s="249"/>
      <c r="B752" s="250"/>
      <c r="C752" s="768" t="s">
        <v>997</v>
      </c>
      <c r="D752" s="769"/>
      <c r="E752" s="769"/>
      <c r="F752" s="769"/>
      <c r="G752" s="770"/>
      <c r="I752" s="251"/>
      <c r="K752" s="251"/>
      <c r="L752" s="252" t="s">
        <v>997</v>
      </c>
      <c r="O752" s="240">
        <v>3</v>
      </c>
    </row>
    <row r="753" spans="1:15" ht="12.75">
      <c r="A753" s="249"/>
      <c r="B753" s="250"/>
      <c r="C753" s="768" t="s">
        <v>991</v>
      </c>
      <c r="D753" s="769"/>
      <c r="E753" s="769"/>
      <c r="F753" s="769"/>
      <c r="G753" s="770"/>
      <c r="I753" s="251"/>
      <c r="K753" s="251"/>
      <c r="L753" s="252" t="s">
        <v>991</v>
      </c>
      <c r="O753" s="240">
        <v>3</v>
      </c>
    </row>
    <row r="754" spans="1:80" ht="12.75">
      <c r="A754" s="241">
        <v>206</v>
      </c>
      <c r="B754" s="242" t="s">
        <v>998</v>
      </c>
      <c r="C754" s="243" t="s">
        <v>999</v>
      </c>
      <c r="D754" s="244" t="s">
        <v>216</v>
      </c>
      <c r="E754" s="245">
        <v>2.25</v>
      </c>
      <c r="F754" s="828"/>
      <c r="G754" s="246">
        <f>E754*F754</f>
        <v>0</v>
      </c>
      <c r="H754" s="247">
        <v>0.00301</v>
      </c>
      <c r="I754" s="248">
        <f>E754*H754</f>
        <v>0.0067725</v>
      </c>
      <c r="J754" s="247"/>
      <c r="K754" s="248">
        <f>E754*J754</f>
        <v>0</v>
      </c>
      <c r="O754" s="240">
        <v>2</v>
      </c>
      <c r="AA754" s="213">
        <v>12</v>
      </c>
      <c r="AB754" s="213">
        <v>0</v>
      </c>
      <c r="AC754" s="213">
        <v>110</v>
      </c>
      <c r="AZ754" s="213">
        <v>2</v>
      </c>
      <c r="BA754" s="213">
        <f>IF(AZ754=1,G754,0)</f>
        <v>0</v>
      </c>
      <c r="BB754" s="213">
        <f>IF(AZ754=2,G754,0)</f>
        <v>0</v>
      </c>
      <c r="BC754" s="213">
        <f>IF(AZ754=3,G754,0)</f>
        <v>0</v>
      </c>
      <c r="BD754" s="213">
        <f>IF(AZ754=4,G754,0)</f>
        <v>0</v>
      </c>
      <c r="BE754" s="213">
        <f>IF(AZ754=5,G754,0)</f>
        <v>0</v>
      </c>
      <c r="CA754" s="240">
        <v>12</v>
      </c>
      <c r="CB754" s="240">
        <v>0</v>
      </c>
    </row>
    <row r="755" spans="1:15" ht="12.75">
      <c r="A755" s="249"/>
      <c r="B755" s="250"/>
      <c r="C755" s="768" t="s">
        <v>1000</v>
      </c>
      <c r="D755" s="769"/>
      <c r="E755" s="769"/>
      <c r="F755" s="769"/>
      <c r="G755" s="770"/>
      <c r="I755" s="251"/>
      <c r="K755" s="251"/>
      <c r="L755" s="252" t="s">
        <v>1000</v>
      </c>
      <c r="O755" s="240">
        <v>3</v>
      </c>
    </row>
    <row r="756" spans="1:15" ht="22.5">
      <c r="A756" s="249"/>
      <c r="B756" s="250"/>
      <c r="C756" s="768" t="s">
        <v>989</v>
      </c>
      <c r="D756" s="769"/>
      <c r="E756" s="769"/>
      <c r="F756" s="769"/>
      <c r="G756" s="770"/>
      <c r="I756" s="251"/>
      <c r="K756" s="251"/>
      <c r="L756" s="252" t="s">
        <v>989</v>
      </c>
      <c r="O756" s="240">
        <v>3</v>
      </c>
    </row>
    <row r="757" spans="1:15" ht="12.75">
      <c r="A757" s="249"/>
      <c r="B757" s="250"/>
      <c r="C757" s="768" t="s">
        <v>1001</v>
      </c>
      <c r="D757" s="769"/>
      <c r="E757" s="769"/>
      <c r="F757" s="769"/>
      <c r="G757" s="770"/>
      <c r="I757" s="251"/>
      <c r="K757" s="251"/>
      <c r="L757" s="252" t="s">
        <v>1001</v>
      </c>
      <c r="O757" s="240">
        <v>3</v>
      </c>
    </row>
    <row r="758" spans="1:15" ht="12.75">
      <c r="A758" s="249"/>
      <c r="B758" s="250"/>
      <c r="C758" s="768" t="s">
        <v>991</v>
      </c>
      <c r="D758" s="769"/>
      <c r="E758" s="769"/>
      <c r="F758" s="769"/>
      <c r="G758" s="770"/>
      <c r="I758" s="251"/>
      <c r="K758" s="251"/>
      <c r="L758" s="252" t="s">
        <v>991</v>
      </c>
      <c r="O758" s="240">
        <v>3</v>
      </c>
    </row>
    <row r="759" spans="1:15" ht="12.75">
      <c r="A759" s="249"/>
      <c r="B759" s="253"/>
      <c r="C759" s="809" t="s">
        <v>1002</v>
      </c>
      <c r="D759" s="810"/>
      <c r="E759" s="254">
        <v>2.25</v>
      </c>
      <c r="F759" s="255"/>
      <c r="G759" s="256"/>
      <c r="H759" s="257"/>
      <c r="I759" s="251"/>
      <c r="J759" s="258"/>
      <c r="K759" s="251"/>
      <c r="M759" s="252" t="s">
        <v>1002</v>
      </c>
      <c r="O759" s="240"/>
    </row>
    <row r="760" spans="1:80" ht="22.5">
      <c r="A760" s="241">
        <v>207</v>
      </c>
      <c r="B760" s="242" t="s">
        <v>1003</v>
      </c>
      <c r="C760" s="243" t="s">
        <v>1004</v>
      </c>
      <c r="D760" s="244" t="s">
        <v>216</v>
      </c>
      <c r="E760" s="245">
        <v>8.8</v>
      </c>
      <c r="F760" s="828"/>
      <c r="G760" s="246">
        <f>E760*F760</f>
        <v>0</v>
      </c>
      <c r="H760" s="247">
        <v>0.00489</v>
      </c>
      <c r="I760" s="248">
        <f>E760*H760</f>
        <v>0.04303200000000001</v>
      </c>
      <c r="J760" s="247"/>
      <c r="K760" s="248">
        <f>E760*J760</f>
        <v>0</v>
      </c>
      <c r="O760" s="240">
        <v>2</v>
      </c>
      <c r="AA760" s="213">
        <v>12</v>
      </c>
      <c r="AB760" s="213">
        <v>0</v>
      </c>
      <c r="AC760" s="213">
        <v>112</v>
      </c>
      <c r="AZ760" s="213">
        <v>2</v>
      </c>
      <c r="BA760" s="213">
        <f>IF(AZ760=1,G760,0)</f>
        <v>0</v>
      </c>
      <c r="BB760" s="213">
        <f>IF(AZ760=2,G760,0)</f>
        <v>0</v>
      </c>
      <c r="BC760" s="213">
        <f>IF(AZ760=3,G760,0)</f>
        <v>0</v>
      </c>
      <c r="BD760" s="213">
        <f>IF(AZ760=4,G760,0)</f>
        <v>0</v>
      </c>
      <c r="BE760" s="213">
        <f>IF(AZ760=5,G760,0)</f>
        <v>0</v>
      </c>
      <c r="CA760" s="240">
        <v>12</v>
      </c>
      <c r="CB760" s="240">
        <v>0</v>
      </c>
    </row>
    <row r="761" spans="1:15" ht="12.75">
      <c r="A761" s="249"/>
      <c r="B761" s="250"/>
      <c r="C761" s="768" t="s">
        <v>1005</v>
      </c>
      <c r="D761" s="769"/>
      <c r="E761" s="769"/>
      <c r="F761" s="769"/>
      <c r="G761" s="770"/>
      <c r="I761" s="251"/>
      <c r="K761" s="251"/>
      <c r="L761" s="252" t="s">
        <v>1005</v>
      </c>
      <c r="O761" s="240">
        <v>3</v>
      </c>
    </row>
    <row r="762" spans="1:15" ht="22.5">
      <c r="A762" s="249"/>
      <c r="B762" s="250"/>
      <c r="C762" s="768" t="s">
        <v>989</v>
      </c>
      <c r="D762" s="769"/>
      <c r="E762" s="769"/>
      <c r="F762" s="769"/>
      <c r="G762" s="770"/>
      <c r="I762" s="251"/>
      <c r="K762" s="251"/>
      <c r="L762" s="252" t="s">
        <v>989</v>
      </c>
      <c r="O762" s="240">
        <v>3</v>
      </c>
    </row>
    <row r="763" spans="1:15" ht="12.75">
      <c r="A763" s="249"/>
      <c r="B763" s="250"/>
      <c r="C763" s="768" t="s">
        <v>1006</v>
      </c>
      <c r="D763" s="769"/>
      <c r="E763" s="769"/>
      <c r="F763" s="769"/>
      <c r="G763" s="770"/>
      <c r="I763" s="251"/>
      <c r="K763" s="251"/>
      <c r="L763" s="252" t="s">
        <v>1006</v>
      </c>
      <c r="O763" s="240">
        <v>3</v>
      </c>
    </row>
    <row r="764" spans="1:15" ht="12.75">
      <c r="A764" s="249"/>
      <c r="B764" s="250"/>
      <c r="C764" s="768" t="s">
        <v>1007</v>
      </c>
      <c r="D764" s="769"/>
      <c r="E764" s="769"/>
      <c r="F764" s="769"/>
      <c r="G764" s="770"/>
      <c r="I764" s="251"/>
      <c r="K764" s="251"/>
      <c r="L764" s="252" t="s">
        <v>1007</v>
      </c>
      <c r="O764" s="240">
        <v>3</v>
      </c>
    </row>
    <row r="765" spans="1:80" ht="12.75">
      <c r="A765" s="241">
        <v>208</v>
      </c>
      <c r="B765" s="242" t="s">
        <v>1008</v>
      </c>
      <c r="C765" s="243" t="s">
        <v>1009</v>
      </c>
      <c r="D765" s="244" t="s">
        <v>216</v>
      </c>
      <c r="E765" s="245">
        <v>5.8</v>
      </c>
      <c r="F765" s="828"/>
      <c r="G765" s="246">
        <f>E765*F765</f>
        <v>0</v>
      </c>
      <c r="H765" s="247">
        <v>0.00119</v>
      </c>
      <c r="I765" s="248">
        <f>E765*H765</f>
        <v>0.006902</v>
      </c>
      <c r="J765" s="247">
        <v>0</v>
      </c>
      <c r="K765" s="248">
        <f>E765*J765</f>
        <v>0</v>
      </c>
      <c r="O765" s="240">
        <v>2</v>
      </c>
      <c r="AA765" s="213">
        <v>1</v>
      </c>
      <c r="AB765" s="213">
        <v>7</v>
      </c>
      <c r="AC765" s="213">
        <v>7</v>
      </c>
      <c r="AZ765" s="213">
        <v>2</v>
      </c>
      <c r="BA765" s="213">
        <f>IF(AZ765=1,G765,0)</f>
        <v>0</v>
      </c>
      <c r="BB765" s="213">
        <f>IF(AZ765=2,G765,0)</f>
        <v>0</v>
      </c>
      <c r="BC765" s="213">
        <f>IF(AZ765=3,G765,0)</f>
        <v>0</v>
      </c>
      <c r="BD765" s="213">
        <f>IF(AZ765=4,G765,0)</f>
        <v>0</v>
      </c>
      <c r="BE765" s="213">
        <f>IF(AZ765=5,G765,0)</f>
        <v>0</v>
      </c>
      <c r="CA765" s="240">
        <v>1</v>
      </c>
      <c r="CB765" s="240">
        <v>7</v>
      </c>
    </row>
    <row r="766" spans="1:15" ht="12.75">
      <c r="A766" s="249"/>
      <c r="B766" s="250"/>
      <c r="C766" s="768" t="s">
        <v>1010</v>
      </c>
      <c r="D766" s="769"/>
      <c r="E766" s="769"/>
      <c r="F766" s="769"/>
      <c r="G766" s="770"/>
      <c r="I766" s="251"/>
      <c r="K766" s="251"/>
      <c r="L766" s="252" t="s">
        <v>1010</v>
      </c>
      <c r="O766" s="240">
        <v>3</v>
      </c>
    </row>
    <row r="767" spans="1:15" ht="22.5">
      <c r="A767" s="249"/>
      <c r="B767" s="250"/>
      <c r="C767" s="768" t="s">
        <v>989</v>
      </c>
      <c r="D767" s="769"/>
      <c r="E767" s="769"/>
      <c r="F767" s="769"/>
      <c r="G767" s="770"/>
      <c r="I767" s="251"/>
      <c r="K767" s="251"/>
      <c r="L767" s="252" t="s">
        <v>989</v>
      </c>
      <c r="O767" s="240">
        <v>3</v>
      </c>
    </row>
    <row r="768" spans="1:15" ht="12.75">
      <c r="A768" s="249"/>
      <c r="B768" s="250"/>
      <c r="C768" s="768" t="s">
        <v>1011</v>
      </c>
      <c r="D768" s="769"/>
      <c r="E768" s="769"/>
      <c r="F768" s="769"/>
      <c r="G768" s="770"/>
      <c r="I768" s="251"/>
      <c r="K768" s="251"/>
      <c r="L768" s="252" t="s">
        <v>1011</v>
      </c>
      <c r="O768" s="240">
        <v>3</v>
      </c>
    </row>
    <row r="769" spans="1:80" ht="22.5">
      <c r="A769" s="241">
        <v>209</v>
      </c>
      <c r="B769" s="242" t="s">
        <v>1012</v>
      </c>
      <c r="C769" s="243" t="s">
        <v>1013</v>
      </c>
      <c r="D769" s="244" t="s">
        <v>216</v>
      </c>
      <c r="E769" s="245">
        <v>8.6</v>
      </c>
      <c r="F769" s="828"/>
      <c r="G769" s="246">
        <f>E769*F769</f>
        <v>0</v>
      </c>
      <c r="H769" s="247">
        <v>0.00192</v>
      </c>
      <c r="I769" s="248">
        <f>E769*H769</f>
        <v>0.016512</v>
      </c>
      <c r="J769" s="247"/>
      <c r="K769" s="248">
        <f>E769*J769</f>
        <v>0</v>
      </c>
      <c r="O769" s="240">
        <v>2</v>
      </c>
      <c r="AA769" s="213">
        <v>12</v>
      </c>
      <c r="AB769" s="213">
        <v>0</v>
      </c>
      <c r="AC769" s="213">
        <v>113</v>
      </c>
      <c r="AZ769" s="213">
        <v>2</v>
      </c>
      <c r="BA769" s="213">
        <f>IF(AZ769=1,G769,0)</f>
        <v>0</v>
      </c>
      <c r="BB769" s="213">
        <f>IF(AZ769=2,G769,0)</f>
        <v>0</v>
      </c>
      <c r="BC769" s="213">
        <f>IF(AZ769=3,G769,0)</f>
        <v>0</v>
      </c>
      <c r="BD769" s="213">
        <f>IF(AZ769=4,G769,0)</f>
        <v>0</v>
      </c>
      <c r="BE769" s="213">
        <f>IF(AZ769=5,G769,0)</f>
        <v>0</v>
      </c>
      <c r="CA769" s="240">
        <v>12</v>
      </c>
      <c r="CB769" s="240">
        <v>0</v>
      </c>
    </row>
    <row r="770" spans="1:15" ht="12.75">
      <c r="A770" s="249"/>
      <c r="B770" s="250"/>
      <c r="C770" s="768" t="s">
        <v>1014</v>
      </c>
      <c r="D770" s="769"/>
      <c r="E770" s="769"/>
      <c r="F770" s="769"/>
      <c r="G770" s="770"/>
      <c r="I770" s="251"/>
      <c r="K770" s="251"/>
      <c r="L770" s="252" t="s">
        <v>1014</v>
      </c>
      <c r="O770" s="240">
        <v>3</v>
      </c>
    </row>
    <row r="771" spans="1:15" ht="22.5">
      <c r="A771" s="249"/>
      <c r="B771" s="250"/>
      <c r="C771" s="768" t="s">
        <v>989</v>
      </c>
      <c r="D771" s="769"/>
      <c r="E771" s="769"/>
      <c r="F771" s="769"/>
      <c r="G771" s="770"/>
      <c r="I771" s="251"/>
      <c r="K771" s="251"/>
      <c r="L771" s="252" t="s">
        <v>989</v>
      </c>
      <c r="O771" s="240">
        <v>3</v>
      </c>
    </row>
    <row r="772" spans="1:15" ht="12.75">
      <c r="A772" s="249"/>
      <c r="B772" s="250"/>
      <c r="C772" s="768" t="s">
        <v>1015</v>
      </c>
      <c r="D772" s="769"/>
      <c r="E772" s="769"/>
      <c r="F772" s="769"/>
      <c r="G772" s="770"/>
      <c r="I772" s="251"/>
      <c r="K772" s="251"/>
      <c r="L772" s="252" t="s">
        <v>1015</v>
      </c>
      <c r="O772" s="240">
        <v>3</v>
      </c>
    </row>
    <row r="773" spans="1:80" ht="12.75">
      <c r="A773" s="241">
        <v>210</v>
      </c>
      <c r="B773" s="242" t="s">
        <v>1016</v>
      </c>
      <c r="C773" s="243" t="s">
        <v>1017</v>
      </c>
      <c r="D773" s="244" t="s">
        <v>309</v>
      </c>
      <c r="E773" s="245">
        <v>0.1389865</v>
      </c>
      <c r="F773" s="828"/>
      <c r="G773" s="246">
        <f>E773*F773</f>
        <v>0</v>
      </c>
      <c r="H773" s="247">
        <v>0</v>
      </c>
      <c r="I773" s="248">
        <f>E773*H773</f>
        <v>0</v>
      </c>
      <c r="J773" s="247"/>
      <c r="K773" s="248">
        <f>E773*J773</f>
        <v>0</v>
      </c>
      <c r="O773" s="240">
        <v>2</v>
      </c>
      <c r="AA773" s="213">
        <v>7</v>
      </c>
      <c r="AB773" s="213">
        <v>1001</v>
      </c>
      <c r="AC773" s="213">
        <v>5</v>
      </c>
      <c r="AZ773" s="213">
        <v>2</v>
      </c>
      <c r="BA773" s="213">
        <f>IF(AZ773=1,G773,0)</f>
        <v>0</v>
      </c>
      <c r="BB773" s="213">
        <f>IF(AZ773=2,G773,0)</f>
        <v>0</v>
      </c>
      <c r="BC773" s="213">
        <f>IF(AZ773=3,G773,0)</f>
        <v>0</v>
      </c>
      <c r="BD773" s="213">
        <f>IF(AZ773=4,G773,0)</f>
        <v>0</v>
      </c>
      <c r="BE773" s="213">
        <f>IF(AZ773=5,G773,0)</f>
        <v>0</v>
      </c>
      <c r="CA773" s="240">
        <v>7</v>
      </c>
      <c r="CB773" s="240">
        <v>1001</v>
      </c>
    </row>
    <row r="774" spans="1:57" ht="12.75">
      <c r="A774" s="259"/>
      <c r="B774" s="260" t="s">
        <v>96</v>
      </c>
      <c r="C774" s="261" t="s">
        <v>979</v>
      </c>
      <c r="D774" s="262"/>
      <c r="E774" s="263"/>
      <c r="F774" s="264"/>
      <c r="G774" s="265">
        <f>SUM(G736:G773)</f>
        <v>0</v>
      </c>
      <c r="H774" s="266"/>
      <c r="I774" s="267">
        <f>SUM(I736:I773)</f>
        <v>0.1389865</v>
      </c>
      <c r="J774" s="266"/>
      <c r="K774" s="267">
        <f>SUM(K736:K773)</f>
        <v>0</v>
      </c>
      <c r="O774" s="240">
        <v>4</v>
      </c>
      <c r="BA774" s="268">
        <f>SUM(BA736:BA773)</f>
        <v>0</v>
      </c>
      <c r="BB774" s="268">
        <f>SUM(BB736:BB773)</f>
        <v>0</v>
      </c>
      <c r="BC774" s="268">
        <f>SUM(BC736:BC773)</f>
        <v>0</v>
      </c>
      <c r="BD774" s="268">
        <f>SUM(BD736:BD773)</f>
        <v>0</v>
      </c>
      <c r="BE774" s="268">
        <f>SUM(BE736:BE773)</f>
        <v>0</v>
      </c>
    </row>
    <row r="775" spans="1:15" ht="12.75">
      <c r="A775" s="230" t="s">
        <v>93</v>
      </c>
      <c r="B775" s="231" t="s">
        <v>1018</v>
      </c>
      <c r="C775" s="232" t="s">
        <v>1019</v>
      </c>
      <c r="D775" s="233"/>
      <c r="E775" s="234"/>
      <c r="F775" s="234"/>
      <c r="G775" s="235"/>
      <c r="H775" s="236"/>
      <c r="I775" s="237"/>
      <c r="J775" s="238"/>
      <c r="K775" s="239"/>
      <c r="O775" s="240">
        <v>1</v>
      </c>
    </row>
    <row r="776" spans="1:80" ht="12.75">
      <c r="A776" s="241">
        <v>211</v>
      </c>
      <c r="B776" s="242" t="s">
        <v>1021</v>
      </c>
      <c r="C776" s="243" t="s">
        <v>1022</v>
      </c>
      <c r="D776" s="244" t="s">
        <v>183</v>
      </c>
      <c r="E776" s="245">
        <v>0.2475</v>
      </c>
      <c r="F776" s="828"/>
      <c r="G776" s="246">
        <f>E776*F776</f>
        <v>0</v>
      </c>
      <c r="H776" s="247">
        <v>0</v>
      </c>
      <c r="I776" s="248">
        <f>E776*H776</f>
        <v>0</v>
      </c>
      <c r="J776" s="247">
        <v>-0.007</v>
      </c>
      <c r="K776" s="248">
        <f>E776*J776</f>
        <v>-0.0017325</v>
      </c>
      <c r="O776" s="240">
        <v>2</v>
      </c>
      <c r="AA776" s="213">
        <v>1</v>
      </c>
      <c r="AB776" s="213">
        <v>7</v>
      </c>
      <c r="AC776" s="213">
        <v>7</v>
      </c>
      <c r="AZ776" s="213">
        <v>2</v>
      </c>
      <c r="BA776" s="213">
        <f>IF(AZ776=1,G776,0)</f>
        <v>0</v>
      </c>
      <c r="BB776" s="213">
        <f>IF(AZ776=2,G776,0)</f>
        <v>0</v>
      </c>
      <c r="BC776" s="213">
        <f>IF(AZ776=3,G776,0)</f>
        <v>0</v>
      </c>
      <c r="BD776" s="213">
        <f>IF(AZ776=4,G776,0)</f>
        <v>0</v>
      </c>
      <c r="BE776" s="213">
        <f>IF(AZ776=5,G776,0)</f>
        <v>0</v>
      </c>
      <c r="CA776" s="240">
        <v>1</v>
      </c>
      <c r="CB776" s="240">
        <v>7</v>
      </c>
    </row>
    <row r="777" spans="1:15" ht="12.75">
      <c r="A777" s="249"/>
      <c r="B777" s="253"/>
      <c r="C777" s="809" t="s">
        <v>1023</v>
      </c>
      <c r="D777" s="810"/>
      <c r="E777" s="254">
        <v>0.2475</v>
      </c>
      <c r="F777" s="255"/>
      <c r="G777" s="256"/>
      <c r="H777" s="257"/>
      <c r="I777" s="251"/>
      <c r="J777" s="258"/>
      <c r="K777" s="251"/>
      <c r="M777" s="252" t="s">
        <v>1023</v>
      </c>
      <c r="O777" s="240"/>
    </row>
    <row r="778" spans="1:80" ht="22.5">
      <c r="A778" s="241">
        <v>212</v>
      </c>
      <c r="B778" s="242" t="s">
        <v>1024</v>
      </c>
      <c r="C778" s="243" t="s">
        <v>1025</v>
      </c>
      <c r="D778" s="244" t="s">
        <v>1026</v>
      </c>
      <c r="E778" s="245">
        <v>700</v>
      </c>
      <c r="F778" s="828"/>
      <c r="G778" s="246">
        <f>E778*F778</f>
        <v>0</v>
      </c>
      <c r="H778" s="247">
        <v>0</v>
      </c>
      <c r="I778" s="248">
        <f>E778*H778</f>
        <v>0</v>
      </c>
      <c r="J778" s="247"/>
      <c r="K778" s="248">
        <f>E778*J778</f>
        <v>0</v>
      </c>
      <c r="O778" s="240">
        <v>2</v>
      </c>
      <c r="AA778" s="213">
        <v>12</v>
      </c>
      <c r="AB778" s="213">
        <v>0</v>
      </c>
      <c r="AC778" s="213">
        <v>119</v>
      </c>
      <c r="AZ778" s="213">
        <v>2</v>
      </c>
      <c r="BA778" s="213">
        <f>IF(AZ778=1,G778,0)</f>
        <v>0</v>
      </c>
      <c r="BB778" s="213">
        <f>IF(AZ778=2,G778,0)</f>
        <v>0</v>
      </c>
      <c r="BC778" s="213">
        <f>IF(AZ778=3,G778,0)</f>
        <v>0</v>
      </c>
      <c r="BD778" s="213">
        <f>IF(AZ778=4,G778,0)</f>
        <v>0</v>
      </c>
      <c r="BE778" s="213">
        <f>IF(AZ778=5,G778,0)</f>
        <v>0</v>
      </c>
      <c r="CA778" s="240">
        <v>12</v>
      </c>
      <c r="CB778" s="240">
        <v>0</v>
      </c>
    </row>
    <row r="779" spans="1:15" ht="12.75">
      <c r="A779" s="249"/>
      <c r="B779" s="250"/>
      <c r="C779" s="768" t="s">
        <v>1027</v>
      </c>
      <c r="D779" s="769"/>
      <c r="E779" s="769"/>
      <c r="F779" s="769"/>
      <c r="G779" s="770"/>
      <c r="I779" s="251"/>
      <c r="K779" s="251"/>
      <c r="L779" s="252" t="s">
        <v>1027</v>
      </c>
      <c r="O779" s="240">
        <v>3</v>
      </c>
    </row>
    <row r="780" spans="1:15" ht="12.75">
      <c r="A780" s="249"/>
      <c r="B780" s="253"/>
      <c r="C780" s="809" t="s">
        <v>1028</v>
      </c>
      <c r="D780" s="810"/>
      <c r="E780" s="254">
        <v>700</v>
      </c>
      <c r="F780" s="255"/>
      <c r="G780" s="256"/>
      <c r="H780" s="257"/>
      <c r="I780" s="251"/>
      <c r="J780" s="258"/>
      <c r="K780" s="251"/>
      <c r="M780" s="252" t="s">
        <v>1028</v>
      </c>
      <c r="O780" s="240"/>
    </row>
    <row r="781" spans="1:80" ht="22.5">
      <c r="A781" s="241">
        <v>213</v>
      </c>
      <c r="B781" s="242" t="s">
        <v>1029</v>
      </c>
      <c r="C781" s="243" t="s">
        <v>1030</v>
      </c>
      <c r="D781" s="244" t="s">
        <v>355</v>
      </c>
      <c r="E781" s="245">
        <v>2</v>
      </c>
      <c r="F781" s="828"/>
      <c r="G781" s="246">
        <f>E781*F781</f>
        <v>0</v>
      </c>
      <c r="H781" s="247">
        <v>0.02</v>
      </c>
      <c r="I781" s="248">
        <f>E781*H781</f>
        <v>0.04</v>
      </c>
      <c r="J781" s="247"/>
      <c r="K781" s="248">
        <f>E781*J781</f>
        <v>0</v>
      </c>
      <c r="O781" s="240">
        <v>2</v>
      </c>
      <c r="AA781" s="213">
        <v>12</v>
      </c>
      <c r="AB781" s="213">
        <v>0</v>
      </c>
      <c r="AC781" s="213">
        <v>121</v>
      </c>
      <c r="AZ781" s="213">
        <v>2</v>
      </c>
      <c r="BA781" s="213">
        <f>IF(AZ781=1,G781,0)</f>
        <v>0</v>
      </c>
      <c r="BB781" s="213">
        <f>IF(AZ781=2,G781,0)</f>
        <v>0</v>
      </c>
      <c r="BC781" s="213">
        <f>IF(AZ781=3,G781,0)</f>
        <v>0</v>
      </c>
      <c r="BD781" s="213">
        <f>IF(AZ781=4,G781,0)</f>
        <v>0</v>
      </c>
      <c r="BE781" s="213">
        <f>IF(AZ781=5,G781,0)</f>
        <v>0</v>
      </c>
      <c r="CA781" s="240">
        <v>12</v>
      </c>
      <c r="CB781" s="240">
        <v>0</v>
      </c>
    </row>
    <row r="782" spans="1:15" ht="12.75">
      <c r="A782" s="249"/>
      <c r="B782" s="250"/>
      <c r="C782" s="768" t="s">
        <v>1031</v>
      </c>
      <c r="D782" s="769"/>
      <c r="E782" s="769"/>
      <c r="F782" s="769"/>
      <c r="G782" s="770"/>
      <c r="I782" s="251"/>
      <c r="K782" s="251"/>
      <c r="L782" s="252" t="s">
        <v>1031</v>
      </c>
      <c r="O782" s="240">
        <v>3</v>
      </c>
    </row>
    <row r="783" spans="1:15" ht="22.5">
      <c r="A783" s="249"/>
      <c r="B783" s="250"/>
      <c r="C783" s="768" t="s">
        <v>1032</v>
      </c>
      <c r="D783" s="769"/>
      <c r="E783" s="769"/>
      <c r="F783" s="769"/>
      <c r="G783" s="770"/>
      <c r="I783" s="251"/>
      <c r="K783" s="251"/>
      <c r="L783" s="252" t="s">
        <v>1032</v>
      </c>
      <c r="O783" s="240">
        <v>3</v>
      </c>
    </row>
    <row r="784" spans="1:15" ht="12.75">
      <c r="A784" s="249"/>
      <c r="B784" s="250"/>
      <c r="C784" s="768" t="s">
        <v>1033</v>
      </c>
      <c r="D784" s="769"/>
      <c r="E784" s="769"/>
      <c r="F784" s="769"/>
      <c r="G784" s="770"/>
      <c r="I784" s="251"/>
      <c r="K784" s="251"/>
      <c r="L784" s="252" t="s">
        <v>1033</v>
      </c>
      <c r="O784" s="240">
        <v>3</v>
      </c>
    </row>
    <row r="785" spans="1:80" ht="22.5">
      <c r="A785" s="241">
        <v>214</v>
      </c>
      <c r="B785" s="242" t="s">
        <v>1034</v>
      </c>
      <c r="C785" s="243" t="s">
        <v>1035</v>
      </c>
      <c r="D785" s="244" t="s">
        <v>355</v>
      </c>
      <c r="E785" s="245">
        <v>1</v>
      </c>
      <c r="F785" s="828"/>
      <c r="G785" s="246">
        <f>E785*F785</f>
        <v>0</v>
      </c>
      <c r="H785" s="247">
        <v>0.0169</v>
      </c>
      <c r="I785" s="248">
        <f>E785*H785</f>
        <v>0.0169</v>
      </c>
      <c r="J785" s="247"/>
      <c r="K785" s="248">
        <f>E785*J785</f>
        <v>0</v>
      </c>
      <c r="O785" s="240">
        <v>2</v>
      </c>
      <c r="AA785" s="213">
        <v>12</v>
      </c>
      <c r="AB785" s="213">
        <v>0</v>
      </c>
      <c r="AC785" s="213">
        <v>122</v>
      </c>
      <c r="AZ785" s="213">
        <v>2</v>
      </c>
      <c r="BA785" s="213">
        <f>IF(AZ785=1,G785,0)</f>
        <v>0</v>
      </c>
      <c r="BB785" s="213">
        <f>IF(AZ785=2,G785,0)</f>
        <v>0</v>
      </c>
      <c r="BC785" s="213">
        <f>IF(AZ785=3,G785,0)</f>
        <v>0</v>
      </c>
      <c r="BD785" s="213">
        <f>IF(AZ785=4,G785,0)</f>
        <v>0</v>
      </c>
      <c r="BE785" s="213">
        <f>IF(AZ785=5,G785,0)</f>
        <v>0</v>
      </c>
      <c r="CA785" s="240">
        <v>12</v>
      </c>
      <c r="CB785" s="240">
        <v>0</v>
      </c>
    </row>
    <row r="786" spans="1:15" ht="12.75">
      <c r="A786" s="249"/>
      <c r="B786" s="250"/>
      <c r="C786" s="768" t="s">
        <v>1036</v>
      </c>
      <c r="D786" s="769"/>
      <c r="E786" s="769"/>
      <c r="F786" s="769"/>
      <c r="G786" s="770"/>
      <c r="I786" s="251"/>
      <c r="K786" s="251"/>
      <c r="L786" s="252" t="s">
        <v>1036</v>
      </c>
      <c r="O786" s="240">
        <v>3</v>
      </c>
    </row>
    <row r="787" spans="1:15" ht="22.5">
      <c r="A787" s="249"/>
      <c r="B787" s="250"/>
      <c r="C787" s="768" t="s">
        <v>1032</v>
      </c>
      <c r="D787" s="769"/>
      <c r="E787" s="769"/>
      <c r="F787" s="769"/>
      <c r="G787" s="770"/>
      <c r="I787" s="251"/>
      <c r="K787" s="251"/>
      <c r="L787" s="252" t="s">
        <v>1032</v>
      </c>
      <c r="O787" s="240">
        <v>3</v>
      </c>
    </row>
    <row r="788" spans="1:15" ht="12.75">
      <c r="A788" s="249"/>
      <c r="B788" s="250"/>
      <c r="C788" s="768" t="s">
        <v>1033</v>
      </c>
      <c r="D788" s="769"/>
      <c r="E788" s="769"/>
      <c r="F788" s="769"/>
      <c r="G788" s="770"/>
      <c r="I788" s="251"/>
      <c r="K788" s="251"/>
      <c r="L788" s="252" t="s">
        <v>1033</v>
      </c>
      <c r="O788" s="240">
        <v>3</v>
      </c>
    </row>
    <row r="789" spans="1:80" ht="22.5">
      <c r="A789" s="241">
        <v>215</v>
      </c>
      <c r="B789" s="242" t="s">
        <v>1037</v>
      </c>
      <c r="C789" s="243" t="s">
        <v>1038</v>
      </c>
      <c r="D789" s="244" t="s">
        <v>355</v>
      </c>
      <c r="E789" s="245">
        <v>2</v>
      </c>
      <c r="F789" s="828"/>
      <c r="G789" s="246">
        <f>E789*F789</f>
        <v>0</v>
      </c>
      <c r="H789" s="247">
        <v>0.016</v>
      </c>
      <c r="I789" s="248">
        <f>E789*H789</f>
        <v>0.032</v>
      </c>
      <c r="J789" s="247"/>
      <c r="K789" s="248">
        <f>E789*J789</f>
        <v>0</v>
      </c>
      <c r="O789" s="240">
        <v>2</v>
      </c>
      <c r="AA789" s="213">
        <v>12</v>
      </c>
      <c r="AB789" s="213">
        <v>0</v>
      </c>
      <c r="AC789" s="213">
        <v>123</v>
      </c>
      <c r="AZ789" s="213">
        <v>2</v>
      </c>
      <c r="BA789" s="213">
        <f>IF(AZ789=1,G789,0)</f>
        <v>0</v>
      </c>
      <c r="BB789" s="213">
        <f>IF(AZ789=2,G789,0)</f>
        <v>0</v>
      </c>
      <c r="BC789" s="213">
        <f>IF(AZ789=3,G789,0)</f>
        <v>0</v>
      </c>
      <c r="BD789" s="213">
        <f>IF(AZ789=4,G789,0)</f>
        <v>0</v>
      </c>
      <c r="BE789" s="213">
        <f>IF(AZ789=5,G789,0)</f>
        <v>0</v>
      </c>
      <c r="CA789" s="240">
        <v>12</v>
      </c>
      <c r="CB789" s="240">
        <v>0</v>
      </c>
    </row>
    <row r="790" spans="1:15" ht="12.75">
      <c r="A790" s="249"/>
      <c r="B790" s="250"/>
      <c r="C790" s="768" t="s">
        <v>1039</v>
      </c>
      <c r="D790" s="769"/>
      <c r="E790" s="769"/>
      <c r="F790" s="769"/>
      <c r="G790" s="770"/>
      <c r="I790" s="251"/>
      <c r="K790" s="251"/>
      <c r="L790" s="252" t="s">
        <v>1039</v>
      </c>
      <c r="O790" s="240">
        <v>3</v>
      </c>
    </row>
    <row r="791" spans="1:15" ht="22.5">
      <c r="A791" s="249"/>
      <c r="B791" s="250"/>
      <c r="C791" s="768" t="s">
        <v>1032</v>
      </c>
      <c r="D791" s="769"/>
      <c r="E791" s="769"/>
      <c r="F791" s="769"/>
      <c r="G791" s="770"/>
      <c r="I791" s="251"/>
      <c r="K791" s="251"/>
      <c r="L791" s="252" t="s">
        <v>1032</v>
      </c>
      <c r="O791" s="240">
        <v>3</v>
      </c>
    </row>
    <row r="792" spans="1:15" ht="12.75">
      <c r="A792" s="249"/>
      <c r="B792" s="250"/>
      <c r="C792" s="768" t="s">
        <v>1033</v>
      </c>
      <c r="D792" s="769"/>
      <c r="E792" s="769"/>
      <c r="F792" s="769"/>
      <c r="G792" s="770"/>
      <c r="I792" s="251"/>
      <c r="K792" s="251"/>
      <c r="L792" s="252" t="s">
        <v>1033</v>
      </c>
      <c r="O792" s="240">
        <v>3</v>
      </c>
    </row>
    <row r="793" spans="1:80" ht="22.5">
      <c r="A793" s="241">
        <v>216</v>
      </c>
      <c r="B793" s="242" t="s">
        <v>1040</v>
      </c>
      <c r="C793" s="243" t="s">
        <v>1041</v>
      </c>
      <c r="D793" s="244" t="s">
        <v>355</v>
      </c>
      <c r="E793" s="245">
        <v>2</v>
      </c>
      <c r="F793" s="828"/>
      <c r="G793" s="246">
        <f>E793*F793</f>
        <v>0</v>
      </c>
      <c r="H793" s="247">
        <v>0.015</v>
      </c>
      <c r="I793" s="248">
        <f>E793*H793</f>
        <v>0.03</v>
      </c>
      <c r="J793" s="247"/>
      <c r="K793" s="248">
        <f>E793*J793</f>
        <v>0</v>
      </c>
      <c r="O793" s="240">
        <v>2</v>
      </c>
      <c r="AA793" s="213">
        <v>12</v>
      </c>
      <c r="AB793" s="213">
        <v>0</v>
      </c>
      <c r="AC793" s="213">
        <v>124</v>
      </c>
      <c r="AZ793" s="213">
        <v>2</v>
      </c>
      <c r="BA793" s="213">
        <f>IF(AZ793=1,G793,0)</f>
        <v>0</v>
      </c>
      <c r="BB793" s="213">
        <f>IF(AZ793=2,G793,0)</f>
        <v>0</v>
      </c>
      <c r="BC793" s="213">
        <f>IF(AZ793=3,G793,0)</f>
        <v>0</v>
      </c>
      <c r="BD793" s="213">
        <f>IF(AZ793=4,G793,0)</f>
        <v>0</v>
      </c>
      <c r="BE793" s="213">
        <f>IF(AZ793=5,G793,0)</f>
        <v>0</v>
      </c>
      <c r="CA793" s="240">
        <v>12</v>
      </c>
      <c r="CB793" s="240">
        <v>0</v>
      </c>
    </row>
    <row r="794" spans="1:15" ht="12.75">
      <c r="A794" s="249"/>
      <c r="B794" s="250"/>
      <c r="C794" s="768" t="s">
        <v>1042</v>
      </c>
      <c r="D794" s="769"/>
      <c r="E794" s="769"/>
      <c r="F794" s="769"/>
      <c r="G794" s="770"/>
      <c r="I794" s="251"/>
      <c r="K794" s="251"/>
      <c r="L794" s="252" t="s">
        <v>1042</v>
      </c>
      <c r="O794" s="240">
        <v>3</v>
      </c>
    </row>
    <row r="795" spans="1:15" ht="22.5">
      <c r="A795" s="249"/>
      <c r="B795" s="250"/>
      <c r="C795" s="768" t="s">
        <v>1032</v>
      </c>
      <c r="D795" s="769"/>
      <c r="E795" s="769"/>
      <c r="F795" s="769"/>
      <c r="G795" s="770"/>
      <c r="I795" s="251"/>
      <c r="K795" s="251"/>
      <c r="L795" s="252" t="s">
        <v>1032</v>
      </c>
      <c r="O795" s="240">
        <v>3</v>
      </c>
    </row>
    <row r="796" spans="1:15" ht="12.75">
      <c r="A796" s="249"/>
      <c r="B796" s="250"/>
      <c r="C796" s="768" t="s">
        <v>1043</v>
      </c>
      <c r="D796" s="769"/>
      <c r="E796" s="769"/>
      <c r="F796" s="769"/>
      <c r="G796" s="770"/>
      <c r="I796" s="251"/>
      <c r="K796" s="251"/>
      <c r="L796" s="252" t="s">
        <v>1043</v>
      </c>
      <c r="O796" s="240">
        <v>3</v>
      </c>
    </row>
    <row r="797" spans="1:80" ht="22.5">
      <c r="A797" s="241">
        <v>217</v>
      </c>
      <c r="B797" s="242" t="s">
        <v>1044</v>
      </c>
      <c r="C797" s="243" t="s">
        <v>1045</v>
      </c>
      <c r="D797" s="244" t="s">
        <v>355</v>
      </c>
      <c r="E797" s="245">
        <v>1</v>
      </c>
      <c r="F797" s="828"/>
      <c r="G797" s="246">
        <f>E797*F797</f>
        <v>0</v>
      </c>
      <c r="H797" s="247">
        <v>0.024</v>
      </c>
      <c r="I797" s="248">
        <f>E797*H797</f>
        <v>0.024</v>
      </c>
      <c r="J797" s="247"/>
      <c r="K797" s="248">
        <f>E797*J797</f>
        <v>0</v>
      </c>
      <c r="O797" s="240">
        <v>2</v>
      </c>
      <c r="AA797" s="213">
        <v>12</v>
      </c>
      <c r="AB797" s="213">
        <v>0</v>
      </c>
      <c r="AC797" s="213">
        <v>125</v>
      </c>
      <c r="AZ797" s="213">
        <v>2</v>
      </c>
      <c r="BA797" s="213">
        <f>IF(AZ797=1,G797,0)</f>
        <v>0</v>
      </c>
      <c r="BB797" s="213">
        <f>IF(AZ797=2,G797,0)</f>
        <v>0</v>
      </c>
      <c r="BC797" s="213">
        <f>IF(AZ797=3,G797,0)</f>
        <v>0</v>
      </c>
      <c r="BD797" s="213">
        <f>IF(AZ797=4,G797,0)</f>
        <v>0</v>
      </c>
      <c r="BE797" s="213">
        <f>IF(AZ797=5,G797,0)</f>
        <v>0</v>
      </c>
      <c r="CA797" s="240">
        <v>12</v>
      </c>
      <c r="CB797" s="240">
        <v>0</v>
      </c>
    </row>
    <row r="798" spans="1:15" ht="12.75">
      <c r="A798" s="249"/>
      <c r="B798" s="250"/>
      <c r="C798" s="768" t="s">
        <v>1046</v>
      </c>
      <c r="D798" s="769"/>
      <c r="E798" s="769"/>
      <c r="F798" s="769"/>
      <c r="G798" s="770"/>
      <c r="I798" s="251"/>
      <c r="K798" s="251"/>
      <c r="L798" s="252" t="s">
        <v>1046</v>
      </c>
      <c r="O798" s="240">
        <v>3</v>
      </c>
    </row>
    <row r="799" spans="1:15" ht="22.5">
      <c r="A799" s="249"/>
      <c r="B799" s="250"/>
      <c r="C799" s="768" t="s">
        <v>1032</v>
      </c>
      <c r="D799" s="769"/>
      <c r="E799" s="769"/>
      <c r="F799" s="769"/>
      <c r="G799" s="770"/>
      <c r="I799" s="251"/>
      <c r="K799" s="251"/>
      <c r="L799" s="252" t="s">
        <v>1032</v>
      </c>
      <c r="O799" s="240">
        <v>3</v>
      </c>
    </row>
    <row r="800" spans="1:15" ht="12.75">
      <c r="A800" s="249"/>
      <c r="B800" s="250"/>
      <c r="C800" s="768" t="s">
        <v>1043</v>
      </c>
      <c r="D800" s="769"/>
      <c r="E800" s="769"/>
      <c r="F800" s="769"/>
      <c r="G800" s="770"/>
      <c r="I800" s="251"/>
      <c r="K800" s="251"/>
      <c r="L800" s="252" t="s">
        <v>1043</v>
      </c>
      <c r="O800" s="240">
        <v>3</v>
      </c>
    </row>
    <row r="801" spans="1:80" ht="22.5">
      <c r="A801" s="241">
        <v>218</v>
      </c>
      <c r="B801" s="242" t="s">
        <v>1047</v>
      </c>
      <c r="C801" s="243" t="s">
        <v>1048</v>
      </c>
      <c r="D801" s="244" t="s">
        <v>355</v>
      </c>
      <c r="E801" s="245">
        <v>1</v>
      </c>
      <c r="F801" s="828"/>
      <c r="G801" s="246">
        <f>E801*F801</f>
        <v>0</v>
      </c>
      <c r="H801" s="247">
        <v>0.03</v>
      </c>
      <c r="I801" s="248">
        <f>E801*H801</f>
        <v>0.03</v>
      </c>
      <c r="J801" s="247"/>
      <c r="K801" s="248">
        <f>E801*J801</f>
        <v>0</v>
      </c>
      <c r="O801" s="240">
        <v>2</v>
      </c>
      <c r="AA801" s="213">
        <v>12</v>
      </c>
      <c r="AB801" s="213">
        <v>0</v>
      </c>
      <c r="AC801" s="213">
        <v>126</v>
      </c>
      <c r="AZ801" s="213">
        <v>2</v>
      </c>
      <c r="BA801" s="213">
        <f>IF(AZ801=1,G801,0)</f>
        <v>0</v>
      </c>
      <c r="BB801" s="213">
        <f>IF(AZ801=2,G801,0)</f>
        <v>0</v>
      </c>
      <c r="BC801" s="213">
        <f>IF(AZ801=3,G801,0)</f>
        <v>0</v>
      </c>
      <c r="BD801" s="213">
        <f>IF(AZ801=4,G801,0)</f>
        <v>0</v>
      </c>
      <c r="BE801" s="213">
        <f>IF(AZ801=5,G801,0)</f>
        <v>0</v>
      </c>
      <c r="CA801" s="240">
        <v>12</v>
      </c>
      <c r="CB801" s="240">
        <v>0</v>
      </c>
    </row>
    <row r="802" spans="1:15" ht="12.75">
      <c r="A802" s="249"/>
      <c r="B802" s="250"/>
      <c r="C802" s="768" t="s">
        <v>1049</v>
      </c>
      <c r="D802" s="769"/>
      <c r="E802" s="769"/>
      <c r="F802" s="769"/>
      <c r="G802" s="770"/>
      <c r="I802" s="251"/>
      <c r="K802" s="251"/>
      <c r="L802" s="252" t="s">
        <v>1049</v>
      </c>
      <c r="O802" s="240">
        <v>3</v>
      </c>
    </row>
    <row r="803" spans="1:15" ht="22.5">
      <c r="A803" s="249"/>
      <c r="B803" s="250"/>
      <c r="C803" s="768" t="s">
        <v>1032</v>
      </c>
      <c r="D803" s="769"/>
      <c r="E803" s="769"/>
      <c r="F803" s="769"/>
      <c r="G803" s="770"/>
      <c r="I803" s="251"/>
      <c r="K803" s="251"/>
      <c r="L803" s="252" t="s">
        <v>1032</v>
      </c>
      <c r="O803" s="240">
        <v>3</v>
      </c>
    </row>
    <row r="804" spans="1:15" ht="12.75">
      <c r="A804" s="249"/>
      <c r="B804" s="250"/>
      <c r="C804" s="768" t="s">
        <v>1043</v>
      </c>
      <c r="D804" s="769"/>
      <c r="E804" s="769"/>
      <c r="F804" s="769"/>
      <c r="G804" s="770"/>
      <c r="I804" s="251"/>
      <c r="K804" s="251"/>
      <c r="L804" s="252" t="s">
        <v>1043</v>
      </c>
      <c r="O804" s="240">
        <v>3</v>
      </c>
    </row>
    <row r="805" spans="1:80" ht="22.5">
      <c r="A805" s="241">
        <v>219</v>
      </c>
      <c r="B805" s="242" t="s">
        <v>1050</v>
      </c>
      <c r="C805" s="243" t="s">
        <v>1051</v>
      </c>
      <c r="D805" s="244" t="s">
        <v>1026</v>
      </c>
      <c r="E805" s="245">
        <v>64.8466</v>
      </c>
      <c r="F805" s="828"/>
      <c r="G805" s="246">
        <f>E805*F805</f>
        <v>0</v>
      </c>
      <c r="H805" s="247">
        <v>0.001</v>
      </c>
      <c r="I805" s="248">
        <f>E805*H805</f>
        <v>0.06484659999999999</v>
      </c>
      <c r="J805" s="247"/>
      <c r="K805" s="248">
        <f>E805*J805</f>
        <v>0</v>
      </c>
      <c r="O805" s="240">
        <v>2</v>
      </c>
      <c r="AA805" s="213">
        <v>12</v>
      </c>
      <c r="AB805" s="213">
        <v>0</v>
      </c>
      <c r="AC805" s="213">
        <v>127</v>
      </c>
      <c r="AZ805" s="213">
        <v>2</v>
      </c>
      <c r="BA805" s="213">
        <f>IF(AZ805=1,G805,0)</f>
        <v>0</v>
      </c>
      <c r="BB805" s="213">
        <f>IF(AZ805=2,G805,0)</f>
        <v>0</v>
      </c>
      <c r="BC805" s="213">
        <f>IF(AZ805=3,G805,0)</f>
        <v>0</v>
      </c>
      <c r="BD805" s="213">
        <f>IF(AZ805=4,G805,0)</f>
        <v>0</v>
      </c>
      <c r="BE805" s="213">
        <f>IF(AZ805=5,G805,0)</f>
        <v>0</v>
      </c>
      <c r="CA805" s="240">
        <v>12</v>
      </c>
      <c r="CB805" s="240">
        <v>0</v>
      </c>
    </row>
    <row r="806" spans="1:15" ht="12.75">
      <c r="A806" s="249"/>
      <c r="B806" s="250"/>
      <c r="C806" s="768" t="s">
        <v>1052</v>
      </c>
      <c r="D806" s="769"/>
      <c r="E806" s="769"/>
      <c r="F806" s="769"/>
      <c r="G806" s="770"/>
      <c r="I806" s="251"/>
      <c r="K806" s="251"/>
      <c r="L806" s="252" t="s">
        <v>1052</v>
      </c>
      <c r="O806" s="240">
        <v>3</v>
      </c>
    </row>
    <row r="807" spans="1:15" ht="22.5">
      <c r="A807" s="249"/>
      <c r="B807" s="250"/>
      <c r="C807" s="768" t="s">
        <v>1032</v>
      </c>
      <c r="D807" s="769"/>
      <c r="E807" s="769"/>
      <c r="F807" s="769"/>
      <c r="G807" s="770"/>
      <c r="I807" s="251"/>
      <c r="K807" s="251"/>
      <c r="L807" s="252" t="s">
        <v>1032</v>
      </c>
      <c r="O807" s="240">
        <v>3</v>
      </c>
    </row>
    <row r="808" spans="1:15" ht="12.75">
      <c r="A808" s="249"/>
      <c r="B808" s="253"/>
      <c r="C808" s="809" t="s">
        <v>1053</v>
      </c>
      <c r="D808" s="810"/>
      <c r="E808" s="254">
        <v>57.2026</v>
      </c>
      <c r="F808" s="255"/>
      <c r="G808" s="256"/>
      <c r="H808" s="257"/>
      <c r="I808" s="251"/>
      <c r="J808" s="258"/>
      <c r="K808" s="251"/>
      <c r="M808" s="252" t="s">
        <v>1053</v>
      </c>
      <c r="O808" s="240"/>
    </row>
    <row r="809" spans="1:15" ht="12.75">
      <c r="A809" s="249"/>
      <c r="B809" s="253"/>
      <c r="C809" s="809" t="s">
        <v>1054</v>
      </c>
      <c r="D809" s="810"/>
      <c r="E809" s="254">
        <v>7.644</v>
      </c>
      <c r="F809" s="255"/>
      <c r="G809" s="256"/>
      <c r="H809" s="257"/>
      <c r="I809" s="251"/>
      <c r="J809" s="258"/>
      <c r="K809" s="251"/>
      <c r="M809" s="252" t="s">
        <v>1054</v>
      </c>
      <c r="O809" s="240"/>
    </row>
    <row r="810" spans="1:80" ht="22.5">
      <c r="A810" s="241">
        <v>220</v>
      </c>
      <c r="B810" s="242" t="s">
        <v>1055</v>
      </c>
      <c r="C810" s="243" t="s">
        <v>1056</v>
      </c>
      <c r="D810" s="244" t="s">
        <v>183</v>
      </c>
      <c r="E810" s="245">
        <v>6.3911</v>
      </c>
      <c r="F810" s="828"/>
      <c r="G810" s="246">
        <f>E810*F810</f>
        <v>0</v>
      </c>
      <c r="H810" s="247">
        <v>0.0571</v>
      </c>
      <c r="I810" s="248">
        <f>E810*H810</f>
        <v>0.36493180999999997</v>
      </c>
      <c r="J810" s="247"/>
      <c r="K810" s="248">
        <f>E810*J810</f>
        <v>0</v>
      </c>
      <c r="O810" s="240">
        <v>2</v>
      </c>
      <c r="AA810" s="213">
        <v>12</v>
      </c>
      <c r="AB810" s="213">
        <v>0</v>
      </c>
      <c r="AC810" s="213">
        <v>128</v>
      </c>
      <c r="AZ810" s="213">
        <v>2</v>
      </c>
      <c r="BA810" s="213">
        <f>IF(AZ810=1,G810,0)</f>
        <v>0</v>
      </c>
      <c r="BB810" s="213">
        <f>IF(AZ810=2,G810,0)</f>
        <v>0</v>
      </c>
      <c r="BC810" s="213">
        <f>IF(AZ810=3,G810,0)</f>
        <v>0</v>
      </c>
      <c r="BD810" s="213">
        <f>IF(AZ810=4,G810,0)</f>
        <v>0</v>
      </c>
      <c r="BE810" s="213">
        <f>IF(AZ810=5,G810,0)</f>
        <v>0</v>
      </c>
      <c r="CA810" s="240">
        <v>12</v>
      </c>
      <c r="CB810" s="240">
        <v>0</v>
      </c>
    </row>
    <row r="811" spans="1:15" ht="12.75">
      <c r="A811" s="249"/>
      <c r="B811" s="250"/>
      <c r="C811" s="768" t="s">
        <v>1052</v>
      </c>
      <c r="D811" s="769"/>
      <c r="E811" s="769"/>
      <c r="F811" s="769"/>
      <c r="G811" s="770"/>
      <c r="I811" s="251"/>
      <c r="K811" s="251"/>
      <c r="L811" s="252" t="s">
        <v>1052</v>
      </c>
      <c r="O811" s="240">
        <v>3</v>
      </c>
    </row>
    <row r="812" spans="1:15" ht="22.5">
      <c r="A812" s="249"/>
      <c r="B812" s="250"/>
      <c r="C812" s="768" t="s">
        <v>1032</v>
      </c>
      <c r="D812" s="769"/>
      <c r="E812" s="769"/>
      <c r="F812" s="769"/>
      <c r="G812" s="770"/>
      <c r="I812" s="251"/>
      <c r="K812" s="251"/>
      <c r="L812" s="252" t="s">
        <v>1032</v>
      </c>
      <c r="O812" s="240">
        <v>3</v>
      </c>
    </row>
    <row r="813" spans="1:15" ht="12.75">
      <c r="A813" s="249"/>
      <c r="B813" s="250"/>
      <c r="C813" s="768" t="s">
        <v>1057</v>
      </c>
      <c r="D813" s="769"/>
      <c r="E813" s="769"/>
      <c r="F813" s="769"/>
      <c r="G813" s="770"/>
      <c r="I813" s="251"/>
      <c r="K813" s="251"/>
      <c r="L813" s="252" t="s">
        <v>1057</v>
      </c>
      <c r="O813" s="240">
        <v>3</v>
      </c>
    </row>
    <row r="814" spans="1:15" ht="12.75">
      <c r="A814" s="249"/>
      <c r="B814" s="253"/>
      <c r="C814" s="809" t="s">
        <v>1058</v>
      </c>
      <c r="D814" s="810"/>
      <c r="E814" s="254">
        <v>0.627</v>
      </c>
      <c r="F814" s="255"/>
      <c r="G814" s="256"/>
      <c r="H814" s="257"/>
      <c r="I814" s="251"/>
      <c r="J814" s="258"/>
      <c r="K814" s="251"/>
      <c r="M814" s="252" t="s">
        <v>1058</v>
      </c>
      <c r="O814" s="240"/>
    </row>
    <row r="815" spans="1:15" ht="12.75">
      <c r="A815" s="249"/>
      <c r="B815" s="253"/>
      <c r="C815" s="809" t="s">
        <v>1059</v>
      </c>
      <c r="D815" s="810"/>
      <c r="E815" s="254">
        <v>0.8978</v>
      </c>
      <c r="F815" s="255"/>
      <c r="G815" s="256"/>
      <c r="H815" s="257"/>
      <c r="I815" s="251"/>
      <c r="J815" s="258"/>
      <c r="K815" s="251"/>
      <c r="M815" s="252" t="s">
        <v>1059</v>
      </c>
      <c r="O815" s="240"/>
    </row>
    <row r="816" spans="1:15" ht="12.75">
      <c r="A816" s="249"/>
      <c r="B816" s="253"/>
      <c r="C816" s="809" t="s">
        <v>1060</v>
      </c>
      <c r="D816" s="810"/>
      <c r="E816" s="254">
        <v>4.275</v>
      </c>
      <c r="F816" s="255"/>
      <c r="G816" s="256"/>
      <c r="H816" s="257"/>
      <c r="I816" s="251"/>
      <c r="J816" s="258"/>
      <c r="K816" s="251"/>
      <c r="M816" s="252" t="s">
        <v>1060</v>
      </c>
      <c r="O816" s="240"/>
    </row>
    <row r="817" spans="1:15" ht="12.75">
      <c r="A817" s="249"/>
      <c r="B817" s="253"/>
      <c r="C817" s="809" t="s">
        <v>1061</v>
      </c>
      <c r="D817" s="810"/>
      <c r="E817" s="254">
        <v>0.5914</v>
      </c>
      <c r="F817" s="255"/>
      <c r="G817" s="256"/>
      <c r="H817" s="257"/>
      <c r="I817" s="251"/>
      <c r="J817" s="258"/>
      <c r="K817" s="251"/>
      <c r="M817" s="252" t="s">
        <v>1061</v>
      </c>
      <c r="O817" s="240"/>
    </row>
    <row r="818" spans="1:80" ht="22.5">
      <c r="A818" s="241">
        <v>221</v>
      </c>
      <c r="B818" s="242" t="s">
        <v>1062</v>
      </c>
      <c r="C818" s="243" t="s">
        <v>1063</v>
      </c>
      <c r="D818" s="244" t="s">
        <v>216</v>
      </c>
      <c r="E818" s="245">
        <v>6.2</v>
      </c>
      <c r="F818" s="828"/>
      <c r="G818" s="246">
        <f>E818*F818</f>
        <v>0</v>
      </c>
      <c r="H818" s="247">
        <v>0.0158</v>
      </c>
      <c r="I818" s="248">
        <f>E818*H818</f>
        <v>0.09796000000000002</v>
      </c>
      <c r="J818" s="247"/>
      <c r="K818" s="248">
        <f>E818*J818</f>
        <v>0</v>
      </c>
      <c r="O818" s="240">
        <v>2</v>
      </c>
      <c r="AA818" s="213">
        <v>12</v>
      </c>
      <c r="AB818" s="213">
        <v>0</v>
      </c>
      <c r="AC818" s="213">
        <v>130</v>
      </c>
      <c r="AZ818" s="213">
        <v>2</v>
      </c>
      <c r="BA818" s="213">
        <f>IF(AZ818=1,G818,0)</f>
        <v>0</v>
      </c>
      <c r="BB818" s="213">
        <f>IF(AZ818=2,G818,0)</f>
        <v>0</v>
      </c>
      <c r="BC818" s="213">
        <f>IF(AZ818=3,G818,0)</f>
        <v>0</v>
      </c>
      <c r="BD818" s="213">
        <f>IF(AZ818=4,G818,0)</f>
        <v>0</v>
      </c>
      <c r="BE818" s="213">
        <f>IF(AZ818=5,G818,0)</f>
        <v>0</v>
      </c>
      <c r="CA818" s="240">
        <v>12</v>
      </c>
      <c r="CB818" s="240">
        <v>0</v>
      </c>
    </row>
    <row r="819" spans="1:15" ht="12.75">
      <c r="A819" s="249"/>
      <c r="B819" s="250"/>
      <c r="C819" s="768" t="s">
        <v>1064</v>
      </c>
      <c r="D819" s="769"/>
      <c r="E819" s="769"/>
      <c r="F819" s="769"/>
      <c r="G819" s="770"/>
      <c r="I819" s="251"/>
      <c r="K819" s="251"/>
      <c r="L819" s="252" t="s">
        <v>1064</v>
      </c>
      <c r="O819" s="240">
        <v>3</v>
      </c>
    </row>
    <row r="820" spans="1:15" ht="22.5">
      <c r="A820" s="249"/>
      <c r="B820" s="250"/>
      <c r="C820" s="768" t="s">
        <v>1032</v>
      </c>
      <c r="D820" s="769"/>
      <c r="E820" s="769"/>
      <c r="F820" s="769"/>
      <c r="G820" s="770"/>
      <c r="I820" s="251"/>
      <c r="K820" s="251"/>
      <c r="L820" s="252" t="s">
        <v>1032</v>
      </c>
      <c r="O820" s="240">
        <v>3</v>
      </c>
    </row>
    <row r="821" spans="1:15" ht="12.75">
      <c r="A821" s="249"/>
      <c r="B821" s="250"/>
      <c r="C821" s="768" t="s">
        <v>1065</v>
      </c>
      <c r="D821" s="769"/>
      <c r="E821" s="769"/>
      <c r="F821" s="769"/>
      <c r="G821" s="770"/>
      <c r="I821" s="251"/>
      <c r="K821" s="251"/>
      <c r="L821" s="252" t="s">
        <v>1065</v>
      </c>
      <c r="O821" s="240">
        <v>3</v>
      </c>
    </row>
    <row r="822" spans="1:80" ht="22.5">
      <c r="A822" s="241">
        <v>222</v>
      </c>
      <c r="B822" s="242" t="s">
        <v>1066</v>
      </c>
      <c r="C822" s="243" t="s">
        <v>1067</v>
      </c>
      <c r="D822" s="244" t="s">
        <v>216</v>
      </c>
      <c r="E822" s="245">
        <v>2.62</v>
      </c>
      <c r="F822" s="828"/>
      <c r="G822" s="246">
        <f>E822*F822</f>
        <v>0</v>
      </c>
      <c r="H822" s="247">
        <v>0.0158</v>
      </c>
      <c r="I822" s="248">
        <f>E822*H822</f>
        <v>0.04139600000000001</v>
      </c>
      <c r="J822" s="247"/>
      <c r="K822" s="248">
        <f>E822*J822</f>
        <v>0</v>
      </c>
      <c r="O822" s="240">
        <v>2</v>
      </c>
      <c r="AA822" s="213">
        <v>12</v>
      </c>
      <c r="AB822" s="213">
        <v>0</v>
      </c>
      <c r="AC822" s="213">
        <v>132</v>
      </c>
      <c r="AZ822" s="213">
        <v>2</v>
      </c>
      <c r="BA822" s="213">
        <f>IF(AZ822=1,G822,0)</f>
        <v>0</v>
      </c>
      <c r="BB822" s="213">
        <f>IF(AZ822=2,G822,0)</f>
        <v>0</v>
      </c>
      <c r="BC822" s="213">
        <f>IF(AZ822=3,G822,0)</f>
        <v>0</v>
      </c>
      <c r="BD822" s="213">
        <f>IF(AZ822=4,G822,0)</f>
        <v>0</v>
      </c>
      <c r="BE822" s="213">
        <f>IF(AZ822=5,G822,0)</f>
        <v>0</v>
      </c>
      <c r="CA822" s="240">
        <v>12</v>
      </c>
      <c r="CB822" s="240">
        <v>0</v>
      </c>
    </row>
    <row r="823" spans="1:15" ht="12.75">
      <c r="A823" s="249"/>
      <c r="B823" s="250"/>
      <c r="C823" s="768" t="s">
        <v>1068</v>
      </c>
      <c r="D823" s="769"/>
      <c r="E823" s="769"/>
      <c r="F823" s="769"/>
      <c r="G823" s="770"/>
      <c r="I823" s="251"/>
      <c r="K823" s="251"/>
      <c r="L823" s="252" t="s">
        <v>1068</v>
      </c>
      <c r="O823" s="240">
        <v>3</v>
      </c>
    </row>
    <row r="824" spans="1:15" ht="22.5">
      <c r="A824" s="249"/>
      <c r="B824" s="250"/>
      <c r="C824" s="768" t="s">
        <v>1032</v>
      </c>
      <c r="D824" s="769"/>
      <c r="E824" s="769"/>
      <c r="F824" s="769"/>
      <c r="G824" s="770"/>
      <c r="I824" s="251"/>
      <c r="K824" s="251"/>
      <c r="L824" s="252" t="s">
        <v>1032</v>
      </c>
      <c r="O824" s="240">
        <v>3</v>
      </c>
    </row>
    <row r="825" spans="1:15" ht="12.75">
      <c r="A825" s="249"/>
      <c r="B825" s="250"/>
      <c r="C825" s="768" t="s">
        <v>1069</v>
      </c>
      <c r="D825" s="769"/>
      <c r="E825" s="769"/>
      <c r="F825" s="769"/>
      <c r="G825" s="770"/>
      <c r="I825" s="251"/>
      <c r="K825" s="251"/>
      <c r="L825" s="252" t="s">
        <v>1069</v>
      </c>
      <c r="O825" s="240">
        <v>3</v>
      </c>
    </row>
    <row r="826" spans="1:80" ht="22.5">
      <c r="A826" s="241">
        <v>223</v>
      </c>
      <c r="B826" s="242" t="s">
        <v>1070</v>
      </c>
      <c r="C826" s="243" t="s">
        <v>1071</v>
      </c>
      <c r="D826" s="244" t="s">
        <v>216</v>
      </c>
      <c r="E826" s="245">
        <v>1.52</v>
      </c>
      <c r="F826" s="828"/>
      <c r="G826" s="246">
        <f>E826*F826</f>
        <v>0</v>
      </c>
      <c r="H826" s="247">
        <v>0.0158</v>
      </c>
      <c r="I826" s="248">
        <f>E826*H826</f>
        <v>0.024016000000000003</v>
      </c>
      <c r="J826" s="247"/>
      <c r="K826" s="248">
        <f>E826*J826</f>
        <v>0</v>
      </c>
      <c r="O826" s="240">
        <v>2</v>
      </c>
      <c r="AA826" s="213">
        <v>12</v>
      </c>
      <c r="AB826" s="213">
        <v>0</v>
      </c>
      <c r="AC826" s="213">
        <v>133</v>
      </c>
      <c r="AZ826" s="213">
        <v>2</v>
      </c>
      <c r="BA826" s="213">
        <f>IF(AZ826=1,G826,0)</f>
        <v>0</v>
      </c>
      <c r="BB826" s="213">
        <f>IF(AZ826=2,G826,0)</f>
        <v>0</v>
      </c>
      <c r="BC826" s="213">
        <f>IF(AZ826=3,G826,0)</f>
        <v>0</v>
      </c>
      <c r="BD826" s="213">
        <f>IF(AZ826=4,G826,0)</f>
        <v>0</v>
      </c>
      <c r="BE826" s="213">
        <f>IF(AZ826=5,G826,0)</f>
        <v>0</v>
      </c>
      <c r="CA826" s="240">
        <v>12</v>
      </c>
      <c r="CB826" s="240">
        <v>0</v>
      </c>
    </row>
    <row r="827" spans="1:15" ht="12.75">
      <c r="A827" s="249"/>
      <c r="B827" s="250"/>
      <c r="C827" s="768" t="s">
        <v>1072</v>
      </c>
      <c r="D827" s="769"/>
      <c r="E827" s="769"/>
      <c r="F827" s="769"/>
      <c r="G827" s="770"/>
      <c r="I827" s="251"/>
      <c r="K827" s="251"/>
      <c r="L827" s="252" t="s">
        <v>1072</v>
      </c>
      <c r="O827" s="240">
        <v>3</v>
      </c>
    </row>
    <row r="828" spans="1:15" ht="22.5">
      <c r="A828" s="249"/>
      <c r="B828" s="250"/>
      <c r="C828" s="768" t="s">
        <v>1032</v>
      </c>
      <c r="D828" s="769"/>
      <c r="E828" s="769"/>
      <c r="F828" s="769"/>
      <c r="G828" s="770"/>
      <c r="I828" s="251"/>
      <c r="K828" s="251"/>
      <c r="L828" s="252" t="s">
        <v>1032</v>
      </c>
      <c r="O828" s="240">
        <v>3</v>
      </c>
    </row>
    <row r="829" spans="1:15" ht="12.75">
      <c r="A829" s="249"/>
      <c r="B829" s="250"/>
      <c r="C829" s="768" t="s">
        <v>1069</v>
      </c>
      <c r="D829" s="769"/>
      <c r="E829" s="769"/>
      <c r="F829" s="769"/>
      <c r="G829" s="770"/>
      <c r="I829" s="251"/>
      <c r="K829" s="251"/>
      <c r="L829" s="252" t="s">
        <v>1069</v>
      </c>
      <c r="O829" s="240">
        <v>3</v>
      </c>
    </row>
    <row r="830" spans="1:80" ht="12.75">
      <c r="A830" s="241">
        <v>224</v>
      </c>
      <c r="B830" s="242" t="s">
        <v>1073</v>
      </c>
      <c r="C830" s="243" t="s">
        <v>1074</v>
      </c>
      <c r="D830" s="244" t="s">
        <v>355</v>
      </c>
      <c r="E830" s="245">
        <v>4</v>
      </c>
      <c r="F830" s="828"/>
      <c r="G830" s="246">
        <f>E830*F830</f>
        <v>0</v>
      </c>
      <c r="H830" s="247">
        <v>0.002</v>
      </c>
      <c r="I830" s="248">
        <f>E830*H830</f>
        <v>0.008</v>
      </c>
      <c r="J830" s="247"/>
      <c r="K830" s="248">
        <f>E830*J830</f>
        <v>0</v>
      </c>
      <c r="O830" s="240">
        <v>2</v>
      </c>
      <c r="AA830" s="213">
        <v>12</v>
      </c>
      <c r="AB830" s="213">
        <v>0</v>
      </c>
      <c r="AC830" s="213">
        <v>131</v>
      </c>
      <c r="AZ830" s="213">
        <v>2</v>
      </c>
      <c r="BA830" s="213">
        <f>IF(AZ830=1,G830,0)</f>
        <v>0</v>
      </c>
      <c r="BB830" s="213">
        <f>IF(AZ830=2,G830,0)</f>
        <v>0</v>
      </c>
      <c r="BC830" s="213">
        <f>IF(AZ830=3,G830,0)</f>
        <v>0</v>
      </c>
      <c r="BD830" s="213">
        <f>IF(AZ830=4,G830,0)</f>
        <v>0</v>
      </c>
      <c r="BE830" s="213">
        <f>IF(AZ830=5,G830,0)</f>
        <v>0</v>
      </c>
      <c r="CA830" s="240">
        <v>12</v>
      </c>
      <c r="CB830" s="240">
        <v>0</v>
      </c>
    </row>
    <row r="831" spans="1:15" ht="12.75">
      <c r="A831" s="249"/>
      <c r="B831" s="250"/>
      <c r="C831" s="768" t="s">
        <v>1075</v>
      </c>
      <c r="D831" s="769"/>
      <c r="E831" s="769"/>
      <c r="F831" s="769"/>
      <c r="G831" s="770"/>
      <c r="I831" s="251"/>
      <c r="K831" s="251"/>
      <c r="L831" s="252" t="s">
        <v>1075</v>
      </c>
      <c r="O831" s="240">
        <v>3</v>
      </c>
    </row>
    <row r="832" spans="1:15" ht="22.5">
      <c r="A832" s="249"/>
      <c r="B832" s="250"/>
      <c r="C832" s="768" t="s">
        <v>1032</v>
      </c>
      <c r="D832" s="769"/>
      <c r="E832" s="769"/>
      <c r="F832" s="769"/>
      <c r="G832" s="770"/>
      <c r="I832" s="251"/>
      <c r="K832" s="251"/>
      <c r="L832" s="252" t="s">
        <v>1032</v>
      </c>
      <c r="O832" s="240">
        <v>3</v>
      </c>
    </row>
    <row r="833" spans="1:15" ht="12.75">
      <c r="A833" s="249"/>
      <c r="B833" s="250"/>
      <c r="C833" s="768" t="s">
        <v>1076</v>
      </c>
      <c r="D833" s="769"/>
      <c r="E833" s="769"/>
      <c r="F833" s="769"/>
      <c r="G833" s="770"/>
      <c r="I833" s="251"/>
      <c r="K833" s="251"/>
      <c r="L833" s="252" t="s">
        <v>1076</v>
      </c>
      <c r="O833" s="240">
        <v>3</v>
      </c>
    </row>
    <row r="834" spans="1:80" ht="12.75">
      <c r="A834" s="241">
        <v>225</v>
      </c>
      <c r="B834" s="242" t="s">
        <v>1077</v>
      </c>
      <c r="C834" s="243" t="s">
        <v>1078</v>
      </c>
      <c r="D834" s="244" t="s">
        <v>1026</v>
      </c>
      <c r="E834" s="245">
        <v>29.601</v>
      </c>
      <c r="F834" s="828"/>
      <c r="G834" s="246">
        <f>E834*F834</f>
        <v>0</v>
      </c>
      <c r="H834" s="247">
        <v>0.001</v>
      </c>
      <c r="I834" s="248">
        <f>E834*H834</f>
        <v>0.029601</v>
      </c>
      <c r="J834" s="247"/>
      <c r="K834" s="248">
        <f>E834*J834</f>
        <v>0</v>
      </c>
      <c r="O834" s="240">
        <v>2</v>
      </c>
      <c r="AA834" s="213">
        <v>12</v>
      </c>
      <c r="AB834" s="213">
        <v>0</v>
      </c>
      <c r="AC834" s="213">
        <v>134</v>
      </c>
      <c r="AZ834" s="213">
        <v>2</v>
      </c>
      <c r="BA834" s="213">
        <f>IF(AZ834=1,G834,0)</f>
        <v>0</v>
      </c>
      <c r="BB834" s="213">
        <f>IF(AZ834=2,G834,0)</f>
        <v>0</v>
      </c>
      <c r="BC834" s="213">
        <f>IF(AZ834=3,G834,0)</f>
        <v>0</v>
      </c>
      <c r="BD834" s="213">
        <f>IF(AZ834=4,G834,0)</f>
        <v>0</v>
      </c>
      <c r="BE834" s="213">
        <f>IF(AZ834=5,G834,0)</f>
        <v>0</v>
      </c>
      <c r="CA834" s="240">
        <v>12</v>
      </c>
      <c r="CB834" s="240">
        <v>0</v>
      </c>
    </row>
    <row r="835" spans="1:15" ht="12.75">
      <c r="A835" s="249"/>
      <c r="B835" s="250"/>
      <c r="C835" s="768" t="s">
        <v>1079</v>
      </c>
      <c r="D835" s="769"/>
      <c r="E835" s="769"/>
      <c r="F835" s="769"/>
      <c r="G835" s="770"/>
      <c r="I835" s="251"/>
      <c r="K835" s="251"/>
      <c r="L835" s="252" t="s">
        <v>1079</v>
      </c>
      <c r="O835" s="240">
        <v>3</v>
      </c>
    </row>
    <row r="836" spans="1:15" ht="22.5">
      <c r="A836" s="249"/>
      <c r="B836" s="250"/>
      <c r="C836" s="768" t="s">
        <v>1032</v>
      </c>
      <c r="D836" s="769"/>
      <c r="E836" s="769"/>
      <c r="F836" s="769"/>
      <c r="G836" s="770"/>
      <c r="I836" s="251"/>
      <c r="K836" s="251"/>
      <c r="L836" s="252" t="s">
        <v>1032</v>
      </c>
      <c r="O836" s="240">
        <v>3</v>
      </c>
    </row>
    <row r="837" spans="1:15" ht="12.75">
      <c r="A837" s="249"/>
      <c r="B837" s="253"/>
      <c r="C837" s="809" t="s">
        <v>1080</v>
      </c>
      <c r="D837" s="810"/>
      <c r="E837" s="254">
        <v>29.601</v>
      </c>
      <c r="F837" s="255"/>
      <c r="G837" s="256"/>
      <c r="H837" s="257"/>
      <c r="I837" s="251"/>
      <c r="J837" s="258"/>
      <c r="K837" s="251"/>
      <c r="M837" s="252" t="s">
        <v>1080</v>
      </c>
      <c r="O837" s="240"/>
    </row>
    <row r="838" spans="1:80" ht="12.75">
      <c r="A838" s="241">
        <v>226</v>
      </c>
      <c r="B838" s="242" t="s">
        <v>1081</v>
      </c>
      <c r="C838" s="243" t="s">
        <v>1082</v>
      </c>
      <c r="D838" s="244" t="s">
        <v>355</v>
      </c>
      <c r="E838" s="245">
        <v>2</v>
      </c>
      <c r="F838" s="828"/>
      <c r="G838" s="246">
        <f>E838*F838</f>
        <v>0</v>
      </c>
      <c r="H838" s="247">
        <v>0.0013</v>
      </c>
      <c r="I838" s="248">
        <f>E838*H838</f>
        <v>0.0026</v>
      </c>
      <c r="J838" s="247"/>
      <c r="K838" s="248">
        <f>E838*J838</f>
        <v>0</v>
      </c>
      <c r="O838" s="240">
        <v>2</v>
      </c>
      <c r="AA838" s="213">
        <v>12</v>
      </c>
      <c r="AB838" s="213">
        <v>0</v>
      </c>
      <c r="AC838" s="213">
        <v>135</v>
      </c>
      <c r="AZ838" s="213">
        <v>2</v>
      </c>
      <c r="BA838" s="213">
        <f>IF(AZ838=1,G838,0)</f>
        <v>0</v>
      </c>
      <c r="BB838" s="213">
        <f>IF(AZ838=2,G838,0)</f>
        <v>0</v>
      </c>
      <c r="BC838" s="213">
        <f>IF(AZ838=3,G838,0)</f>
        <v>0</v>
      </c>
      <c r="BD838" s="213">
        <f>IF(AZ838=4,G838,0)</f>
        <v>0</v>
      </c>
      <c r="BE838" s="213">
        <f>IF(AZ838=5,G838,0)</f>
        <v>0</v>
      </c>
      <c r="CA838" s="240">
        <v>12</v>
      </c>
      <c r="CB838" s="240">
        <v>0</v>
      </c>
    </row>
    <row r="839" spans="1:15" ht="12.75">
      <c r="A839" s="249"/>
      <c r="B839" s="250"/>
      <c r="C839" s="768" t="s">
        <v>1083</v>
      </c>
      <c r="D839" s="769"/>
      <c r="E839" s="769"/>
      <c r="F839" s="769"/>
      <c r="G839" s="770"/>
      <c r="I839" s="251"/>
      <c r="K839" s="251"/>
      <c r="L839" s="252" t="s">
        <v>1083</v>
      </c>
      <c r="O839" s="240">
        <v>3</v>
      </c>
    </row>
    <row r="840" spans="1:15" ht="22.5">
      <c r="A840" s="249"/>
      <c r="B840" s="250"/>
      <c r="C840" s="768" t="s">
        <v>1032</v>
      </c>
      <c r="D840" s="769"/>
      <c r="E840" s="769"/>
      <c r="F840" s="769"/>
      <c r="G840" s="770"/>
      <c r="I840" s="251"/>
      <c r="K840" s="251"/>
      <c r="L840" s="252" t="s">
        <v>1032</v>
      </c>
      <c r="O840" s="240">
        <v>3</v>
      </c>
    </row>
    <row r="841" spans="1:15" ht="12.75">
      <c r="A841" s="249"/>
      <c r="B841" s="250"/>
      <c r="C841" s="768" t="s">
        <v>1084</v>
      </c>
      <c r="D841" s="769"/>
      <c r="E841" s="769"/>
      <c r="F841" s="769"/>
      <c r="G841" s="770"/>
      <c r="I841" s="251"/>
      <c r="K841" s="251"/>
      <c r="L841" s="252" t="s">
        <v>1084</v>
      </c>
      <c r="O841" s="240">
        <v>3</v>
      </c>
    </row>
    <row r="842" spans="1:80" ht="22.5">
      <c r="A842" s="241">
        <v>227</v>
      </c>
      <c r="B842" s="242" t="s">
        <v>1085</v>
      </c>
      <c r="C842" s="243" t="s">
        <v>1086</v>
      </c>
      <c r="D842" s="244" t="s">
        <v>108</v>
      </c>
      <c r="E842" s="245">
        <v>1</v>
      </c>
      <c r="F842" s="828"/>
      <c r="G842" s="246">
        <f>E842*F842</f>
        <v>0</v>
      </c>
      <c r="H842" s="247">
        <v>0</v>
      </c>
      <c r="I842" s="248">
        <f>E842*H842</f>
        <v>0</v>
      </c>
      <c r="J842" s="247"/>
      <c r="K842" s="248">
        <f>E842*J842</f>
        <v>0</v>
      </c>
      <c r="O842" s="240">
        <v>2</v>
      </c>
      <c r="AA842" s="213">
        <v>12</v>
      </c>
      <c r="AB842" s="213">
        <v>0</v>
      </c>
      <c r="AC842" s="213">
        <v>138</v>
      </c>
      <c r="AZ842" s="213">
        <v>2</v>
      </c>
      <c r="BA842" s="213">
        <f>IF(AZ842=1,G842,0)</f>
        <v>0</v>
      </c>
      <c r="BB842" s="213">
        <f>IF(AZ842=2,G842,0)</f>
        <v>0</v>
      </c>
      <c r="BC842" s="213">
        <f>IF(AZ842=3,G842,0)</f>
        <v>0</v>
      </c>
      <c r="BD842" s="213">
        <f>IF(AZ842=4,G842,0)</f>
        <v>0</v>
      </c>
      <c r="BE842" s="213">
        <f>IF(AZ842=5,G842,0)</f>
        <v>0</v>
      </c>
      <c r="CA842" s="240">
        <v>12</v>
      </c>
      <c r="CB842" s="240">
        <v>0</v>
      </c>
    </row>
    <row r="843" spans="1:15" ht="12.75">
      <c r="A843" s="249"/>
      <c r="B843" s="250"/>
      <c r="C843" s="768" t="s">
        <v>1083</v>
      </c>
      <c r="D843" s="769"/>
      <c r="E843" s="769"/>
      <c r="F843" s="769"/>
      <c r="G843" s="770"/>
      <c r="I843" s="251"/>
      <c r="K843" s="251"/>
      <c r="L843" s="252" t="s">
        <v>1083</v>
      </c>
      <c r="O843" s="240">
        <v>3</v>
      </c>
    </row>
    <row r="844" spans="1:15" ht="22.5">
      <c r="A844" s="249"/>
      <c r="B844" s="250"/>
      <c r="C844" s="768" t="s">
        <v>1032</v>
      </c>
      <c r="D844" s="769"/>
      <c r="E844" s="769"/>
      <c r="F844" s="769"/>
      <c r="G844" s="770"/>
      <c r="I844" s="251"/>
      <c r="K844" s="251"/>
      <c r="L844" s="252" t="s">
        <v>1032</v>
      </c>
      <c r="O844" s="240">
        <v>3</v>
      </c>
    </row>
    <row r="845" spans="1:15" ht="12.75">
      <c r="A845" s="249"/>
      <c r="B845" s="250"/>
      <c r="C845" s="768" t="s">
        <v>1087</v>
      </c>
      <c r="D845" s="769"/>
      <c r="E845" s="769"/>
      <c r="F845" s="769"/>
      <c r="G845" s="770"/>
      <c r="I845" s="251"/>
      <c r="K845" s="251"/>
      <c r="L845" s="252" t="s">
        <v>1087</v>
      </c>
      <c r="O845" s="240">
        <v>3</v>
      </c>
    </row>
    <row r="846" spans="1:80" ht="12.75">
      <c r="A846" s="241">
        <v>228</v>
      </c>
      <c r="B846" s="242" t="s">
        <v>1088</v>
      </c>
      <c r="C846" s="243" t="s">
        <v>1089</v>
      </c>
      <c r="D846" s="244" t="s">
        <v>355</v>
      </c>
      <c r="E846" s="245">
        <v>2</v>
      </c>
      <c r="F846" s="828"/>
      <c r="G846" s="246">
        <f>E846*F846</f>
        <v>0</v>
      </c>
      <c r="H846" s="247">
        <v>0.0013</v>
      </c>
      <c r="I846" s="248">
        <f>E846*H846</f>
        <v>0.0026</v>
      </c>
      <c r="J846" s="247"/>
      <c r="K846" s="248">
        <f>E846*J846</f>
        <v>0</v>
      </c>
      <c r="O846" s="240">
        <v>2</v>
      </c>
      <c r="AA846" s="213">
        <v>12</v>
      </c>
      <c r="AB846" s="213">
        <v>0</v>
      </c>
      <c r="AC846" s="213">
        <v>136</v>
      </c>
      <c r="AZ846" s="213">
        <v>2</v>
      </c>
      <c r="BA846" s="213">
        <f>IF(AZ846=1,G846,0)</f>
        <v>0</v>
      </c>
      <c r="BB846" s="213">
        <f>IF(AZ846=2,G846,0)</f>
        <v>0</v>
      </c>
      <c r="BC846" s="213">
        <f>IF(AZ846=3,G846,0)</f>
        <v>0</v>
      </c>
      <c r="BD846" s="213">
        <f>IF(AZ846=4,G846,0)</f>
        <v>0</v>
      </c>
      <c r="BE846" s="213">
        <f>IF(AZ846=5,G846,0)</f>
        <v>0</v>
      </c>
      <c r="CA846" s="240">
        <v>12</v>
      </c>
      <c r="CB846" s="240">
        <v>0</v>
      </c>
    </row>
    <row r="847" spans="1:15" ht="12.75">
      <c r="A847" s="249"/>
      <c r="B847" s="250"/>
      <c r="C847" s="768" t="s">
        <v>1090</v>
      </c>
      <c r="D847" s="769"/>
      <c r="E847" s="769"/>
      <c r="F847" s="769"/>
      <c r="G847" s="770"/>
      <c r="I847" s="251"/>
      <c r="K847" s="251"/>
      <c r="L847" s="252" t="s">
        <v>1090</v>
      </c>
      <c r="O847" s="240">
        <v>3</v>
      </c>
    </row>
    <row r="848" spans="1:15" ht="22.5">
      <c r="A848" s="249"/>
      <c r="B848" s="250"/>
      <c r="C848" s="768" t="s">
        <v>1032</v>
      </c>
      <c r="D848" s="769"/>
      <c r="E848" s="769"/>
      <c r="F848" s="769"/>
      <c r="G848" s="770"/>
      <c r="I848" s="251"/>
      <c r="K848" s="251"/>
      <c r="L848" s="252" t="s">
        <v>1032</v>
      </c>
      <c r="O848" s="240">
        <v>3</v>
      </c>
    </row>
    <row r="849" spans="1:15" ht="12.75">
      <c r="A849" s="249"/>
      <c r="B849" s="250"/>
      <c r="C849" s="768" t="s">
        <v>1091</v>
      </c>
      <c r="D849" s="769"/>
      <c r="E849" s="769"/>
      <c r="F849" s="769"/>
      <c r="G849" s="770"/>
      <c r="I849" s="251"/>
      <c r="K849" s="251"/>
      <c r="L849" s="252" t="s">
        <v>1091</v>
      </c>
      <c r="O849" s="240">
        <v>3</v>
      </c>
    </row>
    <row r="850" spans="1:80" ht="22.5">
      <c r="A850" s="241">
        <v>229</v>
      </c>
      <c r="B850" s="242" t="s">
        <v>1092</v>
      </c>
      <c r="C850" s="243" t="s">
        <v>1093</v>
      </c>
      <c r="D850" s="244" t="s">
        <v>108</v>
      </c>
      <c r="E850" s="245">
        <v>1</v>
      </c>
      <c r="F850" s="828"/>
      <c r="G850" s="246">
        <f>E850*F850</f>
        <v>0</v>
      </c>
      <c r="H850" s="247">
        <v>0</v>
      </c>
      <c r="I850" s="248">
        <f>E850*H850</f>
        <v>0</v>
      </c>
      <c r="J850" s="247"/>
      <c r="K850" s="248">
        <f>E850*J850</f>
        <v>0</v>
      </c>
      <c r="O850" s="240">
        <v>2</v>
      </c>
      <c r="AA850" s="213">
        <v>12</v>
      </c>
      <c r="AB850" s="213">
        <v>0</v>
      </c>
      <c r="AC850" s="213">
        <v>139</v>
      </c>
      <c r="AZ850" s="213">
        <v>2</v>
      </c>
      <c r="BA850" s="213">
        <f>IF(AZ850=1,G850,0)</f>
        <v>0</v>
      </c>
      <c r="BB850" s="213">
        <f>IF(AZ850=2,G850,0)</f>
        <v>0</v>
      </c>
      <c r="BC850" s="213">
        <f>IF(AZ850=3,G850,0)</f>
        <v>0</v>
      </c>
      <c r="BD850" s="213">
        <f>IF(AZ850=4,G850,0)</f>
        <v>0</v>
      </c>
      <c r="BE850" s="213">
        <f>IF(AZ850=5,G850,0)</f>
        <v>0</v>
      </c>
      <c r="CA850" s="240">
        <v>12</v>
      </c>
      <c r="CB850" s="240">
        <v>0</v>
      </c>
    </row>
    <row r="851" spans="1:15" ht="12.75">
      <c r="A851" s="249"/>
      <c r="B851" s="250"/>
      <c r="C851" s="768" t="s">
        <v>1090</v>
      </c>
      <c r="D851" s="769"/>
      <c r="E851" s="769"/>
      <c r="F851" s="769"/>
      <c r="G851" s="770"/>
      <c r="I851" s="251"/>
      <c r="K851" s="251"/>
      <c r="L851" s="252" t="s">
        <v>1090</v>
      </c>
      <c r="O851" s="240">
        <v>3</v>
      </c>
    </row>
    <row r="852" spans="1:15" ht="22.5">
      <c r="A852" s="249"/>
      <c r="B852" s="250"/>
      <c r="C852" s="768" t="s">
        <v>1032</v>
      </c>
      <c r="D852" s="769"/>
      <c r="E852" s="769"/>
      <c r="F852" s="769"/>
      <c r="G852" s="770"/>
      <c r="I852" s="251"/>
      <c r="K852" s="251"/>
      <c r="L852" s="252" t="s">
        <v>1032</v>
      </c>
      <c r="O852" s="240">
        <v>3</v>
      </c>
    </row>
    <row r="853" spans="1:15" ht="12.75">
      <c r="A853" s="249"/>
      <c r="B853" s="250"/>
      <c r="C853" s="768" t="s">
        <v>1094</v>
      </c>
      <c r="D853" s="769"/>
      <c r="E853" s="769"/>
      <c r="F853" s="769"/>
      <c r="G853" s="770"/>
      <c r="I853" s="251"/>
      <c r="K853" s="251"/>
      <c r="L853" s="252" t="s">
        <v>1094</v>
      </c>
      <c r="O853" s="240">
        <v>3</v>
      </c>
    </row>
    <row r="854" spans="1:80" ht="22.5">
      <c r="A854" s="241">
        <v>230</v>
      </c>
      <c r="B854" s="242" t="s">
        <v>1095</v>
      </c>
      <c r="C854" s="243" t="s">
        <v>1096</v>
      </c>
      <c r="D854" s="244" t="s">
        <v>355</v>
      </c>
      <c r="E854" s="245">
        <v>1</v>
      </c>
      <c r="F854" s="828"/>
      <c r="G854" s="246">
        <f>E854*F854</f>
        <v>0</v>
      </c>
      <c r="H854" s="247">
        <v>0.0013</v>
      </c>
      <c r="I854" s="248">
        <f>E854*H854</f>
        <v>0.0013</v>
      </c>
      <c r="J854" s="247"/>
      <c r="K854" s="248">
        <f>E854*J854</f>
        <v>0</v>
      </c>
      <c r="O854" s="240">
        <v>2</v>
      </c>
      <c r="AA854" s="213">
        <v>12</v>
      </c>
      <c r="AB854" s="213">
        <v>0</v>
      </c>
      <c r="AC854" s="213">
        <v>137</v>
      </c>
      <c r="AZ854" s="213">
        <v>2</v>
      </c>
      <c r="BA854" s="213">
        <f>IF(AZ854=1,G854,0)</f>
        <v>0</v>
      </c>
      <c r="BB854" s="213">
        <f>IF(AZ854=2,G854,0)</f>
        <v>0</v>
      </c>
      <c r="BC854" s="213">
        <f>IF(AZ854=3,G854,0)</f>
        <v>0</v>
      </c>
      <c r="BD854" s="213">
        <f>IF(AZ854=4,G854,0)</f>
        <v>0</v>
      </c>
      <c r="BE854" s="213">
        <f>IF(AZ854=5,G854,0)</f>
        <v>0</v>
      </c>
      <c r="CA854" s="240">
        <v>12</v>
      </c>
      <c r="CB854" s="240">
        <v>0</v>
      </c>
    </row>
    <row r="855" spans="1:15" ht="12.75">
      <c r="A855" s="249"/>
      <c r="B855" s="250"/>
      <c r="C855" s="768" t="s">
        <v>1097</v>
      </c>
      <c r="D855" s="769"/>
      <c r="E855" s="769"/>
      <c r="F855" s="769"/>
      <c r="G855" s="770"/>
      <c r="I855" s="251"/>
      <c r="K855" s="251"/>
      <c r="L855" s="252" t="s">
        <v>1097</v>
      </c>
      <c r="O855" s="240">
        <v>3</v>
      </c>
    </row>
    <row r="856" spans="1:15" ht="22.5">
      <c r="A856" s="249"/>
      <c r="B856" s="250"/>
      <c r="C856" s="768" t="s">
        <v>1032</v>
      </c>
      <c r="D856" s="769"/>
      <c r="E856" s="769"/>
      <c r="F856" s="769"/>
      <c r="G856" s="770"/>
      <c r="I856" s="251"/>
      <c r="K856" s="251"/>
      <c r="L856" s="252" t="s">
        <v>1032</v>
      </c>
      <c r="O856" s="240">
        <v>3</v>
      </c>
    </row>
    <row r="857" spans="1:80" ht="12.75">
      <c r="A857" s="241">
        <v>231</v>
      </c>
      <c r="B857" s="242" t="s">
        <v>1098</v>
      </c>
      <c r="C857" s="243" t="s">
        <v>1099</v>
      </c>
      <c r="D857" s="244" t="s">
        <v>216</v>
      </c>
      <c r="E857" s="245">
        <v>63.4</v>
      </c>
      <c r="F857" s="828"/>
      <c r="G857" s="246">
        <f>E857*F857</f>
        <v>0</v>
      </c>
      <c r="H857" s="247">
        <v>0</v>
      </c>
      <c r="I857" s="248">
        <f>E857*H857</f>
        <v>0</v>
      </c>
      <c r="J857" s="247"/>
      <c r="K857" s="248">
        <f>E857*J857</f>
        <v>0</v>
      </c>
      <c r="O857" s="240">
        <v>2</v>
      </c>
      <c r="AA857" s="213">
        <v>12</v>
      </c>
      <c r="AB857" s="213">
        <v>0</v>
      </c>
      <c r="AC857" s="213">
        <v>236</v>
      </c>
      <c r="AZ857" s="213">
        <v>2</v>
      </c>
      <c r="BA857" s="213">
        <f>IF(AZ857=1,G857,0)</f>
        <v>0</v>
      </c>
      <c r="BB857" s="213">
        <f>IF(AZ857=2,G857,0)</f>
        <v>0</v>
      </c>
      <c r="BC857" s="213">
        <f>IF(AZ857=3,G857,0)</f>
        <v>0</v>
      </c>
      <c r="BD857" s="213">
        <f>IF(AZ857=4,G857,0)</f>
        <v>0</v>
      </c>
      <c r="BE857" s="213">
        <f>IF(AZ857=5,G857,0)</f>
        <v>0</v>
      </c>
      <c r="CA857" s="240">
        <v>12</v>
      </c>
      <c r="CB857" s="240">
        <v>0</v>
      </c>
    </row>
    <row r="858" spans="1:15" ht="12.75">
      <c r="A858" s="249"/>
      <c r="B858" s="253"/>
      <c r="C858" s="809" t="s">
        <v>1100</v>
      </c>
      <c r="D858" s="810"/>
      <c r="E858" s="254">
        <v>63.4</v>
      </c>
      <c r="F858" s="255"/>
      <c r="G858" s="256"/>
      <c r="H858" s="257"/>
      <c r="I858" s="251"/>
      <c r="J858" s="258"/>
      <c r="K858" s="251"/>
      <c r="M858" s="252" t="s">
        <v>1100</v>
      </c>
      <c r="O858" s="240"/>
    </row>
    <row r="859" spans="1:80" ht="12.75">
      <c r="A859" s="241">
        <v>232</v>
      </c>
      <c r="B859" s="242" t="s">
        <v>1101</v>
      </c>
      <c r="C859" s="243" t="s">
        <v>1102</v>
      </c>
      <c r="D859" s="244" t="s">
        <v>216</v>
      </c>
      <c r="E859" s="245">
        <v>64</v>
      </c>
      <c r="F859" s="828"/>
      <c r="G859" s="246">
        <f>E859*F859</f>
        <v>0</v>
      </c>
      <c r="H859" s="247">
        <v>0</v>
      </c>
      <c r="I859" s="248">
        <f>E859*H859</f>
        <v>0</v>
      </c>
      <c r="J859" s="247">
        <v>0</v>
      </c>
      <c r="K859" s="248">
        <f>E859*J859</f>
        <v>0</v>
      </c>
      <c r="O859" s="240">
        <v>2</v>
      </c>
      <c r="AA859" s="213">
        <v>1</v>
      </c>
      <c r="AB859" s="213">
        <v>7</v>
      </c>
      <c r="AC859" s="213">
        <v>7</v>
      </c>
      <c r="AZ859" s="213">
        <v>2</v>
      </c>
      <c r="BA859" s="213">
        <f>IF(AZ859=1,G859,0)</f>
        <v>0</v>
      </c>
      <c r="BB859" s="213">
        <f>IF(AZ859=2,G859,0)</f>
        <v>0</v>
      </c>
      <c r="BC859" s="213">
        <f>IF(AZ859=3,G859,0)</f>
        <v>0</v>
      </c>
      <c r="BD859" s="213">
        <f>IF(AZ859=4,G859,0)</f>
        <v>0</v>
      </c>
      <c r="BE859" s="213">
        <f>IF(AZ859=5,G859,0)</f>
        <v>0</v>
      </c>
      <c r="CA859" s="240">
        <v>1</v>
      </c>
      <c r="CB859" s="240">
        <v>7</v>
      </c>
    </row>
    <row r="860" spans="1:15" ht="12.75">
      <c r="A860" s="249"/>
      <c r="B860" s="253"/>
      <c r="C860" s="809" t="s">
        <v>1103</v>
      </c>
      <c r="D860" s="810"/>
      <c r="E860" s="254">
        <v>64</v>
      </c>
      <c r="F860" s="255"/>
      <c r="G860" s="256"/>
      <c r="H860" s="257"/>
      <c r="I860" s="251"/>
      <c r="J860" s="258"/>
      <c r="K860" s="251"/>
      <c r="M860" s="252" t="s">
        <v>1103</v>
      </c>
      <c r="O860" s="240"/>
    </row>
    <row r="861" spans="1:80" ht="22.5">
      <c r="A861" s="241">
        <v>233</v>
      </c>
      <c r="B861" s="242" t="s">
        <v>1104</v>
      </c>
      <c r="C861" s="243" t="s">
        <v>1105</v>
      </c>
      <c r="D861" s="244" t="s">
        <v>355</v>
      </c>
      <c r="E861" s="245">
        <v>25</v>
      </c>
      <c r="F861" s="828"/>
      <c r="G861" s="246">
        <f>E861*F861</f>
        <v>0</v>
      </c>
      <c r="H861" s="247">
        <v>0.011</v>
      </c>
      <c r="I861" s="248">
        <f>E861*H861</f>
        <v>0.27499999999999997</v>
      </c>
      <c r="J861" s="247"/>
      <c r="K861" s="248">
        <f>E861*J861</f>
        <v>0</v>
      </c>
      <c r="O861" s="240">
        <v>2</v>
      </c>
      <c r="AA861" s="213">
        <v>12</v>
      </c>
      <c r="AB861" s="213">
        <v>0</v>
      </c>
      <c r="AC861" s="213">
        <v>247</v>
      </c>
      <c r="AZ861" s="213">
        <v>2</v>
      </c>
      <c r="BA861" s="213">
        <f>IF(AZ861=1,G861,0)</f>
        <v>0</v>
      </c>
      <c r="BB861" s="213">
        <f>IF(AZ861=2,G861,0)</f>
        <v>0</v>
      </c>
      <c r="BC861" s="213">
        <f>IF(AZ861=3,G861,0)</f>
        <v>0</v>
      </c>
      <c r="BD861" s="213">
        <f>IF(AZ861=4,G861,0)</f>
        <v>0</v>
      </c>
      <c r="BE861" s="213">
        <f>IF(AZ861=5,G861,0)</f>
        <v>0</v>
      </c>
      <c r="CA861" s="240">
        <v>12</v>
      </c>
      <c r="CB861" s="240">
        <v>0</v>
      </c>
    </row>
    <row r="862" spans="1:15" ht="22.5">
      <c r="A862" s="249"/>
      <c r="B862" s="250"/>
      <c r="C862" s="768" t="s">
        <v>1106</v>
      </c>
      <c r="D862" s="769"/>
      <c r="E862" s="769"/>
      <c r="F862" s="769"/>
      <c r="G862" s="770"/>
      <c r="I862" s="251"/>
      <c r="K862" s="251"/>
      <c r="L862" s="252" t="s">
        <v>1106</v>
      </c>
      <c r="O862" s="240">
        <v>3</v>
      </c>
    </row>
    <row r="863" spans="1:15" ht="12.75">
      <c r="A863" s="249"/>
      <c r="B863" s="250"/>
      <c r="C863" s="768" t="s">
        <v>1107</v>
      </c>
      <c r="D863" s="769"/>
      <c r="E863" s="769"/>
      <c r="F863" s="769"/>
      <c r="G863" s="770"/>
      <c r="I863" s="251"/>
      <c r="K863" s="251"/>
      <c r="L863" s="252" t="s">
        <v>1107</v>
      </c>
      <c r="O863" s="240">
        <v>3</v>
      </c>
    </row>
    <row r="864" spans="1:15" ht="12.75">
      <c r="A864" s="249"/>
      <c r="B864" s="253"/>
      <c r="C864" s="809" t="s">
        <v>1108</v>
      </c>
      <c r="D864" s="810"/>
      <c r="E864" s="254">
        <v>25</v>
      </c>
      <c r="F864" s="255"/>
      <c r="G864" s="256"/>
      <c r="H864" s="257"/>
      <c r="I864" s="251"/>
      <c r="J864" s="258"/>
      <c r="K864" s="251"/>
      <c r="M864" s="252" t="s">
        <v>1108</v>
      </c>
      <c r="O864" s="240"/>
    </row>
    <row r="865" spans="1:80" ht="12.75">
      <c r="A865" s="241">
        <v>234</v>
      </c>
      <c r="B865" s="242" t="s">
        <v>1109</v>
      </c>
      <c r="C865" s="243" t="s">
        <v>1110</v>
      </c>
      <c r="D865" s="244" t="s">
        <v>309</v>
      </c>
      <c r="E865" s="245">
        <v>1.08515141</v>
      </c>
      <c r="F865" s="828"/>
      <c r="G865" s="246">
        <f>E865*F865</f>
        <v>0</v>
      </c>
      <c r="H865" s="247">
        <v>0</v>
      </c>
      <c r="I865" s="248">
        <f>E865*H865</f>
        <v>0</v>
      </c>
      <c r="J865" s="247"/>
      <c r="K865" s="248">
        <f>E865*J865</f>
        <v>0</v>
      </c>
      <c r="O865" s="240">
        <v>2</v>
      </c>
      <c r="AA865" s="213">
        <v>7</v>
      </c>
      <c r="AB865" s="213">
        <v>1001</v>
      </c>
      <c r="AC865" s="213">
        <v>5</v>
      </c>
      <c r="AZ865" s="213">
        <v>2</v>
      </c>
      <c r="BA865" s="213">
        <f>IF(AZ865=1,G865,0)</f>
        <v>0</v>
      </c>
      <c r="BB865" s="213">
        <f>IF(AZ865=2,G865,0)</f>
        <v>0</v>
      </c>
      <c r="BC865" s="213">
        <f>IF(AZ865=3,G865,0)</f>
        <v>0</v>
      </c>
      <c r="BD865" s="213">
        <f>IF(AZ865=4,G865,0)</f>
        <v>0</v>
      </c>
      <c r="BE865" s="213">
        <f>IF(AZ865=5,G865,0)</f>
        <v>0</v>
      </c>
      <c r="CA865" s="240">
        <v>7</v>
      </c>
      <c r="CB865" s="240">
        <v>1001</v>
      </c>
    </row>
    <row r="866" spans="1:57" ht="12.75">
      <c r="A866" s="259"/>
      <c r="B866" s="260" t="s">
        <v>96</v>
      </c>
      <c r="C866" s="261" t="s">
        <v>1020</v>
      </c>
      <c r="D866" s="262"/>
      <c r="E866" s="263"/>
      <c r="F866" s="264"/>
      <c r="G866" s="265">
        <f>SUM(G775:G865)</f>
        <v>0</v>
      </c>
      <c r="H866" s="266"/>
      <c r="I866" s="267">
        <f>SUM(I775:I865)</f>
        <v>1.0851514100000001</v>
      </c>
      <c r="J866" s="266"/>
      <c r="K866" s="267">
        <f>SUM(K775:K865)</f>
        <v>-0.0017325</v>
      </c>
      <c r="O866" s="240">
        <v>4</v>
      </c>
      <c r="BA866" s="268">
        <f>SUM(BA775:BA865)</f>
        <v>0</v>
      </c>
      <c r="BB866" s="268">
        <f>SUM(BB775:BB865)</f>
        <v>0</v>
      </c>
      <c r="BC866" s="268">
        <f>SUM(BC775:BC865)</f>
        <v>0</v>
      </c>
      <c r="BD866" s="268">
        <f>SUM(BD775:BD865)</f>
        <v>0</v>
      </c>
      <c r="BE866" s="268">
        <f>SUM(BE775:BE865)</f>
        <v>0</v>
      </c>
    </row>
    <row r="867" spans="1:15" ht="12.75">
      <c r="A867" s="230" t="s">
        <v>93</v>
      </c>
      <c r="B867" s="231" t="s">
        <v>1111</v>
      </c>
      <c r="C867" s="232" t="s">
        <v>1112</v>
      </c>
      <c r="D867" s="233"/>
      <c r="E867" s="234"/>
      <c r="F867" s="234"/>
      <c r="G867" s="235"/>
      <c r="H867" s="236"/>
      <c r="I867" s="237"/>
      <c r="J867" s="238"/>
      <c r="K867" s="239"/>
      <c r="O867" s="240">
        <v>1</v>
      </c>
    </row>
    <row r="868" spans="1:80" ht="12.75">
      <c r="A868" s="241">
        <v>235</v>
      </c>
      <c r="B868" s="242" t="s">
        <v>1114</v>
      </c>
      <c r="C868" s="243" t="s">
        <v>1115</v>
      </c>
      <c r="D868" s="244" t="s">
        <v>183</v>
      </c>
      <c r="E868" s="245">
        <v>20.2594</v>
      </c>
      <c r="F868" s="828"/>
      <c r="G868" s="246">
        <f>E868*F868</f>
        <v>0</v>
      </c>
      <c r="H868" s="247">
        <v>0.00045</v>
      </c>
      <c r="I868" s="248">
        <f>E868*H868</f>
        <v>0.00911673</v>
      </c>
      <c r="J868" s="247">
        <v>0</v>
      </c>
      <c r="K868" s="248">
        <f>E868*J868</f>
        <v>0</v>
      </c>
      <c r="O868" s="240">
        <v>2</v>
      </c>
      <c r="AA868" s="213">
        <v>1</v>
      </c>
      <c r="AB868" s="213">
        <v>7</v>
      </c>
      <c r="AC868" s="213">
        <v>7</v>
      </c>
      <c r="AZ868" s="213">
        <v>2</v>
      </c>
      <c r="BA868" s="213">
        <f>IF(AZ868=1,G868,0)</f>
        <v>0</v>
      </c>
      <c r="BB868" s="213">
        <f>IF(AZ868=2,G868,0)</f>
        <v>0</v>
      </c>
      <c r="BC868" s="213">
        <f>IF(AZ868=3,G868,0)</f>
        <v>0</v>
      </c>
      <c r="BD868" s="213">
        <f>IF(AZ868=4,G868,0)</f>
        <v>0</v>
      </c>
      <c r="BE868" s="213">
        <f>IF(AZ868=5,G868,0)</f>
        <v>0</v>
      </c>
      <c r="CA868" s="240">
        <v>1</v>
      </c>
      <c r="CB868" s="240">
        <v>7</v>
      </c>
    </row>
    <row r="869" spans="1:15" ht="12.75">
      <c r="A869" s="249"/>
      <c r="B869" s="250"/>
      <c r="C869" s="768" t="s">
        <v>1116</v>
      </c>
      <c r="D869" s="769"/>
      <c r="E869" s="769"/>
      <c r="F869" s="769"/>
      <c r="G869" s="770"/>
      <c r="I869" s="251"/>
      <c r="K869" s="251"/>
      <c r="L869" s="252" t="s">
        <v>1116</v>
      </c>
      <c r="O869" s="240">
        <v>3</v>
      </c>
    </row>
    <row r="870" spans="1:15" ht="12.75">
      <c r="A870" s="249"/>
      <c r="B870" s="250"/>
      <c r="C870" s="768" t="s">
        <v>1117</v>
      </c>
      <c r="D870" s="769"/>
      <c r="E870" s="769"/>
      <c r="F870" s="769"/>
      <c r="G870" s="770"/>
      <c r="I870" s="251"/>
      <c r="K870" s="251"/>
      <c r="L870" s="252" t="s">
        <v>1117</v>
      </c>
      <c r="O870" s="240">
        <v>3</v>
      </c>
    </row>
    <row r="871" spans="1:15" ht="12.75">
      <c r="A871" s="249"/>
      <c r="B871" s="250"/>
      <c r="C871" s="768" t="s">
        <v>1118</v>
      </c>
      <c r="D871" s="769"/>
      <c r="E871" s="769"/>
      <c r="F871" s="769"/>
      <c r="G871" s="770"/>
      <c r="I871" s="251"/>
      <c r="K871" s="251"/>
      <c r="L871" s="252" t="s">
        <v>1118</v>
      </c>
      <c r="O871" s="240">
        <v>3</v>
      </c>
    </row>
    <row r="872" spans="1:15" ht="12.75">
      <c r="A872" s="249"/>
      <c r="B872" s="253"/>
      <c r="C872" s="809" t="s">
        <v>1119</v>
      </c>
      <c r="D872" s="810"/>
      <c r="E872" s="254">
        <v>10.2312</v>
      </c>
      <c r="F872" s="255"/>
      <c r="G872" s="256"/>
      <c r="H872" s="257"/>
      <c r="I872" s="251"/>
      <c r="J872" s="258"/>
      <c r="K872" s="251"/>
      <c r="M872" s="252" t="s">
        <v>1119</v>
      </c>
      <c r="O872" s="240"/>
    </row>
    <row r="873" spans="1:15" ht="12.75">
      <c r="A873" s="249"/>
      <c r="B873" s="253"/>
      <c r="C873" s="809" t="s">
        <v>1120</v>
      </c>
      <c r="D873" s="810"/>
      <c r="E873" s="254">
        <v>10.0282</v>
      </c>
      <c r="F873" s="255"/>
      <c r="G873" s="256"/>
      <c r="H873" s="257"/>
      <c r="I873" s="251"/>
      <c r="J873" s="258"/>
      <c r="K873" s="251"/>
      <c r="M873" s="252" t="s">
        <v>1120</v>
      </c>
      <c r="O873" s="240"/>
    </row>
    <row r="874" spans="1:80" ht="12.75">
      <c r="A874" s="241">
        <v>236</v>
      </c>
      <c r="B874" s="242" t="s">
        <v>1121</v>
      </c>
      <c r="C874" s="243" t="s">
        <v>1122</v>
      </c>
      <c r="D874" s="244" t="s">
        <v>183</v>
      </c>
      <c r="E874" s="245">
        <v>30</v>
      </c>
      <c r="F874" s="828"/>
      <c r="G874" s="246">
        <f>E874*F874</f>
        <v>0</v>
      </c>
      <c r="H874" s="247">
        <v>0.00022</v>
      </c>
      <c r="I874" s="248">
        <f>E874*H874</f>
        <v>0.0066</v>
      </c>
      <c r="J874" s="247"/>
      <c r="K874" s="248">
        <f>E874*J874</f>
        <v>0</v>
      </c>
      <c r="O874" s="240">
        <v>2</v>
      </c>
      <c r="AA874" s="213">
        <v>12</v>
      </c>
      <c r="AB874" s="213">
        <v>0</v>
      </c>
      <c r="AC874" s="213">
        <v>18</v>
      </c>
      <c r="AZ874" s="213">
        <v>2</v>
      </c>
      <c r="BA874" s="213">
        <f>IF(AZ874=1,G874,0)</f>
        <v>0</v>
      </c>
      <c r="BB874" s="213">
        <f>IF(AZ874=2,G874,0)</f>
        <v>0</v>
      </c>
      <c r="BC874" s="213">
        <f>IF(AZ874=3,G874,0)</f>
        <v>0</v>
      </c>
      <c r="BD874" s="213">
        <f>IF(AZ874=4,G874,0)</f>
        <v>0</v>
      </c>
      <c r="BE874" s="213">
        <f>IF(AZ874=5,G874,0)</f>
        <v>0</v>
      </c>
      <c r="CA874" s="240">
        <v>12</v>
      </c>
      <c r="CB874" s="240">
        <v>0</v>
      </c>
    </row>
    <row r="875" spans="1:15" ht="12.75">
      <c r="A875" s="249"/>
      <c r="B875" s="250"/>
      <c r="C875" s="768" t="s">
        <v>1123</v>
      </c>
      <c r="D875" s="769"/>
      <c r="E875" s="769"/>
      <c r="F875" s="769"/>
      <c r="G875" s="770"/>
      <c r="I875" s="251"/>
      <c r="K875" s="251"/>
      <c r="L875" s="252" t="s">
        <v>1123</v>
      </c>
      <c r="O875" s="240">
        <v>3</v>
      </c>
    </row>
    <row r="876" spans="1:15" ht="12.75">
      <c r="A876" s="249"/>
      <c r="B876" s="253"/>
      <c r="C876" s="809" t="s">
        <v>1124</v>
      </c>
      <c r="D876" s="810"/>
      <c r="E876" s="254">
        <v>30</v>
      </c>
      <c r="F876" s="255"/>
      <c r="G876" s="256"/>
      <c r="H876" s="257"/>
      <c r="I876" s="251"/>
      <c r="J876" s="258"/>
      <c r="K876" s="251"/>
      <c r="M876" s="252" t="s">
        <v>1124</v>
      </c>
      <c r="O876" s="240"/>
    </row>
    <row r="877" spans="1:80" ht="22.5">
      <c r="A877" s="241">
        <v>237</v>
      </c>
      <c r="B877" s="242" t="s">
        <v>1125</v>
      </c>
      <c r="C877" s="243" t="s">
        <v>1126</v>
      </c>
      <c r="D877" s="244" t="s">
        <v>183</v>
      </c>
      <c r="E877" s="245">
        <v>0.5</v>
      </c>
      <c r="F877" s="828"/>
      <c r="G877" s="246">
        <f>E877*F877</f>
        <v>0</v>
      </c>
      <c r="H877" s="247">
        <v>0.0004</v>
      </c>
      <c r="I877" s="248">
        <f>E877*H877</f>
        <v>0.0002</v>
      </c>
      <c r="J877" s="247"/>
      <c r="K877" s="248">
        <f>E877*J877</f>
        <v>0</v>
      </c>
      <c r="O877" s="240">
        <v>2</v>
      </c>
      <c r="AA877" s="213">
        <v>12</v>
      </c>
      <c r="AB877" s="213">
        <v>0</v>
      </c>
      <c r="AC877" s="213">
        <v>225</v>
      </c>
      <c r="AZ877" s="213">
        <v>2</v>
      </c>
      <c r="BA877" s="213">
        <f>IF(AZ877=1,G877,0)</f>
        <v>0</v>
      </c>
      <c r="BB877" s="213">
        <f>IF(AZ877=2,G877,0)</f>
        <v>0</v>
      </c>
      <c r="BC877" s="213">
        <f>IF(AZ877=3,G877,0)</f>
        <v>0</v>
      </c>
      <c r="BD877" s="213">
        <f>IF(AZ877=4,G877,0)</f>
        <v>0</v>
      </c>
      <c r="BE877" s="213">
        <f>IF(AZ877=5,G877,0)</f>
        <v>0</v>
      </c>
      <c r="CA877" s="240">
        <v>12</v>
      </c>
      <c r="CB877" s="240">
        <v>0</v>
      </c>
    </row>
    <row r="878" spans="1:15" ht="12.75">
      <c r="A878" s="249"/>
      <c r="B878" s="253"/>
      <c r="C878" s="809" t="s">
        <v>1127</v>
      </c>
      <c r="D878" s="810"/>
      <c r="E878" s="254">
        <v>0.5</v>
      </c>
      <c r="F878" s="255"/>
      <c r="G878" s="256"/>
      <c r="H878" s="257"/>
      <c r="I878" s="251"/>
      <c r="J878" s="258"/>
      <c r="K878" s="251"/>
      <c r="M878" s="252" t="s">
        <v>1127</v>
      </c>
      <c r="O878" s="240"/>
    </row>
    <row r="879" spans="1:80" ht="12.75">
      <c r="A879" s="241">
        <v>238</v>
      </c>
      <c r="B879" s="242" t="s">
        <v>1128</v>
      </c>
      <c r="C879" s="243" t="s">
        <v>1129</v>
      </c>
      <c r="D879" s="244" t="s">
        <v>183</v>
      </c>
      <c r="E879" s="245">
        <v>11.3476</v>
      </c>
      <c r="F879" s="828"/>
      <c r="G879" s="246">
        <f>E879*F879</f>
        <v>0</v>
      </c>
      <c r="H879" s="247">
        <v>0.00037</v>
      </c>
      <c r="I879" s="248">
        <f>E879*H879</f>
        <v>0.004198612</v>
      </c>
      <c r="J879" s="247">
        <v>0</v>
      </c>
      <c r="K879" s="248">
        <f>E879*J879</f>
        <v>0</v>
      </c>
      <c r="O879" s="240">
        <v>2</v>
      </c>
      <c r="AA879" s="213">
        <v>1</v>
      </c>
      <c r="AB879" s="213">
        <v>7</v>
      </c>
      <c r="AC879" s="213">
        <v>7</v>
      </c>
      <c r="AZ879" s="213">
        <v>2</v>
      </c>
      <c r="BA879" s="213">
        <f>IF(AZ879=1,G879,0)</f>
        <v>0</v>
      </c>
      <c r="BB879" s="213">
        <f>IF(AZ879=2,G879,0)</f>
        <v>0</v>
      </c>
      <c r="BC879" s="213">
        <f>IF(AZ879=3,G879,0)</f>
        <v>0</v>
      </c>
      <c r="BD879" s="213">
        <f>IF(AZ879=4,G879,0)</f>
        <v>0</v>
      </c>
      <c r="BE879" s="213">
        <f>IF(AZ879=5,G879,0)</f>
        <v>0</v>
      </c>
      <c r="CA879" s="240">
        <v>1</v>
      </c>
      <c r="CB879" s="240">
        <v>7</v>
      </c>
    </row>
    <row r="880" spans="1:15" ht="12.75">
      <c r="A880" s="249"/>
      <c r="B880" s="250"/>
      <c r="C880" s="768" t="s">
        <v>1130</v>
      </c>
      <c r="D880" s="769"/>
      <c r="E880" s="769"/>
      <c r="F880" s="769"/>
      <c r="G880" s="770"/>
      <c r="I880" s="251"/>
      <c r="K880" s="251"/>
      <c r="L880" s="252" t="s">
        <v>1130</v>
      </c>
      <c r="O880" s="240">
        <v>3</v>
      </c>
    </row>
    <row r="881" spans="1:15" ht="12.75">
      <c r="A881" s="249"/>
      <c r="B881" s="250"/>
      <c r="C881" s="768" t="s">
        <v>1131</v>
      </c>
      <c r="D881" s="769"/>
      <c r="E881" s="769"/>
      <c r="F881" s="769"/>
      <c r="G881" s="770"/>
      <c r="I881" s="251"/>
      <c r="K881" s="251"/>
      <c r="L881" s="252" t="s">
        <v>1131</v>
      </c>
      <c r="O881" s="240">
        <v>3</v>
      </c>
    </row>
    <row r="882" spans="1:15" ht="12.75">
      <c r="A882" s="249"/>
      <c r="B882" s="253"/>
      <c r="C882" s="809" t="s">
        <v>1132</v>
      </c>
      <c r="D882" s="810"/>
      <c r="E882" s="254">
        <v>9.072</v>
      </c>
      <c r="F882" s="255"/>
      <c r="G882" s="256"/>
      <c r="H882" s="257"/>
      <c r="I882" s="251"/>
      <c r="J882" s="258"/>
      <c r="K882" s="251"/>
      <c r="M882" s="252" t="s">
        <v>1132</v>
      </c>
      <c r="O882" s="240"/>
    </row>
    <row r="883" spans="1:15" ht="12.75">
      <c r="A883" s="249"/>
      <c r="B883" s="253"/>
      <c r="C883" s="809" t="s">
        <v>1133</v>
      </c>
      <c r="D883" s="810"/>
      <c r="E883" s="254">
        <v>0.6</v>
      </c>
      <c r="F883" s="255"/>
      <c r="G883" s="256"/>
      <c r="H883" s="257"/>
      <c r="I883" s="251"/>
      <c r="J883" s="258"/>
      <c r="K883" s="251"/>
      <c r="M883" s="252" t="s">
        <v>1133</v>
      </c>
      <c r="O883" s="240"/>
    </row>
    <row r="884" spans="1:15" ht="12.75">
      <c r="A884" s="249"/>
      <c r="B884" s="253"/>
      <c r="C884" s="809" t="s">
        <v>1134</v>
      </c>
      <c r="D884" s="810"/>
      <c r="E884" s="254">
        <v>1.0681</v>
      </c>
      <c r="F884" s="255"/>
      <c r="G884" s="256"/>
      <c r="H884" s="257"/>
      <c r="I884" s="251"/>
      <c r="J884" s="258"/>
      <c r="K884" s="251"/>
      <c r="M884" s="252" t="s">
        <v>1134</v>
      </c>
      <c r="O884" s="240"/>
    </row>
    <row r="885" spans="1:15" ht="12.75">
      <c r="A885" s="249"/>
      <c r="B885" s="253"/>
      <c r="C885" s="809" t="s">
        <v>1135</v>
      </c>
      <c r="D885" s="810"/>
      <c r="E885" s="254">
        <v>0.6075</v>
      </c>
      <c r="F885" s="255"/>
      <c r="G885" s="256"/>
      <c r="H885" s="257"/>
      <c r="I885" s="251"/>
      <c r="J885" s="258"/>
      <c r="K885" s="251"/>
      <c r="M885" s="252" t="s">
        <v>1135</v>
      </c>
      <c r="O885" s="240"/>
    </row>
    <row r="886" spans="1:57" ht="12.75">
      <c r="A886" s="259"/>
      <c r="B886" s="260" t="s">
        <v>96</v>
      </c>
      <c r="C886" s="261" t="s">
        <v>1113</v>
      </c>
      <c r="D886" s="262"/>
      <c r="E886" s="263"/>
      <c r="F886" s="264"/>
      <c r="G886" s="265">
        <f>SUM(G867:G885)</f>
        <v>0</v>
      </c>
      <c r="H886" s="266"/>
      <c r="I886" s="267">
        <f>SUM(I867:I885)</f>
        <v>0.020115341999999998</v>
      </c>
      <c r="J886" s="266"/>
      <c r="K886" s="267">
        <f>SUM(K867:K885)</f>
        <v>0</v>
      </c>
      <c r="O886" s="240">
        <v>4</v>
      </c>
      <c r="BA886" s="268">
        <f>SUM(BA867:BA885)</f>
        <v>0</v>
      </c>
      <c r="BB886" s="268">
        <f>SUM(BB867:BB885)</f>
        <v>0</v>
      </c>
      <c r="BC886" s="268">
        <f>SUM(BC867:BC885)</f>
        <v>0</v>
      </c>
      <c r="BD886" s="268">
        <f>SUM(BD867:BD885)</f>
        <v>0</v>
      </c>
      <c r="BE886" s="268">
        <f>SUM(BE867:BE885)</f>
        <v>0</v>
      </c>
    </row>
    <row r="887" spans="1:15" ht="12.75">
      <c r="A887" s="230" t="s">
        <v>93</v>
      </c>
      <c r="B887" s="231" t="s">
        <v>1136</v>
      </c>
      <c r="C887" s="232" t="s">
        <v>1137</v>
      </c>
      <c r="D887" s="233"/>
      <c r="E887" s="234"/>
      <c r="F887" s="234"/>
      <c r="G887" s="235"/>
      <c r="H887" s="236"/>
      <c r="I887" s="237"/>
      <c r="J887" s="238"/>
      <c r="K887" s="239"/>
      <c r="O887" s="240">
        <v>1</v>
      </c>
    </row>
    <row r="888" spans="1:80" ht="12.75">
      <c r="A888" s="241">
        <v>239</v>
      </c>
      <c r="B888" s="242" t="s">
        <v>1139</v>
      </c>
      <c r="C888" s="243" t="s">
        <v>1140</v>
      </c>
      <c r="D888" s="244" t="s">
        <v>183</v>
      </c>
      <c r="E888" s="245">
        <v>92.4034</v>
      </c>
      <c r="F888" s="828"/>
      <c r="G888" s="246">
        <f>E888*F888</f>
        <v>0</v>
      </c>
      <c r="H888" s="247">
        <v>7E-05</v>
      </c>
      <c r="I888" s="248">
        <f>E888*H888</f>
        <v>0.006468237999999999</v>
      </c>
      <c r="J888" s="247"/>
      <c r="K888" s="248">
        <f>E888*J888</f>
        <v>0</v>
      </c>
      <c r="O888" s="240">
        <v>2</v>
      </c>
      <c r="AA888" s="213">
        <v>12</v>
      </c>
      <c r="AB888" s="213">
        <v>0</v>
      </c>
      <c r="AC888" s="213">
        <v>197</v>
      </c>
      <c r="AZ888" s="213">
        <v>2</v>
      </c>
      <c r="BA888" s="213">
        <f>IF(AZ888=1,G888,0)</f>
        <v>0</v>
      </c>
      <c r="BB888" s="213">
        <f>IF(AZ888=2,G888,0)</f>
        <v>0</v>
      </c>
      <c r="BC888" s="213">
        <f>IF(AZ888=3,G888,0)</f>
        <v>0</v>
      </c>
      <c r="BD888" s="213">
        <f>IF(AZ888=4,G888,0)</f>
        <v>0</v>
      </c>
      <c r="BE888" s="213">
        <f>IF(AZ888=5,G888,0)</f>
        <v>0</v>
      </c>
      <c r="CA888" s="240">
        <v>12</v>
      </c>
      <c r="CB888" s="240">
        <v>0</v>
      </c>
    </row>
    <row r="889" spans="1:15" ht="12.75">
      <c r="A889" s="249"/>
      <c r="B889" s="253"/>
      <c r="C889" s="809" t="s">
        <v>617</v>
      </c>
      <c r="D889" s="810"/>
      <c r="E889" s="254">
        <v>5.9724</v>
      </c>
      <c r="F889" s="255"/>
      <c r="G889" s="256"/>
      <c r="H889" s="257"/>
      <c r="I889" s="251"/>
      <c r="J889" s="258"/>
      <c r="K889" s="251"/>
      <c r="M889" s="252" t="s">
        <v>617</v>
      </c>
      <c r="O889" s="240"/>
    </row>
    <row r="890" spans="1:15" ht="12.75">
      <c r="A890" s="249"/>
      <c r="B890" s="253"/>
      <c r="C890" s="809" t="s">
        <v>625</v>
      </c>
      <c r="D890" s="810"/>
      <c r="E890" s="254">
        <v>38.3376</v>
      </c>
      <c r="F890" s="255"/>
      <c r="G890" s="256"/>
      <c r="H890" s="257"/>
      <c r="I890" s="251"/>
      <c r="J890" s="258"/>
      <c r="K890" s="251"/>
      <c r="M890" s="252" t="s">
        <v>625</v>
      </c>
      <c r="O890" s="240"/>
    </row>
    <row r="891" spans="1:15" ht="12.75">
      <c r="A891" s="249"/>
      <c r="B891" s="253"/>
      <c r="C891" s="809" t="s">
        <v>626</v>
      </c>
      <c r="D891" s="810"/>
      <c r="E891" s="254">
        <v>-2.2464</v>
      </c>
      <c r="F891" s="255"/>
      <c r="G891" s="256"/>
      <c r="H891" s="257"/>
      <c r="I891" s="251"/>
      <c r="J891" s="258"/>
      <c r="K891" s="251"/>
      <c r="M891" s="252" t="s">
        <v>626</v>
      </c>
      <c r="O891" s="240"/>
    </row>
    <row r="892" spans="1:15" ht="12.75">
      <c r="A892" s="249"/>
      <c r="B892" s="253"/>
      <c r="C892" s="809" t="s">
        <v>627</v>
      </c>
      <c r="D892" s="810"/>
      <c r="E892" s="254">
        <v>-1.407</v>
      </c>
      <c r="F892" s="255"/>
      <c r="G892" s="256"/>
      <c r="H892" s="257"/>
      <c r="I892" s="251"/>
      <c r="J892" s="258"/>
      <c r="K892" s="251"/>
      <c r="M892" s="252" t="s">
        <v>627</v>
      </c>
      <c r="O892" s="240"/>
    </row>
    <row r="893" spans="1:15" ht="12.75">
      <c r="A893" s="249"/>
      <c r="B893" s="253"/>
      <c r="C893" s="809" t="s">
        <v>628</v>
      </c>
      <c r="D893" s="810"/>
      <c r="E893" s="254">
        <v>-4.6374</v>
      </c>
      <c r="F893" s="255"/>
      <c r="G893" s="256"/>
      <c r="H893" s="257"/>
      <c r="I893" s="251"/>
      <c r="J893" s="258"/>
      <c r="K893" s="251"/>
      <c r="M893" s="252" t="s">
        <v>628</v>
      </c>
      <c r="O893" s="240"/>
    </row>
    <row r="894" spans="1:15" ht="12.75">
      <c r="A894" s="249"/>
      <c r="B894" s="253"/>
      <c r="C894" s="809" t="s">
        <v>629</v>
      </c>
      <c r="D894" s="810"/>
      <c r="E894" s="254">
        <v>1.572</v>
      </c>
      <c r="F894" s="255"/>
      <c r="G894" s="256"/>
      <c r="H894" s="257"/>
      <c r="I894" s="251"/>
      <c r="J894" s="258"/>
      <c r="K894" s="251"/>
      <c r="M894" s="252" t="s">
        <v>629</v>
      </c>
      <c r="O894" s="240"/>
    </row>
    <row r="895" spans="1:15" ht="12.75">
      <c r="A895" s="249"/>
      <c r="B895" s="253"/>
      <c r="C895" s="809" t="s">
        <v>630</v>
      </c>
      <c r="D895" s="810"/>
      <c r="E895" s="254">
        <v>1.53</v>
      </c>
      <c r="F895" s="255"/>
      <c r="G895" s="256"/>
      <c r="H895" s="257"/>
      <c r="I895" s="251"/>
      <c r="J895" s="258"/>
      <c r="K895" s="251"/>
      <c r="M895" s="252" t="s">
        <v>630</v>
      </c>
      <c r="O895" s="240"/>
    </row>
    <row r="896" spans="1:15" ht="12.75">
      <c r="A896" s="249"/>
      <c r="B896" s="253"/>
      <c r="C896" s="809" t="s">
        <v>631</v>
      </c>
      <c r="D896" s="810"/>
      <c r="E896" s="254">
        <v>3.705</v>
      </c>
      <c r="F896" s="255"/>
      <c r="G896" s="256"/>
      <c r="H896" s="257"/>
      <c r="I896" s="251"/>
      <c r="J896" s="258"/>
      <c r="K896" s="251"/>
      <c r="M896" s="252" t="s">
        <v>631</v>
      </c>
      <c r="O896" s="240"/>
    </row>
    <row r="897" spans="1:15" ht="12.75">
      <c r="A897" s="249"/>
      <c r="B897" s="253"/>
      <c r="C897" s="809" t="s">
        <v>632</v>
      </c>
      <c r="D897" s="810"/>
      <c r="E897" s="254">
        <v>44.253</v>
      </c>
      <c r="F897" s="255"/>
      <c r="G897" s="256"/>
      <c r="H897" s="257"/>
      <c r="I897" s="251"/>
      <c r="J897" s="258"/>
      <c r="K897" s="251"/>
      <c r="M897" s="252" t="s">
        <v>632</v>
      </c>
      <c r="O897" s="240"/>
    </row>
    <row r="898" spans="1:15" ht="12.75">
      <c r="A898" s="249"/>
      <c r="B898" s="253"/>
      <c r="C898" s="809" t="s">
        <v>633</v>
      </c>
      <c r="D898" s="810"/>
      <c r="E898" s="254">
        <v>-4.9914</v>
      </c>
      <c r="F898" s="255"/>
      <c r="G898" s="256"/>
      <c r="H898" s="257"/>
      <c r="I898" s="251"/>
      <c r="J898" s="258"/>
      <c r="K898" s="251"/>
      <c r="M898" s="252" t="s">
        <v>633</v>
      </c>
      <c r="O898" s="240"/>
    </row>
    <row r="899" spans="1:15" ht="12.75">
      <c r="A899" s="249"/>
      <c r="B899" s="253"/>
      <c r="C899" s="809" t="s">
        <v>634</v>
      </c>
      <c r="D899" s="810"/>
      <c r="E899" s="254">
        <v>-6.67</v>
      </c>
      <c r="F899" s="255"/>
      <c r="G899" s="256"/>
      <c r="H899" s="257"/>
      <c r="I899" s="251"/>
      <c r="J899" s="258"/>
      <c r="K899" s="251"/>
      <c r="M899" s="252" t="s">
        <v>634</v>
      </c>
      <c r="O899" s="240"/>
    </row>
    <row r="900" spans="1:15" ht="12.75">
      <c r="A900" s="249"/>
      <c r="B900" s="253"/>
      <c r="C900" s="809" t="s">
        <v>635</v>
      </c>
      <c r="D900" s="810"/>
      <c r="E900" s="254">
        <v>2.992</v>
      </c>
      <c r="F900" s="255"/>
      <c r="G900" s="256"/>
      <c r="H900" s="257"/>
      <c r="I900" s="251"/>
      <c r="J900" s="258"/>
      <c r="K900" s="251"/>
      <c r="M900" s="252" t="s">
        <v>635</v>
      </c>
      <c r="O900" s="240"/>
    </row>
    <row r="901" spans="1:15" ht="12.75">
      <c r="A901" s="249"/>
      <c r="B901" s="253"/>
      <c r="C901" s="809" t="s">
        <v>642</v>
      </c>
      <c r="D901" s="810"/>
      <c r="E901" s="254">
        <v>2.84</v>
      </c>
      <c r="F901" s="255"/>
      <c r="G901" s="256"/>
      <c r="H901" s="257"/>
      <c r="I901" s="251"/>
      <c r="J901" s="258"/>
      <c r="K901" s="251"/>
      <c r="M901" s="252" t="s">
        <v>642</v>
      </c>
      <c r="O901" s="240"/>
    </row>
    <row r="902" spans="1:15" ht="12.75">
      <c r="A902" s="249"/>
      <c r="B902" s="253"/>
      <c r="C902" s="809" t="s">
        <v>643</v>
      </c>
      <c r="D902" s="810"/>
      <c r="E902" s="254">
        <v>1.1</v>
      </c>
      <c r="F902" s="255"/>
      <c r="G902" s="256"/>
      <c r="H902" s="257"/>
      <c r="I902" s="251"/>
      <c r="J902" s="258"/>
      <c r="K902" s="251"/>
      <c r="M902" s="252" t="s">
        <v>643</v>
      </c>
      <c r="O902" s="240"/>
    </row>
    <row r="903" spans="1:15" ht="12.75">
      <c r="A903" s="249"/>
      <c r="B903" s="253"/>
      <c r="C903" s="809" t="s">
        <v>1141</v>
      </c>
      <c r="D903" s="810"/>
      <c r="E903" s="254">
        <v>10.0536</v>
      </c>
      <c r="F903" s="255"/>
      <c r="G903" s="256"/>
      <c r="H903" s="257"/>
      <c r="I903" s="251"/>
      <c r="J903" s="258"/>
      <c r="K903" s="251"/>
      <c r="M903" s="252" t="s">
        <v>1141</v>
      </c>
      <c r="O903" s="240"/>
    </row>
    <row r="904" spans="1:80" ht="12.75">
      <c r="A904" s="241">
        <v>240</v>
      </c>
      <c r="B904" s="242" t="s">
        <v>1142</v>
      </c>
      <c r="C904" s="243" t="s">
        <v>1143</v>
      </c>
      <c r="D904" s="244" t="s">
        <v>183</v>
      </c>
      <c r="E904" s="245">
        <v>92.4034</v>
      </c>
      <c r="F904" s="828"/>
      <c r="G904" s="246">
        <f>E904*F904</f>
        <v>0</v>
      </c>
      <c r="H904" s="247">
        <v>0.00027</v>
      </c>
      <c r="I904" s="248">
        <f>E904*H904</f>
        <v>0.024948918</v>
      </c>
      <c r="J904" s="247">
        <v>0</v>
      </c>
      <c r="K904" s="248">
        <f>E904*J904</f>
        <v>0</v>
      </c>
      <c r="O904" s="240">
        <v>2</v>
      </c>
      <c r="AA904" s="213">
        <v>1</v>
      </c>
      <c r="AB904" s="213">
        <v>0</v>
      </c>
      <c r="AC904" s="213">
        <v>0</v>
      </c>
      <c r="AZ904" s="213">
        <v>2</v>
      </c>
      <c r="BA904" s="213">
        <f>IF(AZ904=1,G904,0)</f>
        <v>0</v>
      </c>
      <c r="BB904" s="213">
        <f>IF(AZ904=2,G904,0)</f>
        <v>0</v>
      </c>
      <c r="BC904" s="213">
        <f>IF(AZ904=3,G904,0)</f>
        <v>0</v>
      </c>
      <c r="BD904" s="213">
        <f>IF(AZ904=4,G904,0)</f>
        <v>0</v>
      </c>
      <c r="BE904" s="213">
        <f>IF(AZ904=5,G904,0)</f>
        <v>0</v>
      </c>
      <c r="CA904" s="240">
        <v>1</v>
      </c>
      <c r="CB904" s="240">
        <v>0</v>
      </c>
    </row>
    <row r="905" spans="1:15" ht="12.75">
      <c r="A905" s="249"/>
      <c r="B905" s="250"/>
      <c r="C905" s="768" t="s">
        <v>1144</v>
      </c>
      <c r="D905" s="769"/>
      <c r="E905" s="769"/>
      <c r="F905" s="769"/>
      <c r="G905" s="770"/>
      <c r="I905" s="251"/>
      <c r="K905" s="251"/>
      <c r="L905" s="252" t="s">
        <v>1144</v>
      </c>
      <c r="O905" s="240">
        <v>3</v>
      </c>
    </row>
    <row r="906" spans="1:15" ht="12.75">
      <c r="A906" s="249"/>
      <c r="B906" s="253"/>
      <c r="C906" s="809" t="s">
        <v>617</v>
      </c>
      <c r="D906" s="810"/>
      <c r="E906" s="254">
        <v>5.9724</v>
      </c>
      <c r="F906" s="255"/>
      <c r="G906" s="256"/>
      <c r="H906" s="257"/>
      <c r="I906" s="251"/>
      <c r="J906" s="258"/>
      <c r="K906" s="251"/>
      <c r="M906" s="252" t="s">
        <v>617</v>
      </c>
      <c r="O906" s="240"/>
    </row>
    <row r="907" spans="1:15" ht="12.75">
      <c r="A907" s="249"/>
      <c r="B907" s="253"/>
      <c r="C907" s="809" t="s">
        <v>625</v>
      </c>
      <c r="D907" s="810"/>
      <c r="E907" s="254">
        <v>38.3376</v>
      </c>
      <c r="F907" s="255"/>
      <c r="G907" s="256"/>
      <c r="H907" s="257"/>
      <c r="I907" s="251"/>
      <c r="J907" s="258"/>
      <c r="K907" s="251"/>
      <c r="M907" s="252" t="s">
        <v>625</v>
      </c>
      <c r="O907" s="240"/>
    </row>
    <row r="908" spans="1:15" ht="12.75">
      <c r="A908" s="249"/>
      <c r="B908" s="253"/>
      <c r="C908" s="809" t="s">
        <v>626</v>
      </c>
      <c r="D908" s="810"/>
      <c r="E908" s="254">
        <v>-2.2464</v>
      </c>
      <c r="F908" s="255"/>
      <c r="G908" s="256"/>
      <c r="H908" s="257"/>
      <c r="I908" s="251"/>
      <c r="J908" s="258"/>
      <c r="K908" s="251"/>
      <c r="M908" s="252" t="s">
        <v>626</v>
      </c>
      <c r="O908" s="240"/>
    </row>
    <row r="909" spans="1:15" ht="12.75">
      <c r="A909" s="249"/>
      <c r="B909" s="253"/>
      <c r="C909" s="809" t="s">
        <v>627</v>
      </c>
      <c r="D909" s="810"/>
      <c r="E909" s="254">
        <v>-1.407</v>
      </c>
      <c r="F909" s="255"/>
      <c r="G909" s="256"/>
      <c r="H909" s="257"/>
      <c r="I909" s="251"/>
      <c r="J909" s="258"/>
      <c r="K909" s="251"/>
      <c r="M909" s="252" t="s">
        <v>627</v>
      </c>
      <c r="O909" s="240"/>
    </row>
    <row r="910" spans="1:15" ht="12.75">
      <c r="A910" s="249"/>
      <c r="B910" s="253"/>
      <c r="C910" s="809" t="s">
        <v>628</v>
      </c>
      <c r="D910" s="810"/>
      <c r="E910" s="254">
        <v>-4.6374</v>
      </c>
      <c r="F910" s="255"/>
      <c r="G910" s="256"/>
      <c r="H910" s="257"/>
      <c r="I910" s="251"/>
      <c r="J910" s="258"/>
      <c r="K910" s="251"/>
      <c r="M910" s="252" t="s">
        <v>628</v>
      </c>
      <c r="O910" s="240"/>
    </row>
    <row r="911" spans="1:15" ht="12.75">
      <c r="A911" s="249"/>
      <c r="B911" s="253"/>
      <c r="C911" s="809" t="s">
        <v>629</v>
      </c>
      <c r="D911" s="810"/>
      <c r="E911" s="254">
        <v>1.572</v>
      </c>
      <c r="F911" s="255"/>
      <c r="G911" s="256"/>
      <c r="H911" s="257"/>
      <c r="I911" s="251"/>
      <c r="J911" s="258"/>
      <c r="K911" s="251"/>
      <c r="M911" s="252" t="s">
        <v>629</v>
      </c>
      <c r="O911" s="240"/>
    </row>
    <row r="912" spans="1:15" ht="12.75">
      <c r="A912" s="249"/>
      <c r="B912" s="253"/>
      <c r="C912" s="809" t="s">
        <v>630</v>
      </c>
      <c r="D912" s="810"/>
      <c r="E912" s="254">
        <v>1.53</v>
      </c>
      <c r="F912" s="255"/>
      <c r="G912" s="256"/>
      <c r="H912" s="257"/>
      <c r="I912" s="251"/>
      <c r="J912" s="258"/>
      <c r="K912" s="251"/>
      <c r="M912" s="252" t="s">
        <v>630</v>
      </c>
      <c r="O912" s="240"/>
    </row>
    <row r="913" spans="1:15" ht="12.75">
      <c r="A913" s="249"/>
      <c r="B913" s="253"/>
      <c r="C913" s="809" t="s">
        <v>631</v>
      </c>
      <c r="D913" s="810"/>
      <c r="E913" s="254">
        <v>3.705</v>
      </c>
      <c r="F913" s="255"/>
      <c r="G913" s="256"/>
      <c r="H913" s="257"/>
      <c r="I913" s="251"/>
      <c r="J913" s="258"/>
      <c r="K913" s="251"/>
      <c r="M913" s="252" t="s">
        <v>631</v>
      </c>
      <c r="O913" s="240"/>
    </row>
    <row r="914" spans="1:15" ht="12.75">
      <c r="A914" s="249"/>
      <c r="B914" s="253"/>
      <c r="C914" s="809" t="s">
        <v>632</v>
      </c>
      <c r="D914" s="810"/>
      <c r="E914" s="254">
        <v>44.253</v>
      </c>
      <c r="F914" s="255"/>
      <c r="G914" s="256"/>
      <c r="H914" s="257"/>
      <c r="I914" s="251"/>
      <c r="J914" s="258"/>
      <c r="K914" s="251"/>
      <c r="M914" s="252" t="s">
        <v>632</v>
      </c>
      <c r="O914" s="240"/>
    </row>
    <row r="915" spans="1:15" ht="12.75">
      <c r="A915" s="249"/>
      <c r="B915" s="253"/>
      <c r="C915" s="809" t="s">
        <v>633</v>
      </c>
      <c r="D915" s="810"/>
      <c r="E915" s="254">
        <v>-4.9914</v>
      </c>
      <c r="F915" s="255"/>
      <c r="G915" s="256"/>
      <c r="H915" s="257"/>
      <c r="I915" s="251"/>
      <c r="J915" s="258"/>
      <c r="K915" s="251"/>
      <c r="M915" s="252" t="s">
        <v>633</v>
      </c>
      <c r="O915" s="240"/>
    </row>
    <row r="916" spans="1:15" ht="12.75">
      <c r="A916" s="249"/>
      <c r="B916" s="253"/>
      <c r="C916" s="809" t="s">
        <v>634</v>
      </c>
      <c r="D916" s="810"/>
      <c r="E916" s="254">
        <v>-6.67</v>
      </c>
      <c r="F916" s="255"/>
      <c r="G916" s="256"/>
      <c r="H916" s="257"/>
      <c r="I916" s="251"/>
      <c r="J916" s="258"/>
      <c r="K916" s="251"/>
      <c r="M916" s="252" t="s">
        <v>634</v>
      </c>
      <c r="O916" s="240"/>
    </row>
    <row r="917" spans="1:15" ht="12.75">
      <c r="A917" s="249"/>
      <c r="B917" s="253"/>
      <c r="C917" s="809" t="s">
        <v>635</v>
      </c>
      <c r="D917" s="810"/>
      <c r="E917" s="254">
        <v>2.992</v>
      </c>
      <c r="F917" s="255"/>
      <c r="G917" s="256"/>
      <c r="H917" s="257"/>
      <c r="I917" s="251"/>
      <c r="J917" s="258"/>
      <c r="K917" s="251"/>
      <c r="M917" s="252" t="s">
        <v>635</v>
      </c>
      <c r="O917" s="240"/>
    </row>
    <row r="918" spans="1:15" ht="12.75">
      <c r="A918" s="249"/>
      <c r="B918" s="253"/>
      <c r="C918" s="809" t="s">
        <v>642</v>
      </c>
      <c r="D918" s="810"/>
      <c r="E918" s="254">
        <v>2.84</v>
      </c>
      <c r="F918" s="255"/>
      <c r="G918" s="256"/>
      <c r="H918" s="257"/>
      <c r="I918" s="251"/>
      <c r="J918" s="258"/>
      <c r="K918" s="251"/>
      <c r="M918" s="252" t="s">
        <v>642</v>
      </c>
      <c r="O918" s="240"/>
    </row>
    <row r="919" spans="1:15" ht="12.75">
      <c r="A919" s="249"/>
      <c r="B919" s="253"/>
      <c r="C919" s="809" t="s">
        <v>643</v>
      </c>
      <c r="D919" s="810"/>
      <c r="E919" s="254">
        <v>1.1</v>
      </c>
      <c r="F919" s="255"/>
      <c r="G919" s="256"/>
      <c r="H919" s="257"/>
      <c r="I919" s="251"/>
      <c r="J919" s="258"/>
      <c r="K919" s="251"/>
      <c r="M919" s="252" t="s">
        <v>643</v>
      </c>
      <c r="O919" s="240"/>
    </row>
    <row r="920" spans="1:15" ht="12.75">
      <c r="A920" s="249"/>
      <c r="B920" s="253"/>
      <c r="C920" s="809" t="s">
        <v>1141</v>
      </c>
      <c r="D920" s="810"/>
      <c r="E920" s="254">
        <v>10.0536</v>
      </c>
      <c r="F920" s="255"/>
      <c r="G920" s="256"/>
      <c r="H920" s="257"/>
      <c r="I920" s="251"/>
      <c r="J920" s="258"/>
      <c r="K920" s="251"/>
      <c r="M920" s="252" t="s">
        <v>1141</v>
      </c>
      <c r="O920" s="240"/>
    </row>
    <row r="921" spans="1:57" ht="12.75">
      <c r="A921" s="259"/>
      <c r="B921" s="260" t="s">
        <v>96</v>
      </c>
      <c r="C921" s="261" t="s">
        <v>1138</v>
      </c>
      <c r="D921" s="262"/>
      <c r="E921" s="263"/>
      <c r="F921" s="264"/>
      <c r="G921" s="265">
        <f>SUM(G887:G920)</f>
        <v>0</v>
      </c>
      <c r="H921" s="266"/>
      <c r="I921" s="267">
        <f>SUM(I887:I920)</f>
        <v>0.031417156</v>
      </c>
      <c r="J921" s="266"/>
      <c r="K921" s="267">
        <f>SUM(K887:K920)</f>
        <v>0</v>
      </c>
      <c r="O921" s="240">
        <v>4</v>
      </c>
      <c r="BA921" s="268">
        <f>SUM(BA887:BA920)</f>
        <v>0</v>
      </c>
      <c r="BB921" s="268">
        <f>SUM(BB887:BB920)</f>
        <v>0</v>
      </c>
      <c r="BC921" s="268">
        <f>SUM(BC887:BC920)</f>
        <v>0</v>
      </c>
      <c r="BD921" s="268">
        <f>SUM(BD887:BD920)</f>
        <v>0</v>
      </c>
      <c r="BE921" s="268">
        <f>SUM(BE887:BE920)</f>
        <v>0</v>
      </c>
    </row>
    <row r="922" spans="1:15" ht="12.75">
      <c r="A922" s="230" t="s">
        <v>93</v>
      </c>
      <c r="B922" s="231" t="s">
        <v>164</v>
      </c>
      <c r="C922" s="232" t="s">
        <v>165</v>
      </c>
      <c r="D922" s="233"/>
      <c r="E922" s="234"/>
      <c r="F922" s="234"/>
      <c r="G922" s="235"/>
      <c r="H922" s="236"/>
      <c r="I922" s="237"/>
      <c r="J922" s="238"/>
      <c r="K922" s="239"/>
      <c r="O922" s="240">
        <v>1</v>
      </c>
    </row>
    <row r="923" spans="1:80" ht="22.5">
      <c r="A923" s="241">
        <v>241</v>
      </c>
      <c r="B923" s="242" t="s">
        <v>1145</v>
      </c>
      <c r="C923" s="243" t="s">
        <v>1146</v>
      </c>
      <c r="D923" s="244" t="s">
        <v>108</v>
      </c>
      <c r="E923" s="245">
        <v>1</v>
      </c>
      <c r="F923" s="828"/>
      <c r="G923" s="246">
        <f>E923*F923</f>
        <v>0</v>
      </c>
      <c r="H923" s="247">
        <v>0</v>
      </c>
      <c r="I923" s="248">
        <f>E923*H923</f>
        <v>0</v>
      </c>
      <c r="J923" s="247"/>
      <c r="K923" s="248">
        <f>E923*J923</f>
        <v>0</v>
      </c>
      <c r="O923" s="240">
        <v>2</v>
      </c>
      <c r="AA923" s="213">
        <v>12</v>
      </c>
      <c r="AB923" s="213">
        <v>0</v>
      </c>
      <c r="AC923" s="213">
        <v>249</v>
      </c>
      <c r="AZ923" s="213">
        <v>2</v>
      </c>
      <c r="BA923" s="213">
        <f>IF(AZ923=1,G923,0)</f>
        <v>0</v>
      </c>
      <c r="BB923" s="213">
        <f>IF(AZ923=2,G923,0)</f>
        <v>0</v>
      </c>
      <c r="BC923" s="213">
        <f>IF(AZ923=3,G923,0)</f>
        <v>0</v>
      </c>
      <c r="BD923" s="213">
        <f>IF(AZ923=4,G923,0)</f>
        <v>0</v>
      </c>
      <c r="BE923" s="213">
        <f>IF(AZ923=5,G923,0)</f>
        <v>0</v>
      </c>
      <c r="CA923" s="240">
        <v>12</v>
      </c>
      <c r="CB923" s="240">
        <v>0</v>
      </c>
    </row>
    <row r="924" spans="1:15" ht="12.75">
      <c r="A924" s="249"/>
      <c r="B924" s="250"/>
      <c r="C924" s="768" t="s">
        <v>1147</v>
      </c>
      <c r="D924" s="769"/>
      <c r="E924" s="769"/>
      <c r="F924" s="769"/>
      <c r="G924" s="770"/>
      <c r="I924" s="251"/>
      <c r="K924" s="251"/>
      <c r="L924" s="252" t="s">
        <v>1147</v>
      </c>
      <c r="O924" s="240">
        <v>3</v>
      </c>
    </row>
    <row r="925" spans="1:80" ht="22.5">
      <c r="A925" s="241">
        <v>242</v>
      </c>
      <c r="B925" s="242" t="s">
        <v>1148</v>
      </c>
      <c r="C925" s="243" t="s">
        <v>1149</v>
      </c>
      <c r="D925" s="244" t="s">
        <v>355</v>
      </c>
      <c r="E925" s="245">
        <v>1</v>
      </c>
      <c r="F925" s="828"/>
      <c r="G925" s="246">
        <f>E925*F925</f>
        <v>0</v>
      </c>
      <c r="H925" s="247">
        <v>0</v>
      </c>
      <c r="I925" s="248">
        <f>E925*H925</f>
        <v>0</v>
      </c>
      <c r="J925" s="247"/>
      <c r="K925" s="248">
        <f>E925*J925</f>
        <v>0</v>
      </c>
      <c r="O925" s="240">
        <v>2</v>
      </c>
      <c r="AA925" s="213">
        <v>12</v>
      </c>
      <c r="AB925" s="213">
        <v>0</v>
      </c>
      <c r="AC925" s="213">
        <v>250</v>
      </c>
      <c r="AZ925" s="213">
        <v>2</v>
      </c>
      <c r="BA925" s="213">
        <f>IF(AZ925=1,G925,0)</f>
        <v>0</v>
      </c>
      <c r="BB925" s="213">
        <f>IF(AZ925=2,G925,0)</f>
        <v>0</v>
      </c>
      <c r="BC925" s="213">
        <f>IF(AZ925=3,G925,0)</f>
        <v>0</v>
      </c>
      <c r="BD925" s="213">
        <f>IF(AZ925=4,G925,0)</f>
        <v>0</v>
      </c>
      <c r="BE925" s="213">
        <f>IF(AZ925=5,G925,0)</f>
        <v>0</v>
      </c>
      <c r="CA925" s="240">
        <v>12</v>
      </c>
      <c r="CB925" s="240">
        <v>0</v>
      </c>
    </row>
    <row r="926" spans="1:15" ht="12.75">
      <c r="A926" s="249"/>
      <c r="B926" s="250"/>
      <c r="C926" s="768"/>
      <c r="D926" s="769"/>
      <c r="E926" s="769"/>
      <c r="F926" s="769"/>
      <c r="G926" s="770"/>
      <c r="I926" s="251"/>
      <c r="K926" s="251"/>
      <c r="L926" s="252"/>
      <c r="O926" s="240">
        <v>3</v>
      </c>
    </row>
    <row r="927" spans="1:57" ht="12.75">
      <c r="A927" s="259"/>
      <c r="B927" s="260" t="s">
        <v>96</v>
      </c>
      <c r="C927" s="261" t="s">
        <v>166</v>
      </c>
      <c r="D927" s="262"/>
      <c r="E927" s="263"/>
      <c r="F927" s="264"/>
      <c r="G927" s="265">
        <f>SUM(G922:G926)</f>
        <v>0</v>
      </c>
      <c r="H927" s="266"/>
      <c r="I927" s="267">
        <f>SUM(I922:I926)</f>
        <v>0</v>
      </c>
      <c r="J927" s="266"/>
      <c r="K927" s="267">
        <f>SUM(K922:K926)</f>
        <v>0</v>
      </c>
      <c r="O927" s="240">
        <v>4</v>
      </c>
      <c r="BA927" s="268">
        <f>SUM(BA922:BA926)</f>
        <v>0</v>
      </c>
      <c r="BB927" s="268">
        <f>SUM(BB922:BB926)</f>
        <v>0</v>
      </c>
      <c r="BC927" s="268">
        <f>SUM(BC922:BC926)</f>
        <v>0</v>
      </c>
      <c r="BD927" s="268">
        <f>SUM(BD922:BD926)</f>
        <v>0</v>
      </c>
      <c r="BE927" s="268">
        <f>SUM(BE922:BE926)</f>
        <v>0</v>
      </c>
    </row>
    <row r="928" spans="1:15" ht="12.75">
      <c r="A928" s="230" t="s">
        <v>93</v>
      </c>
      <c r="B928" s="231" t="s">
        <v>1150</v>
      </c>
      <c r="C928" s="232" t="s">
        <v>1151</v>
      </c>
      <c r="D928" s="233"/>
      <c r="E928" s="234"/>
      <c r="F928" s="234"/>
      <c r="G928" s="235"/>
      <c r="H928" s="236"/>
      <c r="I928" s="237"/>
      <c r="J928" s="238"/>
      <c r="K928" s="239"/>
      <c r="O928" s="240">
        <v>1</v>
      </c>
    </row>
    <row r="929" spans="1:80" ht="12.75">
      <c r="A929" s="241">
        <v>243</v>
      </c>
      <c r="B929" s="242" t="s">
        <v>1153</v>
      </c>
      <c r="C929" s="243" t="s">
        <v>1154</v>
      </c>
      <c r="D929" s="244" t="s">
        <v>108</v>
      </c>
      <c r="E929" s="245">
        <v>1</v>
      </c>
      <c r="F929" s="828"/>
      <c r="G929" s="246">
        <f>E929*F929</f>
        <v>0</v>
      </c>
      <c r="H929" s="247">
        <v>0</v>
      </c>
      <c r="I929" s="248">
        <f>E929*H929</f>
        <v>0</v>
      </c>
      <c r="J929" s="247"/>
      <c r="K929" s="248">
        <f>E929*J929</f>
        <v>0</v>
      </c>
      <c r="O929" s="240">
        <v>2</v>
      </c>
      <c r="AA929" s="213">
        <v>12</v>
      </c>
      <c r="AB929" s="213">
        <v>0</v>
      </c>
      <c r="AC929" s="213">
        <v>116</v>
      </c>
      <c r="AZ929" s="213">
        <v>1</v>
      </c>
      <c r="BA929" s="213">
        <f>IF(AZ929=1,G929,0)</f>
        <v>0</v>
      </c>
      <c r="BB929" s="213">
        <f>IF(AZ929=2,G929,0)</f>
        <v>0</v>
      </c>
      <c r="BC929" s="213">
        <f>IF(AZ929=3,G929,0)</f>
        <v>0</v>
      </c>
      <c r="BD929" s="213">
        <f>IF(AZ929=4,G929,0)</f>
        <v>0</v>
      </c>
      <c r="BE929" s="213">
        <f>IF(AZ929=5,G929,0)</f>
        <v>0</v>
      </c>
      <c r="CA929" s="240">
        <v>12</v>
      </c>
      <c r="CB929" s="240">
        <v>0</v>
      </c>
    </row>
    <row r="930" spans="1:15" ht="12.75">
      <c r="A930" s="249"/>
      <c r="B930" s="250"/>
      <c r="C930" s="768" t="s">
        <v>1155</v>
      </c>
      <c r="D930" s="769"/>
      <c r="E930" s="769"/>
      <c r="F930" s="769"/>
      <c r="G930" s="770"/>
      <c r="I930" s="251"/>
      <c r="K930" s="251"/>
      <c r="L930" s="252" t="s">
        <v>1155</v>
      </c>
      <c r="O930" s="240">
        <v>3</v>
      </c>
    </row>
    <row r="931" spans="1:15" ht="12.75">
      <c r="A931" s="249"/>
      <c r="B931" s="250"/>
      <c r="C931" s="768" t="s">
        <v>1156</v>
      </c>
      <c r="D931" s="769"/>
      <c r="E931" s="769"/>
      <c r="F931" s="769"/>
      <c r="G931" s="770"/>
      <c r="I931" s="251"/>
      <c r="K931" s="251"/>
      <c r="L931" s="252" t="s">
        <v>1156</v>
      </c>
      <c r="O931" s="240">
        <v>3</v>
      </c>
    </row>
    <row r="932" spans="1:15" ht="12.75">
      <c r="A932" s="249"/>
      <c r="B932" s="250"/>
      <c r="C932" s="768" t="s">
        <v>458</v>
      </c>
      <c r="D932" s="769"/>
      <c r="E932" s="769"/>
      <c r="F932" s="769"/>
      <c r="G932" s="770"/>
      <c r="I932" s="251"/>
      <c r="K932" s="251"/>
      <c r="L932" s="252" t="s">
        <v>458</v>
      </c>
      <c r="O932" s="240">
        <v>3</v>
      </c>
    </row>
    <row r="933" spans="1:15" ht="12.75">
      <c r="A933" s="249"/>
      <c r="B933" s="250"/>
      <c r="C933" s="768" t="s">
        <v>1157</v>
      </c>
      <c r="D933" s="769"/>
      <c r="E933" s="769"/>
      <c r="F933" s="769"/>
      <c r="G933" s="770"/>
      <c r="I933" s="251"/>
      <c r="K933" s="251"/>
      <c r="L933" s="252" t="s">
        <v>1157</v>
      </c>
      <c r="O933" s="240">
        <v>3</v>
      </c>
    </row>
    <row r="934" spans="1:15" ht="12.75">
      <c r="A934" s="249"/>
      <c r="B934" s="250"/>
      <c r="C934" s="768" t="s">
        <v>1158</v>
      </c>
      <c r="D934" s="769"/>
      <c r="E934" s="769"/>
      <c r="F934" s="769"/>
      <c r="G934" s="770"/>
      <c r="I934" s="251"/>
      <c r="K934" s="251"/>
      <c r="L934" s="252" t="s">
        <v>1158</v>
      </c>
      <c r="O934" s="240">
        <v>3</v>
      </c>
    </row>
    <row r="935" spans="1:15" ht="12.75">
      <c r="A935" s="249"/>
      <c r="B935" s="250"/>
      <c r="C935" s="768" t="s">
        <v>1159</v>
      </c>
      <c r="D935" s="769"/>
      <c r="E935" s="769"/>
      <c r="F935" s="769"/>
      <c r="G935" s="770"/>
      <c r="I935" s="251"/>
      <c r="K935" s="251"/>
      <c r="L935" s="252" t="s">
        <v>1159</v>
      </c>
      <c r="O935" s="240">
        <v>3</v>
      </c>
    </row>
    <row r="936" spans="1:15" ht="12.75">
      <c r="A936" s="249"/>
      <c r="B936" s="250"/>
      <c r="C936" s="768" t="s">
        <v>1160</v>
      </c>
      <c r="D936" s="769"/>
      <c r="E936" s="769"/>
      <c r="F936" s="769"/>
      <c r="G936" s="770"/>
      <c r="I936" s="251"/>
      <c r="K936" s="251"/>
      <c r="L936" s="252" t="s">
        <v>1160</v>
      </c>
      <c r="O936" s="240">
        <v>3</v>
      </c>
    </row>
    <row r="937" spans="1:15" ht="12.75">
      <c r="A937" s="249"/>
      <c r="B937" s="250"/>
      <c r="C937" s="768" t="s">
        <v>1161</v>
      </c>
      <c r="D937" s="769"/>
      <c r="E937" s="769"/>
      <c r="F937" s="769"/>
      <c r="G937" s="770"/>
      <c r="I937" s="251"/>
      <c r="K937" s="251"/>
      <c r="L937" s="252" t="s">
        <v>1161</v>
      </c>
      <c r="O937" s="240">
        <v>3</v>
      </c>
    </row>
    <row r="938" spans="1:15" ht="12.75">
      <c r="A938" s="249"/>
      <c r="B938" s="250"/>
      <c r="C938" s="768" t="s">
        <v>1162</v>
      </c>
      <c r="D938" s="769"/>
      <c r="E938" s="769"/>
      <c r="F938" s="769"/>
      <c r="G938" s="770"/>
      <c r="I938" s="251"/>
      <c r="K938" s="251"/>
      <c r="L938" s="252" t="s">
        <v>1162</v>
      </c>
      <c r="O938" s="240">
        <v>3</v>
      </c>
    </row>
    <row r="939" spans="1:80" ht="22.5">
      <c r="A939" s="241">
        <v>244</v>
      </c>
      <c r="B939" s="242" t="s">
        <v>1163</v>
      </c>
      <c r="C939" s="243" t="s">
        <v>1164</v>
      </c>
      <c r="D939" s="244" t="s">
        <v>108</v>
      </c>
      <c r="E939" s="245">
        <v>1</v>
      </c>
      <c r="F939" s="828"/>
      <c r="G939" s="246">
        <f>E939*F939</f>
        <v>0</v>
      </c>
      <c r="H939" s="247">
        <v>0</v>
      </c>
      <c r="I939" s="248">
        <f>E939*H939</f>
        <v>0</v>
      </c>
      <c r="J939" s="247"/>
      <c r="K939" s="248">
        <f>E939*J939</f>
        <v>0</v>
      </c>
      <c r="O939" s="240">
        <v>2</v>
      </c>
      <c r="AA939" s="213">
        <v>12</v>
      </c>
      <c r="AB939" s="213">
        <v>0</v>
      </c>
      <c r="AC939" s="213">
        <v>117</v>
      </c>
      <c r="AZ939" s="213">
        <v>1</v>
      </c>
      <c r="BA939" s="213">
        <f>IF(AZ939=1,G939,0)</f>
        <v>0</v>
      </c>
      <c r="BB939" s="213">
        <f>IF(AZ939=2,G939,0)</f>
        <v>0</v>
      </c>
      <c r="BC939" s="213">
        <f>IF(AZ939=3,G939,0)</f>
        <v>0</v>
      </c>
      <c r="BD939" s="213">
        <f>IF(AZ939=4,G939,0)</f>
        <v>0</v>
      </c>
      <c r="BE939" s="213">
        <f>IF(AZ939=5,G939,0)</f>
        <v>0</v>
      </c>
      <c r="CA939" s="240">
        <v>12</v>
      </c>
      <c r="CB939" s="240">
        <v>0</v>
      </c>
    </row>
    <row r="940" spans="1:15" ht="12.75">
      <c r="A940" s="249"/>
      <c r="B940" s="250"/>
      <c r="C940" s="768" t="s">
        <v>1165</v>
      </c>
      <c r="D940" s="769"/>
      <c r="E940" s="769"/>
      <c r="F940" s="769"/>
      <c r="G940" s="770"/>
      <c r="I940" s="251"/>
      <c r="K940" s="251"/>
      <c r="L940" s="252" t="s">
        <v>1165</v>
      </c>
      <c r="O940" s="240">
        <v>3</v>
      </c>
    </row>
    <row r="941" spans="1:15" ht="12.75">
      <c r="A941" s="249"/>
      <c r="B941" s="250"/>
      <c r="C941" s="768" t="s">
        <v>1156</v>
      </c>
      <c r="D941" s="769"/>
      <c r="E941" s="769"/>
      <c r="F941" s="769"/>
      <c r="G941" s="770"/>
      <c r="I941" s="251"/>
      <c r="K941" s="251"/>
      <c r="L941" s="252" t="s">
        <v>1156</v>
      </c>
      <c r="O941" s="240">
        <v>3</v>
      </c>
    </row>
    <row r="942" spans="1:15" ht="12.75">
      <c r="A942" s="249"/>
      <c r="B942" s="250"/>
      <c r="C942" s="768" t="s">
        <v>1166</v>
      </c>
      <c r="D942" s="769"/>
      <c r="E942" s="769"/>
      <c r="F942" s="769"/>
      <c r="G942" s="770"/>
      <c r="I942" s="251"/>
      <c r="K942" s="251"/>
      <c r="L942" s="252" t="s">
        <v>1166</v>
      </c>
      <c r="O942" s="240">
        <v>3</v>
      </c>
    </row>
    <row r="943" spans="1:15" ht="12.75">
      <c r="A943" s="249"/>
      <c r="B943" s="250"/>
      <c r="C943" s="768" t="s">
        <v>1167</v>
      </c>
      <c r="D943" s="769"/>
      <c r="E943" s="769"/>
      <c r="F943" s="769"/>
      <c r="G943" s="770"/>
      <c r="I943" s="251"/>
      <c r="K943" s="251"/>
      <c r="L943" s="252" t="s">
        <v>1167</v>
      </c>
      <c r="O943" s="240">
        <v>3</v>
      </c>
    </row>
    <row r="944" spans="1:80" ht="12.75">
      <c r="A944" s="241">
        <v>245</v>
      </c>
      <c r="B944" s="242" t="s">
        <v>1168</v>
      </c>
      <c r="C944" s="243" t="s">
        <v>1169</v>
      </c>
      <c r="D944" s="244" t="s">
        <v>108</v>
      </c>
      <c r="E944" s="245">
        <v>1</v>
      </c>
      <c r="F944" s="828"/>
      <c r="G944" s="246">
        <f>E944*F944</f>
        <v>0</v>
      </c>
      <c r="H944" s="247">
        <v>0</v>
      </c>
      <c r="I944" s="248">
        <f>E944*H944</f>
        <v>0</v>
      </c>
      <c r="J944" s="247"/>
      <c r="K944" s="248">
        <f>E944*J944</f>
        <v>0</v>
      </c>
      <c r="O944" s="240">
        <v>2</v>
      </c>
      <c r="AA944" s="213">
        <v>12</v>
      </c>
      <c r="AB944" s="213">
        <v>0</v>
      </c>
      <c r="AC944" s="213">
        <v>118</v>
      </c>
      <c r="AZ944" s="213">
        <v>1</v>
      </c>
      <c r="BA944" s="213">
        <f>IF(AZ944=1,G944,0)</f>
        <v>0</v>
      </c>
      <c r="BB944" s="213">
        <f>IF(AZ944=2,G944,0)</f>
        <v>0</v>
      </c>
      <c r="BC944" s="213">
        <f>IF(AZ944=3,G944,0)</f>
        <v>0</v>
      </c>
      <c r="BD944" s="213">
        <f>IF(AZ944=4,G944,0)</f>
        <v>0</v>
      </c>
      <c r="BE944" s="213">
        <f>IF(AZ944=5,G944,0)</f>
        <v>0</v>
      </c>
      <c r="CA944" s="240">
        <v>12</v>
      </c>
      <c r="CB944" s="240">
        <v>0</v>
      </c>
    </row>
    <row r="945" spans="1:15" ht="12.75">
      <c r="A945" s="249"/>
      <c r="B945" s="250"/>
      <c r="C945" s="768" t="s">
        <v>1170</v>
      </c>
      <c r="D945" s="769"/>
      <c r="E945" s="769"/>
      <c r="F945" s="769"/>
      <c r="G945" s="770"/>
      <c r="I945" s="251"/>
      <c r="K945" s="251"/>
      <c r="L945" s="252" t="s">
        <v>1170</v>
      </c>
      <c r="O945" s="240">
        <v>3</v>
      </c>
    </row>
    <row r="946" spans="1:15" ht="12.75">
      <c r="A946" s="249"/>
      <c r="B946" s="250"/>
      <c r="C946" s="768" t="s">
        <v>1156</v>
      </c>
      <c r="D946" s="769"/>
      <c r="E946" s="769"/>
      <c r="F946" s="769"/>
      <c r="G946" s="770"/>
      <c r="I946" s="251"/>
      <c r="K946" s="251"/>
      <c r="L946" s="252" t="s">
        <v>1156</v>
      </c>
      <c r="O946" s="240">
        <v>3</v>
      </c>
    </row>
    <row r="947" spans="1:15" ht="12.75">
      <c r="A947" s="249"/>
      <c r="B947" s="250"/>
      <c r="C947" s="768" t="s">
        <v>458</v>
      </c>
      <c r="D947" s="769"/>
      <c r="E947" s="769"/>
      <c r="F947" s="769"/>
      <c r="G947" s="770"/>
      <c r="I947" s="251"/>
      <c r="K947" s="251"/>
      <c r="L947" s="252" t="s">
        <v>458</v>
      </c>
      <c r="O947" s="240">
        <v>3</v>
      </c>
    </row>
    <row r="948" spans="1:15" ht="12.75">
      <c r="A948" s="249"/>
      <c r="B948" s="250"/>
      <c r="C948" s="768" t="s">
        <v>1171</v>
      </c>
      <c r="D948" s="769"/>
      <c r="E948" s="769"/>
      <c r="F948" s="769"/>
      <c r="G948" s="770"/>
      <c r="I948" s="251"/>
      <c r="K948" s="251"/>
      <c r="L948" s="252" t="s">
        <v>1171</v>
      </c>
      <c r="O948" s="240">
        <v>3</v>
      </c>
    </row>
    <row r="949" spans="1:15" ht="12.75">
      <c r="A949" s="249"/>
      <c r="B949" s="250"/>
      <c r="C949" s="768" t="s">
        <v>1172</v>
      </c>
      <c r="D949" s="769"/>
      <c r="E949" s="769"/>
      <c r="F949" s="769"/>
      <c r="G949" s="770"/>
      <c r="I949" s="251"/>
      <c r="K949" s="251"/>
      <c r="L949" s="252" t="s">
        <v>1172</v>
      </c>
      <c r="O949" s="240">
        <v>3</v>
      </c>
    </row>
    <row r="950" spans="1:15" ht="12.75">
      <c r="A950" s="249"/>
      <c r="B950" s="250"/>
      <c r="C950" s="768" t="s">
        <v>1173</v>
      </c>
      <c r="D950" s="769"/>
      <c r="E950" s="769"/>
      <c r="F950" s="769"/>
      <c r="G950" s="770"/>
      <c r="I950" s="251"/>
      <c r="K950" s="251"/>
      <c r="L950" s="252" t="s">
        <v>1173</v>
      </c>
      <c r="O950" s="240">
        <v>3</v>
      </c>
    </row>
    <row r="951" spans="1:15" ht="12.75">
      <c r="A951" s="249"/>
      <c r="B951" s="250"/>
      <c r="C951" s="768" t="s">
        <v>1161</v>
      </c>
      <c r="D951" s="769"/>
      <c r="E951" s="769"/>
      <c r="F951" s="769"/>
      <c r="G951" s="770"/>
      <c r="I951" s="251"/>
      <c r="K951" s="251"/>
      <c r="L951" s="252" t="s">
        <v>1161</v>
      </c>
      <c r="O951" s="240">
        <v>3</v>
      </c>
    </row>
    <row r="952" spans="1:15" ht="12.75">
      <c r="A952" s="249"/>
      <c r="B952" s="250"/>
      <c r="C952" s="768" t="s">
        <v>1162</v>
      </c>
      <c r="D952" s="769"/>
      <c r="E952" s="769"/>
      <c r="F952" s="769"/>
      <c r="G952" s="770"/>
      <c r="I952" s="251"/>
      <c r="K952" s="251"/>
      <c r="L952" s="252" t="s">
        <v>1162</v>
      </c>
      <c r="O952" s="240">
        <v>3</v>
      </c>
    </row>
    <row r="953" spans="1:57" ht="12.75">
      <c r="A953" s="259"/>
      <c r="B953" s="260" t="s">
        <v>96</v>
      </c>
      <c r="C953" s="261" t="s">
        <v>1152</v>
      </c>
      <c r="D953" s="262"/>
      <c r="E953" s="263"/>
      <c r="F953" s="264"/>
      <c r="G953" s="265">
        <f>SUM(G928:G952)</f>
        <v>0</v>
      </c>
      <c r="H953" s="266"/>
      <c r="I953" s="267">
        <f>SUM(I928:I952)</f>
        <v>0</v>
      </c>
      <c r="J953" s="266"/>
      <c r="K953" s="267">
        <f>SUM(K928:K952)</f>
        <v>0</v>
      </c>
      <c r="O953" s="240">
        <v>4</v>
      </c>
      <c r="BA953" s="268">
        <f>SUM(BA928:BA952)</f>
        <v>0</v>
      </c>
      <c r="BB953" s="268">
        <f>SUM(BB928:BB952)</f>
        <v>0</v>
      </c>
      <c r="BC953" s="268">
        <f>SUM(BC928:BC952)</f>
        <v>0</v>
      </c>
      <c r="BD953" s="268">
        <f>SUM(BD928:BD952)</f>
        <v>0</v>
      </c>
      <c r="BE953" s="268">
        <f>SUM(BE928:BE952)</f>
        <v>0</v>
      </c>
    </row>
    <row r="954" spans="1:15" ht="12.75">
      <c r="A954" s="230" t="s">
        <v>93</v>
      </c>
      <c r="B954" s="231" t="s">
        <v>1174</v>
      </c>
      <c r="C954" s="232" t="s">
        <v>1175</v>
      </c>
      <c r="D954" s="233"/>
      <c r="E954" s="234"/>
      <c r="F954" s="234"/>
      <c r="G954" s="235"/>
      <c r="H954" s="236"/>
      <c r="I954" s="237"/>
      <c r="J954" s="238"/>
      <c r="K954" s="239"/>
      <c r="O954" s="240">
        <v>1</v>
      </c>
    </row>
    <row r="955" spans="1:80" ht="12.75">
      <c r="A955" s="241">
        <v>246</v>
      </c>
      <c r="B955" s="242" t="s">
        <v>1177</v>
      </c>
      <c r="C955" s="243" t="s">
        <v>1178</v>
      </c>
      <c r="D955" s="244" t="s">
        <v>309</v>
      </c>
      <c r="E955" s="245">
        <v>35.7224</v>
      </c>
      <c r="F955" s="828"/>
      <c r="G955" s="246">
        <f>E955*F955</f>
        <v>0</v>
      </c>
      <c r="H955" s="247">
        <v>0</v>
      </c>
      <c r="I955" s="248">
        <f>E955*H955</f>
        <v>0</v>
      </c>
      <c r="J955" s="247"/>
      <c r="K955" s="248">
        <f>E955*J955</f>
        <v>0</v>
      </c>
      <c r="O955" s="240">
        <v>2</v>
      </c>
      <c r="AA955" s="213">
        <v>12</v>
      </c>
      <c r="AB955" s="213">
        <v>0</v>
      </c>
      <c r="AC955" s="213">
        <v>255</v>
      </c>
      <c r="AZ955" s="213">
        <v>1</v>
      </c>
      <c r="BA955" s="213">
        <f>IF(AZ955=1,G955,0)</f>
        <v>0</v>
      </c>
      <c r="BB955" s="213">
        <f>IF(AZ955=2,G955,0)</f>
        <v>0</v>
      </c>
      <c r="BC955" s="213">
        <f>IF(AZ955=3,G955,0)</f>
        <v>0</v>
      </c>
      <c r="BD955" s="213">
        <f>IF(AZ955=4,G955,0)</f>
        <v>0</v>
      </c>
      <c r="BE955" s="213">
        <f>IF(AZ955=5,G955,0)</f>
        <v>0</v>
      </c>
      <c r="CA955" s="240">
        <v>12</v>
      </c>
      <c r="CB955" s="240">
        <v>0</v>
      </c>
    </row>
    <row r="956" spans="1:15" ht="12.75">
      <c r="A956" s="249"/>
      <c r="B956" s="253"/>
      <c r="C956" s="809" t="s">
        <v>1179</v>
      </c>
      <c r="D956" s="810"/>
      <c r="E956" s="254">
        <v>1.6081</v>
      </c>
      <c r="F956" s="255"/>
      <c r="G956" s="256"/>
      <c r="H956" s="257"/>
      <c r="I956" s="251"/>
      <c r="J956" s="258"/>
      <c r="K956" s="251"/>
      <c r="M956" s="252" t="s">
        <v>1179</v>
      </c>
      <c r="O956" s="240"/>
    </row>
    <row r="957" spans="1:15" ht="12.75">
      <c r="A957" s="249"/>
      <c r="B957" s="253"/>
      <c r="C957" s="809" t="s">
        <v>1180</v>
      </c>
      <c r="D957" s="810"/>
      <c r="E957" s="254">
        <v>34.1143</v>
      </c>
      <c r="F957" s="255"/>
      <c r="G957" s="256"/>
      <c r="H957" s="257"/>
      <c r="I957" s="251"/>
      <c r="J957" s="258"/>
      <c r="K957" s="251"/>
      <c r="M957" s="252" t="s">
        <v>1180</v>
      </c>
      <c r="O957" s="240"/>
    </row>
    <row r="958" spans="1:80" ht="12.75">
      <c r="A958" s="241">
        <v>247</v>
      </c>
      <c r="B958" s="242" t="s">
        <v>1181</v>
      </c>
      <c r="C958" s="243" t="s">
        <v>1182</v>
      </c>
      <c r="D958" s="244" t="s">
        <v>309</v>
      </c>
      <c r="E958" s="245">
        <v>39.0766</v>
      </c>
      <c r="F958" s="828"/>
      <c r="G958" s="246">
        <f>E958*F958</f>
        <v>0</v>
      </c>
      <c r="H958" s="247">
        <v>0</v>
      </c>
      <c r="I958" s="248">
        <f>E958*H958</f>
        <v>0</v>
      </c>
      <c r="J958" s="247"/>
      <c r="K958" s="248">
        <f>E958*J958</f>
        <v>0</v>
      </c>
      <c r="O958" s="240">
        <v>2</v>
      </c>
      <c r="AA958" s="213">
        <v>12</v>
      </c>
      <c r="AB958" s="213">
        <v>0</v>
      </c>
      <c r="AC958" s="213">
        <v>256</v>
      </c>
      <c r="AZ958" s="213">
        <v>1</v>
      </c>
      <c r="BA958" s="213">
        <f>IF(AZ958=1,G958,0)</f>
        <v>0</v>
      </c>
      <c r="BB958" s="213">
        <f>IF(AZ958=2,G958,0)</f>
        <v>0</v>
      </c>
      <c r="BC958" s="213">
        <f>IF(AZ958=3,G958,0)</f>
        <v>0</v>
      </c>
      <c r="BD958" s="213">
        <f>IF(AZ958=4,G958,0)</f>
        <v>0</v>
      </c>
      <c r="BE958" s="213">
        <f>IF(AZ958=5,G958,0)</f>
        <v>0</v>
      </c>
      <c r="CA958" s="240">
        <v>12</v>
      </c>
      <c r="CB958" s="240">
        <v>0</v>
      </c>
    </row>
    <row r="959" spans="1:15" ht="12.75">
      <c r="A959" s="249"/>
      <c r="B959" s="253"/>
      <c r="C959" s="809" t="s">
        <v>1179</v>
      </c>
      <c r="D959" s="810"/>
      <c r="E959" s="254">
        <v>1.6081</v>
      </c>
      <c r="F959" s="255"/>
      <c r="G959" s="256"/>
      <c r="H959" s="257"/>
      <c r="I959" s="251"/>
      <c r="J959" s="258"/>
      <c r="K959" s="251"/>
      <c r="M959" s="252" t="s">
        <v>1179</v>
      </c>
      <c r="O959" s="240"/>
    </row>
    <row r="960" spans="1:15" ht="12.75">
      <c r="A960" s="249"/>
      <c r="B960" s="253"/>
      <c r="C960" s="809" t="s">
        <v>1180</v>
      </c>
      <c r="D960" s="810"/>
      <c r="E960" s="254">
        <v>34.1143</v>
      </c>
      <c r="F960" s="255"/>
      <c r="G960" s="256"/>
      <c r="H960" s="257"/>
      <c r="I960" s="251"/>
      <c r="J960" s="258"/>
      <c r="K960" s="251"/>
      <c r="M960" s="252" t="s">
        <v>1180</v>
      </c>
      <c r="O960" s="240"/>
    </row>
    <row r="961" spans="1:15" ht="12.75">
      <c r="A961" s="249"/>
      <c r="B961" s="253"/>
      <c r="C961" s="809" t="s">
        <v>1183</v>
      </c>
      <c r="D961" s="810"/>
      <c r="E961" s="254">
        <v>0.0459</v>
      </c>
      <c r="F961" s="255"/>
      <c r="G961" s="256"/>
      <c r="H961" s="257"/>
      <c r="I961" s="251"/>
      <c r="J961" s="258"/>
      <c r="K961" s="251"/>
      <c r="M961" s="252" t="s">
        <v>1183</v>
      </c>
      <c r="O961" s="240"/>
    </row>
    <row r="962" spans="1:15" ht="12.75">
      <c r="A962" s="249"/>
      <c r="B962" s="253"/>
      <c r="C962" s="809" t="s">
        <v>1184</v>
      </c>
      <c r="D962" s="810"/>
      <c r="E962" s="254">
        <v>3.3083</v>
      </c>
      <c r="F962" s="255"/>
      <c r="G962" s="256"/>
      <c r="H962" s="257"/>
      <c r="I962" s="251"/>
      <c r="J962" s="258"/>
      <c r="K962" s="251"/>
      <c r="M962" s="252" t="s">
        <v>1184</v>
      </c>
      <c r="O962" s="240"/>
    </row>
    <row r="963" spans="1:80" ht="12.75">
      <c r="A963" s="241">
        <v>248</v>
      </c>
      <c r="B963" s="242" t="s">
        <v>1185</v>
      </c>
      <c r="C963" s="243" t="s">
        <v>1186</v>
      </c>
      <c r="D963" s="244" t="s">
        <v>309</v>
      </c>
      <c r="E963" s="245">
        <v>63.6562</v>
      </c>
      <c r="F963" s="828"/>
      <c r="G963" s="246">
        <f>E963*F963</f>
        <v>0</v>
      </c>
      <c r="H963" s="247">
        <v>0</v>
      </c>
      <c r="I963" s="248">
        <f>E963*H963</f>
        <v>0</v>
      </c>
      <c r="J963" s="247"/>
      <c r="K963" s="248">
        <f>E963*J963</f>
        <v>0</v>
      </c>
      <c r="O963" s="240">
        <v>2</v>
      </c>
      <c r="AA963" s="213">
        <v>12</v>
      </c>
      <c r="AB963" s="213">
        <v>0</v>
      </c>
      <c r="AC963" s="213">
        <v>286</v>
      </c>
      <c r="AZ963" s="213">
        <v>1</v>
      </c>
      <c r="BA963" s="213">
        <f>IF(AZ963=1,G963,0)</f>
        <v>0</v>
      </c>
      <c r="BB963" s="213">
        <f>IF(AZ963=2,G963,0)</f>
        <v>0</v>
      </c>
      <c r="BC963" s="213">
        <f>IF(AZ963=3,G963,0)</f>
        <v>0</v>
      </c>
      <c r="BD963" s="213">
        <f>IF(AZ963=4,G963,0)</f>
        <v>0</v>
      </c>
      <c r="BE963" s="213">
        <f>IF(AZ963=5,G963,0)</f>
        <v>0</v>
      </c>
      <c r="CA963" s="240">
        <v>12</v>
      </c>
      <c r="CB963" s="240">
        <v>0</v>
      </c>
    </row>
    <row r="964" spans="1:15" ht="12.75">
      <c r="A964" s="249"/>
      <c r="B964" s="253"/>
      <c r="C964" s="809" t="s">
        <v>1187</v>
      </c>
      <c r="D964" s="810"/>
      <c r="E964" s="254">
        <v>63.6562</v>
      </c>
      <c r="F964" s="255"/>
      <c r="G964" s="256"/>
      <c r="H964" s="257"/>
      <c r="I964" s="251"/>
      <c r="J964" s="258"/>
      <c r="K964" s="251"/>
      <c r="M964" s="252" t="s">
        <v>1187</v>
      </c>
      <c r="O964" s="240"/>
    </row>
    <row r="965" spans="1:80" ht="12.75">
      <c r="A965" s="241">
        <v>249</v>
      </c>
      <c r="B965" s="242" t="s">
        <v>1188</v>
      </c>
      <c r="C965" s="243" t="s">
        <v>1189</v>
      </c>
      <c r="D965" s="244" t="s">
        <v>309</v>
      </c>
      <c r="E965" s="245">
        <v>102.7327771</v>
      </c>
      <c r="F965" s="828"/>
      <c r="G965" s="246">
        <f>E965*F965</f>
        <v>0</v>
      </c>
      <c r="H965" s="247">
        <v>0</v>
      </c>
      <c r="I965" s="248">
        <f>E965*H965</f>
        <v>0</v>
      </c>
      <c r="J965" s="247"/>
      <c r="K965" s="248">
        <f>E965*J965</f>
        <v>0</v>
      </c>
      <c r="O965" s="240">
        <v>2</v>
      </c>
      <c r="AA965" s="213">
        <v>8</v>
      </c>
      <c r="AB965" s="213">
        <v>0</v>
      </c>
      <c r="AC965" s="213">
        <v>3</v>
      </c>
      <c r="AZ965" s="213">
        <v>1</v>
      </c>
      <c r="BA965" s="213">
        <f>IF(AZ965=1,G965,0)</f>
        <v>0</v>
      </c>
      <c r="BB965" s="213">
        <f>IF(AZ965=2,G965,0)</f>
        <v>0</v>
      </c>
      <c r="BC965" s="213">
        <f>IF(AZ965=3,G965,0)</f>
        <v>0</v>
      </c>
      <c r="BD965" s="213">
        <f>IF(AZ965=4,G965,0)</f>
        <v>0</v>
      </c>
      <c r="BE965" s="213">
        <f>IF(AZ965=5,G965,0)</f>
        <v>0</v>
      </c>
      <c r="CA965" s="240">
        <v>8</v>
      </c>
      <c r="CB965" s="240">
        <v>0</v>
      </c>
    </row>
    <row r="966" spans="1:80" ht="12.75">
      <c r="A966" s="241">
        <v>250</v>
      </c>
      <c r="B966" s="242" t="s">
        <v>1190</v>
      </c>
      <c r="C966" s="243" t="s">
        <v>1191</v>
      </c>
      <c r="D966" s="244" t="s">
        <v>309</v>
      </c>
      <c r="E966" s="245">
        <v>102.7327771</v>
      </c>
      <c r="F966" s="828"/>
      <c r="G966" s="246">
        <f>E966*F966</f>
        <v>0</v>
      </c>
      <c r="H966" s="247">
        <v>0</v>
      </c>
      <c r="I966" s="248">
        <f>E966*H966</f>
        <v>0</v>
      </c>
      <c r="J966" s="247"/>
      <c r="K966" s="248">
        <f>E966*J966</f>
        <v>0</v>
      </c>
      <c r="O966" s="240">
        <v>2</v>
      </c>
      <c r="AA966" s="213">
        <v>8</v>
      </c>
      <c r="AB966" s="213">
        <v>0</v>
      </c>
      <c r="AC966" s="213">
        <v>3</v>
      </c>
      <c r="AZ966" s="213">
        <v>1</v>
      </c>
      <c r="BA966" s="213">
        <f>IF(AZ966=1,G966,0)</f>
        <v>0</v>
      </c>
      <c r="BB966" s="213">
        <f>IF(AZ966=2,G966,0)</f>
        <v>0</v>
      </c>
      <c r="BC966" s="213">
        <f>IF(AZ966=3,G966,0)</f>
        <v>0</v>
      </c>
      <c r="BD966" s="213">
        <f>IF(AZ966=4,G966,0)</f>
        <v>0</v>
      </c>
      <c r="BE966" s="213">
        <f>IF(AZ966=5,G966,0)</f>
        <v>0</v>
      </c>
      <c r="CA966" s="240">
        <v>8</v>
      </c>
      <c r="CB966" s="240">
        <v>0</v>
      </c>
    </row>
    <row r="967" spans="1:80" ht="12.75">
      <c r="A967" s="241">
        <v>251</v>
      </c>
      <c r="B967" s="242" t="s">
        <v>1192</v>
      </c>
      <c r="C967" s="243" t="s">
        <v>1193</v>
      </c>
      <c r="D967" s="244" t="s">
        <v>309</v>
      </c>
      <c r="E967" s="245">
        <v>2465.5866504</v>
      </c>
      <c r="F967" s="828"/>
      <c r="G967" s="246">
        <f>E967*F967</f>
        <v>0</v>
      </c>
      <c r="H967" s="247">
        <v>0</v>
      </c>
      <c r="I967" s="248">
        <f>E967*H967</f>
        <v>0</v>
      </c>
      <c r="J967" s="247"/>
      <c r="K967" s="248">
        <f>E967*J967</f>
        <v>0</v>
      </c>
      <c r="O967" s="240">
        <v>2</v>
      </c>
      <c r="AA967" s="213">
        <v>8</v>
      </c>
      <c r="AB967" s="213">
        <v>0</v>
      </c>
      <c r="AC967" s="213">
        <v>3</v>
      </c>
      <c r="AZ967" s="213">
        <v>1</v>
      </c>
      <c r="BA967" s="213">
        <f>IF(AZ967=1,G967,0)</f>
        <v>0</v>
      </c>
      <c r="BB967" s="213">
        <f>IF(AZ967=2,G967,0)</f>
        <v>0</v>
      </c>
      <c r="BC967" s="213">
        <f>IF(AZ967=3,G967,0)</f>
        <v>0</v>
      </c>
      <c r="BD967" s="213">
        <f>IF(AZ967=4,G967,0)</f>
        <v>0</v>
      </c>
      <c r="BE967" s="213">
        <f>IF(AZ967=5,G967,0)</f>
        <v>0</v>
      </c>
      <c r="CA967" s="240">
        <v>8</v>
      </c>
      <c r="CB967" s="240">
        <v>0</v>
      </c>
    </row>
    <row r="968" spans="1:15" ht="12.75">
      <c r="A968" s="249"/>
      <c r="B968" s="250"/>
      <c r="C968" s="768" t="s">
        <v>1194</v>
      </c>
      <c r="D968" s="769"/>
      <c r="E968" s="769"/>
      <c r="F968" s="769"/>
      <c r="G968" s="770"/>
      <c r="I968" s="251"/>
      <c r="K968" s="251"/>
      <c r="L968" s="252" t="s">
        <v>1194</v>
      </c>
      <c r="O968" s="240">
        <v>3</v>
      </c>
    </row>
    <row r="969" spans="1:80" ht="12.75">
      <c r="A969" s="241">
        <v>252</v>
      </c>
      <c r="B969" s="242" t="s">
        <v>1195</v>
      </c>
      <c r="C969" s="243" t="s">
        <v>1196</v>
      </c>
      <c r="D969" s="244" t="s">
        <v>309</v>
      </c>
      <c r="E969" s="245">
        <v>102.7327771</v>
      </c>
      <c r="F969" s="828"/>
      <c r="G969" s="246">
        <f>E969*F969</f>
        <v>0</v>
      </c>
      <c r="H969" s="247">
        <v>0</v>
      </c>
      <c r="I969" s="248">
        <f>E969*H969</f>
        <v>0</v>
      </c>
      <c r="J969" s="247"/>
      <c r="K969" s="248">
        <f>E969*J969</f>
        <v>0</v>
      </c>
      <c r="O969" s="240">
        <v>2</v>
      </c>
      <c r="AA969" s="213">
        <v>8</v>
      </c>
      <c r="AB969" s="213">
        <v>0</v>
      </c>
      <c r="AC969" s="213">
        <v>3</v>
      </c>
      <c r="AZ969" s="213">
        <v>1</v>
      </c>
      <c r="BA969" s="213">
        <f>IF(AZ969=1,G969,0)</f>
        <v>0</v>
      </c>
      <c r="BB969" s="213">
        <f>IF(AZ969=2,G969,0)</f>
        <v>0</v>
      </c>
      <c r="BC969" s="213">
        <f>IF(AZ969=3,G969,0)</f>
        <v>0</v>
      </c>
      <c r="BD969" s="213">
        <f>IF(AZ969=4,G969,0)</f>
        <v>0</v>
      </c>
      <c r="BE969" s="213">
        <f>IF(AZ969=5,G969,0)</f>
        <v>0</v>
      </c>
      <c r="CA969" s="240">
        <v>8</v>
      </c>
      <c r="CB969" s="240">
        <v>0</v>
      </c>
    </row>
    <row r="970" spans="1:80" ht="12.75">
      <c r="A970" s="241">
        <v>253</v>
      </c>
      <c r="B970" s="242" t="s">
        <v>1197</v>
      </c>
      <c r="C970" s="243" t="s">
        <v>1198</v>
      </c>
      <c r="D970" s="244" t="s">
        <v>309</v>
      </c>
      <c r="E970" s="245">
        <v>102.7327771</v>
      </c>
      <c r="F970" s="828"/>
      <c r="G970" s="246">
        <f>E970*F970</f>
        <v>0</v>
      </c>
      <c r="H970" s="247">
        <v>0</v>
      </c>
      <c r="I970" s="248">
        <f>E970*H970</f>
        <v>0</v>
      </c>
      <c r="J970" s="247"/>
      <c r="K970" s="248">
        <f>E970*J970</f>
        <v>0</v>
      </c>
      <c r="O970" s="240">
        <v>2</v>
      </c>
      <c r="AA970" s="213">
        <v>8</v>
      </c>
      <c r="AB970" s="213">
        <v>0</v>
      </c>
      <c r="AC970" s="213">
        <v>3</v>
      </c>
      <c r="AZ970" s="213">
        <v>1</v>
      </c>
      <c r="BA970" s="213">
        <f>IF(AZ970=1,G970,0)</f>
        <v>0</v>
      </c>
      <c r="BB970" s="213">
        <f>IF(AZ970=2,G970,0)</f>
        <v>0</v>
      </c>
      <c r="BC970" s="213">
        <f>IF(AZ970=3,G970,0)</f>
        <v>0</v>
      </c>
      <c r="BD970" s="213">
        <f>IF(AZ970=4,G970,0)</f>
        <v>0</v>
      </c>
      <c r="BE970" s="213">
        <f>IF(AZ970=5,G970,0)</f>
        <v>0</v>
      </c>
      <c r="CA970" s="240">
        <v>8</v>
      </c>
      <c r="CB970" s="240">
        <v>0</v>
      </c>
    </row>
    <row r="971" spans="1:57" ht="12.75">
      <c r="A971" s="259"/>
      <c r="B971" s="260" t="s">
        <v>96</v>
      </c>
      <c r="C971" s="261" t="s">
        <v>1176</v>
      </c>
      <c r="D971" s="262"/>
      <c r="E971" s="263"/>
      <c r="F971" s="264"/>
      <c r="G971" s="265">
        <f>SUM(G954:G970)</f>
        <v>0</v>
      </c>
      <c r="H971" s="266"/>
      <c r="I971" s="267">
        <f>SUM(I954:I970)</f>
        <v>0</v>
      </c>
      <c r="J971" s="266"/>
      <c r="K971" s="267">
        <f>SUM(K954:K970)</f>
        <v>0</v>
      </c>
      <c r="O971" s="240">
        <v>4</v>
      </c>
      <c r="BA971" s="268">
        <f>SUM(BA954:BA970)</f>
        <v>0</v>
      </c>
      <c r="BB971" s="268">
        <f>SUM(BB954:BB970)</f>
        <v>0</v>
      </c>
      <c r="BC971" s="268">
        <f>SUM(BC954:BC970)</f>
        <v>0</v>
      </c>
      <c r="BD971" s="268">
        <f>SUM(BD954:BD970)</f>
        <v>0</v>
      </c>
      <c r="BE971" s="268">
        <f>SUM(BE954:BE970)</f>
        <v>0</v>
      </c>
    </row>
    <row r="972" ht="12.75">
      <c r="E972" s="213"/>
    </row>
    <row r="973" ht="12.75">
      <c r="E973" s="213"/>
    </row>
    <row r="974" ht="12.75">
      <c r="E974" s="213"/>
    </row>
    <row r="975" ht="12.75">
      <c r="E975" s="213"/>
    </row>
    <row r="976" ht="12.75">
      <c r="E976" s="213"/>
    </row>
    <row r="977" ht="12.75">
      <c r="E977" s="213"/>
    </row>
    <row r="978" ht="12.75">
      <c r="E978" s="213"/>
    </row>
    <row r="979" ht="12.75">
      <c r="E979" s="213"/>
    </row>
    <row r="980" ht="12.75">
      <c r="E980" s="213"/>
    </row>
    <row r="981" ht="12.75">
      <c r="E981" s="213"/>
    </row>
    <row r="982" ht="12.75">
      <c r="E982" s="213"/>
    </row>
    <row r="983" ht="12.75">
      <c r="E983" s="213"/>
    </row>
    <row r="984" ht="12.75">
      <c r="E984" s="213"/>
    </row>
    <row r="985" ht="12.75">
      <c r="E985" s="213"/>
    </row>
    <row r="986" ht="12.75">
      <c r="E986" s="213"/>
    </row>
    <row r="987" ht="12.75">
      <c r="E987" s="213"/>
    </row>
    <row r="988" ht="12.75">
      <c r="E988" s="213"/>
    </row>
    <row r="989" ht="12.75">
      <c r="E989" s="213"/>
    </row>
    <row r="990" ht="12.75">
      <c r="E990" s="213"/>
    </row>
    <row r="991" ht="12.75">
      <c r="E991" s="213"/>
    </row>
    <row r="992" ht="12.75">
      <c r="E992" s="213"/>
    </row>
    <row r="993" ht="12.75">
      <c r="E993" s="213"/>
    </row>
    <row r="994" ht="12.75">
      <c r="E994" s="213"/>
    </row>
    <row r="995" spans="1:7" ht="12.75">
      <c r="A995" s="258"/>
      <c r="B995" s="258"/>
      <c r="C995" s="258"/>
      <c r="D995" s="258"/>
      <c r="E995" s="258"/>
      <c r="F995" s="258"/>
      <c r="G995" s="258"/>
    </row>
    <row r="996" spans="1:7" ht="12.75">
      <c r="A996" s="258"/>
      <c r="B996" s="258"/>
      <c r="C996" s="258"/>
      <c r="D996" s="258"/>
      <c r="E996" s="258"/>
      <c r="F996" s="258"/>
      <c r="G996" s="258"/>
    </row>
    <row r="997" spans="1:7" ht="12.75">
      <c r="A997" s="258"/>
      <c r="B997" s="258"/>
      <c r="C997" s="258"/>
      <c r="D997" s="258"/>
      <c r="E997" s="258"/>
      <c r="F997" s="258"/>
      <c r="G997" s="258"/>
    </row>
    <row r="998" spans="1:7" ht="12.75">
      <c r="A998" s="258"/>
      <c r="B998" s="258"/>
      <c r="C998" s="258"/>
      <c r="D998" s="258"/>
      <c r="E998" s="258"/>
      <c r="F998" s="258"/>
      <c r="G998" s="258"/>
    </row>
    <row r="999" ht="12.75">
      <c r="E999" s="213"/>
    </row>
    <row r="1000" ht="12.75">
      <c r="E1000" s="213"/>
    </row>
    <row r="1001" ht="12.75">
      <c r="E1001" s="213"/>
    </row>
    <row r="1002" ht="12.75">
      <c r="E1002" s="213"/>
    </row>
    <row r="1003" ht="12.75">
      <c r="E1003" s="213"/>
    </row>
    <row r="1004" ht="12.75">
      <c r="E1004" s="213"/>
    </row>
    <row r="1005" ht="12.75">
      <c r="E1005" s="213"/>
    </row>
    <row r="1006" ht="12.75">
      <c r="E1006" s="213"/>
    </row>
    <row r="1007" ht="12.75">
      <c r="E1007" s="213"/>
    </row>
    <row r="1008" ht="12.75">
      <c r="E1008" s="213"/>
    </row>
    <row r="1009" ht="12.75">
      <c r="E1009" s="213"/>
    </row>
    <row r="1010" ht="12.75">
      <c r="E1010" s="213"/>
    </row>
    <row r="1011" ht="12.75">
      <c r="E1011" s="213"/>
    </row>
    <row r="1012" ht="12.75">
      <c r="E1012" s="213"/>
    </row>
    <row r="1013" ht="12.75">
      <c r="E1013" s="213"/>
    </row>
    <row r="1014" ht="12.75">
      <c r="E1014" s="213"/>
    </row>
    <row r="1015" ht="12.75">
      <c r="E1015" s="213"/>
    </row>
    <row r="1016" ht="12.75">
      <c r="E1016" s="213"/>
    </row>
    <row r="1017" ht="12.75">
      <c r="E1017" s="213"/>
    </row>
    <row r="1018" ht="12.75">
      <c r="E1018" s="213"/>
    </row>
    <row r="1019" ht="12.75">
      <c r="E1019" s="213"/>
    </row>
    <row r="1020" ht="12.75">
      <c r="E1020" s="213"/>
    </row>
    <row r="1021" ht="12.75">
      <c r="E1021" s="213"/>
    </row>
    <row r="1022" ht="12.75">
      <c r="E1022" s="213"/>
    </row>
    <row r="1023" ht="12.75">
      <c r="E1023" s="213"/>
    </row>
    <row r="1024" ht="12.75">
      <c r="E1024" s="213"/>
    </row>
    <row r="1025" ht="12.75">
      <c r="E1025" s="213"/>
    </row>
    <row r="1026" ht="12.75">
      <c r="E1026" s="213"/>
    </row>
    <row r="1027" ht="12.75">
      <c r="E1027" s="213"/>
    </row>
    <row r="1028" ht="12.75">
      <c r="E1028" s="213"/>
    </row>
    <row r="1029" ht="12.75">
      <c r="E1029" s="213"/>
    </row>
    <row r="1030" spans="1:2" ht="12.75">
      <c r="A1030" s="269"/>
      <c r="B1030" s="269"/>
    </row>
    <row r="1031" spans="1:7" ht="12.75">
      <c r="A1031" s="258"/>
      <c r="B1031" s="258"/>
      <c r="C1031" s="270"/>
      <c r="D1031" s="270"/>
      <c r="E1031" s="271"/>
      <c r="F1031" s="270"/>
      <c r="G1031" s="272"/>
    </row>
    <row r="1032" spans="1:7" ht="12.75">
      <c r="A1032" s="273"/>
      <c r="B1032" s="273"/>
      <c r="C1032" s="258"/>
      <c r="D1032" s="258"/>
      <c r="E1032" s="274"/>
      <c r="F1032" s="258"/>
      <c r="G1032" s="258"/>
    </row>
    <row r="1033" spans="1:7" ht="12.75">
      <c r="A1033" s="258"/>
      <c r="B1033" s="258"/>
      <c r="C1033" s="258"/>
      <c r="D1033" s="258"/>
      <c r="E1033" s="274"/>
      <c r="F1033" s="258"/>
      <c r="G1033" s="258"/>
    </row>
    <row r="1034" spans="1:7" ht="12.75">
      <c r="A1034" s="258"/>
      <c r="B1034" s="258"/>
      <c r="C1034" s="258"/>
      <c r="D1034" s="258"/>
      <c r="E1034" s="274"/>
      <c r="F1034" s="258"/>
      <c r="G1034" s="258"/>
    </row>
    <row r="1035" spans="1:7" ht="12.75">
      <c r="A1035" s="258"/>
      <c r="B1035" s="258"/>
      <c r="C1035" s="258"/>
      <c r="D1035" s="258"/>
      <c r="E1035" s="274"/>
      <c r="F1035" s="258"/>
      <c r="G1035" s="258"/>
    </row>
    <row r="1036" spans="1:7" ht="12.75">
      <c r="A1036" s="258"/>
      <c r="B1036" s="258"/>
      <c r="C1036" s="258"/>
      <c r="D1036" s="258"/>
      <c r="E1036" s="274"/>
      <c r="F1036" s="258"/>
      <c r="G1036" s="258"/>
    </row>
    <row r="1037" spans="1:7" ht="12.75">
      <c r="A1037" s="258"/>
      <c r="B1037" s="258"/>
      <c r="C1037" s="258"/>
      <c r="D1037" s="258"/>
      <c r="E1037" s="274"/>
      <c r="F1037" s="258"/>
      <c r="G1037" s="258"/>
    </row>
    <row r="1038" spans="1:7" ht="12.75">
      <c r="A1038" s="258"/>
      <c r="B1038" s="258"/>
      <c r="C1038" s="258"/>
      <c r="D1038" s="258"/>
      <c r="E1038" s="274"/>
      <c r="F1038" s="258"/>
      <c r="G1038" s="258"/>
    </row>
    <row r="1039" spans="1:7" ht="12.75">
      <c r="A1039" s="258"/>
      <c r="B1039" s="258"/>
      <c r="C1039" s="258"/>
      <c r="D1039" s="258"/>
      <c r="E1039" s="274"/>
      <c r="F1039" s="258"/>
      <c r="G1039" s="258"/>
    </row>
    <row r="1040" spans="1:7" ht="12.75">
      <c r="A1040" s="258"/>
      <c r="B1040" s="258"/>
      <c r="C1040" s="258"/>
      <c r="D1040" s="258"/>
      <c r="E1040" s="274"/>
      <c r="F1040" s="258"/>
      <c r="G1040" s="258"/>
    </row>
    <row r="1041" spans="1:7" ht="12.75">
      <c r="A1041" s="258"/>
      <c r="B1041" s="258"/>
      <c r="C1041" s="258"/>
      <c r="D1041" s="258"/>
      <c r="E1041" s="274"/>
      <c r="F1041" s="258"/>
      <c r="G1041" s="258"/>
    </row>
    <row r="1042" spans="1:7" ht="12.75">
      <c r="A1042" s="258"/>
      <c r="B1042" s="258"/>
      <c r="C1042" s="258"/>
      <c r="D1042" s="258"/>
      <c r="E1042" s="274"/>
      <c r="F1042" s="258"/>
      <c r="G1042" s="258"/>
    </row>
    <row r="1043" spans="1:7" ht="12.75">
      <c r="A1043" s="258"/>
      <c r="B1043" s="258"/>
      <c r="C1043" s="258"/>
      <c r="D1043" s="258"/>
      <c r="E1043" s="274"/>
      <c r="F1043" s="258"/>
      <c r="G1043" s="258"/>
    </row>
    <row r="1044" spans="1:7" ht="12.75">
      <c r="A1044" s="258"/>
      <c r="B1044" s="258"/>
      <c r="C1044" s="258"/>
      <c r="D1044" s="258"/>
      <c r="E1044" s="274"/>
      <c r="F1044" s="258"/>
      <c r="G1044" s="258"/>
    </row>
  </sheetData>
  <mergeCells count="658">
    <mergeCell ref="C941:G941"/>
    <mergeCell ref="C942:G942"/>
    <mergeCell ref="C943:G943"/>
    <mergeCell ref="C945:G945"/>
    <mergeCell ref="C946:G946"/>
    <mergeCell ref="C947:G947"/>
    <mergeCell ref="C964:D964"/>
    <mergeCell ref="C968:G968"/>
    <mergeCell ref="C948:G948"/>
    <mergeCell ref="C949:G949"/>
    <mergeCell ref="C950:G950"/>
    <mergeCell ref="C951:G951"/>
    <mergeCell ref="C952:G952"/>
    <mergeCell ref="C956:D956"/>
    <mergeCell ref="C957:D957"/>
    <mergeCell ref="C959:D959"/>
    <mergeCell ref="C960:D960"/>
    <mergeCell ref="C961:D961"/>
    <mergeCell ref="C962:D962"/>
    <mergeCell ref="C931:G931"/>
    <mergeCell ref="C932:G932"/>
    <mergeCell ref="C933:G933"/>
    <mergeCell ref="C934:G934"/>
    <mergeCell ref="C935:G935"/>
    <mergeCell ref="C936:G936"/>
    <mergeCell ref="C937:G937"/>
    <mergeCell ref="C938:G938"/>
    <mergeCell ref="C940:G940"/>
    <mergeCell ref="C915:D915"/>
    <mergeCell ref="C916:D916"/>
    <mergeCell ref="C917:D917"/>
    <mergeCell ref="C918:D918"/>
    <mergeCell ref="C919:D919"/>
    <mergeCell ref="C920:D920"/>
    <mergeCell ref="C924:G924"/>
    <mergeCell ref="C926:G926"/>
    <mergeCell ref="C930:G930"/>
    <mergeCell ref="C906:D906"/>
    <mergeCell ref="C907:D907"/>
    <mergeCell ref="C908:D908"/>
    <mergeCell ref="C909:D909"/>
    <mergeCell ref="C910:D910"/>
    <mergeCell ref="C911:D911"/>
    <mergeCell ref="C912:D912"/>
    <mergeCell ref="C913:D913"/>
    <mergeCell ref="C914:D914"/>
    <mergeCell ref="C896:D896"/>
    <mergeCell ref="C897:D897"/>
    <mergeCell ref="C898:D898"/>
    <mergeCell ref="C899:D899"/>
    <mergeCell ref="C900:D900"/>
    <mergeCell ref="C901:D901"/>
    <mergeCell ref="C902:D902"/>
    <mergeCell ref="C903:D903"/>
    <mergeCell ref="C905:G905"/>
    <mergeCell ref="C894:D894"/>
    <mergeCell ref="C895:D895"/>
    <mergeCell ref="C869:G869"/>
    <mergeCell ref="C870:G870"/>
    <mergeCell ref="C871:G871"/>
    <mergeCell ref="C872:D872"/>
    <mergeCell ref="C873:D873"/>
    <mergeCell ref="C875:G875"/>
    <mergeCell ref="C876:D876"/>
    <mergeCell ref="C878:D878"/>
    <mergeCell ref="C885:D885"/>
    <mergeCell ref="C889:D889"/>
    <mergeCell ref="C890:D890"/>
    <mergeCell ref="C891:D891"/>
    <mergeCell ref="C892:D892"/>
    <mergeCell ref="C893:D893"/>
    <mergeCell ref="C845:G845"/>
    <mergeCell ref="C847:G847"/>
    <mergeCell ref="C848:G848"/>
    <mergeCell ref="C881:G881"/>
    <mergeCell ref="C882:D882"/>
    <mergeCell ref="C883:D883"/>
    <mergeCell ref="C884:D884"/>
    <mergeCell ref="C849:G849"/>
    <mergeCell ref="C851:G851"/>
    <mergeCell ref="C852:G852"/>
    <mergeCell ref="C853:G853"/>
    <mergeCell ref="C855:G855"/>
    <mergeCell ref="C856:G856"/>
    <mergeCell ref="C880:G880"/>
    <mergeCell ref="C858:D858"/>
    <mergeCell ref="C860:D860"/>
    <mergeCell ref="C862:G862"/>
    <mergeCell ref="C863:G863"/>
    <mergeCell ref="C864:D864"/>
    <mergeCell ref="C833:G833"/>
    <mergeCell ref="C835:G835"/>
    <mergeCell ref="C836:G836"/>
    <mergeCell ref="C837:D837"/>
    <mergeCell ref="C839:G839"/>
    <mergeCell ref="C840:G840"/>
    <mergeCell ref="C841:G841"/>
    <mergeCell ref="C843:G843"/>
    <mergeCell ref="C844:G844"/>
    <mergeCell ref="C821:G821"/>
    <mergeCell ref="C823:G823"/>
    <mergeCell ref="C824:G824"/>
    <mergeCell ref="C825:G825"/>
    <mergeCell ref="C827:G827"/>
    <mergeCell ref="C828:G828"/>
    <mergeCell ref="C829:G829"/>
    <mergeCell ref="C831:G831"/>
    <mergeCell ref="C832:G832"/>
    <mergeCell ref="C811:G811"/>
    <mergeCell ref="C812:G812"/>
    <mergeCell ref="C813:G813"/>
    <mergeCell ref="C814:D814"/>
    <mergeCell ref="C815:D815"/>
    <mergeCell ref="C816:D816"/>
    <mergeCell ref="C817:D817"/>
    <mergeCell ref="C819:G819"/>
    <mergeCell ref="C820:G820"/>
    <mergeCell ref="C799:G799"/>
    <mergeCell ref="C800:G800"/>
    <mergeCell ref="C802:G802"/>
    <mergeCell ref="C803:G803"/>
    <mergeCell ref="C804:G804"/>
    <mergeCell ref="C806:G806"/>
    <mergeCell ref="C807:G807"/>
    <mergeCell ref="C808:D808"/>
    <mergeCell ref="C809:D809"/>
    <mergeCell ref="C787:G787"/>
    <mergeCell ref="C788:G788"/>
    <mergeCell ref="C790:G790"/>
    <mergeCell ref="C791:G791"/>
    <mergeCell ref="C792:G792"/>
    <mergeCell ref="C794:G794"/>
    <mergeCell ref="C795:G795"/>
    <mergeCell ref="C796:G796"/>
    <mergeCell ref="C798:G798"/>
    <mergeCell ref="C761:G761"/>
    <mergeCell ref="C762:G762"/>
    <mergeCell ref="C763:G763"/>
    <mergeCell ref="C784:G784"/>
    <mergeCell ref="C786:G786"/>
    <mergeCell ref="C764:G764"/>
    <mergeCell ref="C766:G766"/>
    <mergeCell ref="C767:G767"/>
    <mergeCell ref="C768:G768"/>
    <mergeCell ref="C770:G770"/>
    <mergeCell ref="C771:G771"/>
    <mergeCell ref="C772:G772"/>
    <mergeCell ref="C777:D777"/>
    <mergeCell ref="C779:G779"/>
    <mergeCell ref="C780:D780"/>
    <mergeCell ref="C782:G782"/>
    <mergeCell ref="C783:G783"/>
    <mergeCell ref="C750:G750"/>
    <mergeCell ref="C751:G751"/>
    <mergeCell ref="C752:G752"/>
    <mergeCell ref="C753:G753"/>
    <mergeCell ref="C755:G755"/>
    <mergeCell ref="C756:G756"/>
    <mergeCell ref="C757:G757"/>
    <mergeCell ref="C758:G758"/>
    <mergeCell ref="C759:D759"/>
    <mergeCell ref="C746:G746"/>
    <mergeCell ref="C748:G748"/>
    <mergeCell ref="C721:D721"/>
    <mergeCell ref="C722:D722"/>
    <mergeCell ref="C723:D723"/>
    <mergeCell ref="C728:D728"/>
    <mergeCell ref="C730:G730"/>
    <mergeCell ref="C731:D731"/>
    <mergeCell ref="C733:D733"/>
    <mergeCell ref="C738:G738"/>
    <mergeCell ref="C740:G740"/>
    <mergeCell ref="C741:G741"/>
    <mergeCell ref="C743:G743"/>
    <mergeCell ref="C744:G744"/>
    <mergeCell ref="C745:G745"/>
    <mergeCell ref="C718:G718"/>
    <mergeCell ref="C719:D719"/>
    <mergeCell ref="C692:D692"/>
    <mergeCell ref="C693:D693"/>
    <mergeCell ref="C694:D694"/>
    <mergeCell ref="C699:G699"/>
    <mergeCell ref="C700:D700"/>
    <mergeCell ref="C702:D702"/>
    <mergeCell ref="C703:D703"/>
    <mergeCell ref="C705:G705"/>
    <mergeCell ref="C706:D706"/>
    <mergeCell ref="C708:G708"/>
    <mergeCell ref="C709:D709"/>
    <mergeCell ref="C714:D714"/>
    <mergeCell ref="C715:D715"/>
    <mergeCell ref="C716:D716"/>
    <mergeCell ref="C690:D690"/>
    <mergeCell ref="C653:D653"/>
    <mergeCell ref="C655:D655"/>
    <mergeCell ref="C656:D656"/>
    <mergeCell ref="C657:D657"/>
    <mergeCell ref="C658:D658"/>
    <mergeCell ref="C660:D660"/>
    <mergeCell ref="C681:D681"/>
    <mergeCell ref="C683:G683"/>
    <mergeCell ref="C684:D684"/>
    <mergeCell ref="C661:D661"/>
    <mergeCell ref="C663:D663"/>
    <mergeCell ref="C665:D665"/>
    <mergeCell ref="C672:D672"/>
    <mergeCell ref="C674:D674"/>
    <mergeCell ref="C675:D675"/>
    <mergeCell ref="C677:D677"/>
    <mergeCell ref="C678:D678"/>
    <mergeCell ref="C679:D679"/>
    <mergeCell ref="C647:D647"/>
    <mergeCell ref="C648:D648"/>
    <mergeCell ref="C649:D649"/>
    <mergeCell ref="C650:D650"/>
    <mergeCell ref="C651:D651"/>
    <mergeCell ref="C652:D652"/>
    <mergeCell ref="C686:D686"/>
    <mergeCell ref="C688:G688"/>
    <mergeCell ref="C689:D689"/>
    <mergeCell ref="C636:D636"/>
    <mergeCell ref="C637:D637"/>
    <mergeCell ref="C638:D638"/>
    <mergeCell ref="C640:D640"/>
    <mergeCell ref="C642:D642"/>
    <mergeCell ref="C643:D643"/>
    <mergeCell ref="C644:D644"/>
    <mergeCell ref="C645:D645"/>
    <mergeCell ref="C646:D646"/>
    <mergeCell ref="C622:D622"/>
    <mergeCell ref="C623:D623"/>
    <mergeCell ref="C625:D625"/>
    <mergeCell ref="C626:D626"/>
    <mergeCell ref="C628:D628"/>
    <mergeCell ref="C630:D630"/>
    <mergeCell ref="C632:D632"/>
    <mergeCell ref="C634:D634"/>
    <mergeCell ref="C635:D635"/>
    <mergeCell ref="C590:G590"/>
    <mergeCell ref="C596:G596"/>
    <mergeCell ref="C597:G597"/>
    <mergeCell ref="C598:D598"/>
    <mergeCell ref="C599:D599"/>
    <mergeCell ref="C600:D600"/>
    <mergeCell ref="C619:D619"/>
    <mergeCell ref="C621:D621"/>
    <mergeCell ref="C601:D601"/>
    <mergeCell ref="C602:D602"/>
    <mergeCell ref="C603:D603"/>
    <mergeCell ref="C604:D604"/>
    <mergeCell ref="C606:G606"/>
    <mergeCell ref="C607:G607"/>
    <mergeCell ref="C608:D608"/>
    <mergeCell ref="C612:D612"/>
    <mergeCell ref="C614:D614"/>
    <mergeCell ref="C616:D616"/>
    <mergeCell ref="C617:D617"/>
    <mergeCell ref="C618:D618"/>
    <mergeCell ref="C570:G570"/>
    <mergeCell ref="C572:G572"/>
    <mergeCell ref="C574:G574"/>
    <mergeCell ref="C576:G576"/>
    <mergeCell ref="C578:G578"/>
    <mergeCell ref="C580:G580"/>
    <mergeCell ref="C582:G582"/>
    <mergeCell ref="C584:G584"/>
    <mergeCell ref="C586:G586"/>
    <mergeCell ref="C552:G552"/>
    <mergeCell ref="C554:G554"/>
    <mergeCell ref="C556:G556"/>
    <mergeCell ref="C558:G558"/>
    <mergeCell ref="C560:G560"/>
    <mergeCell ref="C562:G562"/>
    <mergeCell ref="C564:G564"/>
    <mergeCell ref="C566:G566"/>
    <mergeCell ref="C568:G568"/>
    <mergeCell ref="C512:D512"/>
    <mergeCell ref="C515:G515"/>
    <mergeCell ref="C517:G517"/>
    <mergeCell ref="C548:G548"/>
    <mergeCell ref="C550:G550"/>
    <mergeCell ref="C519:G519"/>
    <mergeCell ref="C521:D521"/>
    <mergeCell ref="C522:D522"/>
    <mergeCell ref="C528:D528"/>
    <mergeCell ref="C531:D531"/>
    <mergeCell ref="C533:G533"/>
    <mergeCell ref="C534:D534"/>
    <mergeCell ref="C538:G538"/>
    <mergeCell ref="C540:G540"/>
    <mergeCell ref="C542:G542"/>
    <mergeCell ref="C544:G544"/>
    <mergeCell ref="C546:G546"/>
    <mergeCell ref="C497:G497"/>
    <mergeCell ref="C498:D498"/>
    <mergeCell ref="C500:G500"/>
    <mergeCell ref="C501:G501"/>
    <mergeCell ref="C502:D502"/>
    <mergeCell ref="C504:G504"/>
    <mergeCell ref="C505:D505"/>
    <mergeCell ref="C507:D507"/>
    <mergeCell ref="C510:G510"/>
    <mergeCell ref="C494:D494"/>
    <mergeCell ref="C496:G496"/>
    <mergeCell ref="C472:G472"/>
    <mergeCell ref="C473:G473"/>
    <mergeCell ref="C475:G475"/>
    <mergeCell ref="C476:G476"/>
    <mergeCell ref="C478:G478"/>
    <mergeCell ref="C479:G479"/>
    <mergeCell ref="C480:G480"/>
    <mergeCell ref="C482:G482"/>
    <mergeCell ref="C483:G483"/>
    <mergeCell ref="C484:G484"/>
    <mergeCell ref="C488:D488"/>
    <mergeCell ref="C490:G490"/>
    <mergeCell ref="C491:G491"/>
    <mergeCell ref="C492:D492"/>
    <mergeCell ref="C466:D466"/>
    <mergeCell ref="C467:D467"/>
    <mergeCell ref="C468:D468"/>
    <mergeCell ref="C451:D451"/>
    <mergeCell ref="C452:D452"/>
    <mergeCell ref="C453:D453"/>
    <mergeCell ref="C454:D454"/>
    <mergeCell ref="C455:D455"/>
    <mergeCell ref="C459:D459"/>
    <mergeCell ref="C460:D460"/>
    <mergeCell ref="C461:D461"/>
    <mergeCell ref="C462:D462"/>
    <mergeCell ref="C464:G464"/>
    <mergeCell ref="C465:D465"/>
    <mergeCell ref="C441:D441"/>
    <mergeCell ref="C443:D443"/>
    <mergeCell ref="C444:D444"/>
    <mergeCell ref="C445:D445"/>
    <mergeCell ref="C446:D446"/>
    <mergeCell ref="C447:D447"/>
    <mergeCell ref="C448:D448"/>
    <mergeCell ref="C449:D449"/>
    <mergeCell ref="C450:D450"/>
    <mergeCell ref="C432:D432"/>
    <mergeCell ref="C433:D433"/>
    <mergeCell ref="C434:D434"/>
    <mergeCell ref="C435:D435"/>
    <mergeCell ref="C436:D436"/>
    <mergeCell ref="C437:D437"/>
    <mergeCell ref="C438:D438"/>
    <mergeCell ref="C439:D439"/>
    <mergeCell ref="C440:D440"/>
    <mergeCell ref="C422:D422"/>
    <mergeCell ref="C423:D423"/>
    <mergeCell ref="C424:D424"/>
    <mergeCell ref="C425:D425"/>
    <mergeCell ref="C426:D426"/>
    <mergeCell ref="C427:D427"/>
    <mergeCell ref="C429:D429"/>
    <mergeCell ref="C430:D430"/>
    <mergeCell ref="C431:D431"/>
    <mergeCell ref="C412:G412"/>
    <mergeCell ref="C413:D413"/>
    <mergeCell ref="C415:D415"/>
    <mergeCell ref="C416:D416"/>
    <mergeCell ref="C417:D417"/>
    <mergeCell ref="C418:D418"/>
    <mergeCell ref="C419:D419"/>
    <mergeCell ref="C420:D420"/>
    <mergeCell ref="C421:D421"/>
    <mergeCell ref="C409:G409"/>
    <mergeCell ref="C410:D410"/>
    <mergeCell ref="C383:D383"/>
    <mergeCell ref="C387:G387"/>
    <mergeCell ref="C388:G388"/>
    <mergeCell ref="C389:G389"/>
    <mergeCell ref="C390:D390"/>
    <mergeCell ref="C392:G392"/>
    <mergeCell ref="C393:D393"/>
    <mergeCell ref="C395:D395"/>
    <mergeCell ref="C397:D397"/>
    <mergeCell ref="C399:G399"/>
    <mergeCell ref="C400:D400"/>
    <mergeCell ref="C402:D402"/>
    <mergeCell ref="C406:G406"/>
    <mergeCell ref="C407:D407"/>
    <mergeCell ref="C377:G377"/>
    <mergeCell ref="C378:D378"/>
    <mergeCell ref="C380:D380"/>
    <mergeCell ref="C382:G382"/>
    <mergeCell ref="C336:D336"/>
    <mergeCell ref="C337:D337"/>
    <mergeCell ref="C338:D338"/>
    <mergeCell ref="C342:D342"/>
    <mergeCell ref="C344:D344"/>
    <mergeCell ref="C346:D346"/>
    <mergeCell ref="C372:G372"/>
    <mergeCell ref="C373:D373"/>
    <mergeCell ref="C375:D375"/>
    <mergeCell ref="C352:D352"/>
    <mergeCell ref="C354:G354"/>
    <mergeCell ref="C355:D355"/>
    <mergeCell ref="C356:D356"/>
    <mergeCell ref="C358:G358"/>
    <mergeCell ref="C362:G362"/>
    <mergeCell ref="C363:D363"/>
    <mergeCell ref="C365:D365"/>
    <mergeCell ref="C367:D367"/>
    <mergeCell ref="C369:G369"/>
    <mergeCell ref="C370:D370"/>
    <mergeCell ref="C322:D322"/>
    <mergeCell ref="C323:D323"/>
    <mergeCell ref="C324:D324"/>
    <mergeCell ref="C325:D325"/>
    <mergeCell ref="C327:G327"/>
    <mergeCell ref="C328:D328"/>
    <mergeCell ref="C348:D348"/>
    <mergeCell ref="C350:D350"/>
    <mergeCell ref="C329:D329"/>
    <mergeCell ref="C330:D330"/>
    <mergeCell ref="C331:D331"/>
    <mergeCell ref="C333:G333"/>
    <mergeCell ref="C334:D334"/>
    <mergeCell ref="C335:D335"/>
    <mergeCell ref="C310:D310"/>
    <mergeCell ref="C312:G312"/>
    <mergeCell ref="C314:G314"/>
    <mergeCell ref="C315:D315"/>
    <mergeCell ref="C316:D316"/>
    <mergeCell ref="C317:D317"/>
    <mergeCell ref="C319:G319"/>
    <mergeCell ref="C320:G320"/>
    <mergeCell ref="C321:D321"/>
    <mergeCell ref="C300:D300"/>
    <mergeCell ref="C302:G302"/>
    <mergeCell ref="C303:G303"/>
    <mergeCell ref="C304:G304"/>
    <mergeCell ref="C305:D305"/>
    <mergeCell ref="C306:D306"/>
    <mergeCell ref="C307:D307"/>
    <mergeCell ref="C308:D308"/>
    <mergeCell ref="C309:D309"/>
    <mergeCell ref="C290:D290"/>
    <mergeCell ref="C292:G292"/>
    <mergeCell ref="C293:G293"/>
    <mergeCell ref="C294:G294"/>
    <mergeCell ref="C295:G295"/>
    <mergeCell ref="C296:D296"/>
    <mergeCell ref="C297:D297"/>
    <mergeCell ref="C298:D298"/>
    <mergeCell ref="C299:D299"/>
    <mergeCell ref="C280:D280"/>
    <mergeCell ref="C281:D281"/>
    <mergeCell ref="C282:D282"/>
    <mergeCell ref="C283:D283"/>
    <mergeCell ref="C285:G285"/>
    <mergeCell ref="C286:G286"/>
    <mergeCell ref="C287:G287"/>
    <mergeCell ref="C288:G288"/>
    <mergeCell ref="C289:D289"/>
    <mergeCell ref="C270:D270"/>
    <mergeCell ref="C271:D271"/>
    <mergeCell ref="C272:D272"/>
    <mergeCell ref="C273:D273"/>
    <mergeCell ref="C274:D274"/>
    <mergeCell ref="C275:D275"/>
    <mergeCell ref="C276:D276"/>
    <mergeCell ref="C277:D277"/>
    <mergeCell ref="C278:D278"/>
    <mergeCell ref="C261:G261"/>
    <mergeCell ref="C262:G262"/>
    <mergeCell ref="C263:D263"/>
    <mergeCell ref="C264:D264"/>
    <mergeCell ref="C265:D265"/>
    <mergeCell ref="C266:D266"/>
    <mergeCell ref="C267:D267"/>
    <mergeCell ref="C268:D268"/>
    <mergeCell ref="C269:D269"/>
    <mergeCell ref="C250:G250"/>
    <mergeCell ref="C251:G251"/>
    <mergeCell ref="C252:D252"/>
    <mergeCell ref="C253:D253"/>
    <mergeCell ref="C254:D254"/>
    <mergeCell ref="C256:D256"/>
    <mergeCell ref="C257:D257"/>
    <mergeCell ref="C259:G259"/>
    <mergeCell ref="C260:G260"/>
    <mergeCell ref="C238:D238"/>
    <mergeCell ref="C239:D239"/>
    <mergeCell ref="C240:D240"/>
    <mergeCell ref="C241:D241"/>
    <mergeCell ref="C243:G243"/>
    <mergeCell ref="C246:G246"/>
    <mergeCell ref="C247:G247"/>
    <mergeCell ref="C248:G248"/>
    <mergeCell ref="C249:G249"/>
    <mergeCell ref="C229:D229"/>
    <mergeCell ref="C230:D230"/>
    <mergeCell ref="C231:D231"/>
    <mergeCell ref="C232:D232"/>
    <mergeCell ref="C233:D233"/>
    <mergeCell ref="C234:D234"/>
    <mergeCell ref="C235:D235"/>
    <mergeCell ref="C236:D236"/>
    <mergeCell ref="C237:D237"/>
    <mergeCell ref="C219:D219"/>
    <mergeCell ref="C220:D220"/>
    <mergeCell ref="C222:G222"/>
    <mergeCell ref="C223:D223"/>
    <mergeCell ref="C224:D224"/>
    <mergeCell ref="C225:D225"/>
    <mergeCell ref="C226:D226"/>
    <mergeCell ref="C227:D227"/>
    <mergeCell ref="C228:D228"/>
    <mergeCell ref="C209:D209"/>
    <mergeCell ref="C210:D210"/>
    <mergeCell ref="C211:D211"/>
    <mergeCell ref="C212:D212"/>
    <mergeCell ref="C214:G214"/>
    <mergeCell ref="C215:D215"/>
    <mergeCell ref="C216:D216"/>
    <mergeCell ref="C217:D217"/>
    <mergeCell ref="C218:D218"/>
    <mergeCell ref="C199:D199"/>
    <mergeCell ref="C201:G201"/>
    <mergeCell ref="C202:D202"/>
    <mergeCell ref="C203:D203"/>
    <mergeCell ref="C204:D204"/>
    <mergeCell ref="C205:D205"/>
    <mergeCell ref="C206:D206"/>
    <mergeCell ref="C207:D207"/>
    <mergeCell ref="C208:D208"/>
    <mergeCell ref="C169:D169"/>
    <mergeCell ref="C170:D170"/>
    <mergeCell ref="C171:D171"/>
    <mergeCell ref="C172:D172"/>
    <mergeCell ref="C174:G174"/>
    <mergeCell ref="C175:D175"/>
    <mergeCell ref="C197:G197"/>
    <mergeCell ref="C198:D198"/>
    <mergeCell ref="C177:D177"/>
    <mergeCell ref="C179:G179"/>
    <mergeCell ref="C180:G180"/>
    <mergeCell ref="C181:D181"/>
    <mergeCell ref="C182:D182"/>
    <mergeCell ref="C183:D183"/>
    <mergeCell ref="C187:D187"/>
    <mergeCell ref="C188:D188"/>
    <mergeCell ref="C189:D189"/>
    <mergeCell ref="C191:G191"/>
    <mergeCell ref="C192:D192"/>
    <mergeCell ref="C194:G194"/>
    <mergeCell ref="C142:D142"/>
    <mergeCell ref="C144:D144"/>
    <mergeCell ref="C145:D145"/>
    <mergeCell ref="C166:D166"/>
    <mergeCell ref="C168:G168"/>
    <mergeCell ref="C147:G147"/>
    <mergeCell ref="C148:D148"/>
    <mergeCell ref="C149:D149"/>
    <mergeCell ref="C151:D151"/>
    <mergeCell ref="C153:D153"/>
    <mergeCell ref="C155:D155"/>
    <mergeCell ref="C157:G157"/>
    <mergeCell ref="C158:D158"/>
    <mergeCell ref="C162:G162"/>
    <mergeCell ref="C163:D163"/>
    <mergeCell ref="C164:D164"/>
    <mergeCell ref="C165:D165"/>
    <mergeCell ref="C130:D130"/>
    <mergeCell ref="C132:G132"/>
    <mergeCell ref="C133:D133"/>
    <mergeCell ref="C134:D134"/>
    <mergeCell ref="C135:D135"/>
    <mergeCell ref="C136:D136"/>
    <mergeCell ref="C138:D138"/>
    <mergeCell ref="C139:D139"/>
    <mergeCell ref="C141:D141"/>
    <mergeCell ref="C99:D99"/>
    <mergeCell ref="C101:D101"/>
    <mergeCell ref="C102:D102"/>
    <mergeCell ref="C104:D104"/>
    <mergeCell ref="C106:G106"/>
    <mergeCell ref="C127:D127"/>
    <mergeCell ref="C128:D128"/>
    <mergeCell ref="C107:D107"/>
    <mergeCell ref="C109:G109"/>
    <mergeCell ref="C110:D110"/>
    <mergeCell ref="C112:G112"/>
    <mergeCell ref="C113:D113"/>
    <mergeCell ref="C115:G115"/>
    <mergeCell ref="C116:G116"/>
    <mergeCell ref="C117:G117"/>
    <mergeCell ref="C118:D118"/>
    <mergeCell ref="C120:D120"/>
    <mergeCell ref="C124:D124"/>
    <mergeCell ref="C126:G126"/>
    <mergeCell ref="C77:D77"/>
    <mergeCell ref="C81:G81"/>
    <mergeCell ref="C83:G83"/>
    <mergeCell ref="C90:G90"/>
    <mergeCell ref="C91:D91"/>
    <mergeCell ref="C93:G93"/>
    <mergeCell ref="C94:D94"/>
    <mergeCell ref="C96:G96"/>
    <mergeCell ref="C97:D97"/>
    <mergeCell ref="C65:D65"/>
    <mergeCell ref="C66:D66"/>
    <mergeCell ref="C68:G68"/>
    <mergeCell ref="C69:D69"/>
    <mergeCell ref="C70:D70"/>
    <mergeCell ref="C71:D71"/>
    <mergeCell ref="C73:D73"/>
    <mergeCell ref="C74:D74"/>
    <mergeCell ref="C76:D76"/>
    <mergeCell ref="C54:G54"/>
    <mergeCell ref="C55:D55"/>
    <mergeCell ref="C56:D56"/>
    <mergeCell ref="C57:D57"/>
    <mergeCell ref="C59:G59"/>
    <mergeCell ref="C60:D60"/>
    <mergeCell ref="C61:D61"/>
    <mergeCell ref="C62:D62"/>
    <mergeCell ref="C64:G64"/>
    <mergeCell ref="C43:D43"/>
    <mergeCell ref="C44:D44"/>
    <mergeCell ref="C45:D45"/>
    <mergeCell ref="C46:D46"/>
    <mergeCell ref="C48:G48"/>
    <mergeCell ref="C49:D49"/>
    <mergeCell ref="C50:D50"/>
    <mergeCell ref="C51:D51"/>
    <mergeCell ref="C52:D52"/>
    <mergeCell ref="C30:D30"/>
    <mergeCell ref="C33:G33"/>
    <mergeCell ref="C34:D34"/>
    <mergeCell ref="C36:G36"/>
    <mergeCell ref="C37:D37"/>
    <mergeCell ref="C38:D38"/>
    <mergeCell ref="C39:D39"/>
    <mergeCell ref="C40:D40"/>
    <mergeCell ref="C42:G42"/>
    <mergeCell ref="C18:G18"/>
    <mergeCell ref="C19:D19"/>
    <mergeCell ref="C21:G21"/>
    <mergeCell ref="C22:D22"/>
    <mergeCell ref="C23:D23"/>
    <mergeCell ref="C25:G25"/>
    <mergeCell ref="C26:G26"/>
    <mergeCell ref="C27:D27"/>
    <mergeCell ref="C29:G29"/>
    <mergeCell ref="C13:D13"/>
    <mergeCell ref="C15:G15"/>
    <mergeCell ref="A1:G1"/>
    <mergeCell ref="A3:B3"/>
    <mergeCell ref="A4:B4"/>
    <mergeCell ref="E4:G4"/>
    <mergeCell ref="C10:D10"/>
    <mergeCell ref="C11:D11"/>
    <mergeCell ref="C16:D16"/>
  </mergeCells>
  <printOptions/>
  <pageMargins left="0.3937007874015748" right="0.1968503937007874" top="0.3937007874015748" bottom="0.3937007874015748" header="0" footer="0.1968503937007874"/>
  <pageSetup fitToHeight="9999" horizontalDpi="300" verticalDpi="300" orientation="portrait" paperSize="9" r:id="rId1"/>
  <headerFooter alignWithMargins="0">
    <oddFooter>&amp;L&amp;9 1565-51; Sušice – stavební úpravy v ulici Hájkova&amp;R&amp;9&amp;P/&amp;N</oddFooter>
  </headerFooter>
  <rowBreaks count="19" manualBreakCount="19">
    <brk id="52" max="16383" man="1"/>
    <brk id="99" max="16383" man="1"/>
    <brk id="145" max="16383" man="1"/>
    <brk id="192" max="16383" man="1"/>
    <brk id="220" max="16383" man="1"/>
    <brk id="257" max="16383" man="1"/>
    <brk id="300" max="16383" man="1"/>
    <brk id="348" max="16383" man="1"/>
    <brk id="393" max="16383" man="1"/>
    <brk id="441" max="16383" man="1"/>
    <brk id="485" max="16383" man="1"/>
    <brk id="640" max="16383" man="1"/>
    <brk id="690" max="16383" man="1"/>
    <brk id="738" max="16383" man="1"/>
    <brk id="780" max="16383" man="1"/>
    <brk id="817" max="16383" man="1"/>
    <brk id="858" max="16383" man="1"/>
    <brk id="903" max="16383" man="1"/>
    <brk id="95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BE51"/>
  <sheetViews>
    <sheetView view="pageBreakPreview" zoomScale="60" workbookViewId="0" topLeftCell="A1">
      <selection activeCell="L16" sqref="L16"/>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26</v>
      </c>
      <c r="B1" s="75"/>
      <c r="C1" s="75"/>
      <c r="D1" s="75"/>
      <c r="E1" s="75"/>
      <c r="F1" s="75"/>
      <c r="G1" s="75"/>
    </row>
    <row r="2" spans="1:7" ht="12.75" customHeight="1">
      <c r="A2" s="76" t="s">
        <v>27</v>
      </c>
      <c r="B2" s="77"/>
      <c r="C2" s="78" t="s">
        <v>97</v>
      </c>
      <c r="D2" s="78" t="s">
        <v>1202</v>
      </c>
      <c r="E2" s="79"/>
      <c r="F2" s="80" t="s">
        <v>28</v>
      </c>
      <c r="G2" s="81"/>
    </row>
    <row r="3" spans="1:7" ht="3" customHeight="1" hidden="1">
      <c r="A3" s="82"/>
      <c r="B3" s="83"/>
      <c r="C3" s="84"/>
      <c r="D3" s="84"/>
      <c r="E3" s="85"/>
      <c r="F3" s="86"/>
      <c r="G3" s="87"/>
    </row>
    <row r="4" spans="1:7" ht="12" customHeight="1">
      <c r="A4" s="88" t="s">
        <v>29</v>
      </c>
      <c r="B4" s="83"/>
      <c r="C4" s="84"/>
      <c r="D4" s="84"/>
      <c r="E4" s="85"/>
      <c r="F4" s="86" t="s">
        <v>30</v>
      </c>
      <c r="G4" s="89"/>
    </row>
    <row r="5" spans="1:7" ht="12.95" customHeight="1">
      <c r="A5" s="90" t="s">
        <v>1199</v>
      </c>
      <c r="B5" s="91"/>
      <c r="C5" s="92" t="s">
        <v>1200</v>
      </c>
      <c r="D5" s="93"/>
      <c r="E5" s="91"/>
      <c r="F5" s="86" t="s">
        <v>31</v>
      </c>
      <c r="G5" s="87"/>
    </row>
    <row r="6" spans="1:15" ht="12.95" customHeight="1">
      <c r="A6" s="88" t="s">
        <v>32</v>
      </c>
      <c r="B6" s="83"/>
      <c r="C6" s="84"/>
      <c r="D6" s="84"/>
      <c r="E6" s="85"/>
      <c r="F6" s="94" t="s">
        <v>33</v>
      </c>
      <c r="G6" s="95">
        <v>0</v>
      </c>
      <c r="O6" s="96"/>
    </row>
    <row r="7" spans="1:7" ht="12.95" customHeight="1">
      <c r="A7" s="97" t="s">
        <v>97</v>
      </c>
      <c r="B7" s="98"/>
      <c r="C7" s="99" t="s">
        <v>98</v>
      </c>
      <c r="D7" s="100"/>
      <c r="E7" s="100"/>
      <c r="F7" s="101" t="s">
        <v>34</v>
      </c>
      <c r="G7" s="95">
        <f>IF(G6=0,,ROUND((F30+F32)/G6,1))</f>
        <v>0</v>
      </c>
    </row>
    <row r="8" spans="1:9" ht="12.75">
      <c r="A8" s="102" t="s">
        <v>35</v>
      </c>
      <c r="B8" s="86"/>
      <c r="C8" s="748"/>
      <c r="D8" s="748"/>
      <c r="E8" s="749"/>
      <c r="F8" s="103" t="s">
        <v>36</v>
      </c>
      <c r="G8" s="104"/>
      <c r="H8" s="105"/>
      <c r="I8" s="106"/>
    </row>
    <row r="9" spans="1:8" ht="12.75">
      <c r="A9" s="102" t="s">
        <v>37</v>
      </c>
      <c r="B9" s="86"/>
      <c r="C9" s="748"/>
      <c r="D9" s="748"/>
      <c r="E9" s="749"/>
      <c r="F9" s="86"/>
      <c r="G9" s="107"/>
      <c r="H9" s="108"/>
    </row>
    <row r="10" spans="1:8" ht="12.75">
      <c r="A10" s="102" t="s">
        <v>38</v>
      </c>
      <c r="B10" s="86"/>
      <c r="C10" s="748"/>
      <c r="D10" s="748"/>
      <c r="E10" s="748"/>
      <c r="F10" s="109"/>
      <c r="G10" s="110"/>
      <c r="H10" s="111"/>
    </row>
    <row r="11" spans="1:57" ht="13.5" customHeight="1">
      <c r="A11" s="102" t="s">
        <v>39</v>
      </c>
      <c r="B11" s="86"/>
      <c r="C11" s="748" t="s">
        <v>128</v>
      </c>
      <c r="D11" s="748"/>
      <c r="E11" s="748"/>
      <c r="F11" s="112" t="s">
        <v>40</v>
      </c>
      <c r="G11" s="113"/>
      <c r="H11" s="108"/>
      <c r="BA11" s="114"/>
      <c r="BB11" s="114"/>
      <c r="BC11" s="114"/>
      <c r="BD11" s="114"/>
      <c r="BE11" s="114"/>
    </row>
    <row r="12" spans="1:8" ht="12.75" customHeight="1">
      <c r="A12" s="115" t="s">
        <v>41</v>
      </c>
      <c r="B12" s="83"/>
      <c r="C12" s="750"/>
      <c r="D12" s="750"/>
      <c r="E12" s="750"/>
      <c r="F12" s="116" t="s">
        <v>42</v>
      </c>
      <c r="G12" s="117"/>
      <c r="H12" s="108"/>
    </row>
    <row r="13" spans="1:8" ht="28.5" customHeight="1" thickBot="1">
      <c r="A13" s="118" t="s">
        <v>43</v>
      </c>
      <c r="B13" s="119"/>
      <c r="C13" s="119"/>
      <c r="D13" s="119"/>
      <c r="E13" s="120"/>
      <c r="F13" s="120"/>
      <c r="G13" s="121"/>
      <c r="H13" s="108"/>
    </row>
    <row r="14" spans="1:7" ht="17.25" customHeight="1" thickBot="1">
      <c r="A14" s="122" t="s">
        <v>44</v>
      </c>
      <c r="B14" s="123"/>
      <c r="C14" s="124"/>
      <c r="D14" s="125" t="s">
        <v>45</v>
      </c>
      <c r="E14" s="126"/>
      <c r="F14" s="126"/>
      <c r="G14" s="124"/>
    </row>
    <row r="15" spans="1:7" ht="15.95" customHeight="1">
      <c r="A15" s="127"/>
      <c r="B15" s="128" t="s">
        <v>46</v>
      </c>
      <c r="C15" s="129">
        <f>'SO 03.1 Rek'!E16</f>
        <v>0</v>
      </c>
      <c r="D15" s="130">
        <f>'SO 03.1 Rek'!A24</f>
        <v>0</v>
      </c>
      <c r="E15" s="131"/>
      <c r="F15" s="132"/>
      <c r="G15" s="129">
        <f>'SO 03.1 Rek'!I24</f>
        <v>0</v>
      </c>
    </row>
    <row r="16" spans="1:7" ht="15.95" customHeight="1">
      <c r="A16" s="127" t="s">
        <v>47</v>
      </c>
      <c r="B16" s="128" t="s">
        <v>48</v>
      </c>
      <c r="C16" s="129">
        <f>'SO 03.1 Rek'!F16</f>
        <v>0</v>
      </c>
      <c r="D16" s="82"/>
      <c r="E16" s="133"/>
      <c r="F16" s="134"/>
      <c r="G16" s="129"/>
    </row>
    <row r="17" spans="1:7" ht="15.95" customHeight="1">
      <c r="A17" s="127" t="s">
        <v>49</v>
      </c>
      <c r="B17" s="128" t="s">
        <v>50</v>
      </c>
      <c r="C17" s="129">
        <f>'SO 03.1 Rek'!H16</f>
        <v>0</v>
      </c>
      <c r="D17" s="82"/>
      <c r="E17" s="133"/>
      <c r="F17" s="134"/>
      <c r="G17" s="129"/>
    </row>
    <row r="18" spans="1:7" ht="15.95" customHeight="1">
      <c r="A18" s="135" t="s">
        <v>51</v>
      </c>
      <c r="B18" s="136" t="s">
        <v>52</v>
      </c>
      <c r="C18" s="129">
        <f>'SO 03.1 Rek'!G16</f>
        <v>0</v>
      </c>
      <c r="D18" s="82"/>
      <c r="E18" s="133"/>
      <c r="F18" s="134"/>
      <c r="G18" s="129"/>
    </row>
    <row r="19" spans="1:7" ht="15.95" customHeight="1">
      <c r="A19" s="137" t="s">
        <v>53</v>
      </c>
      <c r="B19" s="128"/>
      <c r="C19" s="129">
        <f>SUM(C15:C18)</f>
        <v>0</v>
      </c>
      <c r="D19" s="82"/>
      <c r="E19" s="133"/>
      <c r="F19" s="134"/>
      <c r="G19" s="129"/>
    </row>
    <row r="20" spans="1:7" ht="15.95" customHeight="1">
      <c r="A20" s="137"/>
      <c r="B20" s="128"/>
      <c r="C20" s="129"/>
      <c r="D20" s="82"/>
      <c r="E20" s="133"/>
      <c r="F20" s="134"/>
      <c r="G20" s="129"/>
    </row>
    <row r="21" spans="1:7" ht="15.95" customHeight="1">
      <c r="A21" s="137" t="s">
        <v>25</v>
      </c>
      <c r="B21" s="128"/>
      <c r="C21" s="129">
        <f>'SO 03.1 Rek'!I16</f>
        <v>0</v>
      </c>
      <c r="D21" s="82"/>
      <c r="E21" s="133"/>
      <c r="F21" s="134"/>
      <c r="G21" s="129"/>
    </row>
    <row r="22" spans="1:7" ht="15.95" customHeight="1">
      <c r="A22" s="138" t="s">
        <v>54</v>
      </c>
      <c r="B22" s="108"/>
      <c r="C22" s="129">
        <f>C19+C21</f>
        <v>0</v>
      </c>
      <c r="D22" s="82" t="s">
        <v>55</v>
      </c>
      <c r="E22" s="133"/>
      <c r="F22" s="134"/>
      <c r="G22" s="129">
        <f>G23-SUM(G15:G21)</f>
        <v>0</v>
      </c>
    </row>
    <row r="23" spans="1:7" ht="15.95" customHeight="1" thickBot="1">
      <c r="A23" s="751" t="s">
        <v>56</v>
      </c>
      <c r="B23" s="752"/>
      <c r="C23" s="139">
        <f>C22+G23</f>
        <v>0</v>
      </c>
      <c r="D23" s="140" t="s">
        <v>57</v>
      </c>
      <c r="E23" s="141"/>
      <c r="F23" s="142"/>
      <c r="G23" s="129">
        <f>'SO 03.1 Rek'!H22</f>
        <v>0</v>
      </c>
    </row>
    <row r="24" spans="1:7" ht="12.75">
      <c r="A24" s="143" t="s">
        <v>58</v>
      </c>
      <c r="B24" s="144"/>
      <c r="C24" s="145"/>
      <c r="D24" s="144" t="s">
        <v>59</v>
      </c>
      <c r="E24" s="144"/>
      <c r="F24" s="146" t="s">
        <v>60</v>
      </c>
      <c r="G24" s="147"/>
    </row>
    <row r="25" spans="1:7" ht="12.75">
      <c r="A25" s="138" t="s">
        <v>61</v>
      </c>
      <c r="B25" s="108"/>
      <c r="C25" s="148"/>
      <c r="D25" s="108" t="s">
        <v>61</v>
      </c>
      <c r="F25" s="149" t="s">
        <v>61</v>
      </c>
      <c r="G25" s="150"/>
    </row>
    <row r="26" spans="1:7" ht="37.5" customHeight="1">
      <c r="A26" s="138" t="s">
        <v>62</v>
      </c>
      <c r="B26" s="151"/>
      <c r="C26" s="148"/>
      <c r="D26" s="108" t="s">
        <v>62</v>
      </c>
      <c r="F26" s="149" t="s">
        <v>62</v>
      </c>
      <c r="G26" s="150"/>
    </row>
    <row r="27" spans="1:7" ht="12.75">
      <c r="A27" s="138"/>
      <c r="B27" s="152"/>
      <c r="C27" s="148"/>
      <c r="D27" s="108"/>
      <c r="F27" s="149"/>
      <c r="G27" s="150"/>
    </row>
    <row r="28" spans="1:7" ht="12.75">
      <c r="A28" s="138" t="s">
        <v>63</v>
      </c>
      <c r="B28" s="108"/>
      <c r="C28" s="148"/>
      <c r="D28" s="149" t="s">
        <v>64</v>
      </c>
      <c r="E28" s="148"/>
      <c r="F28" s="153" t="s">
        <v>64</v>
      </c>
      <c r="G28" s="150"/>
    </row>
    <row r="29" spans="1:7" ht="69" customHeight="1">
      <c r="A29" s="138"/>
      <c r="B29" s="108"/>
      <c r="C29" s="154"/>
      <c r="D29" s="155"/>
      <c r="E29" s="154"/>
      <c r="F29" s="108"/>
      <c r="G29" s="150"/>
    </row>
    <row r="30" spans="1:7" ht="12.75">
      <c r="A30" s="156" t="s">
        <v>12</v>
      </c>
      <c r="B30" s="157"/>
      <c r="C30" s="158">
        <v>21</v>
      </c>
      <c r="D30" s="157" t="s">
        <v>65</v>
      </c>
      <c r="E30" s="159"/>
      <c r="F30" s="753">
        <f>C23-F32</f>
        <v>0</v>
      </c>
      <c r="G30" s="754"/>
    </row>
    <row r="31" spans="1:7" ht="12.75">
      <c r="A31" s="156" t="s">
        <v>66</v>
      </c>
      <c r="B31" s="157"/>
      <c r="C31" s="158">
        <f>C30</f>
        <v>21</v>
      </c>
      <c r="D31" s="157" t="s">
        <v>67</v>
      </c>
      <c r="E31" s="159"/>
      <c r="F31" s="753">
        <f>ROUND(PRODUCT(F30,C31/100),0)</f>
        <v>0</v>
      </c>
      <c r="G31" s="754"/>
    </row>
    <row r="32" spans="1:7" ht="12.75">
      <c r="A32" s="156" t="s">
        <v>12</v>
      </c>
      <c r="B32" s="157"/>
      <c r="C32" s="158">
        <v>0</v>
      </c>
      <c r="D32" s="157" t="s">
        <v>67</v>
      </c>
      <c r="E32" s="159"/>
      <c r="F32" s="753">
        <v>0</v>
      </c>
      <c r="G32" s="754"/>
    </row>
    <row r="33" spans="1:7" ht="12.75">
      <c r="A33" s="156" t="s">
        <v>66</v>
      </c>
      <c r="B33" s="160"/>
      <c r="C33" s="161">
        <f>C32</f>
        <v>0</v>
      </c>
      <c r="D33" s="157" t="s">
        <v>67</v>
      </c>
      <c r="E33" s="134"/>
      <c r="F33" s="753">
        <f>ROUND(PRODUCT(F32,C33/100),0)</f>
        <v>0</v>
      </c>
      <c r="G33" s="754"/>
    </row>
    <row r="34" spans="1:7" s="165" customFormat="1" ht="19.5" customHeight="1" thickBot="1">
      <c r="A34" s="162" t="s">
        <v>68</v>
      </c>
      <c r="B34" s="163"/>
      <c r="C34" s="163"/>
      <c r="D34" s="163"/>
      <c r="E34" s="164"/>
      <c r="F34" s="756">
        <f>ROUND(SUM(F30:F33),0)</f>
        <v>0</v>
      </c>
      <c r="G34" s="757"/>
    </row>
    <row r="36" spans="1:8" ht="12.75">
      <c r="A36" s="2" t="s">
        <v>69</v>
      </c>
      <c r="B36" s="2"/>
      <c r="C36" s="2"/>
      <c r="D36" s="2"/>
      <c r="E36" s="2"/>
      <c r="F36" s="2"/>
      <c r="G36" s="2"/>
      <c r="H36" s="1" t="s">
        <v>2</v>
      </c>
    </row>
    <row r="37" spans="1:8" ht="14.25" customHeight="1">
      <c r="A37" s="2"/>
      <c r="B37" s="758"/>
      <c r="C37" s="758"/>
      <c r="D37" s="758"/>
      <c r="E37" s="758"/>
      <c r="F37" s="758"/>
      <c r="G37" s="758"/>
      <c r="H37" s="1" t="s">
        <v>2</v>
      </c>
    </row>
    <row r="38" spans="1:8" ht="12.75" customHeight="1">
      <c r="A38" s="166"/>
      <c r="B38" s="758"/>
      <c r="C38" s="758"/>
      <c r="D38" s="758"/>
      <c r="E38" s="758"/>
      <c r="F38" s="758"/>
      <c r="G38" s="758"/>
      <c r="H38" s="1" t="s">
        <v>2</v>
      </c>
    </row>
    <row r="39" spans="1:8" ht="12.75">
      <c r="A39" s="166"/>
      <c r="B39" s="758"/>
      <c r="C39" s="758"/>
      <c r="D39" s="758"/>
      <c r="E39" s="758"/>
      <c r="F39" s="758"/>
      <c r="G39" s="758"/>
      <c r="H39" s="1" t="s">
        <v>2</v>
      </c>
    </row>
    <row r="40" spans="1:8" ht="12.75">
      <c r="A40" s="166"/>
      <c r="B40" s="758"/>
      <c r="C40" s="758"/>
      <c r="D40" s="758"/>
      <c r="E40" s="758"/>
      <c r="F40" s="758"/>
      <c r="G40" s="758"/>
      <c r="H40" s="1" t="s">
        <v>2</v>
      </c>
    </row>
    <row r="41" spans="1:8" ht="12.75">
      <c r="A41" s="166"/>
      <c r="B41" s="758"/>
      <c r="C41" s="758"/>
      <c r="D41" s="758"/>
      <c r="E41" s="758"/>
      <c r="F41" s="758"/>
      <c r="G41" s="758"/>
      <c r="H41" s="1" t="s">
        <v>2</v>
      </c>
    </row>
    <row r="42" spans="1:8" ht="12.75">
      <c r="A42" s="166"/>
      <c r="B42" s="758"/>
      <c r="C42" s="758"/>
      <c r="D42" s="758"/>
      <c r="E42" s="758"/>
      <c r="F42" s="758"/>
      <c r="G42" s="758"/>
      <c r="H42" s="1" t="s">
        <v>2</v>
      </c>
    </row>
    <row r="43" spans="1:8" ht="12.75">
      <c r="A43" s="166"/>
      <c r="B43" s="758"/>
      <c r="C43" s="758"/>
      <c r="D43" s="758"/>
      <c r="E43" s="758"/>
      <c r="F43" s="758"/>
      <c r="G43" s="758"/>
      <c r="H43" s="1" t="s">
        <v>2</v>
      </c>
    </row>
    <row r="44" spans="1:8" ht="12.75" customHeight="1">
      <c r="A44" s="166"/>
      <c r="B44" s="758"/>
      <c r="C44" s="758"/>
      <c r="D44" s="758"/>
      <c r="E44" s="758"/>
      <c r="F44" s="758"/>
      <c r="G44" s="758"/>
      <c r="H44" s="1" t="s">
        <v>2</v>
      </c>
    </row>
    <row r="45" spans="1:8" ht="12.75" customHeight="1">
      <c r="A45" s="166"/>
      <c r="B45" s="758"/>
      <c r="C45" s="758"/>
      <c r="D45" s="758"/>
      <c r="E45" s="758"/>
      <c r="F45" s="758"/>
      <c r="G45" s="758"/>
      <c r="H45" s="1" t="s">
        <v>2</v>
      </c>
    </row>
    <row r="46" spans="2:7" ht="12.75">
      <c r="B46" s="755"/>
      <c r="C46" s="755"/>
      <c r="D46" s="755"/>
      <c r="E46" s="755"/>
      <c r="F46" s="755"/>
      <c r="G46" s="755"/>
    </row>
    <row r="47" spans="2:7" ht="12.75">
      <c r="B47" s="755"/>
      <c r="C47" s="755"/>
      <c r="D47" s="755"/>
      <c r="E47" s="755"/>
      <c r="F47" s="755"/>
      <c r="G47" s="755"/>
    </row>
    <row r="48" spans="2:7" ht="12.75">
      <c r="B48" s="755"/>
      <c r="C48" s="755"/>
      <c r="D48" s="755"/>
      <c r="E48" s="755"/>
      <c r="F48" s="755"/>
      <c r="G48" s="755"/>
    </row>
    <row r="49" spans="2:7" ht="12.75">
      <c r="B49" s="755"/>
      <c r="C49" s="755"/>
      <c r="D49" s="755"/>
      <c r="E49" s="755"/>
      <c r="F49" s="755"/>
      <c r="G49" s="755"/>
    </row>
    <row r="50" spans="2:7" ht="12.75">
      <c r="B50" s="755"/>
      <c r="C50" s="755"/>
      <c r="D50" s="755"/>
      <c r="E50" s="755"/>
      <c r="F50" s="755"/>
      <c r="G50" s="755"/>
    </row>
    <row r="51" spans="2:7" ht="12.75">
      <c r="B51" s="755"/>
      <c r="C51" s="755"/>
      <c r="D51" s="755"/>
      <c r="E51" s="755"/>
      <c r="F51" s="755"/>
      <c r="G51" s="755"/>
    </row>
  </sheetData>
  <mergeCells count="18">
    <mergeCell ref="B49:G49"/>
    <mergeCell ref="B50:G50"/>
    <mergeCell ref="B51:G51"/>
    <mergeCell ref="F34:G34"/>
    <mergeCell ref="B37:G45"/>
    <mergeCell ref="B46:G46"/>
    <mergeCell ref="B47:G47"/>
    <mergeCell ref="B48:G48"/>
    <mergeCell ref="A23:B23"/>
    <mergeCell ref="F30:G30"/>
    <mergeCell ref="F31:G31"/>
    <mergeCell ref="F32:G32"/>
    <mergeCell ref="F33:G33"/>
    <mergeCell ref="C8:E8"/>
    <mergeCell ref="C9:E9"/>
    <mergeCell ref="C10:E10"/>
    <mergeCell ref="C11:E11"/>
    <mergeCell ref="C12:E12"/>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 1565-51; Sušice – stavební úpravy v ulici Hájkova&amp;R&amp;9&amp;P/&amp;N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BE73"/>
  <sheetViews>
    <sheetView view="pageBreakPreview" zoomScale="60" workbookViewId="0" topLeftCell="A1">
      <selection activeCell="L16" sqref="L16"/>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759" t="s">
        <v>3</v>
      </c>
      <c r="B1" s="760"/>
      <c r="C1" s="167" t="s">
        <v>99</v>
      </c>
      <c r="D1" s="168"/>
      <c r="E1" s="169"/>
      <c r="F1" s="168"/>
      <c r="G1" s="170" t="s">
        <v>70</v>
      </c>
      <c r="H1" s="171" t="s">
        <v>97</v>
      </c>
      <c r="I1" s="172"/>
    </row>
    <row r="2" spans="1:9" ht="13.5" thickBot="1">
      <c r="A2" s="761" t="s">
        <v>71</v>
      </c>
      <c r="B2" s="762"/>
      <c r="C2" s="173" t="s">
        <v>1201</v>
      </c>
      <c r="D2" s="174"/>
      <c r="E2" s="175"/>
      <c r="F2" s="174"/>
      <c r="G2" s="763" t="s">
        <v>1202</v>
      </c>
      <c r="H2" s="764"/>
      <c r="I2" s="765"/>
    </row>
    <row r="3" ht="13.5" thickTop="1">
      <c r="F3" s="108"/>
    </row>
    <row r="4" spans="1:9" ht="19.5" customHeight="1">
      <c r="A4" s="176" t="s">
        <v>72</v>
      </c>
      <c r="B4" s="177"/>
      <c r="C4" s="177"/>
      <c r="D4" s="177"/>
      <c r="E4" s="178"/>
      <c r="F4" s="177"/>
      <c r="G4" s="177"/>
      <c r="H4" s="177"/>
      <c r="I4" s="177"/>
    </row>
    <row r="5" ht="13.5" thickBot="1"/>
    <row r="6" spans="1:9" s="108" customFormat="1" ht="13.5" thickBot="1">
      <c r="A6" s="179"/>
      <c r="B6" s="180" t="s">
        <v>73</v>
      </c>
      <c r="C6" s="180"/>
      <c r="D6" s="181"/>
      <c r="E6" s="182" t="s">
        <v>21</v>
      </c>
      <c r="F6" s="183" t="s">
        <v>22</v>
      </c>
      <c r="G6" s="183" t="s">
        <v>23</v>
      </c>
      <c r="H6" s="183" t="s">
        <v>24</v>
      </c>
      <c r="I6" s="184" t="s">
        <v>25</v>
      </c>
    </row>
    <row r="7" spans="1:9" s="108" customFormat="1" ht="12.75">
      <c r="A7" s="275" t="str">
        <f>'SO 03.1 Pol'!B7</f>
        <v>1</v>
      </c>
      <c r="B7" s="62" t="str">
        <f>'SO 03.1 Pol'!C7</f>
        <v>Zemní práce</v>
      </c>
      <c r="D7" s="185"/>
      <c r="E7" s="276">
        <f>'SO 03.1 Pol'!BA124</f>
        <v>0</v>
      </c>
      <c r="F7" s="277">
        <f>'SO 03.1 Pol'!BB124</f>
        <v>0</v>
      </c>
      <c r="G7" s="277">
        <f>'SO 03.1 Pol'!BC124</f>
        <v>0</v>
      </c>
      <c r="H7" s="277">
        <f>'SO 03.1 Pol'!BD124</f>
        <v>0</v>
      </c>
      <c r="I7" s="278">
        <f>'SO 03.1 Pol'!BE124</f>
        <v>0</v>
      </c>
    </row>
    <row r="8" spans="1:9" s="108" customFormat="1" ht="12.75">
      <c r="A8" s="275" t="str">
        <f>'SO 03.1 Pol'!B125</f>
        <v>2</v>
      </c>
      <c r="B8" s="62" t="str">
        <f>'SO 03.1 Pol'!C125</f>
        <v>Základy a zvláštní zakládání</v>
      </c>
      <c r="D8" s="185"/>
      <c r="E8" s="276">
        <f>'SO 03.1 Pol'!BA136</f>
        <v>0</v>
      </c>
      <c r="F8" s="277">
        <f>'SO 03.1 Pol'!BB136</f>
        <v>0</v>
      </c>
      <c r="G8" s="277">
        <f>'SO 03.1 Pol'!BC136</f>
        <v>0</v>
      </c>
      <c r="H8" s="277">
        <f>'SO 03.1 Pol'!BD136</f>
        <v>0</v>
      </c>
      <c r="I8" s="278">
        <f>'SO 03.1 Pol'!BE136</f>
        <v>0</v>
      </c>
    </row>
    <row r="9" spans="1:9" s="108" customFormat="1" ht="12.75">
      <c r="A9" s="275" t="str">
        <f>'SO 03.1 Pol'!B137</f>
        <v>4</v>
      </c>
      <c r="B9" s="62" t="str">
        <f>'SO 03.1 Pol'!C137</f>
        <v>Vodorovné konstrukce</v>
      </c>
      <c r="D9" s="185"/>
      <c r="E9" s="276">
        <f>'SO 03.1 Pol'!BA143</f>
        <v>0</v>
      </c>
      <c r="F9" s="277">
        <f>'SO 03.1 Pol'!BB143</f>
        <v>0</v>
      </c>
      <c r="G9" s="277">
        <f>'SO 03.1 Pol'!BC143</f>
        <v>0</v>
      </c>
      <c r="H9" s="277">
        <f>'SO 03.1 Pol'!BD143</f>
        <v>0</v>
      </c>
      <c r="I9" s="278">
        <f>'SO 03.1 Pol'!BE143</f>
        <v>0</v>
      </c>
    </row>
    <row r="10" spans="1:9" s="108" customFormat="1" ht="12.75">
      <c r="A10" s="275" t="str">
        <f>'SO 03.1 Pol'!B144</f>
        <v>5</v>
      </c>
      <c r="B10" s="62" t="str">
        <f>'SO 03.1 Pol'!C144</f>
        <v>Komunikace</v>
      </c>
      <c r="D10" s="185"/>
      <c r="E10" s="276">
        <f>'SO 03.1 Pol'!BA163</f>
        <v>0</v>
      </c>
      <c r="F10" s="277">
        <f>'SO 03.1 Pol'!BB163</f>
        <v>0</v>
      </c>
      <c r="G10" s="277">
        <f>'SO 03.1 Pol'!BC163</f>
        <v>0</v>
      </c>
      <c r="H10" s="277">
        <f>'SO 03.1 Pol'!BD163</f>
        <v>0</v>
      </c>
      <c r="I10" s="278">
        <f>'SO 03.1 Pol'!BE163</f>
        <v>0</v>
      </c>
    </row>
    <row r="11" spans="1:9" s="108" customFormat="1" ht="12.75">
      <c r="A11" s="275" t="str">
        <f>'SO 03.1 Pol'!B164</f>
        <v>87</v>
      </c>
      <c r="B11" s="62" t="str">
        <f>'SO 03.1 Pol'!C164</f>
        <v>Potrubí z trub z plastických hmot</v>
      </c>
      <c r="D11" s="185"/>
      <c r="E11" s="276">
        <f>'SO 03.1 Pol'!BA178</f>
        <v>0</v>
      </c>
      <c r="F11" s="277">
        <f>'SO 03.1 Pol'!BB178</f>
        <v>0</v>
      </c>
      <c r="G11" s="277">
        <f>'SO 03.1 Pol'!BC178</f>
        <v>0</v>
      </c>
      <c r="H11" s="277">
        <f>'SO 03.1 Pol'!BD178</f>
        <v>0</v>
      </c>
      <c r="I11" s="278">
        <f>'SO 03.1 Pol'!BE178</f>
        <v>0</v>
      </c>
    </row>
    <row r="12" spans="1:9" s="108" customFormat="1" ht="12.75">
      <c r="A12" s="275" t="str">
        <f>'SO 03.1 Pol'!B179</f>
        <v>89</v>
      </c>
      <c r="B12" s="62" t="str">
        <f>'SO 03.1 Pol'!C179</f>
        <v>Ostatní konstrukce na trubním vedení</v>
      </c>
      <c r="D12" s="185"/>
      <c r="E12" s="276">
        <f>'SO 03.1 Pol'!BA205</f>
        <v>0</v>
      </c>
      <c r="F12" s="277">
        <f>'SO 03.1 Pol'!BB205</f>
        <v>0</v>
      </c>
      <c r="G12" s="277">
        <f>'SO 03.1 Pol'!BC205</f>
        <v>0</v>
      </c>
      <c r="H12" s="277">
        <f>'SO 03.1 Pol'!BD205</f>
        <v>0</v>
      </c>
      <c r="I12" s="278">
        <f>'SO 03.1 Pol'!BE205</f>
        <v>0</v>
      </c>
    </row>
    <row r="13" spans="1:9" s="108" customFormat="1" ht="12.75">
      <c r="A13" s="275" t="str">
        <f>'SO 03.1 Pol'!B206</f>
        <v>91</v>
      </c>
      <c r="B13" s="62" t="str">
        <f>'SO 03.1 Pol'!C206</f>
        <v>Doplňující práce na komunikaci</v>
      </c>
      <c r="D13" s="185"/>
      <c r="E13" s="276">
        <f>'SO 03.1 Pol'!BA210</f>
        <v>0</v>
      </c>
      <c r="F13" s="277">
        <f>'SO 03.1 Pol'!BB210</f>
        <v>0</v>
      </c>
      <c r="G13" s="277">
        <f>'SO 03.1 Pol'!BC210</f>
        <v>0</v>
      </c>
      <c r="H13" s="277">
        <f>'SO 03.1 Pol'!BD210</f>
        <v>0</v>
      </c>
      <c r="I13" s="278">
        <f>'SO 03.1 Pol'!BE210</f>
        <v>0</v>
      </c>
    </row>
    <row r="14" spans="1:9" s="108" customFormat="1" ht="12.75">
      <c r="A14" s="275" t="str">
        <f>'SO 03.1 Pol'!B211</f>
        <v>99</v>
      </c>
      <c r="B14" s="62" t="str">
        <f>'SO 03.1 Pol'!C211</f>
        <v>Staveništní přesun hmot</v>
      </c>
      <c r="D14" s="185"/>
      <c r="E14" s="276">
        <f>'SO 03.1 Pol'!BA213</f>
        <v>0</v>
      </c>
      <c r="F14" s="277">
        <f>'SO 03.1 Pol'!BB213</f>
        <v>0</v>
      </c>
      <c r="G14" s="277">
        <f>'SO 03.1 Pol'!BC213</f>
        <v>0</v>
      </c>
      <c r="H14" s="277">
        <f>'SO 03.1 Pol'!BD213</f>
        <v>0</v>
      </c>
      <c r="I14" s="278">
        <f>'SO 03.1 Pol'!BE213</f>
        <v>0</v>
      </c>
    </row>
    <row r="15" spans="1:9" s="108" customFormat="1" ht="13.5" thickBot="1">
      <c r="A15" s="275" t="str">
        <f>'SO 03.1 Pol'!B214</f>
        <v>D96</v>
      </c>
      <c r="B15" s="62" t="str">
        <f>'SO 03.1 Pol'!C214</f>
        <v>Přesuny suti a vybouraných hmot</v>
      </c>
      <c r="D15" s="185"/>
      <c r="E15" s="276">
        <f>'SO 03.1 Pol'!BA220</f>
        <v>0</v>
      </c>
      <c r="F15" s="277">
        <f>'SO 03.1 Pol'!BB220</f>
        <v>0</v>
      </c>
      <c r="G15" s="277">
        <f>'SO 03.1 Pol'!BC220</f>
        <v>0</v>
      </c>
      <c r="H15" s="277">
        <f>'SO 03.1 Pol'!BD220</f>
        <v>0</v>
      </c>
      <c r="I15" s="278">
        <f>'SO 03.1 Pol'!BE220</f>
        <v>0</v>
      </c>
    </row>
    <row r="16" spans="1:9" s="14" customFormat="1" ht="13.5" thickBot="1">
      <c r="A16" s="186"/>
      <c r="B16" s="187" t="s">
        <v>74</v>
      </c>
      <c r="C16" s="187"/>
      <c r="D16" s="188"/>
      <c r="E16" s="189">
        <f>SUM(E7:E15)</f>
        <v>0</v>
      </c>
      <c r="F16" s="190">
        <f>SUM(F7:F15)</f>
        <v>0</v>
      </c>
      <c r="G16" s="190">
        <f>SUM(G7:G15)</f>
        <v>0</v>
      </c>
      <c r="H16" s="190">
        <f>SUM(H7:H15)</f>
        <v>0</v>
      </c>
      <c r="I16" s="191">
        <f>SUM(I7:I15)</f>
        <v>0</v>
      </c>
    </row>
    <row r="17" spans="1:9" ht="12.75">
      <c r="A17" s="108"/>
      <c r="B17" s="108"/>
      <c r="C17" s="108"/>
      <c r="D17" s="108"/>
      <c r="E17" s="108"/>
      <c r="F17" s="108"/>
      <c r="G17" s="108"/>
      <c r="H17" s="108"/>
      <c r="I17" s="108"/>
    </row>
    <row r="18" spans="1:57" ht="19.5" customHeight="1">
      <c r="A18" s="177" t="s">
        <v>75</v>
      </c>
      <c r="B18" s="177"/>
      <c r="C18" s="177"/>
      <c r="D18" s="177"/>
      <c r="E18" s="177"/>
      <c r="F18" s="177"/>
      <c r="G18" s="192"/>
      <c r="H18" s="177"/>
      <c r="I18" s="177"/>
      <c r="BA18" s="114"/>
      <c r="BB18" s="114"/>
      <c r="BC18" s="114"/>
      <c r="BD18" s="114"/>
      <c r="BE18" s="114"/>
    </row>
    <row r="19" ht="13.5" thickBot="1"/>
    <row r="20" spans="1:9" ht="12.75">
      <c r="A20" s="143" t="s">
        <v>76</v>
      </c>
      <c r="B20" s="144"/>
      <c r="C20" s="144"/>
      <c r="D20" s="193"/>
      <c r="E20" s="194" t="s">
        <v>77</v>
      </c>
      <c r="F20" s="195" t="s">
        <v>13</v>
      </c>
      <c r="G20" s="196" t="s">
        <v>78</v>
      </c>
      <c r="H20" s="197"/>
      <c r="I20" s="198" t="s">
        <v>77</v>
      </c>
    </row>
    <row r="21" spans="1:53" ht="12.75">
      <c r="A21" s="137"/>
      <c r="B21" s="128"/>
      <c r="C21" s="128"/>
      <c r="D21" s="199"/>
      <c r="E21" s="200"/>
      <c r="F21" s="201"/>
      <c r="G21" s="202">
        <f>CHOOSE(BA21+1,E16+F16,E16+F16+H16,E16+F16+G16+H16,E16,F16,H16,G16,H16+G16,0)</f>
        <v>0</v>
      </c>
      <c r="H21" s="203"/>
      <c r="I21" s="204">
        <f>E21+F21*G21/100</f>
        <v>0</v>
      </c>
      <c r="BA21" s="1">
        <v>8</v>
      </c>
    </row>
    <row r="22" spans="1:9" ht="13.5" thickBot="1">
      <c r="A22" s="205"/>
      <c r="B22" s="206" t="s">
        <v>79</v>
      </c>
      <c r="C22" s="207"/>
      <c r="D22" s="208"/>
      <c r="E22" s="209"/>
      <c r="F22" s="210"/>
      <c r="G22" s="210"/>
      <c r="H22" s="766">
        <f>SUM(I21:I21)</f>
        <v>0</v>
      </c>
      <c r="I22" s="767"/>
    </row>
    <row r="24" spans="2:9" ht="12.75">
      <c r="B24" s="14"/>
      <c r="F24" s="211"/>
      <c r="G24" s="212"/>
      <c r="H24" s="212"/>
      <c r="I24" s="46"/>
    </row>
    <row r="25" spans="6:9" ht="12.75">
      <c r="F25" s="211"/>
      <c r="G25" s="212"/>
      <c r="H25" s="212"/>
      <c r="I25" s="46"/>
    </row>
    <row r="26" spans="6:9" ht="12.75">
      <c r="F26" s="211"/>
      <c r="G26" s="212"/>
      <c r="H26" s="212"/>
      <c r="I26" s="46"/>
    </row>
    <row r="27" spans="6:9" ht="12.75">
      <c r="F27" s="211"/>
      <c r="G27" s="212"/>
      <c r="H27" s="212"/>
      <c r="I27" s="46"/>
    </row>
    <row r="28" spans="6:9" ht="12.75">
      <c r="F28" s="211"/>
      <c r="G28" s="212"/>
      <c r="H28" s="212"/>
      <c r="I28" s="46"/>
    </row>
    <row r="29" spans="6:9" ht="12.75">
      <c r="F29" s="211"/>
      <c r="G29" s="212"/>
      <c r="H29" s="212"/>
      <c r="I29" s="46"/>
    </row>
    <row r="30" spans="6:9" ht="12.75">
      <c r="F30" s="211"/>
      <c r="G30" s="212"/>
      <c r="H30" s="212"/>
      <c r="I30" s="46"/>
    </row>
    <row r="31" spans="6:9" ht="12.75">
      <c r="F31" s="211"/>
      <c r="G31" s="212"/>
      <c r="H31" s="212"/>
      <c r="I31" s="46"/>
    </row>
    <row r="32" spans="6:9" ht="12.75">
      <c r="F32" s="211"/>
      <c r="G32" s="212"/>
      <c r="H32" s="212"/>
      <c r="I32" s="46"/>
    </row>
    <row r="33" spans="6:9" ht="12.75">
      <c r="F33" s="211"/>
      <c r="G33" s="212"/>
      <c r="H33" s="212"/>
      <c r="I33" s="46"/>
    </row>
    <row r="34" spans="6:9" ht="12.75">
      <c r="F34" s="211"/>
      <c r="G34" s="212"/>
      <c r="H34" s="212"/>
      <c r="I34" s="46"/>
    </row>
    <row r="35" spans="6:9" ht="12.75">
      <c r="F35" s="211"/>
      <c r="G35" s="212"/>
      <c r="H35" s="212"/>
      <c r="I35" s="46"/>
    </row>
    <row r="36" spans="6:9" ht="12.75">
      <c r="F36" s="211"/>
      <c r="G36" s="212"/>
      <c r="H36" s="212"/>
      <c r="I36" s="46"/>
    </row>
    <row r="37" spans="6:9" ht="12.75">
      <c r="F37" s="211"/>
      <c r="G37" s="212"/>
      <c r="H37" s="212"/>
      <c r="I37" s="46"/>
    </row>
    <row r="38" spans="6:9" ht="12.75">
      <c r="F38" s="211"/>
      <c r="G38" s="212"/>
      <c r="H38" s="212"/>
      <c r="I38" s="46"/>
    </row>
    <row r="39" spans="6:9" ht="12.75">
      <c r="F39" s="211"/>
      <c r="G39" s="212"/>
      <c r="H39" s="212"/>
      <c r="I39" s="46"/>
    </row>
    <row r="40" spans="6:9" ht="12.75">
      <c r="F40" s="211"/>
      <c r="G40" s="212"/>
      <c r="H40" s="212"/>
      <c r="I40" s="46"/>
    </row>
    <row r="41" spans="6:9" ht="12.75">
      <c r="F41" s="211"/>
      <c r="G41" s="212"/>
      <c r="H41" s="212"/>
      <c r="I41" s="46"/>
    </row>
    <row r="42" spans="6:9" ht="12.75">
      <c r="F42" s="211"/>
      <c r="G42" s="212"/>
      <c r="H42" s="212"/>
      <c r="I42" s="46"/>
    </row>
    <row r="43" spans="6:9" ht="12.75">
      <c r="F43" s="211"/>
      <c r="G43" s="212"/>
      <c r="H43" s="212"/>
      <c r="I43" s="46"/>
    </row>
    <row r="44" spans="6:9" ht="12.75">
      <c r="F44" s="211"/>
      <c r="G44" s="212"/>
      <c r="H44" s="212"/>
      <c r="I44" s="46"/>
    </row>
    <row r="45" spans="6:9" ht="12.75">
      <c r="F45" s="211"/>
      <c r="G45" s="212"/>
      <c r="H45" s="212"/>
      <c r="I45" s="46"/>
    </row>
    <row r="46" spans="6:9" ht="12.75">
      <c r="F46" s="211"/>
      <c r="G46" s="212"/>
      <c r="H46" s="212"/>
      <c r="I46" s="46"/>
    </row>
    <row r="47" spans="6:9" ht="12.75">
      <c r="F47" s="211"/>
      <c r="G47" s="212"/>
      <c r="H47" s="212"/>
      <c r="I47" s="46"/>
    </row>
    <row r="48" spans="6:9" ht="12.75">
      <c r="F48" s="211"/>
      <c r="G48" s="212"/>
      <c r="H48" s="212"/>
      <c r="I48" s="46"/>
    </row>
    <row r="49" spans="6:9" ht="12.75">
      <c r="F49" s="211"/>
      <c r="G49" s="212"/>
      <c r="H49" s="212"/>
      <c r="I49" s="46"/>
    </row>
    <row r="50" spans="6:9" ht="12.75">
      <c r="F50" s="211"/>
      <c r="G50" s="212"/>
      <c r="H50" s="212"/>
      <c r="I50" s="46"/>
    </row>
    <row r="51" spans="6:9" ht="12.75">
      <c r="F51" s="211"/>
      <c r="G51" s="212"/>
      <c r="H51" s="212"/>
      <c r="I51" s="46"/>
    </row>
    <row r="52" spans="6:9" ht="12.75">
      <c r="F52" s="211"/>
      <c r="G52" s="212"/>
      <c r="H52" s="212"/>
      <c r="I52" s="46"/>
    </row>
    <row r="53" spans="6:9" ht="12.75">
      <c r="F53" s="211"/>
      <c r="G53" s="212"/>
      <c r="H53" s="212"/>
      <c r="I53" s="46"/>
    </row>
    <row r="54" spans="6:9" ht="12.75">
      <c r="F54" s="211"/>
      <c r="G54" s="212"/>
      <c r="H54" s="212"/>
      <c r="I54" s="46"/>
    </row>
    <row r="55" spans="6:9" ht="12.75">
      <c r="F55" s="211"/>
      <c r="G55" s="212"/>
      <c r="H55" s="212"/>
      <c r="I55" s="46"/>
    </row>
    <row r="56" spans="6:9" ht="12.75">
      <c r="F56" s="211"/>
      <c r="G56" s="212"/>
      <c r="H56" s="212"/>
      <c r="I56" s="46"/>
    </row>
    <row r="57" spans="6:9" ht="12.75">
      <c r="F57" s="211"/>
      <c r="G57" s="212"/>
      <c r="H57" s="212"/>
      <c r="I57" s="46"/>
    </row>
    <row r="58" spans="6:9" ht="12.75">
      <c r="F58" s="211"/>
      <c r="G58" s="212"/>
      <c r="H58" s="212"/>
      <c r="I58" s="46"/>
    </row>
    <row r="59" spans="6:9" ht="12.75">
      <c r="F59" s="211"/>
      <c r="G59" s="212"/>
      <c r="H59" s="212"/>
      <c r="I59" s="46"/>
    </row>
    <row r="60" spans="6:9" ht="12.75">
      <c r="F60" s="211"/>
      <c r="G60" s="212"/>
      <c r="H60" s="212"/>
      <c r="I60" s="46"/>
    </row>
    <row r="61" spans="6:9" ht="12.75">
      <c r="F61" s="211"/>
      <c r="G61" s="212"/>
      <c r="H61" s="212"/>
      <c r="I61" s="46"/>
    </row>
    <row r="62" spans="6:9" ht="12.75">
      <c r="F62" s="211"/>
      <c r="G62" s="212"/>
      <c r="H62" s="212"/>
      <c r="I62" s="46"/>
    </row>
    <row r="63" spans="6:9" ht="12.75">
      <c r="F63" s="211"/>
      <c r="G63" s="212"/>
      <c r="H63" s="212"/>
      <c r="I63" s="46"/>
    </row>
    <row r="64" spans="6:9" ht="12.75">
      <c r="F64" s="211"/>
      <c r="G64" s="212"/>
      <c r="H64" s="212"/>
      <c r="I64" s="46"/>
    </row>
    <row r="65" spans="6:9" ht="12.75">
      <c r="F65" s="211"/>
      <c r="G65" s="212"/>
      <c r="H65" s="212"/>
      <c r="I65" s="46"/>
    </row>
    <row r="66" spans="6:9" ht="12.75">
      <c r="F66" s="211"/>
      <c r="G66" s="212"/>
      <c r="H66" s="212"/>
      <c r="I66" s="46"/>
    </row>
    <row r="67" spans="6:9" ht="12.75">
      <c r="F67" s="211"/>
      <c r="G67" s="212"/>
      <c r="H67" s="212"/>
      <c r="I67" s="46"/>
    </row>
    <row r="68" spans="6:9" ht="12.75">
      <c r="F68" s="211"/>
      <c r="G68" s="212"/>
      <c r="H68" s="212"/>
      <c r="I68" s="46"/>
    </row>
    <row r="69" spans="6:9" ht="12.75">
      <c r="F69" s="211"/>
      <c r="G69" s="212"/>
      <c r="H69" s="212"/>
      <c r="I69" s="46"/>
    </row>
    <row r="70" spans="6:9" ht="12.75">
      <c r="F70" s="211"/>
      <c r="G70" s="212"/>
      <c r="H70" s="212"/>
      <c r="I70" s="46"/>
    </row>
    <row r="71" spans="6:9" ht="12.75">
      <c r="F71" s="211"/>
      <c r="G71" s="212"/>
      <c r="H71" s="212"/>
      <c r="I71" s="46"/>
    </row>
    <row r="72" spans="6:9" ht="12.75">
      <c r="F72" s="211"/>
      <c r="G72" s="212"/>
      <c r="H72" s="212"/>
      <c r="I72" s="46"/>
    </row>
    <row r="73" spans="6:9" ht="12.75">
      <c r="F73" s="211"/>
      <c r="G73" s="212"/>
      <c r="H73" s="212"/>
      <c r="I73" s="46"/>
    </row>
  </sheetData>
  <mergeCells count="4">
    <mergeCell ref="A1:B1"/>
    <mergeCell ref="A2:B2"/>
    <mergeCell ref="G2:I2"/>
    <mergeCell ref="H22:I22"/>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 1565-51; Sušice – stavební úpravy v ulici Hájkova&amp;R&amp;9&amp;P/&amp;N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9B26B-EC5B-449B-A31B-46802C000461}">
  <sheetPr>
    <pageSetUpPr fitToPage="1"/>
  </sheetPr>
  <dimension ref="B3:B8"/>
  <sheetViews>
    <sheetView view="pageBreakPreview" zoomScale="60" workbookViewId="0" topLeftCell="A1">
      <selection activeCell="B8" sqref="B8"/>
    </sheetView>
  </sheetViews>
  <sheetFormatPr defaultColWidth="9.00390625" defaultRowHeight="12.75"/>
  <cols>
    <col min="2" max="2" width="67.125" style="0" customWidth="1"/>
  </cols>
  <sheetData>
    <row r="3" ht="20.25">
      <c r="B3" s="279" t="s">
        <v>2713</v>
      </c>
    </row>
    <row r="4" ht="13.5" thickBot="1"/>
    <row r="5" ht="105.75" thickBot="1">
      <c r="B5" s="280" t="s">
        <v>2714</v>
      </c>
    </row>
    <row r="7" ht="13.5" thickBot="1"/>
    <row r="8" ht="30.75" thickBot="1">
      <c r="B8" s="281" t="s">
        <v>2715</v>
      </c>
    </row>
  </sheetData>
  <printOptions/>
  <pageMargins left="0.3937007874015748" right="0.1968503937007874" top="0.3937007874015748" bottom="0.3937007874015748" header="0" footer="0.1968503937007874"/>
  <pageSetup fitToHeight="9999" fitToWidth="1" horizontalDpi="600" verticalDpi="600" orientation="portrait" paperSize="9" r:id="rId1"/>
  <headerFooter alignWithMargins="0">
    <oddFooter>&amp;L&amp;9 1565-51; Sušice – stavební úpravy v ulici Hájkova&amp;R&amp;9&amp;P/&amp;N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CB1048576"/>
  <sheetViews>
    <sheetView showGridLines="0" showZeros="0" view="pageBreakPreview" zoomScaleSheetLayoutView="100" workbookViewId="0" topLeftCell="A1">
      <selection activeCell="A1" sqref="A1:G1"/>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625" style="213" customWidth="1"/>
    <col min="13" max="13" width="45.375" style="213" customWidth="1"/>
    <col min="14" max="16384" width="9.125" style="213" customWidth="1"/>
  </cols>
  <sheetData>
    <row r="1" spans="1:7" ht="15.75">
      <c r="A1" s="771" t="s">
        <v>80</v>
      </c>
      <c r="B1" s="771"/>
      <c r="C1" s="771"/>
      <c r="D1" s="771"/>
      <c r="E1" s="771"/>
      <c r="F1" s="771"/>
      <c r="G1" s="771"/>
    </row>
    <row r="2" spans="2:7" ht="14.25" customHeight="1" thickBot="1">
      <c r="B2" s="214"/>
      <c r="C2" s="215"/>
      <c r="D2" s="215"/>
      <c r="E2" s="216"/>
      <c r="F2" s="215"/>
      <c r="G2" s="215"/>
    </row>
    <row r="3" spans="1:7" ht="13.5" thickTop="1">
      <c r="A3" s="759" t="s">
        <v>3</v>
      </c>
      <c r="B3" s="760"/>
      <c r="C3" s="167" t="s">
        <v>99</v>
      </c>
      <c r="D3" s="217"/>
      <c r="E3" s="218" t="s">
        <v>81</v>
      </c>
      <c r="F3" s="219" t="str">
        <f>'SO 03.1 Rek'!H1</f>
        <v>1565-51</v>
      </c>
      <c r="G3" s="220"/>
    </row>
    <row r="4" spans="1:7" ht="13.5" thickBot="1">
      <c r="A4" s="772" t="s">
        <v>71</v>
      </c>
      <c r="B4" s="762"/>
      <c r="C4" s="173" t="s">
        <v>1201</v>
      </c>
      <c r="D4" s="221"/>
      <c r="E4" s="773" t="str">
        <f>'SO 03.1 Rek'!G2</f>
        <v>Kanalizace (SÚS)_I/19</v>
      </c>
      <c r="F4" s="774"/>
      <c r="G4" s="775"/>
    </row>
    <row r="5" spans="1:7" ht="13.5" thickTop="1">
      <c r="A5" s="222"/>
      <c r="G5" s="224"/>
    </row>
    <row r="6" spans="1:11" ht="27" customHeight="1">
      <c r="A6" s="225" t="s">
        <v>82</v>
      </c>
      <c r="B6" s="226" t="s">
        <v>83</v>
      </c>
      <c r="C6" s="226" t="s">
        <v>84</v>
      </c>
      <c r="D6" s="226" t="s">
        <v>85</v>
      </c>
      <c r="E6" s="227" t="s">
        <v>86</v>
      </c>
      <c r="F6" s="226" t="s">
        <v>87</v>
      </c>
      <c r="G6" s="228" t="s">
        <v>88</v>
      </c>
      <c r="H6" s="229" t="s">
        <v>89</v>
      </c>
      <c r="I6" s="229" t="s">
        <v>90</v>
      </c>
      <c r="J6" s="229" t="s">
        <v>91</v>
      </c>
      <c r="K6" s="229" t="s">
        <v>92</v>
      </c>
    </row>
    <row r="7" spans="1:15" ht="12.75">
      <c r="A7" s="230" t="s">
        <v>93</v>
      </c>
      <c r="B7" s="231" t="s">
        <v>94</v>
      </c>
      <c r="C7" s="232" t="s">
        <v>95</v>
      </c>
      <c r="D7" s="233"/>
      <c r="E7" s="234"/>
      <c r="F7" s="234"/>
      <c r="G7" s="235"/>
      <c r="H7" s="236"/>
      <c r="I7" s="237"/>
      <c r="J7" s="238"/>
      <c r="K7" s="239"/>
      <c r="O7" s="240">
        <v>1</v>
      </c>
    </row>
    <row r="8" spans="1:80" ht="12.75">
      <c r="A8" s="241">
        <v>1</v>
      </c>
      <c r="B8" s="242" t="s">
        <v>1203</v>
      </c>
      <c r="C8" s="243" t="s">
        <v>1204</v>
      </c>
      <c r="D8" s="244" t="s">
        <v>183</v>
      </c>
      <c r="E8" s="245">
        <v>4.945</v>
      </c>
      <c r="F8" s="828"/>
      <c r="G8" s="246">
        <f>E8*F8</f>
        <v>0</v>
      </c>
      <c r="H8" s="247">
        <v>0</v>
      </c>
      <c r="I8" s="248">
        <f>E8*H8</f>
        <v>0</v>
      </c>
      <c r="J8" s="247">
        <v>-0.22</v>
      </c>
      <c r="K8" s="248">
        <f>E8*J8</f>
        <v>-1.0879</v>
      </c>
      <c r="O8" s="240">
        <v>2</v>
      </c>
      <c r="AA8" s="213">
        <v>1</v>
      </c>
      <c r="AB8" s="213">
        <v>1</v>
      </c>
      <c r="AC8" s="213">
        <v>1</v>
      </c>
      <c r="AZ8" s="213">
        <v>1</v>
      </c>
      <c r="BA8" s="213">
        <f>IF(AZ8=1,G8,0)</f>
        <v>0</v>
      </c>
      <c r="BB8" s="213">
        <f>IF(AZ8=2,G8,0)</f>
        <v>0</v>
      </c>
      <c r="BC8" s="213">
        <f>IF(AZ8=3,G8,0)</f>
        <v>0</v>
      </c>
      <c r="BD8" s="213">
        <f>IF(AZ8=4,G8,0)</f>
        <v>0</v>
      </c>
      <c r="BE8" s="213">
        <f>IF(AZ8=5,G8,0)</f>
        <v>0</v>
      </c>
      <c r="CA8" s="240">
        <v>1</v>
      </c>
      <c r="CB8" s="240">
        <v>1</v>
      </c>
    </row>
    <row r="9" spans="1:15" ht="12.75">
      <c r="A9" s="249"/>
      <c r="B9" s="250"/>
      <c r="C9" s="768" t="s">
        <v>1205</v>
      </c>
      <c r="D9" s="769"/>
      <c r="E9" s="769"/>
      <c r="F9" s="769"/>
      <c r="G9" s="770"/>
      <c r="I9" s="251"/>
      <c r="K9" s="251"/>
      <c r="L9" s="252" t="s">
        <v>1205</v>
      </c>
      <c r="O9" s="240">
        <v>3</v>
      </c>
    </row>
    <row r="10" spans="1:15" ht="22.5">
      <c r="A10" s="249"/>
      <c r="B10" s="253"/>
      <c r="C10" s="809" t="s">
        <v>1206</v>
      </c>
      <c r="D10" s="810"/>
      <c r="E10" s="254">
        <v>4.945</v>
      </c>
      <c r="F10" s="255"/>
      <c r="G10" s="256"/>
      <c r="H10" s="257"/>
      <c r="I10" s="251"/>
      <c r="J10" s="258"/>
      <c r="K10" s="251"/>
      <c r="M10" s="252" t="s">
        <v>1206</v>
      </c>
      <c r="O10" s="240"/>
    </row>
    <row r="11" spans="1:80" ht="12.75">
      <c r="A11" s="241">
        <v>2</v>
      </c>
      <c r="B11" s="242" t="s">
        <v>1207</v>
      </c>
      <c r="C11" s="243" t="s">
        <v>1208</v>
      </c>
      <c r="D11" s="244" t="s">
        <v>183</v>
      </c>
      <c r="E11" s="245">
        <v>4.945</v>
      </c>
      <c r="F11" s="828"/>
      <c r="G11" s="246">
        <f>E11*F11</f>
        <v>0</v>
      </c>
      <c r="H11" s="247">
        <v>0</v>
      </c>
      <c r="I11" s="248">
        <f>E11*H11</f>
        <v>0</v>
      </c>
      <c r="J11" s="247">
        <v>-0.22</v>
      </c>
      <c r="K11" s="248">
        <f>E11*J11</f>
        <v>-1.0879</v>
      </c>
      <c r="O11" s="240">
        <v>2</v>
      </c>
      <c r="AA11" s="213">
        <v>1</v>
      </c>
      <c r="AB11" s="213">
        <v>1</v>
      </c>
      <c r="AC11" s="213">
        <v>1</v>
      </c>
      <c r="AZ11" s="213">
        <v>1</v>
      </c>
      <c r="BA11" s="213">
        <f>IF(AZ11=1,G11,0)</f>
        <v>0</v>
      </c>
      <c r="BB11" s="213">
        <f>IF(AZ11=2,G11,0)</f>
        <v>0</v>
      </c>
      <c r="BC11" s="213">
        <f>IF(AZ11=3,G11,0)</f>
        <v>0</v>
      </c>
      <c r="BD11" s="213">
        <f>IF(AZ11=4,G11,0)</f>
        <v>0</v>
      </c>
      <c r="BE11" s="213">
        <f>IF(AZ11=5,G11,0)</f>
        <v>0</v>
      </c>
      <c r="CA11" s="240">
        <v>1</v>
      </c>
      <c r="CB11" s="240">
        <v>1</v>
      </c>
    </row>
    <row r="12" spans="1:15" ht="12.75">
      <c r="A12" s="249"/>
      <c r="B12" s="250"/>
      <c r="C12" s="768" t="s">
        <v>1205</v>
      </c>
      <c r="D12" s="769"/>
      <c r="E12" s="769"/>
      <c r="F12" s="769"/>
      <c r="G12" s="770"/>
      <c r="I12" s="251"/>
      <c r="K12" s="251"/>
      <c r="L12" s="252" t="s">
        <v>1205</v>
      </c>
      <c r="O12" s="240">
        <v>3</v>
      </c>
    </row>
    <row r="13" spans="1:15" ht="22.5">
      <c r="A13" s="249"/>
      <c r="B13" s="253"/>
      <c r="C13" s="809" t="s">
        <v>1206</v>
      </c>
      <c r="D13" s="810"/>
      <c r="E13" s="254">
        <v>4.945</v>
      </c>
      <c r="F13" s="255"/>
      <c r="G13" s="256"/>
      <c r="H13" s="257"/>
      <c r="I13" s="251"/>
      <c r="J13" s="258"/>
      <c r="K13" s="251"/>
      <c r="M13" s="252" t="s">
        <v>1206</v>
      </c>
      <c r="O13" s="240"/>
    </row>
    <row r="14" spans="1:80" ht="12.75">
      <c r="A14" s="241">
        <v>3</v>
      </c>
      <c r="B14" s="242" t="s">
        <v>1209</v>
      </c>
      <c r="C14" s="243" t="s">
        <v>1210</v>
      </c>
      <c r="D14" s="244" t="s">
        <v>183</v>
      </c>
      <c r="E14" s="245">
        <v>4.945</v>
      </c>
      <c r="F14" s="828"/>
      <c r="G14" s="246">
        <f>E14*F14</f>
        <v>0</v>
      </c>
      <c r="H14" s="247">
        <v>0</v>
      </c>
      <c r="I14" s="248">
        <f>E14*H14</f>
        <v>0</v>
      </c>
      <c r="J14" s="247">
        <v>-0.55</v>
      </c>
      <c r="K14" s="248">
        <f>E14*J14</f>
        <v>-2.7197500000000003</v>
      </c>
      <c r="O14" s="240">
        <v>2</v>
      </c>
      <c r="AA14" s="213">
        <v>1</v>
      </c>
      <c r="AB14" s="213">
        <v>1</v>
      </c>
      <c r="AC14" s="213">
        <v>1</v>
      </c>
      <c r="AZ14" s="213">
        <v>1</v>
      </c>
      <c r="BA14" s="213">
        <f>IF(AZ14=1,G14,0)</f>
        <v>0</v>
      </c>
      <c r="BB14" s="213">
        <f>IF(AZ14=2,G14,0)</f>
        <v>0</v>
      </c>
      <c r="BC14" s="213">
        <f>IF(AZ14=3,G14,0)</f>
        <v>0</v>
      </c>
      <c r="BD14" s="213">
        <f>IF(AZ14=4,G14,0)</f>
        <v>0</v>
      </c>
      <c r="BE14" s="213">
        <f>IF(AZ14=5,G14,0)</f>
        <v>0</v>
      </c>
      <c r="CA14" s="240">
        <v>1</v>
      </c>
      <c r="CB14" s="240">
        <v>1</v>
      </c>
    </row>
    <row r="15" spans="1:15" ht="12.75">
      <c r="A15" s="249"/>
      <c r="B15" s="250"/>
      <c r="C15" s="768" t="s">
        <v>1205</v>
      </c>
      <c r="D15" s="769"/>
      <c r="E15" s="769"/>
      <c r="F15" s="769"/>
      <c r="G15" s="770"/>
      <c r="I15" s="251"/>
      <c r="K15" s="251"/>
      <c r="L15" s="252" t="s">
        <v>1205</v>
      </c>
      <c r="O15" s="240">
        <v>3</v>
      </c>
    </row>
    <row r="16" spans="1:15" ht="22.5">
      <c r="A16" s="249"/>
      <c r="B16" s="253"/>
      <c r="C16" s="809" t="s">
        <v>1206</v>
      </c>
      <c r="D16" s="810"/>
      <c r="E16" s="254">
        <v>4.945</v>
      </c>
      <c r="F16" s="255"/>
      <c r="G16" s="256"/>
      <c r="H16" s="257"/>
      <c r="I16" s="251"/>
      <c r="J16" s="258"/>
      <c r="K16" s="251"/>
      <c r="M16" s="252" t="s">
        <v>1206</v>
      </c>
      <c r="O16" s="240"/>
    </row>
    <row r="17" spans="1:80" ht="12.75">
      <c r="A17" s="241">
        <v>4</v>
      </c>
      <c r="B17" s="242" t="s">
        <v>1211</v>
      </c>
      <c r="C17" s="243" t="s">
        <v>1212</v>
      </c>
      <c r="D17" s="244" t="s">
        <v>186</v>
      </c>
      <c r="E17" s="245">
        <v>107.4353</v>
      </c>
      <c r="F17" s="828"/>
      <c r="G17" s="246">
        <f>E17*F17</f>
        <v>0</v>
      </c>
      <c r="H17" s="247">
        <v>0</v>
      </c>
      <c r="I17" s="248">
        <f>E17*H17</f>
        <v>0</v>
      </c>
      <c r="J17" s="247">
        <v>0</v>
      </c>
      <c r="K17" s="248">
        <f>E17*J17</f>
        <v>0</v>
      </c>
      <c r="O17" s="240">
        <v>2</v>
      </c>
      <c r="AA17" s="213">
        <v>1</v>
      </c>
      <c r="AB17" s="213">
        <v>1</v>
      </c>
      <c r="AC17" s="213">
        <v>1</v>
      </c>
      <c r="AZ17" s="213">
        <v>1</v>
      </c>
      <c r="BA17" s="213">
        <f>IF(AZ17=1,G17,0)</f>
        <v>0</v>
      </c>
      <c r="BB17" s="213">
        <f>IF(AZ17=2,G17,0)</f>
        <v>0</v>
      </c>
      <c r="BC17" s="213">
        <f>IF(AZ17=3,G17,0)</f>
        <v>0</v>
      </c>
      <c r="BD17" s="213">
        <f>IF(AZ17=4,G17,0)</f>
        <v>0</v>
      </c>
      <c r="BE17" s="213">
        <f>IF(AZ17=5,G17,0)</f>
        <v>0</v>
      </c>
      <c r="CA17" s="240">
        <v>1</v>
      </c>
      <c r="CB17" s="240">
        <v>1</v>
      </c>
    </row>
    <row r="18" spans="1:15" ht="12.75">
      <c r="A18" s="249"/>
      <c r="B18" s="250"/>
      <c r="C18" s="768" t="s">
        <v>1213</v>
      </c>
      <c r="D18" s="769"/>
      <c r="E18" s="769"/>
      <c r="F18" s="769"/>
      <c r="G18" s="770"/>
      <c r="I18" s="251"/>
      <c r="K18" s="251"/>
      <c r="L18" s="252" t="s">
        <v>1213</v>
      </c>
      <c r="O18" s="240">
        <v>3</v>
      </c>
    </row>
    <row r="19" spans="1:15" ht="22.5">
      <c r="A19" s="249"/>
      <c r="B19" s="250"/>
      <c r="C19" s="768" t="s">
        <v>1214</v>
      </c>
      <c r="D19" s="769"/>
      <c r="E19" s="769"/>
      <c r="F19" s="769"/>
      <c r="G19" s="770"/>
      <c r="I19" s="251"/>
      <c r="K19" s="251"/>
      <c r="L19" s="252" t="s">
        <v>1214</v>
      </c>
      <c r="O19" s="240">
        <v>3</v>
      </c>
    </row>
    <row r="20" spans="1:15" ht="22.5">
      <c r="A20" s="249"/>
      <c r="B20" s="253"/>
      <c r="C20" s="809" t="s">
        <v>1215</v>
      </c>
      <c r="D20" s="810"/>
      <c r="E20" s="254">
        <v>3.1648</v>
      </c>
      <c r="F20" s="255"/>
      <c r="G20" s="256"/>
      <c r="H20" s="257"/>
      <c r="I20" s="251"/>
      <c r="J20" s="258"/>
      <c r="K20" s="251"/>
      <c r="M20" s="252" t="s">
        <v>1215</v>
      </c>
      <c r="O20" s="240"/>
    </row>
    <row r="21" spans="1:15" ht="22.5">
      <c r="A21" s="249"/>
      <c r="B21" s="253"/>
      <c r="C21" s="809" t="s">
        <v>1216</v>
      </c>
      <c r="D21" s="810"/>
      <c r="E21" s="254">
        <v>11.224</v>
      </c>
      <c r="F21" s="255"/>
      <c r="G21" s="256"/>
      <c r="H21" s="257"/>
      <c r="I21" s="251"/>
      <c r="J21" s="258"/>
      <c r="K21" s="251"/>
      <c r="M21" s="252" t="s">
        <v>1216</v>
      </c>
      <c r="O21" s="240"/>
    </row>
    <row r="22" spans="1:15" ht="22.5">
      <c r="A22" s="249"/>
      <c r="B22" s="253"/>
      <c r="C22" s="809" t="s">
        <v>1217</v>
      </c>
      <c r="D22" s="810"/>
      <c r="E22" s="254">
        <v>69.7245</v>
      </c>
      <c r="F22" s="255"/>
      <c r="G22" s="256"/>
      <c r="H22" s="257"/>
      <c r="I22" s="251"/>
      <c r="J22" s="258"/>
      <c r="K22" s="251"/>
      <c r="M22" s="252" t="s">
        <v>1217</v>
      </c>
      <c r="O22" s="240"/>
    </row>
    <row r="23" spans="1:15" ht="22.5">
      <c r="A23" s="249"/>
      <c r="B23" s="253"/>
      <c r="C23" s="809" t="s">
        <v>1218</v>
      </c>
      <c r="D23" s="810"/>
      <c r="E23" s="254">
        <v>23.322</v>
      </c>
      <c r="F23" s="255"/>
      <c r="G23" s="256"/>
      <c r="H23" s="257"/>
      <c r="I23" s="251"/>
      <c r="J23" s="258"/>
      <c r="K23" s="251"/>
      <c r="M23" s="252" t="s">
        <v>1218</v>
      </c>
      <c r="O23" s="240"/>
    </row>
    <row r="24" spans="1:80" ht="12.75">
      <c r="A24" s="241">
        <v>5</v>
      </c>
      <c r="B24" s="242" t="s">
        <v>1219</v>
      </c>
      <c r="C24" s="243" t="s">
        <v>1220</v>
      </c>
      <c r="D24" s="244" t="s">
        <v>186</v>
      </c>
      <c r="E24" s="245">
        <v>134.2941</v>
      </c>
      <c r="F24" s="828"/>
      <c r="G24" s="246">
        <f>E24*F24</f>
        <v>0</v>
      </c>
      <c r="H24" s="247">
        <v>0</v>
      </c>
      <c r="I24" s="248">
        <f>E24*H24</f>
        <v>0</v>
      </c>
      <c r="J24" s="247">
        <v>0</v>
      </c>
      <c r="K24" s="248">
        <f>E24*J24</f>
        <v>0</v>
      </c>
      <c r="O24" s="240">
        <v>2</v>
      </c>
      <c r="AA24" s="213">
        <v>1</v>
      </c>
      <c r="AB24" s="213">
        <v>1</v>
      </c>
      <c r="AC24" s="213">
        <v>1</v>
      </c>
      <c r="AZ24" s="213">
        <v>1</v>
      </c>
      <c r="BA24" s="213">
        <f>IF(AZ24=1,G24,0)</f>
        <v>0</v>
      </c>
      <c r="BB24" s="213">
        <f>IF(AZ24=2,G24,0)</f>
        <v>0</v>
      </c>
      <c r="BC24" s="213">
        <f>IF(AZ24=3,G24,0)</f>
        <v>0</v>
      </c>
      <c r="BD24" s="213">
        <f>IF(AZ24=4,G24,0)</f>
        <v>0</v>
      </c>
      <c r="BE24" s="213">
        <f>IF(AZ24=5,G24,0)</f>
        <v>0</v>
      </c>
      <c r="CA24" s="240">
        <v>1</v>
      </c>
      <c r="CB24" s="240">
        <v>1</v>
      </c>
    </row>
    <row r="25" spans="1:15" ht="12.75">
      <c r="A25" s="249"/>
      <c r="B25" s="250"/>
      <c r="C25" s="768" t="s">
        <v>1221</v>
      </c>
      <c r="D25" s="769"/>
      <c r="E25" s="769"/>
      <c r="F25" s="769"/>
      <c r="G25" s="770"/>
      <c r="I25" s="251"/>
      <c r="K25" s="251"/>
      <c r="L25" s="252" t="s">
        <v>1221</v>
      </c>
      <c r="O25" s="240">
        <v>3</v>
      </c>
    </row>
    <row r="26" spans="1:15" ht="22.5">
      <c r="A26" s="249"/>
      <c r="B26" s="250"/>
      <c r="C26" s="768" t="s">
        <v>1214</v>
      </c>
      <c r="D26" s="769"/>
      <c r="E26" s="769"/>
      <c r="F26" s="769"/>
      <c r="G26" s="770"/>
      <c r="I26" s="251"/>
      <c r="K26" s="251"/>
      <c r="L26" s="252" t="s">
        <v>1214</v>
      </c>
      <c r="O26" s="240">
        <v>3</v>
      </c>
    </row>
    <row r="27" spans="1:15" ht="22.5">
      <c r="A27" s="249"/>
      <c r="B27" s="253"/>
      <c r="C27" s="809" t="s">
        <v>1222</v>
      </c>
      <c r="D27" s="810"/>
      <c r="E27" s="254">
        <v>3.956</v>
      </c>
      <c r="F27" s="255"/>
      <c r="G27" s="256"/>
      <c r="H27" s="257"/>
      <c r="I27" s="251"/>
      <c r="J27" s="258"/>
      <c r="K27" s="251"/>
      <c r="M27" s="252" t="s">
        <v>1222</v>
      </c>
      <c r="O27" s="240"/>
    </row>
    <row r="28" spans="1:15" ht="22.5">
      <c r="A28" s="249"/>
      <c r="B28" s="253"/>
      <c r="C28" s="809" t="s">
        <v>1223</v>
      </c>
      <c r="D28" s="810"/>
      <c r="E28" s="254">
        <v>14.03</v>
      </c>
      <c r="F28" s="255"/>
      <c r="G28" s="256"/>
      <c r="H28" s="257"/>
      <c r="I28" s="251"/>
      <c r="J28" s="258"/>
      <c r="K28" s="251"/>
      <c r="M28" s="252" t="s">
        <v>1223</v>
      </c>
      <c r="O28" s="240"/>
    </row>
    <row r="29" spans="1:15" ht="22.5">
      <c r="A29" s="249"/>
      <c r="B29" s="253"/>
      <c r="C29" s="809" t="s">
        <v>1224</v>
      </c>
      <c r="D29" s="810"/>
      <c r="E29" s="254">
        <v>87.1556</v>
      </c>
      <c r="F29" s="255"/>
      <c r="G29" s="256"/>
      <c r="H29" s="257"/>
      <c r="I29" s="251"/>
      <c r="J29" s="258"/>
      <c r="K29" s="251"/>
      <c r="M29" s="252" t="s">
        <v>1224</v>
      </c>
      <c r="O29" s="240"/>
    </row>
    <row r="30" spans="1:15" ht="22.5">
      <c r="A30" s="249"/>
      <c r="B30" s="253"/>
      <c r="C30" s="809" t="s">
        <v>1225</v>
      </c>
      <c r="D30" s="810"/>
      <c r="E30" s="254">
        <v>29.1525</v>
      </c>
      <c r="F30" s="255"/>
      <c r="G30" s="256"/>
      <c r="H30" s="257"/>
      <c r="I30" s="251"/>
      <c r="J30" s="258"/>
      <c r="K30" s="251"/>
      <c r="M30" s="252" t="s">
        <v>1225</v>
      </c>
      <c r="O30" s="240"/>
    </row>
    <row r="31" spans="1:80" ht="12.75">
      <c r="A31" s="241">
        <v>6</v>
      </c>
      <c r="B31" s="242" t="s">
        <v>1226</v>
      </c>
      <c r="C31" s="243" t="s">
        <v>1227</v>
      </c>
      <c r="D31" s="244" t="s">
        <v>186</v>
      </c>
      <c r="E31" s="245">
        <v>120.8647</v>
      </c>
      <c r="F31" s="828"/>
      <c r="G31" s="246">
        <f>E31*F31</f>
        <v>0</v>
      </c>
      <c r="H31" s="247">
        <v>0</v>
      </c>
      <c r="I31" s="248">
        <f>E31*H31</f>
        <v>0</v>
      </c>
      <c r="J31" s="247">
        <v>0</v>
      </c>
      <c r="K31" s="248">
        <f>E31*J31</f>
        <v>0</v>
      </c>
      <c r="O31" s="240">
        <v>2</v>
      </c>
      <c r="AA31" s="213">
        <v>1</v>
      </c>
      <c r="AB31" s="213">
        <v>1</v>
      </c>
      <c r="AC31" s="213">
        <v>1</v>
      </c>
      <c r="AZ31" s="213">
        <v>1</v>
      </c>
      <c r="BA31" s="213">
        <f>IF(AZ31=1,G31,0)</f>
        <v>0</v>
      </c>
      <c r="BB31" s="213">
        <f>IF(AZ31=2,G31,0)</f>
        <v>0</v>
      </c>
      <c r="BC31" s="213">
        <f>IF(AZ31=3,G31,0)</f>
        <v>0</v>
      </c>
      <c r="BD31" s="213">
        <f>IF(AZ31=4,G31,0)</f>
        <v>0</v>
      </c>
      <c r="BE31" s="213">
        <f>IF(AZ31=5,G31,0)</f>
        <v>0</v>
      </c>
      <c r="CA31" s="240">
        <v>1</v>
      </c>
      <c r="CB31" s="240">
        <v>1</v>
      </c>
    </row>
    <row r="32" spans="1:15" ht="12.75">
      <c r="A32" s="249"/>
      <c r="B32" s="250"/>
      <c r="C32" s="768" t="s">
        <v>1228</v>
      </c>
      <c r="D32" s="769"/>
      <c r="E32" s="769"/>
      <c r="F32" s="769"/>
      <c r="G32" s="770"/>
      <c r="I32" s="251"/>
      <c r="K32" s="251"/>
      <c r="L32" s="252" t="s">
        <v>1228</v>
      </c>
      <c r="O32" s="240">
        <v>3</v>
      </c>
    </row>
    <row r="33" spans="1:15" ht="12.75">
      <c r="A33" s="249"/>
      <c r="B33" s="250"/>
      <c r="C33" s="768" t="s">
        <v>1229</v>
      </c>
      <c r="D33" s="769"/>
      <c r="E33" s="769"/>
      <c r="F33" s="769"/>
      <c r="G33" s="770"/>
      <c r="I33" s="251"/>
      <c r="K33" s="251"/>
      <c r="L33" s="252" t="s">
        <v>1229</v>
      </c>
      <c r="O33" s="240">
        <v>3</v>
      </c>
    </row>
    <row r="34" spans="1:15" ht="12.75">
      <c r="A34" s="249"/>
      <c r="B34" s="250"/>
      <c r="C34" s="768" t="s">
        <v>1230</v>
      </c>
      <c r="D34" s="769"/>
      <c r="E34" s="769"/>
      <c r="F34" s="769"/>
      <c r="G34" s="770"/>
      <c r="I34" s="251"/>
      <c r="K34" s="251"/>
      <c r="L34" s="252" t="s">
        <v>1230</v>
      </c>
      <c r="O34" s="240">
        <v>3</v>
      </c>
    </row>
    <row r="35" spans="1:15" ht="22.5">
      <c r="A35" s="249"/>
      <c r="B35" s="253"/>
      <c r="C35" s="809" t="s">
        <v>1231</v>
      </c>
      <c r="D35" s="810"/>
      <c r="E35" s="254">
        <v>3.5604</v>
      </c>
      <c r="F35" s="255"/>
      <c r="G35" s="256"/>
      <c r="H35" s="257"/>
      <c r="I35" s="251"/>
      <c r="J35" s="258"/>
      <c r="K35" s="251"/>
      <c r="M35" s="252" t="s">
        <v>1231</v>
      </c>
      <c r="O35" s="240"/>
    </row>
    <row r="36" spans="1:15" ht="22.5">
      <c r="A36" s="249"/>
      <c r="B36" s="253"/>
      <c r="C36" s="809" t="s">
        <v>1232</v>
      </c>
      <c r="D36" s="810"/>
      <c r="E36" s="254">
        <v>12.627</v>
      </c>
      <c r="F36" s="255"/>
      <c r="G36" s="256"/>
      <c r="H36" s="257"/>
      <c r="I36" s="251"/>
      <c r="J36" s="258"/>
      <c r="K36" s="251"/>
      <c r="M36" s="252" t="s">
        <v>1232</v>
      </c>
      <c r="O36" s="240"/>
    </row>
    <row r="37" spans="1:15" ht="22.5">
      <c r="A37" s="249"/>
      <c r="B37" s="253"/>
      <c r="C37" s="809" t="s">
        <v>1233</v>
      </c>
      <c r="D37" s="810"/>
      <c r="E37" s="254">
        <v>78.4401</v>
      </c>
      <c r="F37" s="255"/>
      <c r="G37" s="256"/>
      <c r="H37" s="257"/>
      <c r="I37" s="251"/>
      <c r="J37" s="258"/>
      <c r="K37" s="251"/>
      <c r="M37" s="252" t="s">
        <v>1233</v>
      </c>
      <c r="O37" s="240"/>
    </row>
    <row r="38" spans="1:15" ht="22.5">
      <c r="A38" s="249"/>
      <c r="B38" s="253"/>
      <c r="C38" s="809" t="s">
        <v>1234</v>
      </c>
      <c r="D38" s="810"/>
      <c r="E38" s="254">
        <v>26.2372</v>
      </c>
      <c r="F38" s="255"/>
      <c r="G38" s="256"/>
      <c r="H38" s="257"/>
      <c r="I38" s="251"/>
      <c r="J38" s="258"/>
      <c r="K38" s="251"/>
      <c r="M38" s="252" t="s">
        <v>1234</v>
      </c>
      <c r="O38" s="240"/>
    </row>
    <row r="39" spans="1:80" ht="12.75">
      <c r="A39" s="241">
        <v>7</v>
      </c>
      <c r="B39" s="242" t="s">
        <v>227</v>
      </c>
      <c r="C39" s="243" t="s">
        <v>228</v>
      </c>
      <c r="D39" s="244" t="s">
        <v>186</v>
      </c>
      <c r="E39" s="245">
        <v>171.1257</v>
      </c>
      <c r="F39" s="828"/>
      <c r="G39" s="246">
        <f>E39*F39</f>
        <v>0</v>
      </c>
      <c r="H39" s="247">
        <v>0</v>
      </c>
      <c r="I39" s="248">
        <f>E39*H39</f>
        <v>0</v>
      </c>
      <c r="J39" s="247">
        <v>0</v>
      </c>
      <c r="K39" s="248">
        <f>E39*J39</f>
        <v>0</v>
      </c>
      <c r="O39" s="240">
        <v>2</v>
      </c>
      <c r="AA39" s="213">
        <v>1</v>
      </c>
      <c r="AB39" s="213">
        <v>1</v>
      </c>
      <c r="AC39" s="213">
        <v>1</v>
      </c>
      <c r="AZ39" s="213">
        <v>1</v>
      </c>
      <c r="BA39" s="213">
        <f>IF(AZ39=1,G39,0)</f>
        <v>0</v>
      </c>
      <c r="BB39" s="213">
        <f>IF(AZ39=2,G39,0)</f>
        <v>0</v>
      </c>
      <c r="BC39" s="213">
        <f>IF(AZ39=3,G39,0)</f>
        <v>0</v>
      </c>
      <c r="BD39" s="213">
        <f>IF(AZ39=4,G39,0)</f>
        <v>0</v>
      </c>
      <c r="BE39" s="213">
        <f>IF(AZ39=5,G39,0)</f>
        <v>0</v>
      </c>
      <c r="CA39" s="240">
        <v>1</v>
      </c>
      <c r="CB39" s="240">
        <v>1</v>
      </c>
    </row>
    <row r="40" spans="1:15" ht="12.75">
      <c r="A40" s="249"/>
      <c r="B40" s="250"/>
      <c r="C40" s="768" t="s">
        <v>1235</v>
      </c>
      <c r="D40" s="769"/>
      <c r="E40" s="769"/>
      <c r="F40" s="769"/>
      <c r="G40" s="770"/>
      <c r="I40" s="251"/>
      <c r="K40" s="251"/>
      <c r="L40" s="252" t="s">
        <v>1235</v>
      </c>
      <c r="O40" s="240">
        <v>3</v>
      </c>
    </row>
    <row r="41" spans="1:15" ht="12.75">
      <c r="A41" s="249"/>
      <c r="B41" s="253"/>
      <c r="C41" s="809" t="s">
        <v>1236</v>
      </c>
      <c r="D41" s="810"/>
      <c r="E41" s="254">
        <v>171.1257</v>
      </c>
      <c r="F41" s="255"/>
      <c r="G41" s="256"/>
      <c r="H41" s="257"/>
      <c r="I41" s="251"/>
      <c r="J41" s="258"/>
      <c r="K41" s="251"/>
      <c r="M41" s="252" t="s">
        <v>1236</v>
      </c>
      <c r="O41" s="240"/>
    </row>
    <row r="42" spans="1:80" ht="12.75">
      <c r="A42" s="241">
        <v>8</v>
      </c>
      <c r="B42" s="242" t="s">
        <v>230</v>
      </c>
      <c r="C42" s="243" t="s">
        <v>231</v>
      </c>
      <c r="D42" s="244" t="s">
        <v>186</v>
      </c>
      <c r="E42" s="245">
        <v>171.1257</v>
      </c>
      <c r="F42" s="828"/>
      <c r="G42" s="246">
        <f>E42*F42</f>
        <v>0</v>
      </c>
      <c r="H42" s="247">
        <v>0</v>
      </c>
      <c r="I42" s="248">
        <f>E42*H42</f>
        <v>0</v>
      </c>
      <c r="J42" s="247">
        <v>0</v>
      </c>
      <c r="K42" s="248">
        <f>E42*J42</f>
        <v>0</v>
      </c>
      <c r="O42" s="240">
        <v>2</v>
      </c>
      <c r="AA42" s="213">
        <v>1</v>
      </c>
      <c r="AB42" s="213">
        <v>1</v>
      </c>
      <c r="AC42" s="213">
        <v>1</v>
      </c>
      <c r="AZ42" s="213">
        <v>1</v>
      </c>
      <c r="BA42" s="213">
        <f>IF(AZ42=1,G42,0)</f>
        <v>0</v>
      </c>
      <c r="BB42" s="213">
        <f>IF(AZ42=2,G42,0)</f>
        <v>0</v>
      </c>
      <c r="BC42" s="213">
        <f>IF(AZ42=3,G42,0)</f>
        <v>0</v>
      </c>
      <c r="BD42" s="213">
        <f>IF(AZ42=4,G42,0)</f>
        <v>0</v>
      </c>
      <c r="BE42" s="213">
        <f>IF(AZ42=5,G42,0)</f>
        <v>0</v>
      </c>
      <c r="CA42" s="240">
        <v>1</v>
      </c>
      <c r="CB42" s="240">
        <v>1</v>
      </c>
    </row>
    <row r="43" spans="1:15" ht="12.75">
      <c r="A43" s="249"/>
      <c r="B43" s="250"/>
      <c r="C43" s="768" t="s">
        <v>1237</v>
      </c>
      <c r="D43" s="769"/>
      <c r="E43" s="769"/>
      <c r="F43" s="769"/>
      <c r="G43" s="770"/>
      <c r="I43" s="251"/>
      <c r="K43" s="251"/>
      <c r="L43" s="252" t="s">
        <v>1237</v>
      </c>
      <c r="O43" s="240">
        <v>3</v>
      </c>
    </row>
    <row r="44" spans="1:15" ht="12.75">
      <c r="A44" s="249"/>
      <c r="B44" s="253"/>
      <c r="C44" s="809" t="s">
        <v>1236</v>
      </c>
      <c r="D44" s="810"/>
      <c r="E44" s="254">
        <v>171.1257</v>
      </c>
      <c r="F44" s="255"/>
      <c r="G44" s="256"/>
      <c r="H44" s="257"/>
      <c r="I44" s="251"/>
      <c r="J44" s="258"/>
      <c r="K44" s="251"/>
      <c r="M44" s="252" t="s">
        <v>1236</v>
      </c>
      <c r="O44" s="240"/>
    </row>
    <row r="45" spans="1:80" ht="12.75">
      <c r="A45" s="241">
        <v>9</v>
      </c>
      <c r="B45" s="242" t="s">
        <v>1238</v>
      </c>
      <c r="C45" s="243" t="s">
        <v>1239</v>
      </c>
      <c r="D45" s="244" t="s">
        <v>186</v>
      </c>
      <c r="E45" s="245">
        <v>26.8588</v>
      </c>
      <c r="F45" s="828"/>
      <c r="G45" s="246">
        <f>E45*F45</f>
        <v>0</v>
      </c>
      <c r="H45" s="247">
        <v>0</v>
      </c>
      <c r="I45" s="248">
        <f>E45*H45</f>
        <v>0</v>
      </c>
      <c r="J45" s="247">
        <v>0</v>
      </c>
      <c r="K45" s="248">
        <f>E45*J45</f>
        <v>0</v>
      </c>
      <c r="O45" s="240">
        <v>2</v>
      </c>
      <c r="AA45" s="213">
        <v>1</v>
      </c>
      <c r="AB45" s="213">
        <v>1</v>
      </c>
      <c r="AC45" s="213">
        <v>1</v>
      </c>
      <c r="AZ45" s="213">
        <v>1</v>
      </c>
      <c r="BA45" s="213">
        <f>IF(AZ45=1,G45,0)</f>
        <v>0</v>
      </c>
      <c r="BB45" s="213">
        <f>IF(AZ45=2,G45,0)</f>
        <v>0</v>
      </c>
      <c r="BC45" s="213">
        <f>IF(AZ45=3,G45,0)</f>
        <v>0</v>
      </c>
      <c r="BD45" s="213">
        <f>IF(AZ45=4,G45,0)</f>
        <v>0</v>
      </c>
      <c r="BE45" s="213">
        <f>IF(AZ45=5,G45,0)</f>
        <v>0</v>
      </c>
      <c r="CA45" s="240">
        <v>1</v>
      </c>
      <c r="CB45" s="240">
        <v>1</v>
      </c>
    </row>
    <row r="46" spans="1:15" ht="12.75">
      <c r="A46" s="249"/>
      <c r="B46" s="250"/>
      <c r="C46" s="768" t="s">
        <v>1240</v>
      </c>
      <c r="D46" s="769"/>
      <c r="E46" s="769"/>
      <c r="F46" s="769"/>
      <c r="G46" s="770"/>
      <c r="I46" s="251"/>
      <c r="K46" s="251"/>
      <c r="L46" s="252" t="s">
        <v>1240</v>
      </c>
      <c r="O46" s="240">
        <v>3</v>
      </c>
    </row>
    <row r="47" spans="1:15" ht="12.75">
      <c r="A47" s="249"/>
      <c r="B47" s="250"/>
      <c r="C47" s="768" t="s">
        <v>1241</v>
      </c>
      <c r="D47" s="769"/>
      <c r="E47" s="769"/>
      <c r="F47" s="769"/>
      <c r="G47" s="770"/>
      <c r="I47" s="251"/>
      <c r="K47" s="251"/>
      <c r="L47" s="252" t="s">
        <v>1241</v>
      </c>
      <c r="O47" s="240">
        <v>3</v>
      </c>
    </row>
    <row r="48" spans="1:15" ht="22.5">
      <c r="A48" s="249"/>
      <c r="B48" s="253"/>
      <c r="C48" s="809" t="s">
        <v>1242</v>
      </c>
      <c r="D48" s="810"/>
      <c r="E48" s="254">
        <v>0.7912</v>
      </c>
      <c r="F48" s="255"/>
      <c r="G48" s="256"/>
      <c r="H48" s="257"/>
      <c r="I48" s="251"/>
      <c r="J48" s="258"/>
      <c r="K48" s="251"/>
      <c r="M48" s="252" t="s">
        <v>1242</v>
      </c>
      <c r="O48" s="240"/>
    </row>
    <row r="49" spans="1:15" ht="22.5">
      <c r="A49" s="249"/>
      <c r="B49" s="253"/>
      <c r="C49" s="809" t="s">
        <v>1243</v>
      </c>
      <c r="D49" s="810"/>
      <c r="E49" s="254">
        <v>2.806</v>
      </c>
      <c r="F49" s="255"/>
      <c r="G49" s="256"/>
      <c r="H49" s="257"/>
      <c r="I49" s="251"/>
      <c r="J49" s="258"/>
      <c r="K49" s="251"/>
      <c r="M49" s="252" t="s">
        <v>1243</v>
      </c>
      <c r="O49" s="240"/>
    </row>
    <row r="50" spans="1:15" ht="22.5">
      <c r="A50" s="249"/>
      <c r="B50" s="253"/>
      <c r="C50" s="809" t="s">
        <v>1244</v>
      </c>
      <c r="D50" s="810"/>
      <c r="E50" s="254">
        <v>17.4311</v>
      </c>
      <c r="F50" s="255"/>
      <c r="G50" s="256"/>
      <c r="H50" s="257"/>
      <c r="I50" s="251"/>
      <c r="J50" s="258"/>
      <c r="K50" s="251"/>
      <c r="M50" s="252" t="s">
        <v>1244</v>
      </c>
      <c r="O50" s="240"/>
    </row>
    <row r="51" spans="1:15" ht="22.5">
      <c r="A51" s="249"/>
      <c r="B51" s="253"/>
      <c r="C51" s="809" t="s">
        <v>1245</v>
      </c>
      <c r="D51" s="810"/>
      <c r="E51" s="254">
        <v>5.8305</v>
      </c>
      <c r="F51" s="255"/>
      <c r="G51" s="256"/>
      <c r="H51" s="257"/>
      <c r="I51" s="251"/>
      <c r="J51" s="258"/>
      <c r="K51" s="251"/>
      <c r="M51" s="252" t="s">
        <v>1245</v>
      </c>
      <c r="O51" s="240"/>
    </row>
    <row r="52" spans="1:80" ht="12.75">
      <c r="A52" s="241">
        <v>10</v>
      </c>
      <c r="B52" s="242" t="s">
        <v>1246</v>
      </c>
      <c r="C52" s="243" t="s">
        <v>1247</v>
      </c>
      <c r="D52" s="244" t="s">
        <v>186</v>
      </c>
      <c r="E52" s="245">
        <v>26.8588</v>
      </c>
      <c r="F52" s="828"/>
      <c r="G52" s="246">
        <f>E52*F52</f>
        <v>0</v>
      </c>
      <c r="H52" s="247">
        <v>0</v>
      </c>
      <c r="I52" s="248">
        <f>E52*H52</f>
        <v>0</v>
      </c>
      <c r="J52" s="247">
        <v>0</v>
      </c>
      <c r="K52" s="248">
        <f>E52*J52</f>
        <v>0</v>
      </c>
      <c r="O52" s="240">
        <v>2</v>
      </c>
      <c r="AA52" s="213">
        <v>1</v>
      </c>
      <c r="AB52" s="213">
        <v>1</v>
      </c>
      <c r="AC52" s="213">
        <v>1</v>
      </c>
      <c r="AZ52" s="213">
        <v>1</v>
      </c>
      <c r="BA52" s="213">
        <f>IF(AZ52=1,G52,0)</f>
        <v>0</v>
      </c>
      <c r="BB52" s="213">
        <f>IF(AZ52=2,G52,0)</f>
        <v>0</v>
      </c>
      <c r="BC52" s="213">
        <f>IF(AZ52=3,G52,0)</f>
        <v>0</v>
      </c>
      <c r="BD52" s="213">
        <f>IF(AZ52=4,G52,0)</f>
        <v>0</v>
      </c>
      <c r="BE52" s="213">
        <f>IF(AZ52=5,G52,0)</f>
        <v>0</v>
      </c>
      <c r="CA52" s="240">
        <v>1</v>
      </c>
      <c r="CB52" s="240">
        <v>1</v>
      </c>
    </row>
    <row r="53" spans="1:15" ht="12.75">
      <c r="A53" s="249"/>
      <c r="B53" s="250"/>
      <c r="C53" s="768" t="s">
        <v>1228</v>
      </c>
      <c r="D53" s="769"/>
      <c r="E53" s="769"/>
      <c r="F53" s="769"/>
      <c r="G53" s="770"/>
      <c r="I53" s="251"/>
      <c r="K53" s="251"/>
      <c r="L53" s="252" t="s">
        <v>1228</v>
      </c>
      <c r="O53" s="240">
        <v>3</v>
      </c>
    </row>
    <row r="54" spans="1:15" ht="12.75">
      <c r="A54" s="249"/>
      <c r="B54" s="250"/>
      <c r="C54" s="768" t="s">
        <v>1229</v>
      </c>
      <c r="D54" s="769"/>
      <c r="E54" s="769"/>
      <c r="F54" s="769"/>
      <c r="G54" s="770"/>
      <c r="I54" s="251"/>
      <c r="K54" s="251"/>
      <c r="L54" s="252" t="s">
        <v>1229</v>
      </c>
      <c r="O54" s="240">
        <v>3</v>
      </c>
    </row>
    <row r="55" spans="1:15" ht="12.75">
      <c r="A55" s="249"/>
      <c r="B55" s="250"/>
      <c r="C55" s="768" t="s">
        <v>1230</v>
      </c>
      <c r="D55" s="769"/>
      <c r="E55" s="769"/>
      <c r="F55" s="769"/>
      <c r="G55" s="770"/>
      <c r="I55" s="251"/>
      <c r="K55" s="251"/>
      <c r="L55" s="252" t="s">
        <v>1230</v>
      </c>
      <c r="O55" s="240">
        <v>3</v>
      </c>
    </row>
    <row r="56" spans="1:15" ht="22.5">
      <c r="A56" s="249"/>
      <c r="B56" s="253"/>
      <c r="C56" s="809" t="s">
        <v>1242</v>
      </c>
      <c r="D56" s="810"/>
      <c r="E56" s="254">
        <v>0.7912</v>
      </c>
      <c r="F56" s="255"/>
      <c r="G56" s="256"/>
      <c r="H56" s="257"/>
      <c r="I56" s="251"/>
      <c r="J56" s="258"/>
      <c r="K56" s="251"/>
      <c r="M56" s="252" t="s">
        <v>1242</v>
      </c>
      <c r="O56" s="240"/>
    </row>
    <row r="57" spans="1:15" ht="22.5">
      <c r="A57" s="249"/>
      <c r="B57" s="253"/>
      <c r="C57" s="809" t="s">
        <v>1243</v>
      </c>
      <c r="D57" s="810"/>
      <c r="E57" s="254">
        <v>2.806</v>
      </c>
      <c r="F57" s="255"/>
      <c r="G57" s="256"/>
      <c r="H57" s="257"/>
      <c r="I57" s="251"/>
      <c r="J57" s="258"/>
      <c r="K57" s="251"/>
      <c r="M57" s="252" t="s">
        <v>1243</v>
      </c>
      <c r="O57" s="240"/>
    </row>
    <row r="58" spans="1:15" ht="22.5">
      <c r="A58" s="249"/>
      <c r="B58" s="253"/>
      <c r="C58" s="809" t="s">
        <v>1244</v>
      </c>
      <c r="D58" s="810"/>
      <c r="E58" s="254">
        <v>17.4311</v>
      </c>
      <c r="F58" s="255"/>
      <c r="G58" s="256"/>
      <c r="H58" s="257"/>
      <c r="I58" s="251"/>
      <c r="J58" s="258"/>
      <c r="K58" s="251"/>
      <c r="M58" s="252" t="s">
        <v>1244</v>
      </c>
      <c r="O58" s="240"/>
    </row>
    <row r="59" spans="1:15" ht="22.5">
      <c r="A59" s="249"/>
      <c r="B59" s="253"/>
      <c r="C59" s="809" t="s">
        <v>1245</v>
      </c>
      <c r="D59" s="810"/>
      <c r="E59" s="254">
        <v>5.8305</v>
      </c>
      <c r="F59" s="255"/>
      <c r="G59" s="256"/>
      <c r="H59" s="257"/>
      <c r="I59" s="251"/>
      <c r="J59" s="258"/>
      <c r="K59" s="251"/>
      <c r="M59" s="252" t="s">
        <v>1245</v>
      </c>
      <c r="O59" s="240"/>
    </row>
    <row r="60" spans="1:80" ht="12.75">
      <c r="A60" s="241">
        <v>11</v>
      </c>
      <c r="B60" s="242" t="s">
        <v>1248</v>
      </c>
      <c r="C60" s="243" t="s">
        <v>1249</v>
      </c>
      <c r="D60" s="244" t="s">
        <v>186</v>
      </c>
      <c r="E60" s="245">
        <v>70.6037</v>
      </c>
      <c r="F60" s="828"/>
      <c r="G60" s="246">
        <f>E60*F60</f>
        <v>0</v>
      </c>
      <c r="H60" s="247">
        <v>0</v>
      </c>
      <c r="I60" s="248">
        <f>E60*H60</f>
        <v>0</v>
      </c>
      <c r="J60" s="247">
        <v>0</v>
      </c>
      <c r="K60" s="248">
        <f>E60*J60</f>
        <v>0</v>
      </c>
      <c r="O60" s="240">
        <v>2</v>
      </c>
      <c r="AA60" s="213">
        <v>1</v>
      </c>
      <c r="AB60" s="213">
        <v>1</v>
      </c>
      <c r="AC60" s="213">
        <v>1</v>
      </c>
      <c r="AZ60" s="213">
        <v>1</v>
      </c>
      <c r="BA60" s="213">
        <f>IF(AZ60=1,G60,0)</f>
        <v>0</v>
      </c>
      <c r="BB60" s="213">
        <f>IF(AZ60=2,G60,0)</f>
        <v>0</v>
      </c>
      <c r="BC60" s="213">
        <f>IF(AZ60=3,G60,0)</f>
        <v>0</v>
      </c>
      <c r="BD60" s="213">
        <f>IF(AZ60=4,G60,0)</f>
        <v>0</v>
      </c>
      <c r="BE60" s="213">
        <f>IF(AZ60=5,G60,0)</f>
        <v>0</v>
      </c>
      <c r="CA60" s="240">
        <v>1</v>
      </c>
      <c r="CB60" s="240">
        <v>1</v>
      </c>
    </row>
    <row r="61" spans="1:15" ht="12.75">
      <c r="A61" s="249"/>
      <c r="B61" s="250"/>
      <c r="C61" s="768" t="s">
        <v>1250</v>
      </c>
      <c r="D61" s="769"/>
      <c r="E61" s="769"/>
      <c r="F61" s="769"/>
      <c r="G61" s="770"/>
      <c r="I61" s="251"/>
      <c r="K61" s="251"/>
      <c r="L61" s="252" t="s">
        <v>1250</v>
      </c>
      <c r="O61" s="240">
        <v>3</v>
      </c>
    </row>
    <row r="62" spans="1:15" ht="12.75">
      <c r="A62" s="249"/>
      <c r="B62" s="253"/>
      <c r="C62" s="809" t="s">
        <v>1251</v>
      </c>
      <c r="D62" s="810"/>
      <c r="E62" s="254">
        <v>107.4353</v>
      </c>
      <c r="F62" s="255"/>
      <c r="G62" s="256"/>
      <c r="H62" s="257"/>
      <c r="I62" s="251"/>
      <c r="J62" s="258"/>
      <c r="K62" s="251"/>
      <c r="M62" s="252" t="s">
        <v>1251</v>
      </c>
      <c r="O62" s="240"/>
    </row>
    <row r="63" spans="1:15" ht="12.75">
      <c r="A63" s="249"/>
      <c r="B63" s="253"/>
      <c r="C63" s="809" t="s">
        <v>1252</v>
      </c>
      <c r="D63" s="810"/>
      <c r="E63" s="254">
        <v>134.2941</v>
      </c>
      <c r="F63" s="255"/>
      <c r="G63" s="256"/>
      <c r="H63" s="257"/>
      <c r="I63" s="251"/>
      <c r="J63" s="258"/>
      <c r="K63" s="251"/>
      <c r="M63" s="252" t="s">
        <v>1252</v>
      </c>
      <c r="O63" s="240"/>
    </row>
    <row r="64" spans="1:15" ht="12.75">
      <c r="A64" s="249"/>
      <c r="B64" s="253"/>
      <c r="C64" s="809" t="s">
        <v>1253</v>
      </c>
      <c r="D64" s="810"/>
      <c r="E64" s="254">
        <v>-171.1257</v>
      </c>
      <c r="F64" s="255"/>
      <c r="G64" s="256"/>
      <c r="H64" s="257"/>
      <c r="I64" s="251"/>
      <c r="J64" s="258"/>
      <c r="K64" s="251"/>
      <c r="M64" s="252" t="s">
        <v>1253</v>
      </c>
      <c r="O64" s="240"/>
    </row>
    <row r="65" spans="1:80" ht="12.75">
      <c r="A65" s="241">
        <v>12</v>
      </c>
      <c r="B65" s="242" t="s">
        <v>1254</v>
      </c>
      <c r="C65" s="243" t="s">
        <v>1255</v>
      </c>
      <c r="D65" s="244" t="s">
        <v>186</v>
      </c>
      <c r="E65" s="245">
        <v>1412.074</v>
      </c>
      <c r="F65" s="828"/>
      <c r="G65" s="246">
        <f>E65*F65</f>
        <v>0</v>
      </c>
      <c r="H65" s="247">
        <v>0</v>
      </c>
      <c r="I65" s="248">
        <f>E65*H65</f>
        <v>0</v>
      </c>
      <c r="J65" s="247">
        <v>0</v>
      </c>
      <c r="K65" s="248">
        <f>E65*J65</f>
        <v>0</v>
      </c>
      <c r="O65" s="240">
        <v>2</v>
      </c>
      <c r="AA65" s="213">
        <v>1</v>
      </c>
      <c r="AB65" s="213">
        <v>1</v>
      </c>
      <c r="AC65" s="213">
        <v>1</v>
      </c>
      <c r="AZ65" s="213">
        <v>1</v>
      </c>
      <c r="BA65" s="213">
        <f>IF(AZ65=1,G65,0)</f>
        <v>0</v>
      </c>
      <c r="BB65" s="213">
        <f>IF(AZ65=2,G65,0)</f>
        <v>0</v>
      </c>
      <c r="BC65" s="213">
        <f>IF(AZ65=3,G65,0)</f>
        <v>0</v>
      </c>
      <c r="BD65" s="213">
        <f>IF(AZ65=4,G65,0)</f>
        <v>0</v>
      </c>
      <c r="BE65" s="213">
        <f>IF(AZ65=5,G65,0)</f>
        <v>0</v>
      </c>
      <c r="CA65" s="240">
        <v>1</v>
      </c>
      <c r="CB65" s="240">
        <v>1</v>
      </c>
    </row>
    <row r="66" spans="1:15" ht="12.75">
      <c r="A66" s="249"/>
      <c r="B66" s="250"/>
      <c r="C66" s="768" t="s">
        <v>1256</v>
      </c>
      <c r="D66" s="769"/>
      <c r="E66" s="769"/>
      <c r="F66" s="769"/>
      <c r="G66" s="770"/>
      <c r="I66" s="251"/>
      <c r="K66" s="251"/>
      <c r="L66" s="252" t="s">
        <v>1256</v>
      </c>
      <c r="O66" s="240">
        <v>3</v>
      </c>
    </row>
    <row r="67" spans="1:15" ht="12.75">
      <c r="A67" s="249"/>
      <c r="B67" s="253"/>
      <c r="C67" s="809" t="s">
        <v>1257</v>
      </c>
      <c r="D67" s="810"/>
      <c r="E67" s="254">
        <v>1412.074</v>
      </c>
      <c r="F67" s="255"/>
      <c r="G67" s="256"/>
      <c r="H67" s="257"/>
      <c r="I67" s="251"/>
      <c r="J67" s="258"/>
      <c r="K67" s="251"/>
      <c r="M67" s="252" t="s">
        <v>1257</v>
      </c>
      <c r="O67" s="240"/>
    </row>
    <row r="68" spans="1:80" ht="12.75">
      <c r="A68" s="241">
        <v>13</v>
      </c>
      <c r="B68" s="242" t="s">
        <v>1258</v>
      </c>
      <c r="C68" s="243" t="s">
        <v>1259</v>
      </c>
      <c r="D68" s="244" t="s">
        <v>186</v>
      </c>
      <c r="E68" s="245">
        <v>26.8588</v>
      </c>
      <c r="F68" s="828"/>
      <c r="G68" s="246">
        <f>E68*F68</f>
        <v>0</v>
      </c>
      <c r="H68" s="247">
        <v>0</v>
      </c>
      <c r="I68" s="248">
        <f>E68*H68</f>
        <v>0</v>
      </c>
      <c r="J68" s="247">
        <v>0</v>
      </c>
      <c r="K68" s="248">
        <f>E68*J68</f>
        <v>0</v>
      </c>
      <c r="O68" s="240">
        <v>2</v>
      </c>
      <c r="AA68" s="213">
        <v>1</v>
      </c>
      <c r="AB68" s="213">
        <v>1</v>
      </c>
      <c r="AC68" s="213">
        <v>1</v>
      </c>
      <c r="AZ68" s="213">
        <v>1</v>
      </c>
      <c r="BA68" s="213">
        <f>IF(AZ68=1,G68,0)</f>
        <v>0</v>
      </c>
      <c r="BB68" s="213">
        <f>IF(AZ68=2,G68,0)</f>
        <v>0</v>
      </c>
      <c r="BC68" s="213">
        <f>IF(AZ68=3,G68,0)</f>
        <v>0</v>
      </c>
      <c r="BD68" s="213">
        <f>IF(AZ68=4,G68,0)</f>
        <v>0</v>
      </c>
      <c r="BE68" s="213">
        <f>IF(AZ68=5,G68,0)</f>
        <v>0</v>
      </c>
      <c r="CA68" s="240">
        <v>1</v>
      </c>
      <c r="CB68" s="240">
        <v>1</v>
      </c>
    </row>
    <row r="69" spans="1:15" ht="12.75">
      <c r="A69" s="249"/>
      <c r="B69" s="250"/>
      <c r="C69" s="768" t="s">
        <v>1260</v>
      </c>
      <c r="D69" s="769"/>
      <c r="E69" s="769"/>
      <c r="F69" s="769"/>
      <c r="G69" s="770"/>
      <c r="I69" s="251"/>
      <c r="K69" s="251"/>
      <c r="L69" s="252" t="s">
        <v>1260</v>
      </c>
      <c r="O69" s="240">
        <v>3</v>
      </c>
    </row>
    <row r="70" spans="1:15" ht="12.75">
      <c r="A70" s="249"/>
      <c r="B70" s="253"/>
      <c r="C70" s="809" t="s">
        <v>1261</v>
      </c>
      <c r="D70" s="810"/>
      <c r="E70" s="254">
        <v>26.8588</v>
      </c>
      <c r="F70" s="255"/>
      <c r="G70" s="256"/>
      <c r="H70" s="257"/>
      <c r="I70" s="251"/>
      <c r="J70" s="258"/>
      <c r="K70" s="251"/>
      <c r="M70" s="252" t="s">
        <v>1261</v>
      </c>
      <c r="O70" s="240"/>
    </row>
    <row r="71" spans="1:80" ht="12.75">
      <c r="A71" s="241">
        <v>14</v>
      </c>
      <c r="B71" s="242" t="s">
        <v>1262</v>
      </c>
      <c r="C71" s="243" t="s">
        <v>1263</v>
      </c>
      <c r="D71" s="244" t="s">
        <v>186</v>
      </c>
      <c r="E71" s="245">
        <v>537.176</v>
      </c>
      <c r="F71" s="828"/>
      <c r="G71" s="246">
        <f>E71*F71</f>
        <v>0</v>
      </c>
      <c r="H71" s="247">
        <v>0</v>
      </c>
      <c r="I71" s="248">
        <f>E71*H71</f>
        <v>0</v>
      </c>
      <c r="J71" s="247">
        <v>0</v>
      </c>
      <c r="K71" s="248">
        <f>E71*J71</f>
        <v>0</v>
      </c>
      <c r="O71" s="240">
        <v>2</v>
      </c>
      <c r="AA71" s="213">
        <v>1</v>
      </c>
      <c r="AB71" s="213">
        <v>1</v>
      </c>
      <c r="AC71" s="213">
        <v>1</v>
      </c>
      <c r="AZ71" s="213">
        <v>1</v>
      </c>
      <c r="BA71" s="213">
        <f>IF(AZ71=1,G71,0)</f>
        <v>0</v>
      </c>
      <c r="BB71" s="213">
        <f>IF(AZ71=2,G71,0)</f>
        <v>0</v>
      </c>
      <c r="BC71" s="213">
        <f>IF(AZ71=3,G71,0)</f>
        <v>0</v>
      </c>
      <c r="BD71" s="213">
        <f>IF(AZ71=4,G71,0)</f>
        <v>0</v>
      </c>
      <c r="BE71" s="213">
        <f>IF(AZ71=5,G71,0)</f>
        <v>0</v>
      </c>
      <c r="CA71" s="240">
        <v>1</v>
      </c>
      <c r="CB71" s="240">
        <v>1</v>
      </c>
    </row>
    <row r="72" spans="1:15" ht="12.75">
      <c r="A72" s="249"/>
      <c r="B72" s="250"/>
      <c r="C72" s="768" t="s">
        <v>1256</v>
      </c>
      <c r="D72" s="769"/>
      <c r="E72" s="769"/>
      <c r="F72" s="769"/>
      <c r="G72" s="770"/>
      <c r="I72" s="251"/>
      <c r="K72" s="251"/>
      <c r="L72" s="252" t="s">
        <v>1256</v>
      </c>
      <c r="O72" s="240">
        <v>3</v>
      </c>
    </row>
    <row r="73" spans="1:15" ht="12.75">
      <c r="A73" s="249"/>
      <c r="B73" s="253"/>
      <c r="C73" s="809" t="s">
        <v>1264</v>
      </c>
      <c r="D73" s="810"/>
      <c r="E73" s="254">
        <v>537.176</v>
      </c>
      <c r="F73" s="255"/>
      <c r="G73" s="256"/>
      <c r="H73" s="257"/>
      <c r="I73" s="251"/>
      <c r="J73" s="258"/>
      <c r="K73" s="251"/>
      <c r="M73" s="252" t="s">
        <v>1264</v>
      </c>
      <c r="O73" s="240"/>
    </row>
    <row r="74" spans="1:80" ht="12.75">
      <c r="A74" s="241">
        <v>15</v>
      </c>
      <c r="B74" s="242" t="s">
        <v>1265</v>
      </c>
      <c r="C74" s="243" t="s">
        <v>1266</v>
      </c>
      <c r="D74" s="244" t="s">
        <v>186</v>
      </c>
      <c r="E74" s="245">
        <v>97.4625</v>
      </c>
      <c r="F74" s="828"/>
      <c r="G74" s="246">
        <f>E74*F74</f>
        <v>0</v>
      </c>
      <c r="H74" s="247">
        <v>0</v>
      </c>
      <c r="I74" s="248">
        <f>E74*H74</f>
        <v>0</v>
      </c>
      <c r="J74" s="247">
        <v>0</v>
      </c>
      <c r="K74" s="248">
        <f>E74*J74</f>
        <v>0</v>
      </c>
      <c r="O74" s="240">
        <v>2</v>
      </c>
      <c r="AA74" s="213">
        <v>1</v>
      </c>
      <c r="AB74" s="213">
        <v>1</v>
      </c>
      <c r="AC74" s="213">
        <v>1</v>
      </c>
      <c r="AZ74" s="213">
        <v>1</v>
      </c>
      <c r="BA74" s="213">
        <f>IF(AZ74=1,G74,0)</f>
        <v>0</v>
      </c>
      <c r="BB74" s="213">
        <f>IF(AZ74=2,G74,0)</f>
        <v>0</v>
      </c>
      <c r="BC74" s="213">
        <f>IF(AZ74=3,G74,0)</f>
        <v>0</v>
      </c>
      <c r="BD74" s="213">
        <f>IF(AZ74=4,G74,0)</f>
        <v>0</v>
      </c>
      <c r="BE74" s="213">
        <f>IF(AZ74=5,G74,0)</f>
        <v>0</v>
      </c>
      <c r="CA74" s="240">
        <v>1</v>
      </c>
      <c r="CB74" s="240">
        <v>1</v>
      </c>
    </row>
    <row r="75" spans="1:15" ht="12.75">
      <c r="A75" s="249"/>
      <c r="B75" s="250"/>
      <c r="C75" s="768" t="s">
        <v>1267</v>
      </c>
      <c r="D75" s="769"/>
      <c r="E75" s="769"/>
      <c r="F75" s="769"/>
      <c r="G75" s="770"/>
      <c r="I75" s="251"/>
      <c r="K75" s="251"/>
      <c r="L75" s="252" t="s">
        <v>1267</v>
      </c>
      <c r="O75" s="240">
        <v>3</v>
      </c>
    </row>
    <row r="76" spans="1:15" ht="12.75">
      <c r="A76" s="249"/>
      <c r="B76" s="253"/>
      <c r="C76" s="809" t="s">
        <v>1251</v>
      </c>
      <c r="D76" s="810"/>
      <c r="E76" s="254">
        <v>107.4353</v>
      </c>
      <c r="F76" s="255"/>
      <c r="G76" s="256"/>
      <c r="H76" s="257"/>
      <c r="I76" s="251"/>
      <c r="J76" s="258"/>
      <c r="K76" s="251"/>
      <c r="M76" s="252" t="s">
        <v>1251</v>
      </c>
      <c r="O76" s="240"/>
    </row>
    <row r="77" spans="1:15" ht="12.75">
      <c r="A77" s="249"/>
      <c r="B77" s="253"/>
      <c r="C77" s="809" t="s">
        <v>1252</v>
      </c>
      <c r="D77" s="810"/>
      <c r="E77" s="254">
        <v>134.2941</v>
      </c>
      <c r="F77" s="255"/>
      <c r="G77" s="256"/>
      <c r="H77" s="257"/>
      <c r="I77" s="251"/>
      <c r="J77" s="258"/>
      <c r="K77" s="251"/>
      <c r="M77" s="252" t="s">
        <v>1252</v>
      </c>
      <c r="O77" s="240"/>
    </row>
    <row r="78" spans="1:15" ht="12.75">
      <c r="A78" s="249"/>
      <c r="B78" s="253"/>
      <c r="C78" s="809" t="s">
        <v>1253</v>
      </c>
      <c r="D78" s="810"/>
      <c r="E78" s="254">
        <v>-171.1257</v>
      </c>
      <c r="F78" s="255"/>
      <c r="G78" s="256"/>
      <c r="H78" s="257"/>
      <c r="I78" s="251"/>
      <c r="J78" s="258"/>
      <c r="K78" s="251"/>
      <c r="M78" s="252" t="s">
        <v>1253</v>
      </c>
      <c r="O78" s="240"/>
    </row>
    <row r="79" spans="1:15" ht="12.75">
      <c r="A79" s="249"/>
      <c r="B79" s="253"/>
      <c r="C79" s="809" t="s">
        <v>1261</v>
      </c>
      <c r="D79" s="810"/>
      <c r="E79" s="254">
        <v>26.8588</v>
      </c>
      <c r="F79" s="255"/>
      <c r="G79" s="256"/>
      <c r="H79" s="257"/>
      <c r="I79" s="251"/>
      <c r="J79" s="258"/>
      <c r="K79" s="251"/>
      <c r="M79" s="252" t="s">
        <v>1261</v>
      </c>
      <c r="O79" s="240"/>
    </row>
    <row r="80" spans="1:80" ht="12.75">
      <c r="A80" s="241">
        <v>16</v>
      </c>
      <c r="B80" s="242" t="s">
        <v>1268</v>
      </c>
      <c r="C80" s="243" t="s">
        <v>1269</v>
      </c>
      <c r="D80" s="244" t="s">
        <v>186</v>
      </c>
      <c r="E80" s="245">
        <v>70.6037</v>
      </c>
      <c r="F80" s="828"/>
      <c r="G80" s="246">
        <f>E80*F80</f>
        <v>0</v>
      </c>
      <c r="H80" s="247">
        <v>0</v>
      </c>
      <c r="I80" s="248">
        <f>E80*H80</f>
        <v>0</v>
      </c>
      <c r="J80" s="247">
        <v>0</v>
      </c>
      <c r="K80" s="248">
        <f>E80*J80</f>
        <v>0</v>
      </c>
      <c r="O80" s="240">
        <v>2</v>
      </c>
      <c r="AA80" s="213">
        <v>1</v>
      </c>
      <c r="AB80" s="213">
        <v>1</v>
      </c>
      <c r="AC80" s="213">
        <v>1</v>
      </c>
      <c r="AZ80" s="213">
        <v>1</v>
      </c>
      <c r="BA80" s="213">
        <f>IF(AZ80=1,G80,0)</f>
        <v>0</v>
      </c>
      <c r="BB80" s="213">
        <f>IF(AZ80=2,G80,0)</f>
        <v>0</v>
      </c>
      <c r="BC80" s="213">
        <f>IF(AZ80=3,G80,0)</f>
        <v>0</v>
      </c>
      <c r="BD80" s="213">
        <f>IF(AZ80=4,G80,0)</f>
        <v>0</v>
      </c>
      <c r="BE80" s="213">
        <f>IF(AZ80=5,G80,0)</f>
        <v>0</v>
      </c>
      <c r="CA80" s="240">
        <v>1</v>
      </c>
      <c r="CB80" s="240">
        <v>1</v>
      </c>
    </row>
    <row r="81" spans="1:15" ht="12.75">
      <c r="A81" s="249"/>
      <c r="B81" s="253"/>
      <c r="C81" s="809" t="s">
        <v>1251</v>
      </c>
      <c r="D81" s="810"/>
      <c r="E81" s="254">
        <v>107.4353</v>
      </c>
      <c r="F81" s="255"/>
      <c r="G81" s="256"/>
      <c r="H81" s="257"/>
      <c r="I81" s="251"/>
      <c r="J81" s="258"/>
      <c r="K81" s="251"/>
      <c r="M81" s="252" t="s">
        <v>1251</v>
      </c>
      <c r="O81" s="240"/>
    </row>
    <row r="82" spans="1:15" ht="12.75">
      <c r="A82" s="249"/>
      <c r="B82" s="253"/>
      <c r="C82" s="809" t="s">
        <v>1252</v>
      </c>
      <c r="D82" s="810"/>
      <c r="E82" s="254">
        <v>134.2941</v>
      </c>
      <c r="F82" s="255"/>
      <c r="G82" s="256"/>
      <c r="H82" s="257"/>
      <c r="I82" s="251"/>
      <c r="J82" s="258"/>
      <c r="K82" s="251"/>
      <c r="M82" s="252" t="s">
        <v>1252</v>
      </c>
      <c r="O82" s="240"/>
    </row>
    <row r="83" spans="1:15" ht="12.75">
      <c r="A83" s="249"/>
      <c r="B83" s="253"/>
      <c r="C83" s="809" t="s">
        <v>1253</v>
      </c>
      <c r="D83" s="810"/>
      <c r="E83" s="254">
        <v>-171.1257</v>
      </c>
      <c r="F83" s="255"/>
      <c r="G83" s="256"/>
      <c r="H83" s="257"/>
      <c r="I83" s="251"/>
      <c r="J83" s="258"/>
      <c r="K83" s="251"/>
      <c r="M83" s="252" t="s">
        <v>1253</v>
      </c>
      <c r="O83" s="240"/>
    </row>
    <row r="84" spans="1:80" ht="12.75">
      <c r="A84" s="241">
        <v>17</v>
      </c>
      <c r="B84" s="242" t="s">
        <v>1270</v>
      </c>
      <c r="C84" s="243" t="s">
        <v>1271</v>
      </c>
      <c r="D84" s="244" t="s">
        <v>186</v>
      </c>
      <c r="E84" s="245">
        <v>26.8588</v>
      </c>
      <c r="F84" s="828"/>
      <c r="G84" s="246">
        <f>E84*F84</f>
        <v>0</v>
      </c>
      <c r="H84" s="247">
        <v>0</v>
      </c>
      <c r="I84" s="248">
        <f>E84*H84</f>
        <v>0</v>
      </c>
      <c r="J84" s="247">
        <v>0</v>
      </c>
      <c r="K84" s="248">
        <f>E84*J84</f>
        <v>0</v>
      </c>
      <c r="O84" s="240">
        <v>2</v>
      </c>
      <c r="AA84" s="213">
        <v>1</v>
      </c>
      <c r="AB84" s="213">
        <v>1</v>
      </c>
      <c r="AC84" s="213">
        <v>1</v>
      </c>
      <c r="AZ84" s="213">
        <v>1</v>
      </c>
      <c r="BA84" s="213">
        <f>IF(AZ84=1,G84,0)</f>
        <v>0</v>
      </c>
      <c r="BB84" s="213">
        <f>IF(AZ84=2,G84,0)</f>
        <v>0</v>
      </c>
      <c r="BC84" s="213">
        <f>IF(AZ84=3,G84,0)</f>
        <v>0</v>
      </c>
      <c r="BD84" s="213">
        <f>IF(AZ84=4,G84,0)</f>
        <v>0</v>
      </c>
      <c r="BE84" s="213">
        <f>IF(AZ84=5,G84,0)</f>
        <v>0</v>
      </c>
      <c r="CA84" s="240">
        <v>1</v>
      </c>
      <c r="CB84" s="240">
        <v>1</v>
      </c>
    </row>
    <row r="85" spans="1:15" ht="12.75">
      <c r="A85" s="249"/>
      <c r="B85" s="253"/>
      <c r="C85" s="809" t="s">
        <v>1261</v>
      </c>
      <c r="D85" s="810"/>
      <c r="E85" s="254">
        <v>26.8588</v>
      </c>
      <c r="F85" s="255"/>
      <c r="G85" s="256"/>
      <c r="H85" s="257"/>
      <c r="I85" s="251"/>
      <c r="J85" s="258"/>
      <c r="K85" s="251"/>
      <c r="M85" s="252" t="s">
        <v>1261</v>
      </c>
      <c r="O85" s="240"/>
    </row>
    <row r="86" spans="1:80" ht="12.75">
      <c r="A86" s="241">
        <v>18</v>
      </c>
      <c r="B86" s="242" t="s">
        <v>1272</v>
      </c>
      <c r="C86" s="243" t="s">
        <v>1273</v>
      </c>
      <c r="D86" s="244" t="s">
        <v>183</v>
      </c>
      <c r="E86" s="245">
        <v>150.2</v>
      </c>
      <c r="F86" s="828"/>
      <c r="G86" s="246">
        <f>E86*F86</f>
        <v>0</v>
      </c>
      <c r="H86" s="247">
        <v>0.00099</v>
      </c>
      <c r="I86" s="248">
        <f>E86*H86</f>
        <v>0.148698</v>
      </c>
      <c r="J86" s="247">
        <v>0</v>
      </c>
      <c r="K86" s="248">
        <f>E86*J86</f>
        <v>0</v>
      </c>
      <c r="O86" s="240">
        <v>2</v>
      </c>
      <c r="AA86" s="213">
        <v>1</v>
      </c>
      <c r="AB86" s="213">
        <v>1</v>
      </c>
      <c r="AC86" s="213">
        <v>1</v>
      </c>
      <c r="AZ86" s="213">
        <v>1</v>
      </c>
      <c r="BA86" s="213">
        <f>IF(AZ86=1,G86,0)</f>
        <v>0</v>
      </c>
      <c r="BB86" s="213">
        <f>IF(AZ86=2,G86,0)</f>
        <v>0</v>
      </c>
      <c r="BC86" s="213">
        <f>IF(AZ86=3,G86,0)</f>
        <v>0</v>
      </c>
      <c r="BD86" s="213">
        <f>IF(AZ86=4,G86,0)</f>
        <v>0</v>
      </c>
      <c r="BE86" s="213">
        <f>IF(AZ86=5,G86,0)</f>
        <v>0</v>
      </c>
      <c r="CA86" s="240">
        <v>1</v>
      </c>
      <c r="CB86" s="240">
        <v>1</v>
      </c>
    </row>
    <row r="87" spans="1:15" ht="22.5">
      <c r="A87" s="249"/>
      <c r="B87" s="253"/>
      <c r="C87" s="809" t="s">
        <v>1274</v>
      </c>
      <c r="D87" s="810"/>
      <c r="E87" s="254">
        <v>48.8</v>
      </c>
      <c r="F87" s="255"/>
      <c r="G87" s="256"/>
      <c r="H87" s="257"/>
      <c r="I87" s="251"/>
      <c r="J87" s="258"/>
      <c r="K87" s="251"/>
      <c r="M87" s="252" t="s">
        <v>1274</v>
      </c>
      <c r="O87" s="240"/>
    </row>
    <row r="88" spans="1:15" ht="22.5">
      <c r="A88" s="249"/>
      <c r="B88" s="253"/>
      <c r="C88" s="809" t="s">
        <v>1275</v>
      </c>
      <c r="D88" s="810"/>
      <c r="E88" s="254">
        <v>101.4</v>
      </c>
      <c r="F88" s="255"/>
      <c r="G88" s="256"/>
      <c r="H88" s="257"/>
      <c r="I88" s="251"/>
      <c r="J88" s="258"/>
      <c r="K88" s="251"/>
      <c r="M88" s="252" t="s">
        <v>1275</v>
      </c>
      <c r="O88" s="240"/>
    </row>
    <row r="89" spans="1:80" ht="12.75">
      <c r="A89" s="241">
        <v>19</v>
      </c>
      <c r="B89" s="242" t="s">
        <v>1276</v>
      </c>
      <c r="C89" s="243" t="s">
        <v>1277</v>
      </c>
      <c r="D89" s="244" t="s">
        <v>183</v>
      </c>
      <c r="E89" s="245">
        <v>150.2</v>
      </c>
      <c r="F89" s="828"/>
      <c r="G89" s="246">
        <f>E89*F89</f>
        <v>0</v>
      </c>
      <c r="H89" s="247">
        <v>0</v>
      </c>
      <c r="I89" s="248">
        <f>E89*H89</f>
        <v>0</v>
      </c>
      <c r="J89" s="247">
        <v>0</v>
      </c>
      <c r="K89" s="248">
        <f>E89*J89</f>
        <v>0</v>
      </c>
      <c r="O89" s="240">
        <v>2</v>
      </c>
      <c r="AA89" s="213">
        <v>1</v>
      </c>
      <c r="AB89" s="213">
        <v>1</v>
      </c>
      <c r="AC89" s="213">
        <v>1</v>
      </c>
      <c r="AZ89" s="213">
        <v>1</v>
      </c>
      <c r="BA89" s="213">
        <f>IF(AZ89=1,G89,0)</f>
        <v>0</v>
      </c>
      <c r="BB89" s="213">
        <f>IF(AZ89=2,G89,0)</f>
        <v>0</v>
      </c>
      <c r="BC89" s="213">
        <f>IF(AZ89=3,G89,0)</f>
        <v>0</v>
      </c>
      <c r="BD89" s="213">
        <f>IF(AZ89=4,G89,0)</f>
        <v>0</v>
      </c>
      <c r="BE89" s="213">
        <f>IF(AZ89=5,G89,0)</f>
        <v>0</v>
      </c>
      <c r="CA89" s="240">
        <v>1</v>
      </c>
      <c r="CB89" s="240">
        <v>1</v>
      </c>
    </row>
    <row r="90" spans="1:15" ht="22.5">
      <c r="A90" s="249"/>
      <c r="B90" s="253"/>
      <c r="C90" s="809" t="s">
        <v>1274</v>
      </c>
      <c r="D90" s="810"/>
      <c r="E90" s="254">
        <v>48.8</v>
      </c>
      <c r="F90" s="255"/>
      <c r="G90" s="256"/>
      <c r="H90" s="257"/>
      <c r="I90" s="251"/>
      <c r="J90" s="258"/>
      <c r="K90" s="251"/>
      <c r="M90" s="252" t="s">
        <v>1274</v>
      </c>
      <c r="O90" s="240"/>
    </row>
    <row r="91" spans="1:15" ht="22.5">
      <c r="A91" s="249"/>
      <c r="B91" s="253"/>
      <c r="C91" s="809" t="s">
        <v>1275</v>
      </c>
      <c r="D91" s="810"/>
      <c r="E91" s="254">
        <v>101.4</v>
      </c>
      <c r="F91" s="255"/>
      <c r="G91" s="256"/>
      <c r="H91" s="257"/>
      <c r="I91" s="251"/>
      <c r="J91" s="258"/>
      <c r="K91" s="251"/>
      <c r="M91" s="252" t="s">
        <v>1275</v>
      </c>
      <c r="O91" s="240"/>
    </row>
    <row r="92" spans="1:80" ht="12.75">
      <c r="A92" s="241">
        <v>20</v>
      </c>
      <c r="B92" s="242" t="s">
        <v>1278</v>
      </c>
      <c r="C92" s="243" t="s">
        <v>1279</v>
      </c>
      <c r="D92" s="244" t="s">
        <v>183</v>
      </c>
      <c r="E92" s="245">
        <v>320.78</v>
      </c>
      <c r="F92" s="828"/>
      <c r="G92" s="246">
        <f>E92*F92</f>
        <v>0</v>
      </c>
      <c r="H92" s="247">
        <v>0.00086</v>
      </c>
      <c r="I92" s="248">
        <f>E92*H92</f>
        <v>0.27587079999999997</v>
      </c>
      <c r="J92" s="247">
        <v>0</v>
      </c>
      <c r="K92" s="248">
        <f>E92*J92</f>
        <v>0</v>
      </c>
      <c r="O92" s="240">
        <v>2</v>
      </c>
      <c r="AA92" s="213">
        <v>1</v>
      </c>
      <c r="AB92" s="213">
        <v>1</v>
      </c>
      <c r="AC92" s="213">
        <v>1</v>
      </c>
      <c r="AZ92" s="213">
        <v>1</v>
      </c>
      <c r="BA92" s="213">
        <f>IF(AZ92=1,G92,0)</f>
        <v>0</v>
      </c>
      <c r="BB92" s="213">
        <f>IF(AZ92=2,G92,0)</f>
        <v>0</v>
      </c>
      <c r="BC92" s="213">
        <f>IF(AZ92=3,G92,0)</f>
        <v>0</v>
      </c>
      <c r="BD92" s="213">
        <f>IF(AZ92=4,G92,0)</f>
        <v>0</v>
      </c>
      <c r="BE92" s="213">
        <f>IF(AZ92=5,G92,0)</f>
        <v>0</v>
      </c>
      <c r="CA92" s="240">
        <v>1</v>
      </c>
      <c r="CB92" s="240">
        <v>1</v>
      </c>
    </row>
    <row r="93" spans="1:15" ht="12.75">
      <c r="A93" s="249"/>
      <c r="B93" s="253"/>
      <c r="C93" s="809" t="s">
        <v>1280</v>
      </c>
      <c r="D93" s="810"/>
      <c r="E93" s="254">
        <v>17.63</v>
      </c>
      <c r="F93" s="255"/>
      <c r="G93" s="256"/>
      <c r="H93" s="257"/>
      <c r="I93" s="251"/>
      <c r="J93" s="258"/>
      <c r="K93" s="251"/>
      <c r="M93" s="252" t="s">
        <v>1280</v>
      </c>
      <c r="O93" s="240"/>
    </row>
    <row r="94" spans="1:15" ht="22.5">
      <c r="A94" s="249"/>
      <c r="B94" s="253"/>
      <c r="C94" s="809" t="s">
        <v>1281</v>
      </c>
      <c r="D94" s="810"/>
      <c r="E94" s="254">
        <v>303.15</v>
      </c>
      <c r="F94" s="255"/>
      <c r="G94" s="256"/>
      <c r="H94" s="257"/>
      <c r="I94" s="251"/>
      <c r="J94" s="258"/>
      <c r="K94" s="251"/>
      <c r="M94" s="252" t="s">
        <v>1281</v>
      </c>
      <c r="O94" s="240"/>
    </row>
    <row r="95" spans="1:80" ht="12.75">
      <c r="A95" s="241">
        <v>21</v>
      </c>
      <c r="B95" s="242" t="s">
        <v>1282</v>
      </c>
      <c r="C95" s="243" t="s">
        <v>1283</v>
      </c>
      <c r="D95" s="244" t="s">
        <v>183</v>
      </c>
      <c r="E95" s="245">
        <v>320.78</v>
      </c>
      <c r="F95" s="828"/>
      <c r="G95" s="246">
        <f>E95*F95</f>
        <v>0</v>
      </c>
      <c r="H95" s="247">
        <v>0</v>
      </c>
      <c r="I95" s="248">
        <f>E95*H95</f>
        <v>0</v>
      </c>
      <c r="J95" s="247">
        <v>0</v>
      </c>
      <c r="K95" s="248">
        <f>E95*J95</f>
        <v>0</v>
      </c>
      <c r="O95" s="240">
        <v>2</v>
      </c>
      <c r="AA95" s="213">
        <v>1</v>
      </c>
      <c r="AB95" s="213">
        <v>1</v>
      </c>
      <c r="AC95" s="213">
        <v>1</v>
      </c>
      <c r="AZ95" s="213">
        <v>1</v>
      </c>
      <c r="BA95" s="213">
        <f>IF(AZ95=1,G95,0)</f>
        <v>0</v>
      </c>
      <c r="BB95" s="213">
        <f>IF(AZ95=2,G95,0)</f>
        <v>0</v>
      </c>
      <c r="BC95" s="213">
        <f>IF(AZ95=3,G95,0)</f>
        <v>0</v>
      </c>
      <c r="BD95" s="213">
        <f>IF(AZ95=4,G95,0)</f>
        <v>0</v>
      </c>
      <c r="BE95" s="213">
        <f>IF(AZ95=5,G95,0)</f>
        <v>0</v>
      </c>
      <c r="CA95" s="240">
        <v>1</v>
      </c>
      <c r="CB95" s="240">
        <v>1</v>
      </c>
    </row>
    <row r="96" spans="1:15" ht="12.75">
      <c r="A96" s="249"/>
      <c r="B96" s="253"/>
      <c r="C96" s="809" t="s">
        <v>1280</v>
      </c>
      <c r="D96" s="810"/>
      <c r="E96" s="254">
        <v>17.63</v>
      </c>
      <c r="F96" s="255"/>
      <c r="G96" s="256"/>
      <c r="H96" s="257"/>
      <c r="I96" s="251"/>
      <c r="J96" s="258"/>
      <c r="K96" s="251"/>
      <c r="M96" s="252" t="s">
        <v>1280</v>
      </c>
      <c r="O96" s="240"/>
    </row>
    <row r="97" spans="1:15" ht="22.5">
      <c r="A97" s="249"/>
      <c r="B97" s="253"/>
      <c r="C97" s="809" t="s">
        <v>1281</v>
      </c>
      <c r="D97" s="810"/>
      <c r="E97" s="254">
        <v>303.15</v>
      </c>
      <c r="F97" s="255"/>
      <c r="G97" s="256"/>
      <c r="H97" s="257"/>
      <c r="I97" s="251"/>
      <c r="J97" s="258"/>
      <c r="K97" s="251"/>
      <c r="M97" s="252" t="s">
        <v>1281</v>
      </c>
      <c r="O97" s="240"/>
    </row>
    <row r="98" spans="1:80" ht="12.75">
      <c r="A98" s="241">
        <v>22</v>
      </c>
      <c r="B98" s="242" t="s">
        <v>1284</v>
      </c>
      <c r="C98" s="243" t="s">
        <v>1285</v>
      </c>
      <c r="D98" s="244" t="s">
        <v>216</v>
      </c>
      <c r="E98" s="245">
        <v>1.15</v>
      </c>
      <c r="F98" s="828"/>
      <c r="G98" s="246">
        <f>E98*F98</f>
        <v>0</v>
      </c>
      <c r="H98" s="247">
        <v>0.02478</v>
      </c>
      <c r="I98" s="248">
        <f>E98*H98</f>
        <v>0.028496999999999998</v>
      </c>
      <c r="J98" s="247">
        <v>0</v>
      </c>
      <c r="K98" s="248">
        <f>E98*J98</f>
        <v>0</v>
      </c>
      <c r="O98" s="240">
        <v>2</v>
      </c>
      <c r="AA98" s="213">
        <v>1</v>
      </c>
      <c r="AB98" s="213">
        <v>1</v>
      </c>
      <c r="AC98" s="213">
        <v>1</v>
      </c>
      <c r="AZ98" s="213">
        <v>1</v>
      </c>
      <c r="BA98" s="213">
        <f>IF(AZ98=1,G98,0)</f>
        <v>0</v>
      </c>
      <c r="BB98" s="213">
        <f>IF(AZ98=2,G98,0)</f>
        <v>0</v>
      </c>
      <c r="BC98" s="213">
        <f>IF(AZ98=3,G98,0)</f>
        <v>0</v>
      </c>
      <c r="BD98" s="213">
        <f>IF(AZ98=4,G98,0)</f>
        <v>0</v>
      </c>
      <c r="BE98" s="213">
        <f>IF(AZ98=5,G98,0)</f>
        <v>0</v>
      </c>
      <c r="CA98" s="240">
        <v>1</v>
      </c>
      <c r="CB98" s="240">
        <v>1</v>
      </c>
    </row>
    <row r="99" spans="1:15" ht="12.75">
      <c r="A99" s="249"/>
      <c r="B99" s="253"/>
      <c r="C99" s="809" t="s">
        <v>1286</v>
      </c>
      <c r="D99" s="810"/>
      <c r="E99" s="254">
        <v>1.15</v>
      </c>
      <c r="F99" s="255"/>
      <c r="G99" s="256"/>
      <c r="H99" s="257"/>
      <c r="I99" s="251"/>
      <c r="J99" s="258"/>
      <c r="K99" s="251"/>
      <c r="M99" s="252" t="s">
        <v>1286</v>
      </c>
      <c r="O99" s="240"/>
    </row>
    <row r="100" spans="1:80" ht="12.75">
      <c r="A100" s="241">
        <v>23</v>
      </c>
      <c r="B100" s="242" t="s">
        <v>1287</v>
      </c>
      <c r="C100" s="243" t="s">
        <v>1288</v>
      </c>
      <c r="D100" s="244" t="s">
        <v>216</v>
      </c>
      <c r="E100" s="245">
        <v>2.3</v>
      </c>
      <c r="F100" s="828"/>
      <c r="G100" s="246">
        <f>E100*F100</f>
        <v>0</v>
      </c>
      <c r="H100" s="247">
        <v>0.0107</v>
      </c>
      <c r="I100" s="248">
        <f>E100*H100</f>
        <v>0.024609999999999996</v>
      </c>
      <c r="J100" s="247">
        <v>0</v>
      </c>
      <c r="K100" s="248">
        <f>E100*J100</f>
        <v>0</v>
      </c>
      <c r="O100" s="240">
        <v>2</v>
      </c>
      <c r="AA100" s="213">
        <v>1</v>
      </c>
      <c r="AB100" s="213">
        <v>1</v>
      </c>
      <c r="AC100" s="213">
        <v>1</v>
      </c>
      <c r="AZ100" s="213">
        <v>1</v>
      </c>
      <c r="BA100" s="213">
        <f>IF(AZ100=1,G100,0)</f>
        <v>0</v>
      </c>
      <c r="BB100" s="213">
        <f>IF(AZ100=2,G100,0)</f>
        <v>0</v>
      </c>
      <c r="BC100" s="213">
        <f>IF(AZ100=3,G100,0)</f>
        <v>0</v>
      </c>
      <c r="BD100" s="213">
        <f>IF(AZ100=4,G100,0)</f>
        <v>0</v>
      </c>
      <c r="BE100" s="213">
        <f>IF(AZ100=5,G100,0)</f>
        <v>0</v>
      </c>
      <c r="CA100" s="240">
        <v>1</v>
      </c>
      <c r="CB100" s="240">
        <v>1</v>
      </c>
    </row>
    <row r="101" spans="1:15" ht="12.75">
      <c r="A101" s="249"/>
      <c r="B101" s="253"/>
      <c r="C101" s="809" t="s">
        <v>1289</v>
      </c>
      <c r="D101" s="810"/>
      <c r="E101" s="254">
        <v>2.3</v>
      </c>
      <c r="F101" s="255"/>
      <c r="G101" s="256"/>
      <c r="H101" s="257"/>
      <c r="I101" s="251"/>
      <c r="J101" s="258"/>
      <c r="K101" s="251"/>
      <c r="M101" s="252" t="s">
        <v>1289</v>
      </c>
      <c r="O101" s="240"/>
    </row>
    <row r="102" spans="1:80" ht="12.75">
      <c r="A102" s="241">
        <v>24</v>
      </c>
      <c r="B102" s="242" t="s">
        <v>1290</v>
      </c>
      <c r="C102" s="243" t="s">
        <v>1291</v>
      </c>
      <c r="D102" s="244" t="s">
        <v>186</v>
      </c>
      <c r="E102" s="245">
        <v>6.417</v>
      </c>
      <c r="F102" s="828"/>
      <c r="G102" s="246">
        <f>E102*F102</f>
        <v>0</v>
      </c>
      <c r="H102" s="247">
        <v>0</v>
      </c>
      <c r="I102" s="248">
        <f>E102*H102</f>
        <v>0</v>
      </c>
      <c r="J102" s="247">
        <v>0</v>
      </c>
      <c r="K102" s="248">
        <f>E102*J102</f>
        <v>0</v>
      </c>
      <c r="O102" s="240">
        <v>2</v>
      </c>
      <c r="AA102" s="213">
        <v>1</v>
      </c>
      <c r="AB102" s="213">
        <v>1</v>
      </c>
      <c r="AC102" s="213">
        <v>1</v>
      </c>
      <c r="AZ102" s="213">
        <v>1</v>
      </c>
      <c r="BA102" s="213">
        <f>IF(AZ102=1,G102,0)</f>
        <v>0</v>
      </c>
      <c r="BB102" s="213">
        <f>IF(AZ102=2,G102,0)</f>
        <v>0</v>
      </c>
      <c r="BC102" s="213">
        <f>IF(AZ102=3,G102,0)</f>
        <v>0</v>
      </c>
      <c r="BD102" s="213">
        <f>IF(AZ102=4,G102,0)</f>
        <v>0</v>
      </c>
      <c r="BE102" s="213">
        <f>IF(AZ102=5,G102,0)</f>
        <v>0</v>
      </c>
      <c r="CA102" s="240">
        <v>1</v>
      </c>
      <c r="CB102" s="240">
        <v>1</v>
      </c>
    </row>
    <row r="103" spans="1:15" ht="22.5">
      <c r="A103" s="249"/>
      <c r="B103" s="250"/>
      <c r="C103" s="768" t="s">
        <v>1292</v>
      </c>
      <c r="D103" s="769"/>
      <c r="E103" s="769"/>
      <c r="F103" s="769"/>
      <c r="G103" s="770"/>
      <c r="I103" s="251"/>
      <c r="K103" s="251"/>
      <c r="L103" s="252" t="s">
        <v>1292</v>
      </c>
      <c r="O103" s="240">
        <v>3</v>
      </c>
    </row>
    <row r="104" spans="1:15" ht="12.75">
      <c r="A104" s="249"/>
      <c r="B104" s="253"/>
      <c r="C104" s="809" t="s">
        <v>1293</v>
      </c>
      <c r="D104" s="810"/>
      <c r="E104" s="254">
        <v>1.725</v>
      </c>
      <c r="F104" s="255"/>
      <c r="G104" s="256"/>
      <c r="H104" s="257"/>
      <c r="I104" s="251"/>
      <c r="J104" s="258"/>
      <c r="K104" s="251"/>
      <c r="M104" s="252" t="s">
        <v>1293</v>
      </c>
      <c r="O104" s="240"/>
    </row>
    <row r="105" spans="1:15" ht="12.75">
      <c r="A105" s="249"/>
      <c r="B105" s="253"/>
      <c r="C105" s="809" t="s">
        <v>1294</v>
      </c>
      <c r="D105" s="810"/>
      <c r="E105" s="254">
        <v>4.692</v>
      </c>
      <c r="F105" s="255"/>
      <c r="G105" s="256"/>
      <c r="H105" s="257"/>
      <c r="I105" s="251"/>
      <c r="J105" s="258"/>
      <c r="K105" s="251"/>
      <c r="M105" s="252" t="s">
        <v>1294</v>
      </c>
      <c r="O105" s="240"/>
    </row>
    <row r="106" spans="1:80" ht="22.5">
      <c r="A106" s="241">
        <v>25</v>
      </c>
      <c r="B106" s="242" t="s">
        <v>1295</v>
      </c>
      <c r="C106" s="243" t="s">
        <v>1296</v>
      </c>
      <c r="D106" s="244" t="s">
        <v>186</v>
      </c>
      <c r="E106" s="245">
        <v>69.9825</v>
      </c>
      <c r="F106" s="828"/>
      <c r="G106" s="246">
        <f>E106*F106</f>
        <v>0</v>
      </c>
      <c r="H106" s="247">
        <v>1.7</v>
      </c>
      <c r="I106" s="248">
        <f>E106*H106</f>
        <v>118.97025</v>
      </c>
      <c r="J106" s="247">
        <v>0</v>
      </c>
      <c r="K106" s="248">
        <f>E106*J106</f>
        <v>0</v>
      </c>
      <c r="O106" s="240">
        <v>2</v>
      </c>
      <c r="AA106" s="213">
        <v>1</v>
      </c>
      <c r="AB106" s="213">
        <v>1</v>
      </c>
      <c r="AC106" s="213">
        <v>1</v>
      </c>
      <c r="AZ106" s="213">
        <v>1</v>
      </c>
      <c r="BA106" s="213">
        <f>IF(AZ106=1,G106,0)</f>
        <v>0</v>
      </c>
      <c r="BB106" s="213">
        <f>IF(AZ106=2,G106,0)</f>
        <v>0</v>
      </c>
      <c r="BC106" s="213">
        <f>IF(AZ106=3,G106,0)</f>
        <v>0</v>
      </c>
      <c r="BD106" s="213">
        <f>IF(AZ106=4,G106,0)</f>
        <v>0</v>
      </c>
      <c r="BE106" s="213">
        <f>IF(AZ106=5,G106,0)</f>
        <v>0</v>
      </c>
      <c r="CA106" s="240">
        <v>1</v>
      </c>
      <c r="CB106" s="240">
        <v>1</v>
      </c>
    </row>
    <row r="107" spans="1:15" ht="22.5">
      <c r="A107" s="249"/>
      <c r="B107" s="253"/>
      <c r="C107" s="809" t="s">
        <v>1297</v>
      </c>
      <c r="D107" s="810"/>
      <c r="E107" s="254">
        <v>2.967</v>
      </c>
      <c r="F107" s="255"/>
      <c r="G107" s="256"/>
      <c r="H107" s="257"/>
      <c r="I107" s="251"/>
      <c r="J107" s="258"/>
      <c r="K107" s="251"/>
      <c r="M107" s="252" t="s">
        <v>1297</v>
      </c>
      <c r="O107" s="240"/>
    </row>
    <row r="108" spans="1:15" ht="22.5">
      <c r="A108" s="249"/>
      <c r="B108" s="253"/>
      <c r="C108" s="809" t="s">
        <v>1298</v>
      </c>
      <c r="D108" s="810"/>
      <c r="E108" s="254">
        <v>8.418</v>
      </c>
      <c r="F108" s="255"/>
      <c r="G108" s="256"/>
      <c r="H108" s="257"/>
      <c r="I108" s="251"/>
      <c r="J108" s="258"/>
      <c r="K108" s="251"/>
      <c r="M108" s="252" t="s">
        <v>1298</v>
      </c>
      <c r="O108" s="240"/>
    </row>
    <row r="109" spans="1:15" ht="22.5">
      <c r="A109" s="249"/>
      <c r="B109" s="253"/>
      <c r="C109" s="809" t="s">
        <v>1299</v>
      </c>
      <c r="D109" s="810"/>
      <c r="E109" s="254">
        <v>48.645</v>
      </c>
      <c r="F109" s="255"/>
      <c r="G109" s="256"/>
      <c r="H109" s="257"/>
      <c r="I109" s="251"/>
      <c r="J109" s="258"/>
      <c r="K109" s="251"/>
      <c r="M109" s="252" t="s">
        <v>1299</v>
      </c>
      <c r="O109" s="240"/>
    </row>
    <row r="110" spans="1:15" ht="22.5">
      <c r="A110" s="249"/>
      <c r="B110" s="253"/>
      <c r="C110" s="809" t="s">
        <v>1300</v>
      </c>
      <c r="D110" s="810"/>
      <c r="E110" s="254">
        <v>17.94</v>
      </c>
      <c r="F110" s="255"/>
      <c r="G110" s="256"/>
      <c r="H110" s="257"/>
      <c r="I110" s="251"/>
      <c r="J110" s="258"/>
      <c r="K110" s="251"/>
      <c r="M110" s="252" t="s">
        <v>1300</v>
      </c>
      <c r="O110" s="240"/>
    </row>
    <row r="111" spans="1:15" ht="12.75">
      <c r="A111" s="249"/>
      <c r="B111" s="253"/>
      <c r="C111" s="809" t="s">
        <v>1301</v>
      </c>
      <c r="D111" s="810"/>
      <c r="E111" s="254">
        <v>-7.9875</v>
      </c>
      <c r="F111" s="255"/>
      <c r="G111" s="256"/>
      <c r="H111" s="257"/>
      <c r="I111" s="251"/>
      <c r="J111" s="258"/>
      <c r="K111" s="251"/>
      <c r="M111" s="252" t="s">
        <v>1301</v>
      </c>
      <c r="O111" s="240"/>
    </row>
    <row r="112" spans="1:80" ht="12.75">
      <c r="A112" s="241">
        <v>26</v>
      </c>
      <c r="B112" s="242" t="s">
        <v>233</v>
      </c>
      <c r="C112" s="243" t="s">
        <v>234</v>
      </c>
      <c r="D112" s="244" t="s">
        <v>186</v>
      </c>
      <c r="E112" s="245">
        <v>171.1257</v>
      </c>
      <c r="F112" s="828"/>
      <c r="G112" s="246">
        <f>E112*F112</f>
        <v>0</v>
      </c>
      <c r="H112" s="247">
        <v>0</v>
      </c>
      <c r="I112" s="248">
        <f>E112*H112</f>
        <v>0</v>
      </c>
      <c r="J112" s="247">
        <v>0</v>
      </c>
      <c r="K112" s="248">
        <f>E112*J112</f>
        <v>0</v>
      </c>
      <c r="O112" s="240">
        <v>2</v>
      </c>
      <c r="AA112" s="213">
        <v>1</v>
      </c>
      <c r="AB112" s="213">
        <v>1</v>
      </c>
      <c r="AC112" s="213">
        <v>1</v>
      </c>
      <c r="AZ112" s="213">
        <v>1</v>
      </c>
      <c r="BA112" s="213">
        <f>IF(AZ112=1,G112,0)</f>
        <v>0</v>
      </c>
      <c r="BB112" s="213">
        <f>IF(AZ112=2,G112,0)</f>
        <v>0</v>
      </c>
      <c r="BC112" s="213">
        <f>IF(AZ112=3,G112,0)</f>
        <v>0</v>
      </c>
      <c r="BD112" s="213">
        <f>IF(AZ112=4,G112,0)</f>
        <v>0</v>
      </c>
      <c r="BE112" s="213">
        <f>IF(AZ112=5,G112,0)</f>
        <v>0</v>
      </c>
      <c r="CA112" s="240">
        <v>1</v>
      </c>
      <c r="CB112" s="240">
        <v>1</v>
      </c>
    </row>
    <row r="113" spans="1:15" ht="12.75">
      <c r="A113" s="249"/>
      <c r="B113" s="250"/>
      <c r="C113" s="768" t="s">
        <v>1302</v>
      </c>
      <c r="D113" s="769"/>
      <c r="E113" s="769"/>
      <c r="F113" s="769"/>
      <c r="G113" s="770"/>
      <c r="I113" s="251"/>
      <c r="K113" s="251"/>
      <c r="L113" s="252" t="s">
        <v>1302</v>
      </c>
      <c r="O113" s="240">
        <v>3</v>
      </c>
    </row>
    <row r="114" spans="1:15" ht="12.75">
      <c r="A114" s="249"/>
      <c r="B114" s="253"/>
      <c r="C114" s="809" t="s">
        <v>1236</v>
      </c>
      <c r="D114" s="810"/>
      <c r="E114" s="254">
        <v>171.1257</v>
      </c>
      <c r="F114" s="255"/>
      <c r="G114" s="256"/>
      <c r="H114" s="257"/>
      <c r="I114" s="251"/>
      <c r="J114" s="258"/>
      <c r="K114" s="251"/>
      <c r="M114" s="252" t="s">
        <v>1236</v>
      </c>
      <c r="O114" s="240"/>
    </row>
    <row r="115" spans="1:80" ht="12.75">
      <c r="A115" s="241">
        <v>27</v>
      </c>
      <c r="B115" s="242" t="s">
        <v>227</v>
      </c>
      <c r="C115" s="243" t="s">
        <v>228</v>
      </c>
      <c r="D115" s="244" t="s">
        <v>186</v>
      </c>
      <c r="E115" s="245">
        <v>171.1257</v>
      </c>
      <c r="F115" s="828"/>
      <c r="G115" s="246">
        <f>E115*F115</f>
        <v>0</v>
      </c>
      <c r="H115" s="247">
        <v>0</v>
      </c>
      <c r="I115" s="248">
        <f>E115*H115</f>
        <v>0</v>
      </c>
      <c r="J115" s="247">
        <v>0</v>
      </c>
      <c r="K115" s="248">
        <f>E115*J115</f>
        <v>0</v>
      </c>
      <c r="O115" s="240">
        <v>2</v>
      </c>
      <c r="AA115" s="213">
        <v>1</v>
      </c>
      <c r="AB115" s="213">
        <v>1</v>
      </c>
      <c r="AC115" s="213">
        <v>1</v>
      </c>
      <c r="AZ115" s="213">
        <v>1</v>
      </c>
      <c r="BA115" s="213">
        <f>IF(AZ115=1,G115,0)</f>
        <v>0</v>
      </c>
      <c r="BB115" s="213">
        <f>IF(AZ115=2,G115,0)</f>
        <v>0</v>
      </c>
      <c r="BC115" s="213">
        <f>IF(AZ115=3,G115,0)</f>
        <v>0</v>
      </c>
      <c r="BD115" s="213">
        <f>IF(AZ115=4,G115,0)</f>
        <v>0</v>
      </c>
      <c r="BE115" s="213">
        <f>IF(AZ115=5,G115,0)</f>
        <v>0</v>
      </c>
      <c r="CA115" s="240">
        <v>1</v>
      </c>
      <c r="CB115" s="240">
        <v>1</v>
      </c>
    </row>
    <row r="116" spans="1:15" ht="12.75">
      <c r="A116" s="249"/>
      <c r="B116" s="250"/>
      <c r="C116" s="768" t="s">
        <v>1303</v>
      </c>
      <c r="D116" s="769"/>
      <c r="E116" s="769"/>
      <c r="F116" s="769"/>
      <c r="G116" s="770"/>
      <c r="I116" s="251"/>
      <c r="K116" s="251"/>
      <c r="L116" s="252" t="s">
        <v>1303</v>
      </c>
      <c r="O116" s="240">
        <v>3</v>
      </c>
    </row>
    <row r="117" spans="1:15" ht="12.75">
      <c r="A117" s="249"/>
      <c r="B117" s="253"/>
      <c r="C117" s="809" t="s">
        <v>1236</v>
      </c>
      <c r="D117" s="810"/>
      <c r="E117" s="254">
        <v>171.1257</v>
      </c>
      <c r="F117" s="255"/>
      <c r="G117" s="256"/>
      <c r="H117" s="257"/>
      <c r="I117" s="251"/>
      <c r="J117" s="258"/>
      <c r="K117" s="251"/>
      <c r="M117" s="252" t="s">
        <v>1236</v>
      </c>
      <c r="O117" s="240"/>
    </row>
    <row r="118" spans="1:80" ht="12.75">
      <c r="A118" s="241">
        <v>28</v>
      </c>
      <c r="B118" s="242" t="s">
        <v>242</v>
      </c>
      <c r="C118" s="243" t="s">
        <v>1304</v>
      </c>
      <c r="D118" s="244" t="s">
        <v>186</v>
      </c>
      <c r="E118" s="245">
        <v>171.1257</v>
      </c>
      <c r="F118" s="828"/>
      <c r="G118" s="246">
        <f>E118*F118</f>
        <v>0</v>
      </c>
      <c r="H118" s="247">
        <v>0</v>
      </c>
      <c r="I118" s="248">
        <f>E118*H118</f>
        <v>0</v>
      </c>
      <c r="J118" s="247"/>
      <c r="K118" s="248">
        <f>E118*J118</f>
        <v>0</v>
      </c>
      <c r="O118" s="240">
        <v>2</v>
      </c>
      <c r="AA118" s="213">
        <v>12</v>
      </c>
      <c r="AB118" s="213">
        <v>0</v>
      </c>
      <c r="AC118" s="213">
        <v>33</v>
      </c>
      <c r="AZ118" s="213">
        <v>1</v>
      </c>
      <c r="BA118" s="213">
        <f>IF(AZ118=1,G118,0)</f>
        <v>0</v>
      </c>
      <c r="BB118" s="213">
        <f>IF(AZ118=2,G118,0)</f>
        <v>0</v>
      </c>
      <c r="BC118" s="213">
        <f>IF(AZ118=3,G118,0)</f>
        <v>0</v>
      </c>
      <c r="BD118" s="213">
        <f>IF(AZ118=4,G118,0)</f>
        <v>0</v>
      </c>
      <c r="BE118" s="213">
        <f>IF(AZ118=5,G118,0)</f>
        <v>0</v>
      </c>
      <c r="CA118" s="240">
        <v>12</v>
      </c>
      <c r="CB118" s="240">
        <v>0</v>
      </c>
    </row>
    <row r="119" spans="1:15" ht="12.75">
      <c r="A119" s="249"/>
      <c r="B119" s="250"/>
      <c r="C119" s="768" t="s">
        <v>1305</v>
      </c>
      <c r="D119" s="769"/>
      <c r="E119" s="769"/>
      <c r="F119" s="769"/>
      <c r="G119" s="770"/>
      <c r="I119" s="251"/>
      <c r="K119" s="251"/>
      <c r="L119" s="252" t="s">
        <v>1305</v>
      </c>
      <c r="O119" s="240">
        <v>3</v>
      </c>
    </row>
    <row r="120" spans="1:15" ht="22.5">
      <c r="A120" s="249"/>
      <c r="B120" s="253"/>
      <c r="C120" s="809" t="s">
        <v>1306</v>
      </c>
      <c r="D120" s="810"/>
      <c r="E120" s="254">
        <v>4.2032</v>
      </c>
      <c r="F120" s="255"/>
      <c r="G120" s="256"/>
      <c r="H120" s="257"/>
      <c r="I120" s="251"/>
      <c r="J120" s="258"/>
      <c r="K120" s="251"/>
      <c r="M120" s="252" t="s">
        <v>1306</v>
      </c>
      <c r="O120" s="240"/>
    </row>
    <row r="121" spans="1:15" ht="22.5">
      <c r="A121" s="249"/>
      <c r="B121" s="253"/>
      <c r="C121" s="809" t="s">
        <v>1307</v>
      </c>
      <c r="D121" s="810"/>
      <c r="E121" s="254">
        <v>17.5375</v>
      </c>
      <c r="F121" s="255"/>
      <c r="G121" s="256"/>
      <c r="H121" s="257"/>
      <c r="I121" s="251"/>
      <c r="J121" s="258"/>
      <c r="K121" s="251"/>
      <c r="M121" s="252" t="s">
        <v>1307</v>
      </c>
      <c r="O121" s="240"/>
    </row>
    <row r="122" spans="1:15" ht="22.5">
      <c r="A122" s="249"/>
      <c r="B122" s="253"/>
      <c r="C122" s="809" t="s">
        <v>1308</v>
      </c>
      <c r="D122" s="810"/>
      <c r="E122" s="254">
        <v>113.505</v>
      </c>
      <c r="F122" s="255"/>
      <c r="G122" s="256"/>
      <c r="H122" s="257"/>
      <c r="I122" s="251"/>
      <c r="J122" s="258"/>
      <c r="K122" s="251"/>
      <c r="M122" s="252" t="s">
        <v>1308</v>
      </c>
      <c r="O122" s="240"/>
    </row>
    <row r="123" spans="1:15" ht="22.5">
      <c r="A123" s="249"/>
      <c r="B123" s="253"/>
      <c r="C123" s="809" t="s">
        <v>1309</v>
      </c>
      <c r="D123" s="810"/>
      <c r="E123" s="254">
        <v>35.88</v>
      </c>
      <c r="F123" s="255"/>
      <c r="G123" s="256"/>
      <c r="H123" s="257"/>
      <c r="I123" s="251"/>
      <c r="J123" s="258"/>
      <c r="K123" s="251"/>
      <c r="M123" s="252" t="s">
        <v>1309</v>
      </c>
      <c r="O123" s="240"/>
    </row>
    <row r="124" spans="1:57" ht="12.75">
      <c r="A124" s="259"/>
      <c r="B124" s="260" t="s">
        <v>96</v>
      </c>
      <c r="C124" s="261" t="s">
        <v>180</v>
      </c>
      <c r="D124" s="262"/>
      <c r="E124" s="263"/>
      <c r="F124" s="264"/>
      <c r="G124" s="265">
        <f>SUM(G7:G123)</f>
        <v>0</v>
      </c>
      <c r="H124" s="266"/>
      <c r="I124" s="267">
        <f>SUM(I7:I123)</f>
        <v>119.4479258</v>
      </c>
      <c r="J124" s="266"/>
      <c r="K124" s="267">
        <f>SUM(K7:K123)</f>
        <v>-4.89555</v>
      </c>
      <c r="O124" s="240">
        <v>4</v>
      </c>
      <c r="BA124" s="268">
        <f>SUM(BA7:BA123)</f>
        <v>0</v>
      </c>
      <c r="BB124" s="268">
        <f>SUM(BB7:BB123)</f>
        <v>0</v>
      </c>
      <c r="BC124" s="268">
        <f>SUM(BC7:BC123)</f>
        <v>0</v>
      </c>
      <c r="BD124" s="268">
        <f>SUM(BD7:BD123)</f>
        <v>0</v>
      </c>
      <c r="BE124" s="268">
        <f>SUM(BE7:BE123)</f>
        <v>0</v>
      </c>
    </row>
    <row r="125" spans="1:15" ht="12.75">
      <c r="A125" s="230" t="s">
        <v>93</v>
      </c>
      <c r="B125" s="231" t="s">
        <v>266</v>
      </c>
      <c r="C125" s="232" t="s">
        <v>267</v>
      </c>
      <c r="D125" s="233"/>
      <c r="E125" s="234"/>
      <c r="F125" s="234"/>
      <c r="G125" s="235"/>
      <c r="H125" s="236"/>
      <c r="I125" s="237"/>
      <c r="J125" s="238"/>
      <c r="K125" s="239"/>
      <c r="O125" s="240">
        <v>1</v>
      </c>
    </row>
    <row r="126" spans="1:80" ht="12.75">
      <c r="A126" s="241">
        <v>29</v>
      </c>
      <c r="B126" s="242" t="s">
        <v>277</v>
      </c>
      <c r="C126" s="243" t="s">
        <v>278</v>
      </c>
      <c r="D126" s="244" t="s">
        <v>186</v>
      </c>
      <c r="E126" s="245">
        <v>4.52</v>
      </c>
      <c r="F126" s="828"/>
      <c r="G126" s="246">
        <f>E126*F126</f>
        <v>0</v>
      </c>
      <c r="H126" s="247">
        <v>1.9205</v>
      </c>
      <c r="I126" s="248">
        <f>E126*H126</f>
        <v>8.68066</v>
      </c>
      <c r="J126" s="247">
        <v>0</v>
      </c>
      <c r="K126" s="248">
        <f>E126*J126</f>
        <v>0</v>
      </c>
      <c r="O126" s="240">
        <v>2</v>
      </c>
      <c r="AA126" s="213">
        <v>1</v>
      </c>
      <c r="AB126" s="213">
        <v>1</v>
      </c>
      <c r="AC126" s="213">
        <v>1</v>
      </c>
      <c r="AZ126" s="213">
        <v>1</v>
      </c>
      <c r="BA126" s="213">
        <f>IF(AZ126=1,G126,0)</f>
        <v>0</v>
      </c>
      <c r="BB126" s="213">
        <f>IF(AZ126=2,G126,0)</f>
        <v>0</v>
      </c>
      <c r="BC126" s="213">
        <f>IF(AZ126=3,G126,0)</f>
        <v>0</v>
      </c>
      <c r="BD126" s="213">
        <f>IF(AZ126=4,G126,0)</f>
        <v>0</v>
      </c>
      <c r="BE126" s="213">
        <f>IF(AZ126=5,G126,0)</f>
        <v>0</v>
      </c>
      <c r="CA126" s="240">
        <v>1</v>
      </c>
      <c r="CB126" s="240">
        <v>1</v>
      </c>
    </row>
    <row r="127" spans="1:15" ht="12.75">
      <c r="A127" s="249"/>
      <c r="B127" s="253"/>
      <c r="C127" s="809" t="s">
        <v>1310</v>
      </c>
      <c r="D127" s="810"/>
      <c r="E127" s="254">
        <v>0.172</v>
      </c>
      <c r="F127" s="255"/>
      <c r="G127" s="256"/>
      <c r="H127" s="257"/>
      <c r="I127" s="251"/>
      <c r="J127" s="258"/>
      <c r="K127" s="251"/>
      <c r="M127" s="252" t="s">
        <v>1310</v>
      </c>
      <c r="O127" s="240"/>
    </row>
    <row r="128" spans="1:15" ht="22.5">
      <c r="A128" s="249"/>
      <c r="B128" s="253"/>
      <c r="C128" s="809" t="s">
        <v>1311</v>
      </c>
      <c r="D128" s="810"/>
      <c r="E128" s="254">
        <v>0.488</v>
      </c>
      <c r="F128" s="255"/>
      <c r="G128" s="256"/>
      <c r="H128" s="257"/>
      <c r="I128" s="251"/>
      <c r="J128" s="258"/>
      <c r="K128" s="251"/>
      <c r="M128" s="252" t="s">
        <v>1311</v>
      </c>
      <c r="O128" s="240"/>
    </row>
    <row r="129" spans="1:15" ht="22.5">
      <c r="A129" s="249"/>
      <c r="B129" s="253"/>
      <c r="C129" s="809" t="s">
        <v>1312</v>
      </c>
      <c r="D129" s="810"/>
      <c r="E129" s="254">
        <v>2.82</v>
      </c>
      <c r="F129" s="255"/>
      <c r="G129" s="256"/>
      <c r="H129" s="257"/>
      <c r="I129" s="251"/>
      <c r="J129" s="258"/>
      <c r="K129" s="251"/>
      <c r="M129" s="252" t="s">
        <v>1312</v>
      </c>
      <c r="O129" s="240"/>
    </row>
    <row r="130" spans="1:15" ht="22.5">
      <c r="A130" s="249"/>
      <c r="B130" s="253"/>
      <c r="C130" s="809" t="s">
        <v>1313</v>
      </c>
      <c r="D130" s="810"/>
      <c r="E130" s="254">
        <v>1.04</v>
      </c>
      <c r="F130" s="255"/>
      <c r="G130" s="256"/>
      <c r="H130" s="257"/>
      <c r="I130" s="251"/>
      <c r="J130" s="258"/>
      <c r="K130" s="251"/>
      <c r="M130" s="252" t="s">
        <v>1313</v>
      </c>
      <c r="O130" s="240"/>
    </row>
    <row r="131" spans="1:80" ht="12.75">
      <c r="A131" s="241">
        <v>30</v>
      </c>
      <c r="B131" s="242" t="s">
        <v>269</v>
      </c>
      <c r="C131" s="243" t="s">
        <v>270</v>
      </c>
      <c r="D131" s="244" t="s">
        <v>216</v>
      </c>
      <c r="E131" s="245">
        <v>113</v>
      </c>
      <c r="F131" s="828"/>
      <c r="G131" s="246">
        <f>E131*F131</f>
        <v>0</v>
      </c>
      <c r="H131" s="247">
        <v>0</v>
      </c>
      <c r="I131" s="248">
        <f>E131*H131</f>
        <v>0</v>
      </c>
      <c r="J131" s="247">
        <v>0</v>
      </c>
      <c r="K131" s="248">
        <f>E131*J131</f>
        <v>0</v>
      </c>
      <c r="O131" s="240">
        <v>2</v>
      </c>
      <c r="AA131" s="213">
        <v>1</v>
      </c>
      <c r="AB131" s="213">
        <v>1</v>
      </c>
      <c r="AC131" s="213">
        <v>1</v>
      </c>
      <c r="AZ131" s="213">
        <v>1</v>
      </c>
      <c r="BA131" s="213">
        <f>IF(AZ131=1,G131,0)</f>
        <v>0</v>
      </c>
      <c r="BB131" s="213">
        <f>IF(AZ131=2,G131,0)</f>
        <v>0</v>
      </c>
      <c r="BC131" s="213">
        <f>IF(AZ131=3,G131,0)</f>
        <v>0</v>
      </c>
      <c r="BD131" s="213">
        <f>IF(AZ131=4,G131,0)</f>
        <v>0</v>
      </c>
      <c r="BE131" s="213">
        <f>IF(AZ131=5,G131,0)</f>
        <v>0</v>
      </c>
      <c r="CA131" s="240">
        <v>1</v>
      </c>
      <c r="CB131" s="240">
        <v>1</v>
      </c>
    </row>
    <row r="132" spans="1:15" ht="12.75">
      <c r="A132" s="249"/>
      <c r="B132" s="253"/>
      <c r="C132" s="809" t="s">
        <v>1314</v>
      </c>
      <c r="D132" s="810"/>
      <c r="E132" s="254">
        <v>113</v>
      </c>
      <c r="F132" s="255"/>
      <c r="G132" s="256"/>
      <c r="H132" s="257"/>
      <c r="I132" s="251"/>
      <c r="J132" s="258"/>
      <c r="K132" s="251"/>
      <c r="M132" s="252" t="s">
        <v>1314</v>
      </c>
      <c r="O132" s="240"/>
    </row>
    <row r="133" spans="1:80" ht="12.75">
      <c r="A133" s="241">
        <v>31</v>
      </c>
      <c r="B133" s="242" t="s">
        <v>273</v>
      </c>
      <c r="C133" s="243" t="s">
        <v>274</v>
      </c>
      <c r="D133" s="244" t="s">
        <v>216</v>
      </c>
      <c r="E133" s="245">
        <v>114.13</v>
      </c>
      <c r="F133" s="828"/>
      <c r="G133" s="246">
        <f>E133*F133</f>
        <v>0</v>
      </c>
      <c r="H133" s="247">
        <v>0.00048</v>
      </c>
      <c r="I133" s="248">
        <f>E133*H133</f>
        <v>0.0547824</v>
      </c>
      <c r="J133" s="247"/>
      <c r="K133" s="248">
        <f>E133*J133</f>
        <v>0</v>
      </c>
      <c r="O133" s="240">
        <v>2</v>
      </c>
      <c r="AA133" s="213">
        <v>3</v>
      </c>
      <c r="AB133" s="213">
        <v>1</v>
      </c>
      <c r="AC133" s="213" t="s">
        <v>273</v>
      </c>
      <c r="AZ133" s="213">
        <v>1</v>
      </c>
      <c r="BA133" s="213">
        <f>IF(AZ133=1,G133,0)</f>
        <v>0</v>
      </c>
      <c r="BB133" s="213">
        <f>IF(AZ133=2,G133,0)</f>
        <v>0</v>
      </c>
      <c r="BC133" s="213">
        <f>IF(AZ133=3,G133,0)</f>
        <v>0</v>
      </c>
      <c r="BD133" s="213">
        <f>IF(AZ133=4,G133,0)</f>
        <v>0</v>
      </c>
      <c r="BE133" s="213">
        <f>IF(AZ133=5,G133,0)</f>
        <v>0</v>
      </c>
      <c r="CA133" s="240">
        <v>3</v>
      </c>
      <c r="CB133" s="240">
        <v>1</v>
      </c>
    </row>
    <row r="134" spans="1:15" ht="12.75">
      <c r="A134" s="249"/>
      <c r="B134" s="250"/>
      <c r="C134" s="768" t="s">
        <v>1315</v>
      </c>
      <c r="D134" s="769"/>
      <c r="E134" s="769"/>
      <c r="F134" s="769"/>
      <c r="G134" s="770"/>
      <c r="I134" s="251"/>
      <c r="K134" s="251"/>
      <c r="L134" s="252" t="s">
        <v>1315</v>
      </c>
      <c r="O134" s="240">
        <v>3</v>
      </c>
    </row>
    <row r="135" spans="1:15" ht="12.75">
      <c r="A135" s="249"/>
      <c r="B135" s="253"/>
      <c r="C135" s="809" t="s">
        <v>1316</v>
      </c>
      <c r="D135" s="810"/>
      <c r="E135" s="254">
        <v>114.13</v>
      </c>
      <c r="F135" s="255"/>
      <c r="G135" s="256"/>
      <c r="H135" s="257"/>
      <c r="I135" s="251"/>
      <c r="J135" s="258"/>
      <c r="K135" s="251"/>
      <c r="M135" s="252" t="s">
        <v>1316</v>
      </c>
      <c r="O135" s="240"/>
    </row>
    <row r="136" spans="1:57" ht="12.75">
      <c r="A136" s="259"/>
      <c r="B136" s="260" t="s">
        <v>96</v>
      </c>
      <c r="C136" s="261" t="s">
        <v>268</v>
      </c>
      <c r="D136" s="262"/>
      <c r="E136" s="263"/>
      <c r="F136" s="264"/>
      <c r="G136" s="265">
        <f>SUM(G125:G135)</f>
        <v>0</v>
      </c>
      <c r="H136" s="266"/>
      <c r="I136" s="267">
        <f>SUM(I125:I135)</f>
        <v>8.7354424</v>
      </c>
      <c r="J136" s="266"/>
      <c r="K136" s="267">
        <f>SUM(K125:K135)</f>
        <v>0</v>
      </c>
      <c r="O136" s="240">
        <v>4</v>
      </c>
      <c r="BA136" s="268">
        <f>SUM(BA125:BA135)</f>
        <v>0</v>
      </c>
      <c r="BB136" s="268">
        <f>SUM(BB125:BB135)</f>
        <v>0</v>
      </c>
      <c r="BC136" s="268">
        <f>SUM(BC125:BC135)</f>
        <v>0</v>
      </c>
      <c r="BD136" s="268">
        <f>SUM(BD125:BD135)</f>
        <v>0</v>
      </c>
      <c r="BE136" s="268">
        <f>SUM(BE125:BE135)</f>
        <v>0</v>
      </c>
    </row>
    <row r="137" spans="1:15" ht="12.75">
      <c r="A137" s="230" t="s">
        <v>93</v>
      </c>
      <c r="B137" s="231" t="s">
        <v>527</v>
      </c>
      <c r="C137" s="232" t="s">
        <v>528</v>
      </c>
      <c r="D137" s="233"/>
      <c r="E137" s="234"/>
      <c r="F137" s="234"/>
      <c r="G137" s="235"/>
      <c r="H137" s="236"/>
      <c r="I137" s="237"/>
      <c r="J137" s="238"/>
      <c r="K137" s="239"/>
      <c r="O137" s="240">
        <v>1</v>
      </c>
    </row>
    <row r="138" spans="1:80" ht="12.75">
      <c r="A138" s="241">
        <v>32</v>
      </c>
      <c r="B138" s="242" t="s">
        <v>1317</v>
      </c>
      <c r="C138" s="243" t="s">
        <v>1318</v>
      </c>
      <c r="D138" s="244" t="s">
        <v>186</v>
      </c>
      <c r="E138" s="245">
        <v>19.4925</v>
      </c>
      <c r="F138" s="828"/>
      <c r="G138" s="246">
        <f>E138*F138</f>
        <v>0</v>
      </c>
      <c r="H138" s="247">
        <v>1.89077</v>
      </c>
      <c r="I138" s="248">
        <f>E138*H138</f>
        <v>36.855834225</v>
      </c>
      <c r="J138" s="247">
        <v>0</v>
      </c>
      <c r="K138" s="248">
        <f>E138*J138</f>
        <v>0</v>
      </c>
      <c r="O138" s="240">
        <v>2</v>
      </c>
      <c r="AA138" s="213">
        <v>1</v>
      </c>
      <c r="AB138" s="213">
        <v>1</v>
      </c>
      <c r="AC138" s="213">
        <v>1</v>
      </c>
      <c r="AZ138" s="213">
        <v>1</v>
      </c>
      <c r="BA138" s="213">
        <f>IF(AZ138=1,G138,0)</f>
        <v>0</v>
      </c>
      <c r="BB138" s="213">
        <f>IF(AZ138=2,G138,0)</f>
        <v>0</v>
      </c>
      <c r="BC138" s="213">
        <f>IF(AZ138=3,G138,0)</f>
        <v>0</v>
      </c>
      <c r="BD138" s="213">
        <f>IF(AZ138=4,G138,0)</f>
        <v>0</v>
      </c>
      <c r="BE138" s="213">
        <f>IF(AZ138=5,G138,0)</f>
        <v>0</v>
      </c>
      <c r="CA138" s="240">
        <v>1</v>
      </c>
      <c r="CB138" s="240">
        <v>1</v>
      </c>
    </row>
    <row r="139" spans="1:15" ht="22.5">
      <c r="A139" s="249"/>
      <c r="B139" s="253"/>
      <c r="C139" s="809" t="s">
        <v>1319</v>
      </c>
      <c r="D139" s="810"/>
      <c r="E139" s="254">
        <v>0.7418</v>
      </c>
      <c r="F139" s="255"/>
      <c r="G139" s="256"/>
      <c r="H139" s="257"/>
      <c r="I139" s="251"/>
      <c r="J139" s="258"/>
      <c r="K139" s="251"/>
      <c r="M139" s="252" t="s">
        <v>1319</v>
      </c>
      <c r="O139" s="240"/>
    </row>
    <row r="140" spans="1:15" ht="22.5">
      <c r="A140" s="249"/>
      <c r="B140" s="253"/>
      <c r="C140" s="809" t="s">
        <v>1320</v>
      </c>
      <c r="D140" s="810"/>
      <c r="E140" s="254">
        <v>2.1045</v>
      </c>
      <c r="F140" s="255"/>
      <c r="G140" s="256"/>
      <c r="H140" s="257"/>
      <c r="I140" s="251"/>
      <c r="J140" s="258"/>
      <c r="K140" s="251"/>
      <c r="M140" s="252" t="s">
        <v>1320</v>
      </c>
      <c r="O140" s="240"/>
    </row>
    <row r="141" spans="1:15" ht="22.5">
      <c r="A141" s="249"/>
      <c r="B141" s="253"/>
      <c r="C141" s="809" t="s">
        <v>1321</v>
      </c>
      <c r="D141" s="810"/>
      <c r="E141" s="254">
        <v>12.1613</v>
      </c>
      <c r="F141" s="255"/>
      <c r="G141" s="256"/>
      <c r="H141" s="257"/>
      <c r="I141" s="251"/>
      <c r="J141" s="258"/>
      <c r="K141" s="251"/>
      <c r="M141" s="252" t="s">
        <v>1321</v>
      </c>
      <c r="O141" s="240"/>
    </row>
    <row r="142" spans="1:15" ht="22.5">
      <c r="A142" s="249"/>
      <c r="B142" s="253"/>
      <c r="C142" s="809" t="s">
        <v>1322</v>
      </c>
      <c r="D142" s="810"/>
      <c r="E142" s="254">
        <v>4.485</v>
      </c>
      <c r="F142" s="255"/>
      <c r="G142" s="256"/>
      <c r="H142" s="257"/>
      <c r="I142" s="251"/>
      <c r="J142" s="258"/>
      <c r="K142" s="251"/>
      <c r="M142" s="252" t="s">
        <v>1322</v>
      </c>
      <c r="O142" s="240"/>
    </row>
    <row r="143" spans="1:57" ht="12.75">
      <c r="A143" s="259"/>
      <c r="B143" s="260" t="s">
        <v>96</v>
      </c>
      <c r="C143" s="261" t="s">
        <v>529</v>
      </c>
      <c r="D143" s="262"/>
      <c r="E143" s="263"/>
      <c r="F143" s="264"/>
      <c r="G143" s="265">
        <f>SUM(G137:G142)</f>
        <v>0</v>
      </c>
      <c r="H143" s="266"/>
      <c r="I143" s="267">
        <f>SUM(I137:I142)</f>
        <v>36.855834225</v>
      </c>
      <c r="J143" s="266"/>
      <c r="K143" s="267">
        <f>SUM(K137:K142)</f>
        <v>0</v>
      </c>
      <c r="O143" s="240">
        <v>4</v>
      </c>
      <c r="BA143" s="268">
        <f>SUM(BA137:BA142)</f>
        <v>0</v>
      </c>
      <c r="BB143" s="268">
        <f>SUM(BB137:BB142)</f>
        <v>0</v>
      </c>
      <c r="BC143" s="268">
        <f>SUM(BC137:BC142)</f>
        <v>0</v>
      </c>
      <c r="BD143" s="268">
        <f>SUM(BD137:BD142)</f>
        <v>0</v>
      </c>
      <c r="BE143" s="268">
        <f>SUM(BE137:BE142)</f>
        <v>0</v>
      </c>
    </row>
    <row r="144" spans="1:15" ht="12.75">
      <c r="A144" s="230" t="s">
        <v>93</v>
      </c>
      <c r="B144" s="231" t="s">
        <v>169</v>
      </c>
      <c r="C144" s="232" t="s">
        <v>168</v>
      </c>
      <c r="D144" s="233"/>
      <c r="E144" s="234"/>
      <c r="F144" s="234"/>
      <c r="G144" s="235"/>
      <c r="H144" s="236"/>
      <c r="I144" s="237"/>
      <c r="J144" s="238"/>
      <c r="K144" s="239"/>
      <c r="O144" s="240">
        <v>1</v>
      </c>
    </row>
    <row r="145" spans="1:80" ht="12.75">
      <c r="A145" s="241">
        <v>33</v>
      </c>
      <c r="B145" s="242" t="s">
        <v>1323</v>
      </c>
      <c r="C145" s="243" t="s">
        <v>1324</v>
      </c>
      <c r="D145" s="244" t="s">
        <v>183</v>
      </c>
      <c r="E145" s="245">
        <v>4.945</v>
      </c>
      <c r="F145" s="828"/>
      <c r="G145" s="246">
        <f>E145*F145</f>
        <v>0</v>
      </c>
      <c r="H145" s="247">
        <v>0.10373</v>
      </c>
      <c r="I145" s="248">
        <f>E145*H145</f>
        <v>0.51294485</v>
      </c>
      <c r="J145" s="247">
        <v>0</v>
      </c>
      <c r="K145" s="248">
        <f>E145*J145</f>
        <v>0</v>
      </c>
      <c r="O145" s="240">
        <v>2</v>
      </c>
      <c r="AA145" s="213">
        <v>1</v>
      </c>
      <c r="AB145" s="213">
        <v>1</v>
      </c>
      <c r="AC145" s="213">
        <v>1</v>
      </c>
      <c r="AZ145" s="213">
        <v>1</v>
      </c>
      <c r="BA145" s="213">
        <f>IF(AZ145=1,G145,0)</f>
        <v>0</v>
      </c>
      <c r="BB145" s="213">
        <f>IF(AZ145=2,G145,0)</f>
        <v>0</v>
      </c>
      <c r="BC145" s="213">
        <f>IF(AZ145=3,G145,0)</f>
        <v>0</v>
      </c>
      <c r="BD145" s="213">
        <f>IF(AZ145=4,G145,0)</f>
        <v>0</v>
      </c>
      <c r="BE145" s="213">
        <f>IF(AZ145=5,G145,0)</f>
        <v>0</v>
      </c>
      <c r="CA145" s="240">
        <v>1</v>
      </c>
      <c r="CB145" s="240">
        <v>1</v>
      </c>
    </row>
    <row r="146" spans="1:15" ht="12.75">
      <c r="A146" s="249"/>
      <c r="B146" s="250"/>
      <c r="C146" s="768" t="s">
        <v>1325</v>
      </c>
      <c r="D146" s="769"/>
      <c r="E146" s="769"/>
      <c r="F146" s="769"/>
      <c r="G146" s="770"/>
      <c r="I146" s="251"/>
      <c r="K146" s="251"/>
      <c r="L146" s="252" t="s">
        <v>1325</v>
      </c>
      <c r="O146" s="240">
        <v>3</v>
      </c>
    </row>
    <row r="147" spans="1:15" ht="22.5">
      <c r="A147" s="249"/>
      <c r="B147" s="253"/>
      <c r="C147" s="809" t="s">
        <v>1206</v>
      </c>
      <c r="D147" s="810"/>
      <c r="E147" s="254">
        <v>4.945</v>
      </c>
      <c r="F147" s="255"/>
      <c r="G147" s="256"/>
      <c r="H147" s="257"/>
      <c r="I147" s="251"/>
      <c r="J147" s="258"/>
      <c r="K147" s="251"/>
      <c r="M147" s="252" t="s">
        <v>1206</v>
      </c>
      <c r="O147" s="240"/>
    </row>
    <row r="148" spans="1:80" ht="12.75">
      <c r="A148" s="241">
        <v>34</v>
      </c>
      <c r="B148" s="242" t="s">
        <v>1326</v>
      </c>
      <c r="C148" s="243" t="s">
        <v>1327</v>
      </c>
      <c r="D148" s="244" t="s">
        <v>183</v>
      </c>
      <c r="E148" s="245">
        <v>4.945</v>
      </c>
      <c r="F148" s="828"/>
      <c r="G148" s="246">
        <f>E148*F148</f>
        <v>0</v>
      </c>
      <c r="H148" s="247">
        <v>0.0005</v>
      </c>
      <c r="I148" s="248">
        <f>E148*H148</f>
        <v>0.0024725000000000003</v>
      </c>
      <c r="J148" s="247">
        <v>0</v>
      </c>
      <c r="K148" s="248">
        <f>E148*J148</f>
        <v>0</v>
      </c>
      <c r="O148" s="240">
        <v>2</v>
      </c>
      <c r="AA148" s="213">
        <v>1</v>
      </c>
      <c r="AB148" s="213">
        <v>1</v>
      </c>
      <c r="AC148" s="213">
        <v>1</v>
      </c>
      <c r="AZ148" s="213">
        <v>1</v>
      </c>
      <c r="BA148" s="213">
        <f>IF(AZ148=1,G148,0)</f>
        <v>0</v>
      </c>
      <c r="BB148" s="213">
        <f>IF(AZ148=2,G148,0)</f>
        <v>0</v>
      </c>
      <c r="BC148" s="213">
        <f>IF(AZ148=3,G148,0)</f>
        <v>0</v>
      </c>
      <c r="BD148" s="213">
        <f>IF(AZ148=4,G148,0)</f>
        <v>0</v>
      </c>
      <c r="BE148" s="213">
        <f>IF(AZ148=5,G148,0)</f>
        <v>0</v>
      </c>
      <c r="CA148" s="240">
        <v>1</v>
      </c>
      <c r="CB148" s="240">
        <v>1</v>
      </c>
    </row>
    <row r="149" spans="1:15" ht="12.75">
      <c r="A149" s="249"/>
      <c r="B149" s="250"/>
      <c r="C149" s="768" t="s">
        <v>1325</v>
      </c>
      <c r="D149" s="769"/>
      <c r="E149" s="769"/>
      <c r="F149" s="769"/>
      <c r="G149" s="770"/>
      <c r="I149" s="251"/>
      <c r="K149" s="251"/>
      <c r="L149" s="252" t="s">
        <v>1325</v>
      </c>
      <c r="O149" s="240">
        <v>3</v>
      </c>
    </row>
    <row r="150" spans="1:15" ht="22.5">
      <c r="A150" s="249"/>
      <c r="B150" s="253"/>
      <c r="C150" s="809" t="s">
        <v>1206</v>
      </c>
      <c r="D150" s="810"/>
      <c r="E150" s="254">
        <v>4.945</v>
      </c>
      <c r="F150" s="255"/>
      <c r="G150" s="256"/>
      <c r="H150" s="257"/>
      <c r="I150" s="251"/>
      <c r="J150" s="258"/>
      <c r="K150" s="251"/>
      <c r="M150" s="252" t="s">
        <v>1206</v>
      </c>
      <c r="O150" s="240"/>
    </row>
    <row r="151" spans="1:80" ht="12.75">
      <c r="A151" s="241">
        <v>35</v>
      </c>
      <c r="B151" s="242" t="s">
        <v>1328</v>
      </c>
      <c r="C151" s="243" t="s">
        <v>1329</v>
      </c>
      <c r="D151" s="244" t="s">
        <v>183</v>
      </c>
      <c r="E151" s="245">
        <v>4.945</v>
      </c>
      <c r="F151" s="828"/>
      <c r="G151" s="246">
        <f>E151*F151</f>
        <v>0</v>
      </c>
      <c r="H151" s="247">
        <v>0.15826</v>
      </c>
      <c r="I151" s="248">
        <f>E151*H151</f>
        <v>0.7825957000000001</v>
      </c>
      <c r="J151" s="247">
        <v>0</v>
      </c>
      <c r="K151" s="248">
        <f>E151*J151</f>
        <v>0</v>
      </c>
      <c r="O151" s="240">
        <v>2</v>
      </c>
      <c r="AA151" s="213">
        <v>1</v>
      </c>
      <c r="AB151" s="213">
        <v>1</v>
      </c>
      <c r="AC151" s="213">
        <v>1</v>
      </c>
      <c r="AZ151" s="213">
        <v>1</v>
      </c>
      <c r="BA151" s="213">
        <f>IF(AZ151=1,G151,0)</f>
        <v>0</v>
      </c>
      <c r="BB151" s="213">
        <f>IF(AZ151=2,G151,0)</f>
        <v>0</v>
      </c>
      <c r="BC151" s="213">
        <f>IF(AZ151=3,G151,0)</f>
        <v>0</v>
      </c>
      <c r="BD151" s="213">
        <f>IF(AZ151=4,G151,0)</f>
        <v>0</v>
      </c>
      <c r="BE151" s="213">
        <f>IF(AZ151=5,G151,0)</f>
        <v>0</v>
      </c>
      <c r="CA151" s="240">
        <v>1</v>
      </c>
      <c r="CB151" s="240">
        <v>1</v>
      </c>
    </row>
    <row r="152" spans="1:15" ht="12.75">
      <c r="A152" s="249"/>
      <c r="B152" s="250"/>
      <c r="C152" s="768" t="s">
        <v>1325</v>
      </c>
      <c r="D152" s="769"/>
      <c r="E152" s="769"/>
      <c r="F152" s="769"/>
      <c r="G152" s="770"/>
      <c r="I152" s="251"/>
      <c r="K152" s="251"/>
      <c r="L152" s="252" t="s">
        <v>1325</v>
      </c>
      <c r="O152" s="240">
        <v>3</v>
      </c>
    </row>
    <row r="153" spans="1:15" ht="22.5">
      <c r="A153" s="249"/>
      <c r="B153" s="253"/>
      <c r="C153" s="809" t="s">
        <v>1206</v>
      </c>
      <c r="D153" s="810"/>
      <c r="E153" s="254">
        <v>4.945</v>
      </c>
      <c r="F153" s="255"/>
      <c r="G153" s="256"/>
      <c r="H153" s="257"/>
      <c r="I153" s="251"/>
      <c r="J153" s="258"/>
      <c r="K153" s="251"/>
      <c r="M153" s="252" t="s">
        <v>1206</v>
      </c>
      <c r="O153" s="240"/>
    </row>
    <row r="154" spans="1:80" ht="12.75">
      <c r="A154" s="241">
        <v>36</v>
      </c>
      <c r="B154" s="242" t="s">
        <v>1330</v>
      </c>
      <c r="C154" s="243" t="s">
        <v>1331</v>
      </c>
      <c r="D154" s="244" t="s">
        <v>183</v>
      </c>
      <c r="E154" s="245">
        <v>4.945</v>
      </c>
      <c r="F154" s="828"/>
      <c r="G154" s="246">
        <f>E154*F154</f>
        <v>0</v>
      </c>
      <c r="H154" s="247">
        <v>0.00561</v>
      </c>
      <c r="I154" s="248">
        <f>E154*H154</f>
        <v>0.027741450000000004</v>
      </c>
      <c r="J154" s="247"/>
      <c r="K154" s="248">
        <f>E154*J154</f>
        <v>0</v>
      </c>
      <c r="O154" s="240">
        <v>2</v>
      </c>
      <c r="AA154" s="213">
        <v>12</v>
      </c>
      <c r="AB154" s="213">
        <v>0</v>
      </c>
      <c r="AC154" s="213">
        <v>61</v>
      </c>
      <c r="AZ154" s="213">
        <v>1</v>
      </c>
      <c r="BA154" s="213">
        <f>IF(AZ154=1,G154,0)</f>
        <v>0</v>
      </c>
      <c r="BB154" s="213">
        <f>IF(AZ154=2,G154,0)</f>
        <v>0</v>
      </c>
      <c r="BC154" s="213">
        <f>IF(AZ154=3,G154,0)</f>
        <v>0</v>
      </c>
      <c r="BD154" s="213">
        <f>IF(AZ154=4,G154,0)</f>
        <v>0</v>
      </c>
      <c r="BE154" s="213">
        <f>IF(AZ154=5,G154,0)</f>
        <v>0</v>
      </c>
      <c r="CA154" s="240">
        <v>12</v>
      </c>
      <c r="CB154" s="240">
        <v>0</v>
      </c>
    </row>
    <row r="155" spans="1:15" ht="12.75">
      <c r="A155" s="249"/>
      <c r="B155" s="250"/>
      <c r="C155" s="768" t="s">
        <v>1325</v>
      </c>
      <c r="D155" s="769"/>
      <c r="E155" s="769"/>
      <c r="F155" s="769"/>
      <c r="G155" s="770"/>
      <c r="I155" s="251"/>
      <c r="K155" s="251"/>
      <c r="L155" s="252" t="s">
        <v>1325</v>
      </c>
      <c r="O155" s="240">
        <v>3</v>
      </c>
    </row>
    <row r="156" spans="1:15" ht="22.5">
      <c r="A156" s="249"/>
      <c r="B156" s="253"/>
      <c r="C156" s="809" t="s">
        <v>1206</v>
      </c>
      <c r="D156" s="810"/>
      <c r="E156" s="254">
        <v>4.945</v>
      </c>
      <c r="F156" s="255"/>
      <c r="G156" s="256"/>
      <c r="H156" s="257"/>
      <c r="I156" s="251"/>
      <c r="J156" s="258"/>
      <c r="K156" s="251"/>
      <c r="M156" s="252" t="s">
        <v>1206</v>
      </c>
      <c r="O156" s="240"/>
    </row>
    <row r="157" spans="1:80" ht="12.75">
      <c r="A157" s="241">
        <v>37</v>
      </c>
      <c r="B157" s="242" t="s">
        <v>1332</v>
      </c>
      <c r="C157" s="243" t="s">
        <v>1333</v>
      </c>
      <c r="D157" s="244" t="s">
        <v>183</v>
      </c>
      <c r="E157" s="245">
        <v>4.945</v>
      </c>
      <c r="F157" s="828"/>
      <c r="G157" s="246">
        <f>E157*F157</f>
        <v>0</v>
      </c>
      <c r="H157" s="247">
        <v>0.36834</v>
      </c>
      <c r="I157" s="248">
        <f>E157*H157</f>
        <v>1.8214413</v>
      </c>
      <c r="J157" s="247">
        <v>0</v>
      </c>
      <c r="K157" s="248">
        <f>E157*J157</f>
        <v>0</v>
      </c>
      <c r="O157" s="240">
        <v>2</v>
      </c>
      <c r="AA157" s="213">
        <v>1</v>
      </c>
      <c r="AB157" s="213">
        <v>1</v>
      </c>
      <c r="AC157" s="213">
        <v>1</v>
      </c>
      <c r="AZ157" s="213">
        <v>1</v>
      </c>
      <c r="BA157" s="213">
        <f>IF(AZ157=1,G157,0)</f>
        <v>0</v>
      </c>
      <c r="BB157" s="213">
        <f>IF(AZ157=2,G157,0)</f>
        <v>0</v>
      </c>
      <c r="BC157" s="213">
        <f>IF(AZ157=3,G157,0)</f>
        <v>0</v>
      </c>
      <c r="BD157" s="213">
        <f>IF(AZ157=4,G157,0)</f>
        <v>0</v>
      </c>
      <c r="BE157" s="213">
        <f>IF(AZ157=5,G157,0)</f>
        <v>0</v>
      </c>
      <c r="CA157" s="240">
        <v>1</v>
      </c>
      <c r="CB157" s="240">
        <v>1</v>
      </c>
    </row>
    <row r="158" spans="1:15" ht="12.75">
      <c r="A158" s="249"/>
      <c r="B158" s="250"/>
      <c r="C158" s="768" t="s">
        <v>1325</v>
      </c>
      <c r="D158" s="769"/>
      <c r="E158" s="769"/>
      <c r="F158" s="769"/>
      <c r="G158" s="770"/>
      <c r="I158" s="251"/>
      <c r="K158" s="251"/>
      <c r="L158" s="252" t="s">
        <v>1325</v>
      </c>
      <c r="O158" s="240">
        <v>3</v>
      </c>
    </row>
    <row r="159" spans="1:15" ht="22.5">
      <c r="A159" s="249"/>
      <c r="B159" s="253"/>
      <c r="C159" s="809" t="s">
        <v>1206</v>
      </c>
      <c r="D159" s="810"/>
      <c r="E159" s="254">
        <v>4.945</v>
      </c>
      <c r="F159" s="255"/>
      <c r="G159" s="256"/>
      <c r="H159" s="257"/>
      <c r="I159" s="251"/>
      <c r="J159" s="258"/>
      <c r="K159" s="251"/>
      <c r="M159" s="252" t="s">
        <v>1206</v>
      </c>
      <c r="O159" s="240"/>
    </row>
    <row r="160" spans="1:80" ht="22.5">
      <c r="A160" s="241">
        <v>38</v>
      </c>
      <c r="B160" s="242" t="s">
        <v>1334</v>
      </c>
      <c r="C160" s="243" t="s">
        <v>1335</v>
      </c>
      <c r="D160" s="244" t="s">
        <v>183</v>
      </c>
      <c r="E160" s="245">
        <v>4.945</v>
      </c>
      <c r="F160" s="828"/>
      <c r="G160" s="246">
        <f>E160*F160</f>
        <v>0</v>
      </c>
      <c r="H160" s="247">
        <v>0.441</v>
      </c>
      <c r="I160" s="248">
        <f>E160*H160</f>
        <v>2.180745</v>
      </c>
      <c r="J160" s="247">
        <v>0</v>
      </c>
      <c r="K160" s="248">
        <f>E160*J160</f>
        <v>0</v>
      </c>
      <c r="O160" s="240">
        <v>2</v>
      </c>
      <c r="AA160" s="213">
        <v>1</v>
      </c>
      <c r="AB160" s="213">
        <v>1</v>
      </c>
      <c r="AC160" s="213">
        <v>1</v>
      </c>
      <c r="AZ160" s="213">
        <v>1</v>
      </c>
      <c r="BA160" s="213">
        <f>IF(AZ160=1,G160,0)</f>
        <v>0</v>
      </c>
      <c r="BB160" s="213">
        <f>IF(AZ160=2,G160,0)</f>
        <v>0</v>
      </c>
      <c r="BC160" s="213">
        <f>IF(AZ160=3,G160,0)</f>
        <v>0</v>
      </c>
      <c r="BD160" s="213">
        <f>IF(AZ160=4,G160,0)</f>
        <v>0</v>
      </c>
      <c r="BE160" s="213">
        <f>IF(AZ160=5,G160,0)</f>
        <v>0</v>
      </c>
      <c r="CA160" s="240">
        <v>1</v>
      </c>
      <c r="CB160" s="240">
        <v>1</v>
      </c>
    </row>
    <row r="161" spans="1:15" ht="12.75">
      <c r="A161" s="249"/>
      <c r="B161" s="250"/>
      <c r="C161" s="768" t="s">
        <v>1325</v>
      </c>
      <c r="D161" s="769"/>
      <c r="E161" s="769"/>
      <c r="F161" s="769"/>
      <c r="G161" s="770"/>
      <c r="I161" s="251"/>
      <c r="K161" s="251"/>
      <c r="L161" s="252" t="s">
        <v>1325</v>
      </c>
      <c r="O161" s="240">
        <v>3</v>
      </c>
    </row>
    <row r="162" spans="1:15" ht="22.5">
      <c r="A162" s="249"/>
      <c r="B162" s="253"/>
      <c r="C162" s="809" t="s">
        <v>1206</v>
      </c>
      <c r="D162" s="810"/>
      <c r="E162" s="254">
        <v>4.945</v>
      </c>
      <c r="F162" s="255"/>
      <c r="G162" s="256"/>
      <c r="H162" s="257"/>
      <c r="I162" s="251"/>
      <c r="J162" s="258"/>
      <c r="K162" s="251"/>
      <c r="M162" s="252" t="s">
        <v>1206</v>
      </c>
      <c r="O162" s="240"/>
    </row>
    <row r="163" spans="1:57" ht="12.75">
      <c r="A163" s="259"/>
      <c r="B163" s="260" t="s">
        <v>96</v>
      </c>
      <c r="C163" s="261" t="s">
        <v>170</v>
      </c>
      <c r="D163" s="262"/>
      <c r="E163" s="263"/>
      <c r="F163" s="264"/>
      <c r="G163" s="265">
        <f>SUM(G144:G162)</f>
        <v>0</v>
      </c>
      <c r="H163" s="266"/>
      <c r="I163" s="267">
        <f>SUM(I144:I162)</f>
        <v>5.3279408</v>
      </c>
      <c r="J163" s="266"/>
      <c r="K163" s="267">
        <f>SUM(K144:K162)</f>
        <v>0</v>
      </c>
      <c r="O163" s="240">
        <v>4</v>
      </c>
      <c r="BA163" s="268">
        <f>SUM(BA144:BA162)</f>
        <v>0</v>
      </c>
      <c r="BB163" s="268">
        <f>SUM(BB144:BB162)</f>
        <v>0</v>
      </c>
      <c r="BC163" s="268">
        <f>SUM(BC144:BC162)</f>
        <v>0</v>
      </c>
      <c r="BD163" s="268">
        <f>SUM(BD144:BD162)</f>
        <v>0</v>
      </c>
      <c r="BE163" s="268">
        <f>SUM(BE144:BE162)</f>
        <v>0</v>
      </c>
    </row>
    <row r="164" spans="1:15" ht="12.75">
      <c r="A164" s="230" t="s">
        <v>93</v>
      </c>
      <c r="B164" s="231" t="s">
        <v>1336</v>
      </c>
      <c r="C164" s="232" t="s">
        <v>1337</v>
      </c>
      <c r="D164" s="233"/>
      <c r="E164" s="234"/>
      <c r="F164" s="234"/>
      <c r="G164" s="235"/>
      <c r="H164" s="236"/>
      <c r="I164" s="237"/>
      <c r="J164" s="238"/>
      <c r="K164" s="239"/>
      <c r="O164" s="240">
        <v>1</v>
      </c>
    </row>
    <row r="165" spans="1:80" ht="12.75">
      <c r="A165" s="241">
        <v>39</v>
      </c>
      <c r="B165" s="242" t="s">
        <v>1339</v>
      </c>
      <c r="C165" s="243" t="s">
        <v>1340</v>
      </c>
      <c r="D165" s="244" t="s">
        <v>216</v>
      </c>
      <c r="E165" s="245">
        <v>113</v>
      </c>
      <c r="F165" s="828"/>
      <c r="G165" s="246">
        <f>E165*F165</f>
        <v>0</v>
      </c>
      <c r="H165" s="247">
        <v>1E-05</v>
      </c>
      <c r="I165" s="248">
        <f>E165*H165</f>
        <v>0.0011300000000000001</v>
      </c>
      <c r="J165" s="247">
        <v>0</v>
      </c>
      <c r="K165" s="248">
        <f>E165*J165</f>
        <v>0</v>
      </c>
      <c r="O165" s="240">
        <v>2</v>
      </c>
      <c r="AA165" s="213">
        <v>1</v>
      </c>
      <c r="AB165" s="213">
        <v>1</v>
      </c>
      <c r="AC165" s="213">
        <v>1</v>
      </c>
      <c r="AZ165" s="213">
        <v>1</v>
      </c>
      <c r="BA165" s="213">
        <f>IF(AZ165=1,G165,0)</f>
        <v>0</v>
      </c>
      <c r="BB165" s="213">
        <f>IF(AZ165=2,G165,0)</f>
        <v>0</v>
      </c>
      <c r="BC165" s="213">
        <f>IF(AZ165=3,G165,0)</f>
        <v>0</v>
      </c>
      <c r="BD165" s="213">
        <f>IF(AZ165=4,G165,0)</f>
        <v>0</v>
      </c>
      <c r="BE165" s="213">
        <f>IF(AZ165=5,G165,0)</f>
        <v>0</v>
      </c>
      <c r="CA165" s="240">
        <v>1</v>
      </c>
      <c r="CB165" s="240">
        <v>1</v>
      </c>
    </row>
    <row r="166" spans="1:15" ht="12.75">
      <c r="A166" s="249"/>
      <c r="B166" s="253"/>
      <c r="C166" s="809" t="s">
        <v>1314</v>
      </c>
      <c r="D166" s="810"/>
      <c r="E166" s="254">
        <v>113</v>
      </c>
      <c r="F166" s="255"/>
      <c r="G166" s="256"/>
      <c r="H166" s="257"/>
      <c r="I166" s="251"/>
      <c r="J166" s="258"/>
      <c r="K166" s="251"/>
      <c r="M166" s="252" t="s">
        <v>1314</v>
      </c>
      <c r="O166" s="240"/>
    </row>
    <row r="167" spans="1:80" ht="12.75">
      <c r="A167" s="241">
        <v>40</v>
      </c>
      <c r="B167" s="242" t="s">
        <v>1341</v>
      </c>
      <c r="C167" s="243" t="s">
        <v>1342</v>
      </c>
      <c r="D167" s="244" t="s">
        <v>216</v>
      </c>
      <c r="E167" s="245">
        <v>113</v>
      </c>
      <c r="F167" s="828"/>
      <c r="G167" s="246">
        <f>E167*F167</f>
        <v>0</v>
      </c>
      <c r="H167" s="247">
        <v>0.01659</v>
      </c>
      <c r="I167" s="248">
        <f>E167*H167</f>
        <v>1.87467</v>
      </c>
      <c r="J167" s="247"/>
      <c r="K167" s="248">
        <f>E167*J167</f>
        <v>0</v>
      </c>
      <c r="O167" s="240">
        <v>2</v>
      </c>
      <c r="AA167" s="213">
        <v>12</v>
      </c>
      <c r="AB167" s="213">
        <v>0</v>
      </c>
      <c r="AC167" s="213">
        <v>30</v>
      </c>
      <c r="AZ167" s="213">
        <v>1</v>
      </c>
      <c r="BA167" s="213">
        <f>IF(AZ167=1,G167,0)</f>
        <v>0</v>
      </c>
      <c r="BB167" s="213">
        <f>IF(AZ167=2,G167,0)</f>
        <v>0</v>
      </c>
      <c r="BC167" s="213">
        <f>IF(AZ167=3,G167,0)</f>
        <v>0</v>
      </c>
      <c r="BD167" s="213">
        <f>IF(AZ167=4,G167,0)</f>
        <v>0</v>
      </c>
      <c r="BE167" s="213">
        <f>IF(AZ167=5,G167,0)</f>
        <v>0</v>
      </c>
      <c r="CA167" s="240">
        <v>12</v>
      </c>
      <c r="CB167" s="240">
        <v>0</v>
      </c>
    </row>
    <row r="168" spans="1:15" ht="12.75">
      <c r="A168" s="249"/>
      <c r="B168" s="250"/>
      <c r="C168" s="768" t="s">
        <v>1343</v>
      </c>
      <c r="D168" s="769"/>
      <c r="E168" s="769"/>
      <c r="F168" s="769"/>
      <c r="G168" s="770"/>
      <c r="I168" s="251"/>
      <c r="K168" s="251"/>
      <c r="L168" s="252" t="s">
        <v>1343</v>
      </c>
      <c r="O168" s="240">
        <v>3</v>
      </c>
    </row>
    <row r="169" spans="1:15" ht="12.75">
      <c r="A169" s="249"/>
      <c r="B169" s="250"/>
      <c r="C169" s="768" t="s">
        <v>1344</v>
      </c>
      <c r="D169" s="769"/>
      <c r="E169" s="769"/>
      <c r="F169" s="769"/>
      <c r="G169" s="770"/>
      <c r="I169" s="251"/>
      <c r="K169" s="251"/>
      <c r="L169" s="252" t="s">
        <v>1344</v>
      </c>
      <c r="O169" s="240">
        <v>3</v>
      </c>
    </row>
    <row r="170" spans="1:15" ht="12.75">
      <c r="A170" s="249"/>
      <c r="B170" s="253"/>
      <c r="C170" s="809" t="s">
        <v>1314</v>
      </c>
      <c r="D170" s="810"/>
      <c r="E170" s="254">
        <v>113</v>
      </c>
      <c r="F170" s="255"/>
      <c r="G170" s="256"/>
      <c r="H170" s="257"/>
      <c r="I170" s="251"/>
      <c r="J170" s="258"/>
      <c r="K170" s="251"/>
      <c r="M170" s="252" t="s">
        <v>1314</v>
      </c>
      <c r="O170" s="240"/>
    </row>
    <row r="171" spans="1:80" ht="12.75">
      <c r="A171" s="241">
        <v>41</v>
      </c>
      <c r="B171" s="242" t="s">
        <v>1345</v>
      </c>
      <c r="C171" s="243" t="s">
        <v>1346</v>
      </c>
      <c r="D171" s="244" t="s">
        <v>355</v>
      </c>
      <c r="E171" s="245">
        <v>7</v>
      </c>
      <c r="F171" s="828"/>
      <c r="G171" s="246">
        <f>E171*F171</f>
        <v>0</v>
      </c>
      <c r="H171" s="247">
        <v>5E-05</v>
      </c>
      <c r="I171" s="248">
        <f>E171*H171</f>
        <v>0.00035</v>
      </c>
      <c r="J171" s="247">
        <v>0</v>
      </c>
      <c r="K171" s="248">
        <f>E171*J171</f>
        <v>0</v>
      </c>
      <c r="O171" s="240">
        <v>2</v>
      </c>
      <c r="AA171" s="213">
        <v>1</v>
      </c>
      <c r="AB171" s="213">
        <v>1</v>
      </c>
      <c r="AC171" s="213">
        <v>1</v>
      </c>
      <c r="AZ171" s="213">
        <v>1</v>
      </c>
      <c r="BA171" s="213">
        <f>IF(AZ171=1,G171,0)</f>
        <v>0</v>
      </c>
      <c r="BB171" s="213">
        <f>IF(AZ171=2,G171,0)</f>
        <v>0</v>
      </c>
      <c r="BC171" s="213">
        <f>IF(AZ171=3,G171,0)</f>
        <v>0</v>
      </c>
      <c r="BD171" s="213">
        <f>IF(AZ171=4,G171,0)</f>
        <v>0</v>
      </c>
      <c r="BE171" s="213">
        <f>IF(AZ171=5,G171,0)</f>
        <v>0</v>
      </c>
      <c r="CA171" s="240">
        <v>1</v>
      </c>
      <c r="CB171" s="240">
        <v>1</v>
      </c>
    </row>
    <row r="172" spans="1:15" ht="12.75">
      <c r="A172" s="249"/>
      <c r="B172" s="253"/>
      <c r="C172" s="809" t="s">
        <v>1347</v>
      </c>
      <c r="D172" s="810"/>
      <c r="E172" s="254">
        <v>3</v>
      </c>
      <c r="F172" s="255"/>
      <c r="G172" s="256"/>
      <c r="H172" s="257"/>
      <c r="I172" s="251"/>
      <c r="J172" s="258"/>
      <c r="K172" s="251"/>
      <c r="M172" s="252" t="s">
        <v>1347</v>
      </c>
      <c r="O172" s="240"/>
    </row>
    <row r="173" spans="1:15" ht="12.75">
      <c r="A173" s="249"/>
      <c r="B173" s="253"/>
      <c r="C173" s="809" t="s">
        <v>1348</v>
      </c>
      <c r="D173" s="810"/>
      <c r="E173" s="254">
        <v>4</v>
      </c>
      <c r="F173" s="255"/>
      <c r="G173" s="256"/>
      <c r="H173" s="257"/>
      <c r="I173" s="251"/>
      <c r="J173" s="258"/>
      <c r="K173" s="251"/>
      <c r="M173" s="252" t="s">
        <v>1348</v>
      </c>
      <c r="O173" s="240"/>
    </row>
    <row r="174" spans="1:80" ht="22.5">
      <c r="A174" s="241">
        <v>42</v>
      </c>
      <c r="B174" s="242" t="s">
        <v>1349</v>
      </c>
      <c r="C174" s="243" t="s">
        <v>1350</v>
      </c>
      <c r="D174" s="244" t="s">
        <v>355</v>
      </c>
      <c r="E174" s="245">
        <v>7</v>
      </c>
      <c r="F174" s="828"/>
      <c r="G174" s="246">
        <f>E174*F174</f>
        <v>0</v>
      </c>
      <c r="H174" s="247">
        <v>0.0096</v>
      </c>
      <c r="I174" s="248">
        <f>E174*H174</f>
        <v>0.0672</v>
      </c>
      <c r="J174" s="247"/>
      <c r="K174" s="248">
        <f>E174*J174</f>
        <v>0</v>
      </c>
      <c r="O174" s="240">
        <v>2</v>
      </c>
      <c r="AA174" s="213">
        <v>12</v>
      </c>
      <c r="AB174" s="213">
        <v>0</v>
      </c>
      <c r="AC174" s="213">
        <v>40</v>
      </c>
      <c r="AZ174" s="213">
        <v>1</v>
      </c>
      <c r="BA174" s="213">
        <f>IF(AZ174=1,G174,0)</f>
        <v>0</v>
      </c>
      <c r="BB174" s="213">
        <f>IF(AZ174=2,G174,0)</f>
        <v>0</v>
      </c>
      <c r="BC174" s="213">
        <f>IF(AZ174=3,G174,0)</f>
        <v>0</v>
      </c>
      <c r="BD174" s="213">
        <f>IF(AZ174=4,G174,0)</f>
        <v>0</v>
      </c>
      <c r="BE174" s="213">
        <f>IF(AZ174=5,G174,0)</f>
        <v>0</v>
      </c>
      <c r="CA174" s="240">
        <v>12</v>
      </c>
      <c r="CB174" s="240">
        <v>0</v>
      </c>
    </row>
    <row r="175" spans="1:15" ht="12.75">
      <c r="A175" s="249"/>
      <c r="B175" s="250"/>
      <c r="C175" s="768" t="s">
        <v>1344</v>
      </c>
      <c r="D175" s="769"/>
      <c r="E175" s="769"/>
      <c r="F175" s="769"/>
      <c r="G175" s="770"/>
      <c r="I175" s="251"/>
      <c r="K175" s="251"/>
      <c r="L175" s="252" t="s">
        <v>1344</v>
      </c>
      <c r="O175" s="240">
        <v>3</v>
      </c>
    </row>
    <row r="176" spans="1:15" ht="12.75">
      <c r="A176" s="249"/>
      <c r="B176" s="253"/>
      <c r="C176" s="809" t="s">
        <v>1347</v>
      </c>
      <c r="D176" s="810"/>
      <c r="E176" s="254">
        <v>3</v>
      </c>
      <c r="F176" s="255"/>
      <c r="G176" s="256"/>
      <c r="H176" s="257"/>
      <c r="I176" s="251"/>
      <c r="J176" s="258"/>
      <c r="K176" s="251"/>
      <c r="M176" s="252" t="s">
        <v>1347</v>
      </c>
      <c r="O176" s="240"/>
    </row>
    <row r="177" spans="1:15" ht="12.75">
      <c r="A177" s="249"/>
      <c r="B177" s="253"/>
      <c r="C177" s="809" t="s">
        <v>1348</v>
      </c>
      <c r="D177" s="810"/>
      <c r="E177" s="254">
        <v>4</v>
      </c>
      <c r="F177" s="255"/>
      <c r="G177" s="256"/>
      <c r="H177" s="257"/>
      <c r="I177" s="251"/>
      <c r="J177" s="258"/>
      <c r="K177" s="251"/>
      <c r="M177" s="252" t="s">
        <v>1348</v>
      </c>
      <c r="O177" s="240"/>
    </row>
    <row r="178" spans="1:57" ht="12.75">
      <c r="A178" s="259"/>
      <c r="B178" s="260" t="s">
        <v>96</v>
      </c>
      <c r="C178" s="261" t="s">
        <v>1338</v>
      </c>
      <c r="D178" s="262"/>
      <c r="E178" s="263"/>
      <c r="F178" s="264"/>
      <c r="G178" s="265">
        <f>SUM(G164:G177)</f>
        <v>0</v>
      </c>
      <c r="H178" s="266"/>
      <c r="I178" s="267">
        <f>SUM(I164:I177)</f>
        <v>1.9433500000000001</v>
      </c>
      <c r="J178" s="266"/>
      <c r="K178" s="267">
        <f>SUM(K164:K177)</f>
        <v>0</v>
      </c>
      <c r="O178" s="240">
        <v>4</v>
      </c>
      <c r="BA178" s="268">
        <f>SUM(BA164:BA177)</f>
        <v>0</v>
      </c>
      <c r="BB178" s="268">
        <f>SUM(BB164:BB177)</f>
        <v>0</v>
      </c>
      <c r="BC178" s="268">
        <f>SUM(BC164:BC177)</f>
        <v>0</v>
      </c>
      <c r="BD178" s="268">
        <f>SUM(BD164:BD177)</f>
        <v>0</v>
      </c>
      <c r="BE178" s="268">
        <f>SUM(BE164:BE177)</f>
        <v>0</v>
      </c>
    </row>
    <row r="179" spans="1:15" ht="12.75">
      <c r="A179" s="230" t="s">
        <v>93</v>
      </c>
      <c r="B179" s="231" t="s">
        <v>173</v>
      </c>
      <c r="C179" s="232" t="s">
        <v>174</v>
      </c>
      <c r="D179" s="233"/>
      <c r="E179" s="234"/>
      <c r="F179" s="234"/>
      <c r="G179" s="235"/>
      <c r="H179" s="236"/>
      <c r="I179" s="237"/>
      <c r="J179" s="238"/>
      <c r="K179" s="239"/>
      <c r="O179" s="240">
        <v>1</v>
      </c>
    </row>
    <row r="180" spans="1:80" ht="12.75">
      <c r="A180" s="241">
        <v>43</v>
      </c>
      <c r="B180" s="242" t="s">
        <v>1351</v>
      </c>
      <c r="C180" s="243" t="s">
        <v>735</v>
      </c>
      <c r="D180" s="244" t="s">
        <v>216</v>
      </c>
      <c r="E180" s="245">
        <v>113</v>
      </c>
      <c r="F180" s="828"/>
      <c r="G180" s="246">
        <f>E180*F180</f>
        <v>0</v>
      </c>
      <c r="H180" s="247">
        <v>0</v>
      </c>
      <c r="I180" s="248">
        <f>E180*H180</f>
        <v>0</v>
      </c>
      <c r="J180" s="247"/>
      <c r="K180" s="248">
        <f>E180*J180</f>
        <v>0</v>
      </c>
      <c r="O180" s="240">
        <v>2</v>
      </c>
      <c r="AA180" s="213">
        <v>12</v>
      </c>
      <c r="AB180" s="213">
        <v>0</v>
      </c>
      <c r="AC180" s="213">
        <v>41</v>
      </c>
      <c r="AZ180" s="213">
        <v>1</v>
      </c>
      <c r="BA180" s="213">
        <f>IF(AZ180=1,G180,0)</f>
        <v>0</v>
      </c>
      <c r="BB180" s="213">
        <f>IF(AZ180=2,G180,0)</f>
        <v>0</v>
      </c>
      <c r="BC180" s="213">
        <f>IF(AZ180=3,G180,0)</f>
        <v>0</v>
      </c>
      <c r="BD180" s="213">
        <f>IF(AZ180=4,G180,0)</f>
        <v>0</v>
      </c>
      <c r="BE180" s="213">
        <f>IF(AZ180=5,G180,0)</f>
        <v>0</v>
      </c>
      <c r="CA180" s="240">
        <v>12</v>
      </c>
      <c r="CB180" s="240">
        <v>0</v>
      </c>
    </row>
    <row r="181" spans="1:15" ht="12.75">
      <c r="A181" s="249"/>
      <c r="B181" s="253"/>
      <c r="C181" s="809" t="s">
        <v>1314</v>
      </c>
      <c r="D181" s="810"/>
      <c r="E181" s="254">
        <v>113</v>
      </c>
      <c r="F181" s="255"/>
      <c r="G181" s="256"/>
      <c r="H181" s="257"/>
      <c r="I181" s="251"/>
      <c r="J181" s="258"/>
      <c r="K181" s="251"/>
      <c r="M181" s="252" t="s">
        <v>1314</v>
      </c>
      <c r="O181" s="240"/>
    </row>
    <row r="182" spans="1:80" ht="12.75">
      <c r="A182" s="241">
        <v>44</v>
      </c>
      <c r="B182" s="242" t="s">
        <v>1352</v>
      </c>
      <c r="C182" s="243" t="s">
        <v>1353</v>
      </c>
      <c r="D182" s="244" t="s">
        <v>216</v>
      </c>
      <c r="E182" s="245">
        <v>113</v>
      </c>
      <c r="F182" s="828"/>
      <c r="G182" s="246">
        <f>E182*F182</f>
        <v>0</v>
      </c>
      <c r="H182" s="247">
        <v>0</v>
      </c>
      <c r="I182" s="248">
        <f>E182*H182</f>
        <v>0</v>
      </c>
      <c r="J182" s="247"/>
      <c r="K182" s="248">
        <f>E182*J182</f>
        <v>0</v>
      </c>
      <c r="O182" s="240">
        <v>2</v>
      </c>
      <c r="AA182" s="213">
        <v>12</v>
      </c>
      <c r="AB182" s="213">
        <v>0</v>
      </c>
      <c r="AC182" s="213">
        <v>56</v>
      </c>
      <c r="AZ182" s="213">
        <v>1</v>
      </c>
      <c r="BA182" s="213">
        <f>IF(AZ182=1,G182,0)</f>
        <v>0</v>
      </c>
      <c r="BB182" s="213">
        <f>IF(AZ182=2,G182,0)</f>
        <v>0</v>
      </c>
      <c r="BC182" s="213">
        <f>IF(AZ182=3,G182,0)</f>
        <v>0</v>
      </c>
      <c r="BD182" s="213">
        <f>IF(AZ182=4,G182,0)</f>
        <v>0</v>
      </c>
      <c r="BE182" s="213">
        <f>IF(AZ182=5,G182,0)</f>
        <v>0</v>
      </c>
      <c r="CA182" s="240">
        <v>12</v>
      </c>
      <c r="CB182" s="240">
        <v>0</v>
      </c>
    </row>
    <row r="183" spans="1:15" ht="22.5">
      <c r="A183" s="249"/>
      <c r="B183" s="250"/>
      <c r="C183" s="768" t="s">
        <v>1354</v>
      </c>
      <c r="D183" s="769"/>
      <c r="E183" s="769"/>
      <c r="F183" s="769"/>
      <c r="G183" s="770"/>
      <c r="I183" s="251"/>
      <c r="K183" s="251"/>
      <c r="L183" s="252" t="s">
        <v>1354</v>
      </c>
      <c r="O183" s="240">
        <v>3</v>
      </c>
    </row>
    <row r="184" spans="1:15" ht="12.75">
      <c r="A184" s="249"/>
      <c r="B184" s="253"/>
      <c r="C184" s="809" t="s">
        <v>1314</v>
      </c>
      <c r="D184" s="810"/>
      <c r="E184" s="254">
        <v>113</v>
      </c>
      <c r="F184" s="255"/>
      <c r="G184" s="256"/>
      <c r="H184" s="257"/>
      <c r="I184" s="251"/>
      <c r="J184" s="258"/>
      <c r="K184" s="251"/>
      <c r="M184" s="252" t="s">
        <v>1314</v>
      </c>
      <c r="O184" s="240"/>
    </row>
    <row r="185" spans="1:80" ht="22.5">
      <c r="A185" s="241">
        <v>45</v>
      </c>
      <c r="B185" s="242" t="s">
        <v>1355</v>
      </c>
      <c r="C185" s="243" t="s">
        <v>1356</v>
      </c>
      <c r="D185" s="244" t="s">
        <v>108</v>
      </c>
      <c r="E185" s="245">
        <v>4</v>
      </c>
      <c r="F185" s="828"/>
      <c r="G185" s="246">
        <f>E185*F185</f>
        <v>0</v>
      </c>
      <c r="H185" s="247">
        <v>0</v>
      </c>
      <c r="I185" s="248">
        <f>E185*H185</f>
        <v>0</v>
      </c>
      <c r="J185" s="247"/>
      <c r="K185" s="248">
        <f>E185*J185</f>
        <v>0</v>
      </c>
      <c r="O185" s="240">
        <v>2</v>
      </c>
      <c r="AA185" s="213">
        <v>12</v>
      </c>
      <c r="AB185" s="213">
        <v>0</v>
      </c>
      <c r="AC185" s="213">
        <v>43</v>
      </c>
      <c r="AZ185" s="213">
        <v>1</v>
      </c>
      <c r="BA185" s="213">
        <f>IF(AZ185=1,G185,0)</f>
        <v>0</v>
      </c>
      <c r="BB185" s="213">
        <f>IF(AZ185=2,G185,0)</f>
        <v>0</v>
      </c>
      <c r="BC185" s="213">
        <f>IF(AZ185=3,G185,0)</f>
        <v>0</v>
      </c>
      <c r="BD185" s="213">
        <f>IF(AZ185=4,G185,0)</f>
        <v>0</v>
      </c>
      <c r="BE185" s="213">
        <f>IF(AZ185=5,G185,0)</f>
        <v>0</v>
      </c>
      <c r="CA185" s="240">
        <v>12</v>
      </c>
      <c r="CB185" s="240">
        <v>0</v>
      </c>
    </row>
    <row r="186" spans="1:15" ht="22.5">
      <c r="A186" s="249"/>
      <c r="B186" s="250"/>
      <c r="C186" s="768" t="s">
        <v>1357</v>
      </c>
      <c r="D186" s="769"/>
      <c r="E186" s="769"/>
      <c r="F186" s="769"/>
      <c r="G186" s="770"/>
      <c r="I186" s="251"/>
      <c r="K186" s="251"/>
      <c r="L186" s="252" t="s">
        <v>1357</v>
      </c>
      <c r="O186" s="240">
        <v>3</v>
      </c>
    </row>
    <row r="187" spans="1:15" ht="12.75">
      <c r="A187" s="249"/>
      <c r="B187" s="250"/>
      <c r="C187" s="768" t="s">
        <v>1358</v>
      </c>
      <c r="D187" s="769"/>
      <c r="E187" s="769"/>
      <c r="F187" s="769"/>
      <c r="G187" s="770"/>
      <c r="I187" s="251"/>
      <c r="K187" s="251"/>
      <c r="L187" s="252" t="s">
        <v>1358</v>
      </c>
      <c r="O187" s="240">
        <v>3</v>
      </c>
    </row>
    <row r="188" spans="1:15" ht="12.75">
      <c r="A188" s="249"/>
      <c r="B188" s="250"/>
      <c r="C188" s="768" t="s">
        <v>1359</v>
      </c>
      <c r="D188" s="769"/>
      <c r="E188" s="769"/>
      <c r="F188" s="769"/>
      <c r="G188" s="770"/>
      <c r="I188" s="251"/>
      <c r="K188" s="251"/>
      <c r="L188" s="252" t="s">
        <v>1359</v>
      </c>
      <c r="O188" s="240">
        <v>3</v>
      </c>
    </row>
    <row r="189" spans="1:15" ht="12.75">
      <c r="A189" s="249"/>
      <c r="B189" s="250"/>
      <c r="C189" s="768" t="s">
        <v>1360</v>
      </c>
      <c r="D189" s="769"/>
      <c r="E189" s="769"/>
      <c r="F189" s="769"/>
      <c r="G189" s="770"/>
      <c r="I189" s="251"/>
      <c r="K189" s="251"/>
      <c r="L189" s="252" t="s">
        <v>1360</v>
      </c>
      <c r="O189" s="240">
        <v>3</v>
      </c>
    </row>
    <row r="190" spans="1:15" ht="33.75">
      <c r="A190" s="249"/>
      <c r="B190" s="250"/>
      <c r="C190" s="768" t="s">
        <v>1361</v>
      </c>
      <c r="D190" s="769"/>
      <c r="E190" s="769"/>
      <c r="F190" s="769"/>
      <c r="G190" s="770"/>
      <c r="I190" s="251"/>
      <c r="K190" s="251"/>
      <c r="L190" s="252" t="s">
        <v>1361</v>
      </c>
      <c r="O190" s="240">
        <v>3</v>
      </c>
    </row>
    <row r="191" spans="1:15" ht="12.75">
      <c r="A191" s="249"/>
      <c r="B191" s="250"/>
      <c r="C191" s="768" t="s">
        <v>1362</v>
      </c>
      <c r="D191" s="769"/>
      <c r="E191" s="769"/>
      <c r="F191" s="769"/>
      <c r="G191" s="770"/>
      <c r="I191" s="251"/>
      <c r="K191" s="251"/>
      <c r="L191" s="252" t="s">
        <v>1362</v>
      </c>
      <c r="O191" s="240">
        <v>3</v>
      </c>
    </row>
    <row r="192" spans="1:15" ht="12.75">
      <c r="A192" s="249"/>
      <c r="B192" s="250"/>
      <c r="C192" s="768" t="s">
        <v>1363</v>
      </c>
      <c r="D192" s="769"/>
      <c r="E192" s="769"/>
      <c r="F192" s="769"/>
      <c r="G192" s="770"/>
      <c r="I192" s="251"/>
      <c r="K192" s="251"/>
      <c r="L192" s="252" t="s">
        <v>1363</v>
      </c>
      <c r="O192" s="240">
        <v>3</v>
      </c>
    </row>
    <row r="193" spans="1:15" ht="12.75">
      <c r="A193" s="249"/>
      <c r="B193" s="253"/>
      <c r="C193" s="809" t="s">
        <v>1364</v>
      </c>
      <c r="D193" s="810"/>
      <c r="E193" s="254">
        <v>4</v>
      </c>
      <c r="F193" s="255"/>
      <c r="G193" s="256"/>
      <c r="H193" s="257"/>
      <c r="I193" s="251"/>
      <c r="J193" s="258"/>
      <c r="K193" s="251"/>
      <c r="M193" s="252" t="s">
        <v>1364</v>
      </c>
      <c r="O193" s="240"/>
    </row>
    <row r="194" spans="1:80" ht="12.75">
      <c r="A194" s="241">
        <v>46</v>
      </c>
      <c r="B194" s="242" t="s">
        <v>1365</v>
      </c>
      <c r="C194" s="243" t="s">
        <v>1366</v>
      </c>
      <c r="D194" s="244" t="s">
        <v>355</v>
      </c>
      <c r="E194" s="245">
        <v>4</v>
      </c>
      <c r="F194" s="828"/>
      <c r="G194" s="246">
        <f>E194*F194</f>
        <v>0</v>
      </c>
      <c r="H194" s="247">
        <v>0.00702</v>
      </c>
      <c r="I194" s="248">
        <f>E194*H194</f>
        <v>0.02808</v>
      </c>
      <c r="J194" s="247">
        <v>0</v>
      </c>
      <c r="K194" s="248">
        <f>E194*J194</f>
        <v>0</v>
      </c>
      <c r="O194" s="240">
        <v>2</v>
      </c>
      <c r="AA194" s="213">
        <v>1</v>
      </c>
      <c r="AB194" s="213">
        <v>1</v>
      </c>
      <c r="AC194" s="213">
        <v>1</v>
      </c>
      <c r="AZ194" s="213">
        <v>1</v>
      </c>
      <c r="BA194" s="213">
        <f>IF(AZ194=1,G194,0)</f>
        <v>0</v>
      </c>
      <c r="BB194" s="213">
        <f>IF(AZ194=2,G194,0)</f>
        <v>0</v>
      </c>
      <c r="BC194" s="213">
        <f>IF(AZ194=3,G194,0)</f>
        <v>0</v>
      </c>
      <c r="BD194" s="213">
        <f>IF(AZ194=4,G194,0)</f>
        <v>0</v>
      </c>
      <c r="BE194" s="213">
        <f>IF(AZ194=5,G194,0)</f>
        <v>0</v>
      </c>
      <c r="CA194" s="240">
        <v>1</v>
      </c>
      <c r="CB194" s="240">
        <v>1</v>
      </c>
    </row>
    <row r="195" spans="1:15" ht="22.5">
      <c r="A195" s="249"/>
      <c r="B195" s="250"/>
      <c r="C195" s="768" t="s">
        <v>1367</v>
      </c>
      <c r="D195" s="769"/>
      <c r="E195" s="769"/>
      <c r="F195" s="769"/>
      <c r="G195" s="770"/>
      <c r="I195" s="251"/>
      <c r="K195" s="251"/>
      <c r="L195" s="252" t="s">
        <v>1367</v>
      </c>
      <c r="O195" s="240">
        <v>3</v>
      </c>
    </row>
    <row r="196" spans="1:80" ht="22.5">
      <c r="A196" s="241">
        <v>47</v>
      </c>
      <c r="B196" s="242" t="s">
        <v>1368</v>
      </c>
      <c r="C196" s="243" t="s">
        <v>1369</v>
      </c>
      <c r="D196" s="244" t="s">
        <v>355</v>
      </c>
      <c r="E196" s="245">
        <v>2</v>
      </c>
      <c r="F196" s="828"/>
      <c r="G196" s="246">
        <f>E196*F196</f>
        <v>0</v>
      </c>
      <c r="H196" s="247">
        <v>0.068</v>
      </c>
      <c r="I196" s="248">
        <f>E196*H196</f>
        <v>0.136</v>
      </c>
      <c r="J196" s="247"/>
      <c r="K196" s="248">
        <f>E196*J196</f>
        <v>0</v>
      </c>
      <c r="O196" s="240">
        <v>2</v>
      </c>
      <c r="AA196" s="213">
        <v>12</v>
      </c>
      <c r="AB196" s="213">
        <v>0</v>
      </c>
      <c r="AC196" s="213">
        <v>45</v>
      </c>
      <c r="AZ196" s="213">
        <v>1</v>
      </c>
      <c r="BA196" s="213">
        <f>IF(AZ196=1,G196,0)</f>
        <v>0</v>
      </c>
      <c r="BB196" s="213">
        <f>IF(AZ196=2,G196,0)</f>
        <v>0</v>
      </c>
      <c r="BC196" s="213">
        <f>IF(AZ196=3,G196,0)</f>
        <v>0</v>
      </c>
      <c r="BD196" s="213">
        <f>IF(AZ196=4,G196,0)</f>
        <v>0</v>
      </c>
      <c r="BE196" s="213">
        <f>IF(AZ196=5,G196,0)</f>
        <v>0</v>
      </c>
      <c r="CA196" s="240">
        <v>12</v>
      </c>
      <c r="CB196" s="240">
        <v>0</v>
      </c>
    </row>
    <row r="197" spans="1:15" ht="22.5">
      <c r="A197" s="249"/>
      <c r="B197" s="250"/>
      <c r="C197" s="768" t="s">
        <v>1370</v>
      </c>
      <c r="D197" s="769"/>
      <c r="E197" s="769"/>
      <c r="F197" s="769"/>
      <c r="G197" s="770"/>
      <c r="I197" s="251"/>
      <c r="K197" s="251"/>
      <c r="L197" s="252" t="s">
        <v>1370</v>
      </c>
      <c r="O197" s="240">
        <v>3</v>
      </c>
    </row>
    <row r="198" spans="1:15" ht="12.75">
      <c r="A198" s="249"/>
      <c r="B198" s="250"/>
      <c r="C198" s="768" t="s">
        <v>1371</v>
      </c>
      <c r="D198" s="769"/>
      <c r="E198" s="769"/>
      <c r="F198" s="769"/>
      <c r="G198" s="770"/>
      <c r="I198" s="251"/>
      <c r="K198" s="251"/>
      <c r="L198" s="252" t="s">
        <v>1371</v>
      </c>
      <c r="O198" s="240">
        <v>3</v>
      </c>
    </row>
    <row r="199" spans="1:80" ht="22.5">
      <c r="A199" s="241">
        <v>48</v>
      </c>
      <c r="B199" s="242" t="s">
        <v>1372</v>
      </c>
      <c r="C199" s="243" t="s">
        <v>1373</v>
      </c>
      <c r="D199" s="244" t="s">
        <v>355</v>
      </c>
      <c r="E199" s="245">
        <v>2</v>
      </c>
      <c r="F199" s="828"/>
      <c r="G199" s="246">
        <f>E199*F199</f>
        <v>0</v>
      </c>
      <c r="H199" s="247">
        <v>0.0546</v>
      </c>
      <c r="I199" s="248">
        <f>E199*H199</f>
        <v>0.1092</v>
      </c>
      <c r="J199" s="247"/>
      <c r="K199" s="248">
        <f>E199*J199</f>
        <v>0</v>
      </c>
      <c r="O199" s="240">
        <v>2</v>
      </c>
      <c r="AA199" s="213">
        <v>12</v>
      </c>
      <c r="AB199" s="213">
        <v>0</v>
      </c>
      <c r="AC199" s="213">
        <v>46</v>
      </c>
      <c r="AZ199" s="213">
        <v>1</v>
      </c>
      <c r="BA199" s="213">
        <f>IF(AZ199=1,G199,0)</f>
        <v>0</v>
      </c>
      <c r="BB199" s="213">
        <f>IF(AZ199=2,G199,0)</f>
        <v>0</v>
      </c>
      <c r="BC199" s="213">
        <f>IF(AZ199=3,G199,0)</f>
        <v>0</v>
      </c>
      <c r="BD199" s="213">
        <f>IF(AZ199=4,G199,0)</f>
        <v>0</v>
      </c>
      <c r="BE199" s="213">
        <f>IF(AZ199=5,G199,0)</f>
        <v>0</v>
      </c>
      <c r="CA199" s="240">
        <v>12</v>
      </c>
      <c r="CB199" s="240">
        <v>0</v>
      </c>
    </row>
    <row r="200" spans="1:15" ht="22.5">
      <c r="A200" s="249"/>
      <c r="B200" s="250"/>
      <c r="C200" s="768" t="s">
        <v>1370</v>
      </c>
      <c r="D200" s="769"/>
      <c r="E200" s="769"/>
      <c r="F200" s="769"/>
      <c r="G200" s="770"/>
      <c r="I200" s="251"/>
      <c r="K200" s="251"/>
      <c r="L200" s="252" t="s">
        <v>1370</v>
      </c>
      <c r="O200" s="240">
        <v>3</v>
      </c>
    </row>
    <row r="201" spans="1:80" ht="12.75">
      <c r="A201" s="241">
        <v>49</v>
      </c>
      <c r="B201" s="242" t="s">
        <v>1374</v>
      </c>
      <c r="C201" s="243" t="s">
        <v>1375</v>
      </c>
      <c r="D201" s="244" t="s">
        <v>108</v>
      </c>
      <c r="E201" s="245">
        <v>1</v>
      </c>
      <c r="F201" s="828"/>
      <c r="G201" s="246">
        <f>E201*F201</f>
        <v>0</v>
      </c>
      <c r="H201" s="247">
        <v>0</v>
      </c>
      <c r="I201" s="248">
        <f>E201*H201</f>
        <v>0</v>
      </c>
      <c r="J201" s="247"/>
      <c r="K201" s="248">
        <f>E201*J201</f>
        <v>0</v>
      </c>
      <c r="O201" s="240">
        <v>2</v>
      </c>
      <c r="AA201" s="213">
        <v>12</v>
      </c>
      <c r="AB201" s="213">
        <v>0</v>
      </c>
      <c r="AC201" s="213">
        <v>67</v>
      </c>
      <c r="AZ201" s="213">
        <v>1</v>
      </c>
      <c r="BA201" s="213">
        <f>IF(AZ201=1,G201,0)</f>
        <v>0</v>
      </c>
      <c r="BB201" s="213">
        <f>IF(AZ201=2,G201,0)</f>
        <v>0</v>
      </c>
      <c r="BC201" s="213">
        <f>IF(AZ201=3,G201,0)</f>
        <v>0</v>
      </c>
      <c r="BD201" s="213">
        <f>IF(AZ201=4,G201,0)</f>
        <v>0</v>
      </c>
      <c r="BE201" s="213">
        <f>IF(AZ201=5,G201,0)</f>
        <v>0</v>
      </c>
      <c r="CA201" s="240">
        <v>12</v>
      </c>
      <c r="CB201" s="240">
        <v>0</v>
      </c>
    </row>
    <row r="202" spans="1:15" ht="22.5">
      <c r="A202" s="249"/>
      <c r="B202" s="250"/>
      <c r="C202" s="768" t="s">
        <v>1376</v>
      </c>
      <c r="D202" s="769"/>
      <c r="E202" s="769"/>
      <c r="F202" s="769"/>
      <c r="G202" s="770"/>
      <c r="I202" s="251"/>
      <c r="K202" s="251"/>
      <c r="L202" s="252" t="s">
        <v>1376</v>
      </c>
      <c r="O202" s="240">
        <v>3</v>
      </c>
    </row>
    <row r="203" spans="1:80" ht="12.75">
      <c r="A203" s="241">
        <v>50</v>
      </c>
      <c r="B203" s="242" t="s">
        <v>1377</v>
      </c>
      <c r="C203" s="243" t="s">
        <v>1378</v>
      </c>
      <c r="D203" s="244" t="s">
        <v>108</v>
      </c>
      <c r="E203" s="245">
        <v>1</v>
      </c>
      <c r="F203" s="828"/>
      <c r="G203" s="246">
        <f>E203*F203</f>
        <v>0</v>
      </c>
      <c r="H203" s="247">
        <v>0</v>
      </c>
      <c r="I203" s="248">
        <f>E203*H203</f>
        <v>0</v>
      </c>
      <c r="J203" s="247"/>
      <c r="K203" s="248">
        <f>E203*J203</f>
        <v>0</v>
      </c>
      <c r="O203" s="240">
        <v>2</v>
      </c>
      <c r="AA203" s="213">
        <v>12</v>
      </c>
      <c r="AB203" s="213">
        <v>0</v>
      </c>
      <c r="AC203" s="213">
        <v>68</v>
      </c>
      <c r="AZ203" s="213">
        <v>1</v>
      </c>
      <c r="BA203" s="213">
        <f>IF(AZ203=1,G203,0)</f>
        <v>0</v>
      </c>
      <c r="BB203" s="213">
        <f>IF(AZ203=2,G203,0)</f>
        <v>0</v>
      </c>
      <c r="BC203" s="213">
        <f>IF(AZ203=3,G203,0)</f>
        <v>0</v>
      </c>
      <c r="BD203" s="213">
        <f>IF(AZ203=4,G203,0)</f>
        <v>0</v>
      </c>
      <c r="BE203" s="213">
        <f>IF(AZ203=5,G203,0)</f>
        <v>0</v>
      </c>
      <c r="CA203" s="240">
        <v>12</v>
      </c>
      <c r="CB203" s="240">
        <v>0</v>
      </c>
    </row>
    <row r="204" spans="1:15" ht="12.75">
      <c r="A204" s="249"/>
      <c r="B204" s="250"/>
      <c r="C204" s="768" t="s">
        <v>1379</v>
      </c>
      <c r="D204" s="769"/>
      <c r="E204" s="769"/>
      <c r="F204" s="769"/>
      <c r="G204" s="770"/>
      <c r="I204" s="251"/>
      <c r="K204" s="251"/>
      <c r="L204" s="252" t="s">
        <v>1379</v>
      </c>
      <c r="O204" s="240">
        <v>3</v>
      </c>
    </row>
    <row r="205" spans="1:57" ht="12.75">
      <c r="A205" s="259"/>
      <c r="B205" s="260" t="s">
        <v>96</v>
      </c>
      <c r="C205" s="261" t="s">
        <v>175</v>
      </c>
      <c r="D205" s="262"/>
      <c r="E205" s="263"/>
      <c r="F205" s="264"/>
      <c r="G205" s="265">
        <f>SUM(G179:G204)</f>
        <v>0</v>
      </c>
      <c r="H205" s="266"/>
      <c r="I205" s="267">
        <f>SUM(I179:I204)</f>
        <v>0.27328</v>
      </c>
      <c r="J205" s="266"/>
      <c r="K205" s="267">
        <f>SUM(K179:K204)</f>
        <v>0</v>
      </c>
      <c r="O205" s="240">
        <v>4</v>
      </c>
      <c r="BA205" s="268">
        <f>SUM(BA179:BA204)</f>
        <v>0</v>
      </c>
      <c r="BB205" s="268">
        <f>SUM(BB179:BB204)</f>
        <v>0</v>
      </c>
      <c r="BC205" s="268">
        <f>SUM(BC179:BC204)</f>
        <v>0</v>
      </c>
      <c r="BD205" s="268">
        <f>SUM(BD179:BD204)</f>
        <v>0</v>
      </c>
      <c r="BE205" s="268">
        <f>SUM(BE179:BE204)</f>
        <v>0</v>
      </c>
    </row>
    <row r="206" spans="1:15" ht="12.75">
      <c r="A206" s="230" t="s">
        <v>93</v>
      </c>
      <c r="B206" s="231" t="s">
        <v>1380</v>
      </c>
      <c r="C206" s="232" t="s">
        <v>1381</v>
      </c>
      <c r="D206" s="233"/>
      <c r="E206" s="234"/>
      <c r="F206" s="234"/>
      <c r="G206" s="235"/>
      <c r="H206" s="236"/>
      <c r="I206" s="237"/>
      <c r="J206" s="238"/>
      <c r="K206" s="239"/>
      <c r="O206" s="240">
        <v>1</v>
      </c>
    </row>
    <row r="207" spans="1:80" ht="12.75">
      <c r="A207" s="241">
        <v>51</v>
      </c>
      <c r="B207" s="242" t="s">
        <v>1383</v>
      </c>
      <c r="C207" s="243" t="s">
        <v>1384</v>
      </c>
      <c r="D207" s="244" t="s">
        <v>216</v>
      </c>
      <c r="E207" s="245">
        <v>8.6</v>
      </c>
      <c r="F207" s="828"/>
      <c r="G207" s="246">
        <f>E207*F207</f>
        <v>0</v>
      </c>
      <c r="H207" s="247">
        <v>0</v>
      </c>
      <c r="I207" s="248">
        <f>E207*H207</f>
        <v>0</v>
      </c>
      <c r="J207" s="247">
        <v>0</v>
      </c>
      <c r="K207" s="248">
        <f>E207*J207</f>
        <v>0</v>
      </c>
      <c r="O207" s="240">
        <v>2</v>
      </c>
      <c r="AA207" s="213">
        <v>1</v>
      </c>
      <c r="AB207" s="213">
        <v>1</v>
      </c>
      <c r="AC207" s="213">
        <v>1</v>
      </c>
      <c r="AZ207" s="213">
        <v>1</v>
      </c>
      <c r="BA207" s="213">
        <f>IF(AZ207=1,G207,0)</f>
        <v>0</v>
      </c>
      <c r="BB207" s="213">
        <f>IF(AZ207=2,G207,0)</f>
        <v>0</v>
      </c>
      <c r="BC207" s="213">
        <f>IF(AZ207=3,G207,0)</f>
        <v>0</v>
      </c>
      <c r="BD207" s="213">
        <f>IF(AZ207=4,G207,0)</f>
        <v>0</v>
      </c>
      <c r="BE207" s="213">
        <f>IF(AZ207=5,G207,0)</f>
        <v>0</v>
      </c>
      <c r="CA207" s="240">
        <v>1</v>
      </c>
      <c r="CB207" s="240">
        <v>1</v>
      </c>
    </row>
    <row r="208" spans="1:15" ht="12.75">
      <c r="A208" s="249"/>
      <c r="B208" s="250"/>
      <c r="C208" s="768" t="s">
        <v>1205</v>
      </c>
      <c r="D208" s="769"/>
      <c r="E208" s="769"/>
      <c r="F208" s="769"/>
      <c r="G208" s="770"/>
      <c r="I208" s="251"/>
      <c r="K208" s="251"/>
      <c r="L208" s="252" t="s">
        <v>1205</v>
      </c>
      <c r="O208" s="240">
        <v>3</v>
      </c>
    </row>
    <row r="209" spans="1:15" ht="12.75">
      <c r="A209" s="249"/>
      <c r="B209" s="253"/>
      <c r="C209" s="809" t="s">
        <v>1385</v>
      </c>
      <c r="D209" s="810"/>
      <c r="E209" s="254">
        <v>8.6</v>
      </c>
      <c r="F209" s="255"/>
      <c r="G209" s="256"/>
      <c r="H209" s="257"/>
      <c r="I209" s="251"/>
      <c r="J209" s="258"/>
      <c r="K209" s="251"/>
      <c r="M209" s="252" t="s">
        <v>1385</v>
      </c>
      <c r="O209" s="240"/>
    </row>
    <row r="210" spans="1:57" ht="12.75">
      <c r="A210" s="259"/>
      <c r="B210" s="260" t="s">
        <v>96</v>
      </c>
      <c r="C210" s="261" t="s">
        <v>1382</v>
      </c>
      <c r="D210" s="262"/>
      <c r="E210" s="263"/>
      <c r="F210" s="264"/>
      <c r="G210" s="265">
        <f>SUM(G206:G209)</f>
        <v>0</v>
      </c>
      <c r="H210" s="266"/>
      <c r="I210" s="267">
        <f>SUM(I206:I209)</f>
        <v>0</v>
      </c>
      <c r="J210" s="266"/>
      <c r="K210" s="267">
        <f>SUM(K206:K209)</f>
        <v>0</v>
      </c>
      <c r="O210" s="240">
        <v>4</v>
      </c>
      <c r="BA210" s="268">
        <f>SUM(BA206:BA209)</f>
        <v>0</v>
      </c>
      <c r="BB210" s="268">
        <f>SUM(BB206:BB209)</f>
        <v>0</v>
      </c>
      <c r="BC210" s="268">
        <f>SUM(BC206:BC209)</f>
        <v>0</v>
      </c>
      <c r="BD210" s="268">
        <f>SUM(BD206:BD209)</f>
        <v>0</v>
      </c>
      <c r="BE210" s="268">
        <f>SUM(BE206:BE209)</f>
        <v>0</v>
      </c>
    </row>
    <row r="211" spans="1:15" ht="12.75">
      <c r="A211" s="230" t="s">
        <v>93</v>
      </c>
      <c r="B211" s="231" t="s">
        <v>899</v>
      </c>
      <c r="C211" s="232" t="s">
        <v>900</v>
      </c>
      <c r="D211" s="233"/>
      <c r="E211" s="234"/>
      <c r="F211" s="234"/>
      <c r="G211" s="235"/>
      <c r="H211" s="236"/>
      <c r="I211" s="237"/>
      <c r="J211" s="238"/>
      <c r="K211" s="239"/>
      <c r="O211" s="240">
        <v>1</v>
      </c>
    </row>
    <row r="212" spans="1:80" ht="12.75">
      <c r="A212" s="241">
        <v>52</v>
      </c>
      <c r="B212" s="242" t="s">
        <v>1386</v>
      </c>
      <c r="C212" s="243" t="s">
        <v>1387</v>
      </c>
      <c r="D212" s="244" t="s">
        <v>309</v>
      </c>
      <c r="E212" s="245">
        <v>172.583773225</v>
      </c>
      <c r="F212" s="828"/>
      <c r="G212" s="246">
        <f>E212*F212</f>
        <v>0</v>
      </c>
      <c r="H212" s="247">
        <v>0</v>
      </c>
      <c r="I212" s="248">
        <f>E212*H212</f>
        <v>0</v>
      </c>
      <c r="J212" s="247"/>
      <c r="K212" s="248">
        <f>E212*J212</f>
        <v>0</v>
      </c>
      <c r="O212" s="240">
        <v>2</v>
      </c>
      <c r="AA212" s="213">
        <v>7</v>
      </c>
      <c r="AB212" s="213">
        <v>1</v>
      </c>
      <c r="AC212" s="213">
        <v>2</v>
      </c>
      <c r="AZ212" s="213">
        <v>1</v>
      </c>
      <c r="BA212" s="213">
        <f>IF(AZ212=1,G212,0)</f>
        <v>0</v>
      </c>
      <c r="BB212" s="213">
        <f>IF(AZ212=2,G212,0)</f>
        <v>0</v>
      </c>
      <c r="BC212" s="213">
        <f>IF(AZ212=3,G212,0)</f>
        <v>0</v>
      </c>
      <c r="BD212" s="213">
        <f>IF(AZ212=4,G212,0)</f>
        <v>0</v>
      </c>
      <c r="BE212" s="213">
        <f>IF(AZ212=5,G212,0)</f>
        <v>0</v>
      </c>
      <c r="CA212" s="240">
        <v>7</v>
      </c>
      <c r="CB212" s="240">
        <v>1</v>
      </c>
    </row>
    <row r="213" spans="1:57" ht="12.75">
      <c r="A213" s="259"/>
      <c r="B213" s="260" t="s">
        <v>96</v>
      </c>
      <c r="C213" s="261" t="s">
        <v>901</v>
      </c>
      <c r="D213" s="262"/>
      <c r="E213" s="263"/>
      <c r="F213" s="264"/>
      <c r="G213" s="265">
        <f>SUM(G211:G212)</f>
        <v>0</v>
      </c>
      <c r="H213" s="266"/>
      <c r="I213" s="267">
        <f>SUM(I211:I212)</f>
        <v>0</v>
      </c>
      <c r="J213" s="266"/>
      <c r="K213" s="267">
        <f>SUM(K211:K212)</f>
        <v>0</v>
      </c>
      <c r="O213" s="240">
        <v>4</v>
      </c>
      <c r="BA213" s="268">
        <f>SUM(BA211:BA212)</f>
        <v>0</v>
      </c>
      <c r="BB213" s="268">
        <f>SUM(BB211:BB212)</f>
        <v>0</v>
      </c>
      <c r="BC213" s="268">
        <f>SUM(BC211:BC212)</f>
        <v>0</v>
      </c>
      <c r="BD213" s="268">
        <f>SUM(BD211:BD212)</f>
        <v>0</v>
      </c>
      <c r="BE213" s="268">
        <f>SUM(BE211:BE212)</f>
        <v>0</v>
      </c>
    </row>
    <row r="214" spans="1:15" ht="12.75">
      <c r="A214" s="230" t="s">
        <v>93</v>
      </c>
      <c r="B214" s="231" t="s">
        <v>1174</v>
      </c>
      <c r="C214" s="232" t="s">
        <v>1175</v>
      </c>
      <c r="D214" s="233"/>
      <c r="E214" s="234"/>
      <c r="F214" s="234"/>
      <c r="G214" s="235"/>
      <c r="H214" s="236"/>
      <c r="I214" s="237"/>
      <c r="J214" s="238"/>
      <c r="K214" s="239"/>
      <c r="O214" s="240">
        <v>1</v>
      </c>
    </row>
    <row r="215" spans="1:80" ht="12.75">
      <c r="A215" s="241">
        <v>53</v>
      </c>
      <c r="B215" s="242" t="s">
        <v>1190</v>
      </c>
      <c r="C215" s="243" t="s">
        <v>1191</v>
      </c>
      <c r="D215" s="244" t="s">
        <v>309</v>
      </c>
      <c r="E215" s="245">
        <v>4.89555</v>
      </c>
      <c r="F215" s="828"/>
      <c r="G215" s="246">
        <f>E215*F215</f>
        <v>0</v>
      </c>
      <c r="H215" s="247">
        <v>0</v>
      </c>
      <c r="I215" s="248">
        <f>E215*H215</f>
        <v>0</v>
      </c>
      <c r="J215" s="247"/>
      <c r="K215" s="248">
        <f>E215*J215</f>
        <v>0</v>
      </c>
      <c r="O215" s="240">
        <v>2</v>
      </c>
      <c r="AA215" s="213">
        <v>8</v>
      </c>
      <c r="AB215" s="213">
        <v>0</v>
      </c>
      <c r="AC215" s="213">
        <v>3</v>
      </c>
      <c r="AZ215" s="213">
        <v>1</v>
      </c>
      <c r="BA215" s="213">
        <f>IF(AZ215=1,G215,0)</f>
        <v>0</v>
      </c>
      <c r="BB215" s="213">
        <f>IF(AZ215=2,G215,0)</f>
        <v>0</v>
      </c>
      <c r="BC215" s="213">
        <f>IF(AZ215=3,G215,0)</f>
        <v>0</v>
      </c>
      <c r="BD215" s="213">
        <f>IF(AZ215=4,G215,0)</f>
        <v>0</v>
      </c>
      <c r="BE215" s="213">
        <f>IF(AZ215=5,G215,0)</f>
        <v>0</v>
      </c>
      <c r="CA215" s="240">
        <v>8</v>
      </c>
      <c r="CB215" s="240">
        <v>0</v>
      </c>
    </row>
    <row r="216" spans="1:80" ht="12.75">
      <c r="A216" s="241">
        <v>54</v>
      </c>
      <c r="B216" s="242" t="s">
        <v>1192</v>
      </c>
      <c r="C216" s="243" t="s">
        <v>1193</v>
      </c>
      <c r="D216" s="244" t="s">
        <v>309</v>
      </c>
      <c r="E216" s="245">
        <v>117.4932</v>
      </c>
      <c r="F216" s="828"/>
      <c r="G216" s="246">
        <f>E216*F216</f>
        <v>0</v>
      </c>
      <c r="H216" s="247">
        <v>0</v>
      </c>
      <c r="I216" s="248">
        <f>E216*H216</f>
        <v>0</v>
      </c>
      <c r="J216" s="247"/>
      <c r="K216" s="248">
        <f>E216*J216</f>
        <v>0</v>
      </c>
      <c r="O216" s="240">
        <v>2</v>
      </c>
      <c r="AA216" s="213">
        <v>8</v>
      </c>
      <c r="AB216" s="213">
        <v>0</v>
      </c>
      <c r="AC216" s="213">
        <v>3</v>
      </c>
      <c r="AZ216" s="213">
        <v>1</v>
      </c>
      <c r="BA216" s="213">
        <f>IF(AZ216=1,G216,0)</f>
        <v>0</v>
      </c>
      <c r="BB216" s="213">
        <f>IF(AZ216=2,G216,0)</f>
        <v>0</v>
      </c>
      <c r="BC216" s="213">
        <f>IF(AZ216=3,G216,0)</f>
        <v>0</v>
      </c>
      <c r="BD216" s="213">
        <f>IF(AZ216=4,G216,0)</f>
        <v>0</v>
      </c>
      <c r="BE216" s="213">
        <f>IF(AZ216=5,G216,0)</f>
        <v>0</v>
      </c>
      <c r="CA216" s="240">
        <v>8</v>
      </c>
      <c r="CB216" s="240">
        <v>0</v>
      </c>
    </row>
    <row r="217" spans="1:15" ht="12.75">
      <c r="A217" s="249"/>
      <c r="B217" s="250"/>
      <c r="C217" s="768" t="s">
        <v>1194</v>
      </c>
      <c r="D217" s="769"/>
      <c r="E217" s="769"/>
      <c r="F217" s="769"/>
      <c r="G217" s="770"/>
      <c r="I217" s="251"/>
      <c r="K217" s="251"/>
      <c r="L217" s="252" t="s">
        <v>1194</v>
      </c>
      <c r="O217" s="240">
        <v>3</v>
      </c>
    </row>
    <row r="218" spans="1:80" ht="12.75">
      <c r="A218" s="241">
        <v>55</v>
      </c>
      <c r="B218" s="242" t="s">
        <v>1195</v>
      </c>
      <c r="C218" s="243" t="s">
        <v>1196</v>
      </c>
      <c r="D218" s="244" t="s">
        <v>309</v>
      </c>
      <c r="E218" s="245">
        <v>4.89555</v>
      </c>
      <c r="F218" s="828"/>
      <c r="G218" s="246">
        <f>E218*F218</f>
        <v>0</v>
      </c>
      <c r="H218" s="247">
        <v>0</v>
      </c>
      <c r="I218" s="248">
        <f>E218*H218</f>
        <v>0</v>
      </c>
      <c r="J218" s="247"/>
      <c r="K218" s="248">
        <f>E218*J218</f>
        <v>0</v>
      </c>
      <c r="O218" s="240">
        <v>2</v>
      </c>
      <c r="AA218" s="213">
        <v>8</v>
      </c>
      <c r="AB218" s="213">
        <v>0</v>
      </c>
      <c r="AC218" s="213">
        <v>3</v>
      </c>
      <c r="AZ218" s="213">
        <v>1</v>
      </c>
      <c r="BA218" s="213">
        <f>IF(AZ218=1,G218,0)</f>
        <v>0</v>
      </c>
      <c r="BB218" s="213">
        <f>IF(AZ218=2,G218,0)</f>
        <v>0</v>
      </c>
      <c r="BC218" s="213">
        <f>IF(AZ218=3,G218,0)</f>
        <v>0</v>
      </c>
      <c r="BD218" s="213">
        <f>IF(AZ218=4,G218,0)</f>
        <v>0</v>
      </c>
      <c r="BE218" s="213">
        <f>IF(AZ218=5,G218,0)</f>
        <v>0</v>
      </c>
      <c r="CA218" s="240">
        <v>8</v>
      </c>
      <c r="CB218" s="240">
        <v>0</v>
      </c>
    </row>
    <row r="219" spans="1:80" ht="12.75">
      <c r="A219" s="241">
        <v>56</v>
      </c>
      <c r="B219" s="242" t="s">
        <v>1197</v>
      </c>
      <c r="C219" s="243" t="s">
        <v>1198</v>
      </c>
      <c r="D219" s="244" t="s">
        <v>309</v>
      </c>
      <c r="E219" s="245">
        <v>4.89555</v>
      </c>
      <c r="F219" s="828"/>
      <c r="G219" s="246">
        <f>E219*F219</f>
        <v>0</v>
      </c>
      <c r="H219" s="247">
        <v>0</v>
      </c>
      <c r="I219" s="248">
        <f>E219*H219</f>
        <v>0</v>
      </c>
      <c r="J219" s="247"/>
      <c r="K219" s="248">
        <f>E219*J219</f>
        <v>0</v>
      </c>
      <c r="O219" s="240">
        <v>2</v>
      </c>
      <c r="AA219" s="213">
        <v>8</v>
      </c>
      <c r="AB219" s="213">
        <v>0</v>
      </c>
      <c r="AC219" s="213">
        <v>3</v>
      </c>
      <c r="AZ219" s="213">
        <v>1</v>
      </c>
      <c r="BA219" s="213">
        <f>IF(AZ219=1,G219,0)</f>
        <v>0</v>
      </c>
      <c r="BB219" s="213">
        <f>IF(AZ219=2,G219,0)</f>
        <v>0</v>
      </c>
      <c r="BC219" s="213">
        <f>IF(AZ219=3,G219,0)</f>
        <v>0</v>
      </c>
      <c r="BD219" s="213">
        <f>IF(AZ219=4,G219,0)</f>
        <v>0</v>
      </c>
      <c r="BE219" s="213">
        <f>IF(AZ219=5,G219,0)</f>
        <v>0</v>
      </c>
      <c r="CA219" s="240">
        <v>8</v>
      </c>
      <c r="CB219" s="240">
        <v>0</v>
      </c>
    </row>
    <row r="220" spans="1:57" ht="12.75">
      <c r="A220" s="259"/>
      <c r="B220" s="260" t="s">
        <v>96</v>
      </c>
      <c r="C220" s="261" t="s">
        <v>1176</v>
      </c>
      <c r="D220" s="262"/>
      <c r="E220" s="263"/>
      <c r="F220" s="264"/>
      <c r="G220" s="265">
        <f>SUM(G214:G219)</f>
        <v>0</v>
      </c>
      <c r="H220" s="266"/>
      <c r="I220" s="267">
        <f>SUM(I214:I219)</f>
        <v>0</v>
      </c>
      <c r="J220" s="266"/>
      <c r="K220" s="267">
        <f>SUM(K214:K219)</f>
        <v>0</v>
      </c>
      <c r="O220" s="240">
        <v>4</v>
      </c>
      <c r="BA220" s="268">
        <f>SUM(BA214:BA219)</f>
        <v>0</v>
      </c>
      <c r="BB220" s="268">
        <f>SUM(BB214:BB219)</f>
        <v>0</v>
      </c>
      <c r="BC220" s="268">
        <f>SUM(BC214:BC219)</f>
        <v>0</v>
      </c>
      <c r="BD220" s="268">
        <f>SUM(BD214:BD219)</f>
        <v>0</v>
      </c>
      <c r="BE220" s="268">
        <f>SUM(BE214:BE219)</f>
        <v>0</v>
      </c>
    </row>
    <row r="221" ht="12.75">
      <c r="E221" s="213"/>
    </row>
    <row r="222" ht="12.75">
      <c r="E222" s="213"/>
    </row>
    <row r="223" ht="12.75">
      <c r="E223" s="213"/>
    </row>
    <row r="224" ht="12.75">
      <c r="E224" s="213"/>
    </row>
    <row r="225" ht="12.75">
      <c r="E225" s="213"/>
    </row>
    <row r="226" ht="12.75">
      <c r="E226" s="213"/>
    </row>
    <row r="227" ht="12.75">
      <c r="E227" s="213"/>
    </row>
    <row r="228" ht="12.75">
      <c r="E228" s="213"/>
    </row>
    <row r="229" ht="12.75">
      <c r="E229" s="213"/>
    </row>
    <row r="230" ht="12.75">
      <c r="E230" s="213"/>
    </row>
    <row r="231" ht="12.75">
      <c r="E231" s="213"/>
    </row>
    <row r="232" ht="12.75">
      <c r="E232" s="213"/>
    </row>
    <row r="233" ht="12.75">
      <c r="E233" s="213"/>
    </row>
    <row r="234" ht="12.75">
      <c r="E234" s="213"/>
    </row>
    <row r="235" ht="12.75">
      <c r="E235" s="213"/>
    </row>
    <row r="236" ht="12.75">
      <c r="E236" s="213"/>
    </row>
    <row r="237" ht="12.75">
      <c r="E237" s="213"/>
    </row>
    <row r="238" ht="12.75">
      <c r="E238" s="213"/>
    </row>
    <row r="239" ht="12.75">
      <c r="E239" s="213"/>
    </row>
    <row r="240" ht="12.75">
      <c r="E240" s="213"/>
    </row>
    <row r="241" ht="12.75">
      <c r="E241" s="213"/>
    </row>
    <row r="242" ht="12.75">
      <c r="E242" s="213"/>
    </row>
    <row r="243" ht="12.75">
      <c r="E243" s="213"/>
    </row>
    <row r="244" spans="1:7" ht="12.75">
      <c r="A244" s="258"/>
      <c r="B244" s="258"/>
      <c r="C244" s="258"/>
      <c r="D244" s="258"/>
      <c r="E244" s="258"/>
      <c r="F244" s="258"/>
      <c r="G244" s="258"/>
    </row>
    <row r="245" spans="1:7" ht="12.75">
      <c r="A245" s="258"/>
      <c r="B245" s="258"/>
      <c r="C245" s="258"/>
      <c r="D245" s="258"/>
      <c r="E245" s="258"/>
      <c r="F245" s="258"/>
      <c r="G245" s="258"/>
    </row>
    <row r="246" spans="1:7" ht="12.75">
      <c r="A246" s="258"/>
      <c r="B246" s="258"/>
      <c r="C246" s="258"/>
      <c r="D246" s="258"/>
      <c r="E246" s="258"/>
      <c r="F246" s="258"/>
      <c r="G246" s="258"/>
    </row>
    <row r="247" spans="1:7" ht="12.75">
      <c r="A247" s="258"/>
      <c r="B247" s="258"/>
      <c r="C247" s="258"/>
      <c r="D247" s="258"/>
      <c r="E247" s="258"/>
      <c r="F247" s="258"/>
      <c r="G247" s="258"/>
    </row>
    <row r="248" ht="12.75">
      <c r="E248" s="213"/>
    </row>
    <row r="249" ht="12.75">
      <c r="E249" s="213"/>
    </row>
    <row r="250" ht="12.75">
      <c r="E250" s="213"/>
    </row>
    <row r="251" ht="12.75">
      <c r="E251" s="213"/>
    </row>
    <row r="252" ht="12.75">
      <c r="E252" s="213"/>
    </row>
    <row r="253" ht="12.75">
      <c r="E253" s="213"/>
    </row>
    <row r="254" ht="12.75">
      <c r="E254" s="213"/>
    </row>
    <row r="255" ht="12.75">
      <c r="E255" s="213"/>
    </row>
    <row r="256" ht="12.75">
      <c r="E256" s="213"/>
    </row>
    <row r="257" ht="12.75">
      <c r="E257" s="213"/>
    </row>
    <row r="258" ht="12.75">
      <c r="E258" s="213"/>
    </row>
    <row r="259" ht="12.75">
      <c r="E259" s="213"/>
    </row>
    <row r="260" ht="12.75">
      <c r="E260" s="213"/>
    </row>
    <row r="261" ht="12.75">
      <c r="E261" s="213"/>
    </row>
    <row r="262" ht="12.75">
      <c r="E262" s="213"/>
    </row>
    <row r="263" ht="12.75">
      <c r="E263" s="213"/>
    </row>
    <row r="264" ht="12.75">
      <c r="E264" s="213"/>
    </row>
    <row r="265" ht="12.75">
      <c r="E265" s="213"/>
    </row>
    <row r="266" ht="12.75">
      <c r="E266" s="213"/>
    </row>
    <row r="267" ht="12.75">
      <c r="E267" s="213"/>
    </row>
    <row r="268" ht="12.75">
      <c r="E268" s="213"/>
    </row>
    <row r="269" ht="12.75">
      <c r="E269" s="213"/>
    </row>
    <row r="270" ht="12.75">
      <c r="E270" s="213"/>
    </row>
    <row r="271" ht="12.75">
      <c r="E271" s="213"/>
    </row>
    <row r="272" ht="12.75">
      <c r="E272" s="213"/>
    </row>
    <row r="273" ht="12.75">
      <c r="E273" s="213"/>
    </row>
    <row r="274" ht="12.75">
      <c r="E274" s="213"/>
    </row>
    <row r="275" ht="12.75">
      <c r="E275" s="213"/>
    </row>
    <row r="276" ht="12.75">
      <c r="E276" s="213"/>
    </row>
    <row r="277" ht="12.75">
      <c r="E277" s="213"/>
    </row>
    <row r="278" ht="12.75">
      <c r="E278" s="213"/>
    </row>
    <row r="279" spans="1:2" ht="12.75">
      <c r="A279" s="269"/>
      <c r="B279" s="269"/>
    </row>
    <row r="280" spans="1:7" ht="12.75">
      <c r="A280" s="258"/>
      <c r="B280" s="258"/>
      <c r="C280" s="270"/>
      <c r="D280" s="270"/>
      <c r="E280" s="271"/>
      <c r="F280" s="270"/>
      <c r="G280" s="272"/>
    </row>
    <row r="281" spans="1:7" ht="12.75">
      <c r="A281" s="273"/>
      <c r="B281" s="273"/>
      <c r="C281" s="258"/>
      <c r="D281" s="258"/>
      <c r="E281" s="274"/>
      <c r="F281" s="258"/>
      <c r="G281" s="258"/>
    </row>
    <row r="282" spans="1:7" ht="12.75">
      <c r="A282" s="258"/>
      <c r="B282" s="258"/>
      <c r="C282" s="258"/>
      <c r="D282" s="258"/>
      <c r="E282" s="274"/>
      <c r="F282" s="258"/>
      <c r="G282" s="258"/>
    </row>
    <row r="283" spans="1:7" ht="12.75">
      <c r="A283" s="258"/>
      <c r="B283" s="258"/>
      <c r="C283" s="258"/>
      <c r="D283" s="258"/>
      <c r="E283" s="274"/>
      <c r="F283" s="258"/>
      <c r="G283" s="258"/>
    </row>
    <row r="284" spans="1:7" ht="12.75">
      <c r="A284" s="258"/>
      <c r="B284" s="258"/>
      <c r="C284" s="258"/>
      <c r="D284" s="258"/>
      <c r="E284" s="274"/>
      <c r="F284" s="258"/>
      <c r="G284" s="258"/>
    </row>
    <row r="285" spans="1:7" ht="12.75">
      <c r="A285" s="258"/>
      <c r="B285" s="258"/>
      <c r="C285" s="258"/>
      <c r="D285" s="258"/>
      <c r="E285" s="274"/>
      <c r="F285" s="258"/>
      <c r="G285" s="258"/>
    </row>
    <row r="286" spans="1:7" ht="12.75">
      <c r="A286" s="258"/>
      <c r="B286" s="258"/>
      <c r="C286" s="258"/>
      <c r="D286" s="258"/>
      <c r="E286" s="274"/>
      <c r="F286" s="258"/>
      <c r="G286" s="258"/>
    </row>
    <row r="287" spans="1:7" ht="12.75">
      <c r="A287" s="258"/>
      <c r="B287" s="258"/>
      <c r="C287" s="258"/>
      <c r="D287" s="258"/>
      <c r="E287" s="274"/>
      <c r="F287" s="258"/>
      <c r="G287" s="258"/>
    </row>
    <row r="288" spans="1:7" ht="12.75">
      <c r="A288" s="258"/>
      <c r="B288" s="258"/>
      <c r="C288" s="258"/>
      <c r="D288" s="258"/>
      <c r="E288" s="274"/>
      <c r="F288" s="258"/>
      <c r="G288" s="258"/>
    </row>
    <row r="289" spans="1:7" ht="12.75">
      <c r="A289" s="258"/>
      <c r="B289" s="258"/>
      <c r="C289" s="258"/>
      <c r="D289" s="258"/>
      <c r="E289" s="274"/>
      <c r="F289" s="258"/>
      <c r="G289" s="258"/>
    </row>
    <row r="290" spans="1:7" ht="12.75">
      <c r="A290" s="258"/>
      <c r="B290" s="258"/>
      <c r="C290" s="258"/>
      <c r="D290" s="258"/>
      <c r="E290" s="274"/>
      <c r="F290" s="258"/>
      <c r="G290" s="258"/>
    </row>
    <row r="291" spans="1:7" ht="12.75">
      <c r="A291" s="258"/>
      <c r="B291" s="258"/>
      <c r="C291" s="258"/>
      <c r="D291" s="258"/>
      <c r="E291" s="274"/>
      <c r="F291" s="258"/>
      <c r="G291" s="258"/>
    </row>
    <row r="292" spans="1:7" ht="12.75">
      <c r="A292" s="258"/>
      <c r="B292" s="258"/>
      <c r="C292" s="258"/>
      <c r="D292" s="258"/>
      <c r="E292" s="274"/>
      <c r="F292" s="258"/>
      <c r="G292" s="258"/>
    </row>
    <row r="293" spans="1:7" ht="12.75">
      <c r="A293" s="258"/>
      <c r="B293" s="258"/>
      <c r="C293" s="258"/>
      <c r="D293" s="258"/>
      <c r="E293" s="274"/>
      <c r="F293" s="258"/>
      <c r="G293" s="258"/>
    </row>
    <row r="1048576" ht="12.75">
      <c r="F1048576" s="831"/>
    </row>
  </sheetData>
  <mergeCells count="144">
    <mergeCell ref="C217:G217"/>
    <mergeCell ref="C198:G198"/>
    <mergeCell ref="C200:G200"/>
    <mergeCell ref="C202:G202"/>
    <mergeCell ref="C204:G204"/>
    <mergeCell ref="C208:G208"/>
    <mergeCell ref="C209:D209"/>
    <mergeCell ref="C192:G192"/>
    <mergeCell ref="C193:D193"/>
    <mergeCell ref="C195:G195"/>
    <mergeCell ref="C197:G197"/>
    <mergeCell ref="C162:D162"/>
    <mergeCell ref="C166:D166"/>
    <mergeCell ref="C168:G168"/>
    <mergeCell ref="C189:G189"/>
    <mergeCell ref="C190:G190"/>
    <mergeCell ref="C191:G191"/>
    <mergeCell ref="C172:D172"/>
    <mergeCell ref="C173:D173"/>
    <mergeCell ref="C175:G175"/>
    <mergeCell ref="C176:D176"/>
    <mergeCell ref="C177:D177"/>
    <mergeCell ref="C181:D181"/>
    <mergeCell ref="C183:G183"/>
    <mergeCell ref="C184:D184"/>
    <mergeCell ref="C186:G186"/>
    <mergeCell ref="C187:G187"/>
    <mergeCell ref="C188:G188"/>
    <mergeCell ref="C169:G169"/>
    <mergeCell ref="C170:D170"/>
    <mergeCell ref="C155:G155"/>
    <mergeCell ref="C156:D156"/>
    <mergeCell ref="C139:D139"/>
    <mergeCell ref="C140:D140"/>
    <mergeCell ref="C141:D141"/>
    <mergeCell ref="C142:D142"/>
    <mergeCell ref="C158:G158"/>
    <mergeCell ref="C159:D159"/>
    <mergeCell ref="C161:G161"/>
    <mergeCell ref="C113:G113"/>
    <mergeCell ref="C114:D114"/>
    <mergeCell ref="C116:G116"/>
    <mergeCell ref="C146:G146"/>
    <mergeCell ref="C147:D147"/>
    <mergeCell ref="C149:G149"/>
    <mergeCell ref="C150:D150"/>
    <mergeCell ref="C152:G152"/>
    <mergeCell ref="C153:D153"/>
    <mergeCell ref="C135:D135"/>
    <mergeCell ref="C117:D117"/>
    <mergeCell ref="C119:G119"/>
    <mergeCell ref="C120:D120"/>
    <mergeCell ref="C121:D121"/>
    <mergeCell ref="C122:D122"/>
    <mergeCell ref="C123:D123"/>
    <mergeCell ref="C97:D97"/>
    <mergeCell ref="C99:D99"/>
    <mergeCell ref="C101:D101"/>
    <mergeCell ref="C103:G103"/>
    <mergeCell ref="C104:D104"/>
    <mergeCell ref="C105:D105"/>
    <mergeCell ref="C107:D107"/>
    <mergeCell ref="C108:D108"/>
    <mergeCell ref="C109:D109"/>
    <mergeCell ref="C127:D127"/>
    <mergeCell ref="C128:D128"/>
    <mergeCell ref="C129:D129"/>
    <mergeCell ref="C130:D130"/>
    <mergeCell ref="C132:D132"/>
    <mergeCell ref="C134:G134"/>
    <mergeCell ref="C110:D110"/>
    <mergeCell ref="C111:D111"/>
    <mergeCell ref="C83:D83"/>
    <mergeCell ref="C85:D85"/>
    <mergeCell ref="C87:D87"/>
    <mergeCell ref="C88:D88"/>
    <mergeCell ref="C90:D90"/>
    <mergeCell ref="C91:D91"/>
    <mergeCell ref="C93:D93"/>
    <mergeCell ref="C94:D94"/>
    <mergeCell ref="C96:D96"/>
    <mergeCell ref="C72:G72"/>
    <mergeCell ref="C73:D73"/>
    <mergeCell ref="C75:G75"/>
    <mergeCell ref="C76:D76"/>
    <mergeCell ref="C77:D77"/>
    <mergeCell ref="C78:D78"/>
    <mergeCell ref="C79:D79"/>
    <mergeCell ref="C81:D81"/>
    <mergeCell ref="C82:D82"/>
    <mergeCell ref="C59:D59"/>
    <mergeCell ref="C61:G61"/>
    <mergeCell ref="C62:D62"/>
    <mergeCell ref="C63:D63"/>
    <mergeCell ref="C64:D64"/>
    <mergeCell ref="C66:G66"/>
    <mergeCell ref="C67:D67"/>
    <mergeCell ref="C69:G69"/>
    <mergeCell ref="C70:D70"/>
    <mergeCell ref="C49:D49"/>
    <mergeCell ref="C50:D50"/>
    <mergeCell ref="C51:D51"/>
    <mergeCell ref="C53:G53"/>
    <mergeCell ref="C54:G54"/>
    <mergeCell ref="C55:G55"/>
    <mergeCell ref="C56:D56"/>
    <mergeCell ref="C57:D57"/>
    <mergeCell ref="C58:D58"/>
    <mergeCell ref="C37:D37"/>
    <mergeCell ref="C38:D38"/>
    <mergeCell ref="C40:G40"/>
    <mergeCell ref="C41:D41"/>
    <mergeCell ref="C43:G43"/>
    <mergeCell ref="C44:D44"/>
    <mergeCell ref="C46:G46"/>
    <mergeCell ref="C47:G47"/>
    <mergeCell ref="C48:D48"/>
    <mergeCell ref="C27:D27"/>
    <mergeCell ref="C28:D28"/>
    <mergeCell ref="C29:D29"/>
    <mergeCell ref="C30:D30"/>
    <mergeCell ref="C32:G32"/>
    <mergeCell ref="C33:G33"/>
    <mergeCell ref="C34:G34"/>
    <mergeCell ref="C35:D35"/>
    <mergeCell ref="C36:D36"/>
    <mergeCell ref="C16:D16"/>
    <mergeCell ref="C18:G18"/>
    <mergeCell ref="C19:G19"/>
    <mergeCell ref="C20:D20"/>
    <mergeCell ref="C21:D21"/>
    <mergeCell ref="C22:D22"/>
    <mergeCell ref="C23:D23"/>
    <mergeCell ref="C25:G25"/>
    <mergeCell ref="C26:G26"/>
    <mergeCell ref="C12:G12"/>
    <mergeCell ref="C13:D13"/>
    <mergeCell ref="A1:G1"/>
    <mergeCell ref="A3:B3"/>
    <mergeCell ref="A4:B4"/>
    <mergeCell ref="E4:G4"/>
    <mergeCell ref="C9:G9"/>
    <mergeCell ref="C10:D10"/>
    <mergeCell ref="C15:G15"/>
  </mergeCells>
  <printOptions/>
  <pageMargins left="0.3937007874015748" right="0.1968503937007874" top="0.3937007874015748" bottom="0.3937007874015748" header="0" footer="0.1968503937007874"/>
  <pageSetup fitToHeight="9999" horizontalDpi="300" verticalDpi="300" orientation="portrait" paperSize="9" r:id="rId1"/>
  <headerFooter alignWithMargins="0">
    <oddFooter>&amp;L&amp;9 1565-51; Sušice – stavební úpravy v ulici Hájkova&amp;R&amp;9&amp;P/&amp;N</oddFooter>
  </headerFooter>
  <rowBreaks count="5" manualBreakCount="5">
    <brk id="44" max="16383" man="1"/>
    <brk id="88" max="16383" man="1"/>
    <brk id="124" max="16383" man="1"/>
    <brk id="166" max="16383" man="1"/>
    <brk id="20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BE51"/>
  <sheetViews>
    <sheetView view="pageBreakPreview" zoomScale="60" workbookViewId="0" topLeftCell="A1">
      <selection activeCell="L16" sqref="L16"/>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26</v>
      </c>
      <c r="B1" s="75"/>
      <c r="C1" s="75"/>
      <c r="D1" s="75"/>
      <c r="E1" s="75"/>
      <c r="F1" s="75"/>
      <c r="G1" s="75"/>
    </row>
    <row r="2" spans="1:7" ht="12.75" customHeight="1">
      <c r="A2" s="76" t="s">
        <v>27</v>
      </c>
      <c r="B2" s="77"/>
      <c r="C2" s="78" t="s">
        <v>97</v>
      </c>
      <c r="D2" s="78" t="s">
        <v>1391</v>
      </c>
      <c r="E2" s="79"/>
      <c r="F2" s="80" t="s">
        <v>28</v>
      </c>
      <c r="G2" s="81"/>
    </row>
    <row r="3" spans="1:7" ht="3" customHeight="1" hidden="1">
      <c r="A3" s="82"/>
      <c r="B3" s="83"/>
      <c r="C3" s="84"/>
      <c r="D3" s="84"/>
      <c r="E3" s="85"/>
      <c r="F3" s="86"/>
      <c r="G3" s="87"/>
    </row>
    <row r="4" spans="1:7" ht="12" customHeight="1">
      <c r="A4" s="88" t="s">
        <v>29</v>
      </c>
      <c r="B4" s="83"/>
      <c r="C4" s="84"/>
      <c r="D4" s="84"/>
      <c r="E4" s="85"/>
      <c r="F4" s="86" t="s">
        <v>30</v>
      </c>
      <c r="G4" s="89"/>
    </row>
    <row r="5" spans="1:7" ht="12.95" customHeight="1">
      <c r="A5" s="90" t="s">
        <v>1388</v>
      </c>
      <c r="B5" s="91"/>
      <c r="C5" s="92" t="s">
        <v>1389</v>
      </c>
      <c r="D5" s="93"/>
      <c r="E5" s="91"/>
      <c r="F5" s="86" t="s">
        <v>31</v>
      </c>
      <c r="G5" s="87"/>
    </row>
    <row r="6" spans="1:15" ht="12.95" customHeight="1">
      <c r="A6" s="88" t="s">
        <v>32</v>
      </c>
      <c r="B6" s="83"/>
      <c r="C6" s="84"/>
      <c r="D6" s="84"/>
      <c r="E6" s="85"/>
      <c r="F6" s="94" t="s">
        <v>33</v>
      </c>
      <c r="G6" s="95">
        <v>0</v>
      </c>
      <c r="O6" s="96"/>
    </row>
    <row r="7" spans="1:7" ht="12.95" customHeight="1">
      <c r="A7" s="97" t="s">
        <v>97</v>
      </c>
      <c r="B7" s="98"/>
      <c r="C7" s="99" t="s">
        <v>98</v>
      </c>
      <c r="D7" s="100"/>
      <c r="E7" s="100"/>
      <c r="F7" s="101" t="s">
        <v>34</v>
      </c>
      <c r="G7" s="95">
        <f>IF(G6=0,,ROUND((F30+F32)/G6,1))</f>
        <v>0</v>
      </c>
    </row>
    <row r="8" spans="1:9" ht="12.75">
      <c r="A8" s="102" t="s">
        <v>35</v>
      </c>
      <c r="B8" s="86"/>
      <c r="C8" s="748"/>
      <c r="D8" s="748"/>
      <c r="E8" s="749"/>
      <c r="F8" s="103" t="s">
        <v>36</v>
      </c>
      <c r="G8" s="104"/>
      <c r="H8" s="105"/>
      <c r="I8" s="106"/>
    </row>
    <row r="9" spans="1:8" ht="12.75">
      <c r="A9" s="102" t="s">
        <v>37</v>
      </c>
      <c r="B9" s="86"/>
      <c r="C9" s="748"/>
      <c r="D9" s="748"/>
      <c r="E9" s="749"/>
      <c r="F9" s="86"/>
      <c r="G9" s="107"/>
      <c r="H9" s="108"/>
    </row>
    <row r="10" spans="1:8" ht="12.75">
      <c r="A10" s="102" t="s">
        <v>38</v>
      </c>
      <c r="B10" s="86"/>
      <c r="C10" s="748"/>
      <c r="D10" s="748"/>
      <c r="E10" s="748"/>
      <c r="F10" s="109"/>
      <c r="G10" s="110"/>
      <c r="H10" s="111"/>
    </row>
    <row r="11" spans="1:57" ht="13.5" customHeight="1">
      <c r="A11" s="102" t="s">
        <v>39</v>
      </c>
      <c r="B11" s="86"/>
      <c r="C11" s="748" t="s">
        <v>128</v>
      </c>
      <c r="D11" s="748"/>
      <c r="E11" s="748"/>
      <c r="F11" s="112" t="s">
        <v>40</v>
      </c>
      <c r="G11" s="113"/>
      <c r="H11" s="108"/>
      <c r="BA11" s="114"/>
      <c r="BB11" s="114"/>
      <c r="BC11" s="114"/>
      <c r="BD11" s="114"/>
      <c r="BE11" s="114"/>
    </row>
    <row r="12" spans="1:8" ht="12.75" customHeight="1">
      <c r="A12" s="115" t="s">
        <v>41</v>
      </c>
      <c r="B12" s="83"/>
      <c r="C12" s="750"/>
      <c r="D12" s="750"/>
      <c r="E12" s="750"/>
      <c r="F12" s="116" t="s">
        <v>42</v>
      </c>
      <c r="G12" s="117"/>
      <c r="H12" s="108"/>
    </row>
    <row r="13" spans="1:8" ht="28.5" customHeight="1" thickBot="1">
      <c r="A13" s="118" t="s">
        <v>43</v>
      </c>
      <c r="B13" s="119"/>
      <c r="C13" s="119"/>
      <c r="D13" s="119"/>
      <c r="E13" s="120"/>
      <c r="F13" s="120"/>
      <c r="G13" s="121"/>
      <c r="H13" s="108"/>
    </row>
    <row r="14" spans="1:7" ht="17.25" customHeight="1" thickBot="1">
      <c r="A14" s="122" t="s">
        <v>44</v>
      </c>
      <c r="B14" s="123"/>
      <c r="C14" s="124"/>
      <c r="D14" s="125" t="s">
        <v>45</v>
      </c>
      <c r="E14" s="126"/>
      <c r="F14" s="126"/>
      <c r="G14" s="124"/>
    </row>
    <row r="15" spans="1:7" ht="15.95" customHeight="1">
      <c r="A15" s="127"/>
      <c r="B15" s="128" t="s">
        <v>46</v>
      </c>
      <c r="C15" s="129">
        <f>'SO 03.2 Rek'!E21</f>
        <v>0</v>
      </c>
      <c r="D15" s="130">
        <f>'SO 03.2 Rek'!A29</f>
        <v>0</v>
      </c>
      <c r="E15" s="131"/>
      <c r="F15" s="132"/>
      <c r="G15" s="129">
        <f>'SO 03.2 Rek'!I29</f>
        <v>0</v>
      </c>
    </row>
    <row r="16" spans="1:7" ht="15.95" customHeight="1">
      <c r="A16" s="127" t="s">
        <v>47</v>
      </c>
      <c r="B16" s="128" t="s">
        <v>48</v>
      </c>
      <c r="C16" s="129">
        <f>'SO 03.2 Rek'!F21</f>
        <v>0</v>
      </c>
      <c r="D16" s="82"/>
      <c r="E16" s="133"/>
      <c r="F16" s="134"/>
      <c r="G16" s="129"/>
    </row>
    <row r="17" spans="1:7" ht="15.95" customHeight="1">
      <c r="A17" s="127" t="s">
        <v>49</v>
      </c>
      <c r="B17" s="128" t="s">
        <v>50</v>
      </c>
      <c r="C17" s="129">
        <f>'SO 03.2 Rek'!H21</f>
        <v>0</v>
      </c>
      <c r="D17" s="82"/>
      <c r="E17" s="133"/>
      <c r="F17" s="134"/>
      <c r="G17" s="129"/>
    </row>
    <row r="18" spans="1:7" ht="15.95" customHeight="1">
      <c r="A18" s="135" t="s">
        <v>51</v>
      </c>
      <c r="B18" s="136" t="s">
        <v>52</v>
      </c>
      <c r="C18" s="129">
        <f>'SO 03.2 Rek'!G21</f>
        <v>0</v>
      </c>
      <c r="D18" s="82"/>
      <c r="E18" s="133"/>
      <c r="F18" s="134"/>
      <c r="G18" s="129"/>
    </row>
    <row r="19" spans="1:7" ht="15.95" customHeight="1">
      <c r="A19" s="137" t="s">
        <v>53</v>
      </c>
      <c r="B19" s="128"/>
      <c r="C19" s="129">
        <f>SUM(C15:C18)</f>
        <v>0</v>
      </c>
      <c r="D19" s="82"/>
      <c r="E19" s="133"/>
      <c r="F19" s="134"/>
      <c r="G19" s="129"/>
    </row>
    <row r="20" spans="1:7" ht="15.95" customHeight="1">
      <c r="A20" s="137"/>
      <c r="B20" s="128"/>
      <c r="C20" s="129"/>
      <c r="D20" s="82"/>
      <c r="E20" s="133"/>
      <c r="F20" s="134"/>
      <c r="G20" s="129"/>
    </row>
    <row r="21" spans="1:7" ht="15.95" customHeight="1">
      <c r="A21" s="137" t="s">
        <v>25</v>
      </c>
      <c r="B21" s="128"/>
      <c r="C21" s="129">
        <f>'SO 03.2 Rek'!I21</f>
        <v>0</v>
      </c>
      <c r="D21" s="82"/>
      <c r="E21" s="133"/>
      <c r="F21" s="134"/>
      <c r="G21" s="129"/>
    </row>
    <row r="22" spans="1:7" ht="15.95" customHeight="1">
      <c r="A22" s="138" t="s">
        <v>54</v>
      </c>
      <c r="B22" s="108"/>
      <c r="C22" s="129">
        <f>C19+C21</f>
        <v>0</v>
      </c>
      <c r="D22" s="82" t="s">
        <v>55</v>
      </c>
      <c r="E22" s="133"/>
      <c r="F22" s="134"/>
      <c r="G22" s="129">
        <f>G23-SUM(G15:G21)</f>
        <v>0</v>
      </c>
    </row>
    <row r="23" spans="1:7" ht="15.95" customHeight="1" thickBot="1">
      <c r="A23" s="751" t="s">
        <v>56</v>
      </c>
      <c r="B23" s="752"/>
      <c r="C23" s="139">
        <f>C22+G23</f>
        <v>0</v>
      </c>
      <c r="D23" s="140" t="s">
        <v>57</v>
      </c>
      <c r="E23" s="141"/>
      <c r="F23" s="142"/>
      <c r="G23" s="129">
        <f>'SO 03.2 Rek'!H27</f>
        <v>0</v>
      </c>
    </row>
    <row r="24" spans="1:7" ht="12.75">
      <c r="A24" s="143" t="s">
        <v>58</v>
      </c>
      <c r="B24" s="144"/>
      <c r="C24" s="145"/>
      <c r="D24" s="144" t="s">
        <v>59</v>
      </c>
      <c r="E24" s="144"/>
      <c r="F24" s="146" t="s">
        <v>60</v>
      </c>
      <c r="G24" s="147"/>
    </row>
    <row r="25" spans="1:7" ht="12.75">
      <c r="A25" s="138" t="s">
        <v>61</v>
      </c>
      <c r="B25" s="108"/>
      <c r="C25" s="148"/>
      <c r="D25" s="108" t="s">
        <v>61</v>
      </c>
      <c r="F25" s="149" t="s">
        <v>61</v>
      </c>
      <c r="G25" s="150"/>
    </row>
    <row r="26" spans="1:7" ht="37.5" customHeight="1">
      <c r="A26" s="138" t="s">
        <v>62</v>
      </c>
      <c r="B26" s="151"/>
      <c r="C26" s="148"/>
      <c r="D26" s="108" t="s">
        <v>62</v>
      </c>
      <c r="F26" s="149" t="s">
        <v>62</v>
      </c>
      <c r="G26" s="150"/>
    </row>
    <row r="27" spans="1:7" ht="12.75">
      <c r="A27" s="138"/>
      <c r="B27" s="152"/>
      <c r="C27" s="148"/>
      <c r="D27" s="108"/>
      <c r="F27" s="149"/>
      <c r="G27" s="150"/>
    </row>
    <row r="28" spans="1:7" ht="12.75">
      <c r="A28" s="138" t="s">
        <v>63</v>
      </c>
      <c r="B28" s="108"/>
      <c r="C28" s="148"/>
      <c r="D28" s="149" t="s">
        <v>64</v>
      </c>
      <c r="E28" s="148"/>
      <c r="F28" s="153" t="s">
        <v>64</v>
      </c>
      <c r="G28" s="150"/>
    </row>
    <row r="29" spans="1:7" ht="69" customHeight="1">
      <c r="A29" s="138"/>
      <c r="B29" s="108"/>
      <c r="C29" s="154"/>
      <c r="D29" s="155"/>
      <c r="E29" s="154"/>
      <c r="F29" s="108"/>
      <c r="G29" s="150"/>
    </row>
    <row r="30" spans="1:7" ht="12.75">
      <c r="A30" s="156" t="s">
        <v>12</v>
      </c>
      <c r="B30" s="157"/>
      <c r="C30" s="158">
        <v>21</v>
      </c>
      <c r="D30" s="157" t="s">
        <v>65</v>
      </c>
      <c r="E30" s="159"/>
      <c r="F30" s="753">
        <f>C23-F32</f>
        <v>0</v>
      </c>
      <c r="G30" s="754"/>
    </row>
    <row r="31" spans="1:7" ht="12.75">
      <c r="A31" s="156" t="s">
        <v>66</v>
      </c>
      <c r="B31" s="157"/>
      <c r="C31" s="158">
        <f>C30</f>
        <v>21</v>
      </c>
      <c r="D31" s="157" t="s">
        <v>67</v>
      </c>
      <c r="E31" s="159"/>
      <c r="F31" s="753">
        <f>ROUND(PRODUCT(F30,C31/100),0)</f>
        <v>0</v>
      </c>
      <c r="G31" s="754"/>
    </row>
    <row r="32" spans="1:7" ht="12.75">
      <c r="A32" s="156" t="s">
        <v>12</v>
      </c>
      <c r="B32" s="157"/>
      <c r="C32" s="158">
        <v>0</v>
      </c>
      <c r="D32" s="157" t="s">
        <v>67</v>
      </c>
      <c r="E32" s="159"/>
      <c r="F32" s="753">
        <v>0</v>
      </c>
      <c r="G32" s="754"/>
    </row>
    <row r="33" spans="1:7" ht="12.75">
      <c r="A33" s="156" t="s">
        <v>66</v>
      </c>
      <c r="B33" s="160"/>
      <c r="C33" s="161">
        <f>C32</f>
        <v>0</v>
      </c>
      <c r="D33" s="157" t="s">
        <v>67</v>
      </c>
      <c r="E33" s="134"/>
      <c r="F33" s="753">
        <f>ROUND(PRODUCT(F32,C33/100),0)</f>
        <v>0</v>
      </c>
      <c r="G33" s="754"/>
    </row>
    <row r="34" spans="1:7" s="165" customFormat="1" ht="19.5" customHeight="1" thickBot="1">
      <c r="A34" s="162" t="s">
        <v>68</v>
      </c>
      <c r="B34" s="163"/>
      <c r="C34" s="163"/>
      <c r="D34" s="163"/>
      <c r="E34" s="164"/>
      <c r="F34" s="756">
        <f>ROUND(SUM(F30:F33),0)</f>
        <v>0</v>
      </c>
      <c r="G34" s="757"/>
    </row>
    <row r="36" spans="1:8" ht="12.75">
      <c r="A36" s="2" t="s">
        <v>69</v>
      </c>
      <c r="B36" s="2"/>
      <c r="C36" s="2"/>
      <c r="D36" s="2"/>
      <c r="E36" s="2"/>
      <c r="F36" s="2"/>
      <c r="G36" s="2"/>
      <c r="H36" s="1" t="s">
        <v>2</v>
      </c>
    </row>
    <row r="37" spans="1:8" ht="14.25" customHeight="1">
      <c r="A37" s="2"/>
      <c r="B37" s="758"/>
      <c r="C37" s="758"/>
      <c r="D37" s="758"/>
      <c r="E37" s="758"/>
      <c r="F37" s="758"/>
      <c r="G37" s="758"/>
      <c r="H37" s="1" t="s">
        <v>2</v>
      </c>
    </row>
    <row r="38" spans="1:8" ht="12.75" customHeight="1">
      <c r="A38" s="166"/>
      <c r="B38" s="758"/>
      <c r="C38" s="758"/>
      <c r="D38" s="758"/>
      <c r="E38" s="758"/>
      <c r="F38" s="758"/>
      <c r="G38" s="758"/>
      <c r="H38" s="1" t="s">
        <v>2</v>
      </c>
    </row>
    <row r="39" spans="1:8" ht="12.75">
      <c r="A39" s="166"/>
      <c r="B39" s="758"/>
      <c r="C39" s="758"/>
      <c r="D39" s="758"/>
      <c r="E39" s="758"/>
      <c r="F39" s="758"/>
      <c r="G39" s="758"/>
      <c r="H39" s="1" t="s">
        <v>2</v>
      </c>
    </row>
    <row r="40" spans="1:8" ht="12.75">
      <c r="A40" s="166"/>
      <c r="B40" s="758"/>
      <c r="C40" s="758"/>
      <c r="D40" s="758"/>
      <c r="E40" s="758"/>
      <c r="F40" s="758"/>
      <c r="G40" s="758"/>
      <c r="H40" s="1" t="s">
        <v>2</v>
      </c>
    </row>
    <row r="41" spans="1:8" ht="12.75">
      <c r="A41" s="166"/>
      <c r="B41" s="758"/>
      <c r="C41" s="758"/>
      <c r="D41" s="758"/>
      <c r="E41" s="758"/>
      <c r="F41" s="758"/>
      <c r="G41" s="758"/>
      <c r="H41" s="1" t="s">
        <v>2</v>
      </c>
    </row>
    <row r="42" spans="1:8" ht="12.75">
      <c r="A42" s="166"/>
      <c r="B42" s="758"/>
      <c r="C42" s="758"/>
      <c r="D42" s="758"/>
      <c r="E42" s="758"/>
      <c r="F42" s="758"/>
      <c r="G42" s="758"/>
      <c r="H42" s="1" t="s">
        <v>2</v>
      </c>
    </row>
    <row r="43" spans="1:8" ht="12.75">
      <c r="A43" s="166"/>
      <c r="B43" s="758"/>
      <c r="C43" s="758"/>
      <c r="D43" s="758"/>
      <c r="E43" s="758"/>
      <c r="F43" s="758"/>
      <c r="G43" s="758"/>
      <c r="H43" s="1" t="s">
        <v>2</v>
      </c>
    </row>
    <row r="44" spans="1:8" ht="12.75" customHeight="1">
      <c r="A44" s="166"/>
      <c r="B44" s="758"/>
      <c r="C44" s="758"/>
      <c r="D44" s="758"/>
      <c r="E44" s="758"/>
      <c r="F44" s="758"/>
      <c r="G44" s="758"/>
      <c r="H44" s="1" t="s">
        <v>2</v>
      </c>
    </row>
    <row r="45" spans="1:8" ht="12.75" customHeight="1">
      <c r="A45" s="166"/>
      <c r="B45" s="758"/>
      <c r="C45" s="758"/>
      <c r="D45" s="758"/>
      <c r="E45" s="758"/>
      <c r="F45" s="758"/>
      <c r="G45" s="758"/>
      <c r="H45" s="1" t="s">
        <v>2</v>
      </c>
    </row>
    <row r="46" spans="2:7" ht="12.75">
      <c r="B46" s="755"/>
      <c r="C46" s="755"/>
      <c r="D46" s="755"/>
      <c r="E46" s="755"/>
      <c r="F46" s="755"/>
      <c r="G46" s="755"/>
    </row>
    <row r="47" spans="2:7" ht="12.75">
      <c r="B47" s="755"/>
      <c r="C47" s="755"/>
      <c r="D47" s="755"/>
      <c r="E47" s="755"/>
      <c r="F47" s="755"/>
      <c r="G47" s="755"/>
    </row>
    <row r="48" spans="2:7" ht="12.75">
      <c r="B48" s="755"/>
      <c r="C48" s="755"/>
      <c r="D48" s="755"/>
      <c r="E48" s="755"/>
      <c r="F48" s="755"/>
      <c r="G48" s="755"/>
    </row>
    <row r="49" spans="2:7" ht="12.75">
      <c r="B49" s="755"/>
      <c r="C49" s="755"/>
      <c r="D49" s="755"/>
      <c r="E49" s="755"/>
      <c r="F49" s="755"/>
      <c r="G49" s="755"/>
    </row>
    <row r="50" spans="2:7" ht="12.75">
      <c r="B50" s="755"/>
      <c r="C50" s="755"/>
      <c r="D50" s="755"/>
      <c r="E50" s="755"/>
      <c r="F50" s="755"/>
      <c r="G50" s="755"/>
    </row>
    <row r="51" spans="2:7" ht="12.75">
      <c r="B51" s="755"/>
      <c r="C51" s="755"/>
      <c r="D51" s="755"/>
      <c r="E51" s="755"/>
      <c r="F51" s="755"/>
      <c r="G51" s="755"/>
    </row>
  </sheetData>
  <mergeCells count="18">
    <mergeCell ref="B49:G49"/>
    <mergeCell ref="B50:G50"/>
    <mergeCell ref="B51:G51"/>
    <mergeCell ref="F34:G34"/>
    <mergeCell ref="B37:G45"/>
    <mergeCell ref="B46:G46"/>
    <mergeCell ref="B47:G47"/>
    <mergeCell ref="B48:G48"/>
    <mergeCell ref="A23:B23"/>
    <mergeCell ref="F30:G30"/>
    <mergeCell ref="F31:G31"/>
    <mergeCell ref="F32:G32"/>
    <mergeCell ref="F33:G33"/>
    <mergeCell ref="C8:E8"/>
    <mergeCell ref="C9:E9"/>
    <mergeCell ref="C10:E10"/>
    <mergeCell ref="C11:E11"/>
    <mergeCell ref="C12:E12"/>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 1565-51; Sušice – stavební úpravy v ulici Hájkova&amp;R&amp;9&amp;P/&amp;N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BE78"/>
  <sheetViews>
    <sheetView view="pageBreakPreview" zoomScale="60" workbookViewId="0" topLeftCell="A1">
      <selection activeCell="L16" sqref="L16"/>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759" t="s">
        <v>3</v>
      </c>
      <c r="B1" s="760"/>
      <c r="C1" s="167" t="s">
        <v>99</v>
      </c>
      <c r="D1" s="168"/>
      <c r="E1" s="169"/>
      <c r="F1" s="168"/>
      <c r="G1" s="170" t="s">
        <v>70</v>
      </c>
      <c r="H1" s="171" t="s">
        <v>97</v>
      </c>
      <c r="I1" s="172"/>
    </row>
    <row r="2" spans="1:9" ht="13.5" thickBot="1">
      <c r="A2" s="761" t="s">
        <v>71</v>
      </c>
      <c r="B2" s="762"/>
      <c r="C2" s="173" t="s">
        <v>1390</v>
      </c>
      <c r="D2" s="174"/>
      <c r="E2" s="175"/>
      <c r="F2" s="174"/>
      <c r="G2" s="763" t="s">
        <v>1391</v>
      </c>
      <c r="H2" s="764"/>
      <c r="I2" s="765"/>
    </row>
    <row r="3" ht="13.5" thickTop="1">
      <c r="F3" s="108"/>
    </row>
    <row r="4" spans="1:9" ht="19.5" customHeight="1">
      <c r="A4" s="176" t="s">
        <v>72</v>
      </c>
      <c r="B4" s="177"/>
      <c r="C4" s="177"/>
      <c r="D4" s="177"/>
      <c r="E4" s="178"/>
      <c r="F4" s="177"/>
      <c r="G4" s="177"/>
      <c r="H4" s="177"/>
      <c r="I4" s="177"/>
    </row>
    <row r="5" ht="13.5" thickBot="1"/>
    <row r="6" spans="1:9" s="108" customFormat="1" ht="13.5" thickBot="1">
      <c r="A6" s="179"/>
      <c r="B6" s="180" t="s">
        <v>73</v>
      </c>
      <c r="C6" s="180"/>
      <c r="D6" s="181"/>
      <c r="E6" s="182" t="s">
        <v>21</v>
      </c>
      <c r="F6" s="183" t="s">
        <v>22</v>
      </c>
      <c r="G6" s="183" t="s">
        <v>23</v>
      </c>
      <c r="H6" s="183" t="s">
        <v>24</v>
      </c>
      <c r="I6" s="184" t="s">
        <v>25</v>
      </c>
    </row>
    <row r="7" spans="1:9" s="108" customFormat="1" ht="12.75">
      <c r="A7" s="275" t="str">
        <f>'SO 03.2 Pol'!B7</f>
        <v>1</v>
      </c>
      <c r="B7" s="62" t="str">
        <f>'SO 03.2 Pol'!C7</f>
        <v>Zemní práce</v>
      </c>
      <c r="D7" s="185"/>
      <c r="E7" s="276">
        <f>'SO 03.2 Pol'!BA322</f>
        <v>0</v>
      </c>
      <c r="F7" s="277">
        <f>'SO 03.2 Pol'!BB322</f>
        <v>0</v>
      </c>
      <c r="G7" s="277">
        <f>'SO 03.2 Pol'!BC322</f>
        <v>0</v>
      </c>
      <c r="H7" s="277">
        <f>'SO 03.2 Pol'!BD322</f>
        <v>0</v>
      </c>
      <c r="I7" s="278">
        <f>'SO 03.2 Pol'!BE322</f>
        <v>0</v>
      </c>
    </row>
    <row r="8" spans="1:9" s="108" customFormat="1" ht="12.75">
      <c r="A8" s="275" t="str">
        <f>'SO 03.2 Pol'!B323</f>
        <v>2</v>
      </c>
      <c r="B8" s="62" t="str">
        <f>'SO 03.2 Pol'!C323</f>
        <v>Základy a zvláštní zakládání</v>
      </c>
      <c r="D8" s="185"/>
      <c r="E8" s="276">
        <f>'SO 03.2 Pol'!BA342</f>
        <v>0</v>
      </c>
      <c r="F8" s="277">
        <f>'SO 03.2 Pol'!BB342</f>
        <v>0</v>
      </c>
      <c r="G8" s="277">
        <f>'SO 03.2 Pol'!BC342</f>
        <v>0</v>
      </c>
      <c r="H8" s="277">
        <f>'SO 03.2 Pol'!BD342</f>
        <v>0</v>
      </c>
      <c r="I8" s="278">
        <f>'SO 03.2 Pol'!BE342</f>
        <v>0</v>
      </c>
    </row>
    <row r="9" spans="1:9" s="108" customFormat="1" ht="12.75">
      <c r="A9" s="275" t="str">
        <f>'SO 03.2 Pol'!B343</f>
        <v>4</v>
      </c>
      <c r="B9" s="62" t="str">
        <f>'SO 03.2 Pol'!C343</f>
        <v>Vodorovné konstrukce</v>
      </c>
      <c r="D9" s="185"/>
      <c r="E9" s="276">
        <f>'SO 03.2 Pol'!BA388</f>
        <v>0</v>
      </c>
      <c r="F9" s="277">
        <f>'SO 03.2 Pol'!BB388</f>
        <v>0</v>
      </c>
      <c r="G9" s="277">
        <f>'SO 03.2 Pol'!BC388</f>
        <v>0</v>
      </c>
      <c r="H9" s="277">
        <f>'SO 03.2 Pol'!BD388</f>
        <v>0</v>
      </c>
      <c r="I9" s="278">
        <f>'SO 03.2 Pol'!BE388</f>
        <v>0</v>
      </c>
    </row>
    <row r="10" spans="1:9" s="108" customFormat="1" ht="12.75">
      <c r="A10" s="275" t="str">
        <f>'SO 03.2 Pol'!B389</f>
        <v>46</v>
      </c>
      <c r="B10" s="62" t="str">
        <f>'SO 03.2 Pol'!C389</f>
        <v>Zpevněné plochy</v>
      </c>
      <c r="D10" s="185"/>
      <c r="E10" s="276">
        <f>'SO 03.2 Pol'!BA395</f>
        <v>0</v>
      </c>
      <c r="F10" s="277">
        <f>'SO 03.2 Pol'!BB395</f>
        <v>0</v>
      </c>
      <c r="G10" s="277">
        <f>'SO 03.2 Pol'!BC395</f>
        <v>0</v>
      </c>
      <c r="H10" s="277">
        <f>'SO 03.2 Pol'!BD395</f>
        <v>0</v>
      </c>
      <c r="I10" s="278">
        <f>'SO 03.2 Pol'!BE395</f>
        <v>0</v>
      </c>
    </row>
    <row r="11" spans="1:9" s="108" customFormat="1" ht="12.75">
      <c r="A11" s="275" t="str">
        <f>'SO 03.2 Pol'!B396</f>
        <v>5</v>
      </c>
      <c r="B11" s="62" t="str">
        <f>'SO 03.2 Pol'!C396</f>
        <v>Komunikace</v>
      </c>
      <c r="D11" s="185"/>
      <c r="E11" s="276">
        <f>'SO 03.2 Pol'!BA421</f>
        <v>0</v>
      </c>
      <c r="F11" s="277">
        <f>'SO 03.2 Pol'!BB421</f>
        <v>0</v>
      </c>
      <c r="G11" s="277">
        <f>'SO 03.2 Pol'!BC421</f>
        <v>0</v>
      </c>
      <c r="H11" s="277">
        <f>'SO 03.2 Pol'!BD421</f>
        <v>0</v>
      </c>
      <c r="I11" s="278">
        <f>'SO 03.2 Pol'!BE421</f>
        <v>0</v>
      </c>
    </row>
    <row r="12" spans="1:9" s="108" customFormat="1" ht="12.75">
      <c r="A12" s="275" t="str">
        <f>'SO 03.2 Pol'!B422</f>
        <v>8.10</v>
      </c>
      <c r="B12" s="62" t="str">
        <f>'SO 03.2 Pol'!C422</f>
        <v>Sběrač B</v>
      </c>
      <c r="D12" s="185"/>
      <c r="E12" s="276">
        <f>'SO 03.2 Pol'!BA483</f>
        <v>0</v>
      </c>
      <c r="F12" s="277">
        <f>'SO 03.2 Pol'!BB483</f>
        <v>0</v>
      </c>
      <c r="G12" s="277">
        <f>'SO 03.2 Pol'!BC483</f>
        <v>0</v>
      </c>
      <c r="H12" s="277">
        <f>'SO 03.2 Pol'!BD483</f>
        <v>0</v>
      </c>
      <c r="I12" s="278">
        <f>'SO 03.2 Pol'!BE483</f>
        <v>0</v>
      </c>
    </row>
    <row r="13" spans="1:9" s="108" customFormat="1" ht="12.75">
      <c r="A13" s="275" t="str">
        <f>'SO 03.2 Pol'!B484</f>
        <v>83</v>
      </c>
      <c r="B13" s="62" t="str">
        <f>'SO 03.2 Pol'!C484</f>
        <v>Potrubí z trub kameninových</v>
      </c>
      <c r="D13" s="185"/>
      <c r="E13" s="276">
        <f>'SO 03.2 Pol'!BA529</f>
        <v>0</v>
      </c>
      <c r="F13" s="277">
        <f>'SO 03.2 Pol'!BB529</f>
        <v>0</v>
      </c>
      <c r="G13" s="277">
        <f>'SO 03.2 Pol'!BC529</f>
        <v>0</v>
      </c>
      <c r="H13" s="277">
        <f>'SO 03.2 Pol'!BD529</f>
        <v>0</v>
      </c>
      <c r="I13" s="278">
        <f>'SO 03.2 Pol'!BE529</f>
        <v>0</v>
      </c>
    </row>
    <row r="14" spans="1:9" s="108" customFormat="1" ht="12.75">
      <c r="A14" s="275" t="str">
        <f>'SO 03.2 Pol'!B530</f>
        <v>87</v>
      </c>
      <c r="B14" s="62" t="str">
        <f>'SO 03.2 Pol'!C530</f>
        <v>Potrubí z trub z plastických hmot</v>
      </c>
      <c r="D14" s="185"/>
      <c r="E14" s="276">
        <f>'SO 03.2 Pol'!BA552</f>
        <v>0</v>
      </c>
      <c r="F14" s="277">
        <f>'SO 03.2 Pol'!BB552</f>
        <v>0</v>
      </c>
      <c r="G14" s="277">
        <f>'SO 03.2 Pol'!BC552</f>
        <v>0</v>
      </c>
      <c r="H14" s="277">
        <f>'SO 03.2 Pol'!BD552</f>
        <v>0</v>
      </c>
      <c r="I14" s="278">
        <f>'SO 03.2 Pol'!BE552</f>
        <v>0</v>
      </c>
    </row>
    <row r="15" spans="1:9" s="108" customFormat="1" ht="12.75">
      <c r="A15" s="275" t="str">
        <f>'SO 03.2 Pol'!B553</f>
        <v>89</v>
      </c>
      <c r="B15" s="62" t="str">
        <f>'SO 03.2 Pol'!C553</f>
        <v>Ostatní konstrukce na trubním vedení</v>
      </c>
      <c r="D15" s="185"/>
      <c r="E15" s="276">
        <f>'SO 03.2 Pol'!BA611</f>
        <v>0</v>
      </c>
      <c r="F15" s="277">
        <f>'SO 03.2 Pol'!BB611</f>
        <v>0</v>
      </c>
      <c r="G15" s="277">
        <f>'SO 03.2 Pol'!BC611</f>
        <v>0</v>
      </c>
      <c r="H15" s="277">
        <f>'SO 03.2 Pol'!BD611</f>
        <v>0</v>
      </c>
      <c r="I15" s="278">
        <f>'SO 03.2 Pol'!BE611</f>
        <v>0</v>
      </c>
    </row>
    <row r="16" spans="1:9" s="108" customFormat="1" ht="12.75">
      <c r="A16" s="275" t="str">
        <f>'SO 03.2 Pol'!B612</f>
        <v>91</v>
      </c>
      <c r="B16" s="62" t="str">
        <f>'SO 03.2 Pol'!C612</f>
        <v>Doplňující práce na komunikaci</v>
      </c>
      <c r="D16" s="185"/>
      <c r="E16" s="276">
        <f>'SO 03.2 Pol'!BA618</f>
        <v>0</v>
      </c>
      <c r="F16" s="277">
        <f>'SO 03.2 Pol'!BB618</f>
        <v>0</v>
      </c>
      <c r="G16" s="277">
        <f>'SO 03.2 Pol'!BC618</f>
        <v>0</v>
      </c>
      <c r="H16" s="277">
        <f>'SO 03.2 Pol'!BD618</f>
        <v>0</v>
      </c>
      <c r="I16" s="278">
        <f>'SO 03.2 Pol'!BE618</f>
        <v>0</v>
      </c>
    </row>
    <row r="17" spans="1:9" s="108" customFormat="1" ht="12.75">
      <c r="A17" s="275" t="str">
        <f>'SO 03.2 Pol'!B619</f>
        <v>93</v>
      </c>
      <c r="B17" s="62" t="str">
        <f>'SO 03.2 Pol'!C619</f>
        <v>Dokončovací práce inženýrskách staveb</v>
      </c>
      <c r="D17" s="185"/>
      <c r="E17" s="276">
        <f>'SO 03.2 Pol'!BA622</f>
        <v>0</v>
      </c>
      <c r="F17" s="277">
        <f>'SO 03.2 Pol'!BB622</f>
        <v>0</v>
      </c>
      <c r="G17" s="277">
        <f>'SO 03.2 Pol'!BC622</f>
        <v>0</v>
      </c>
      <c r="H17" s="277">
        <f>'SO 03.2 Pol'!BD622</f>
        <v>0</v>
      </c>
      <c r="I17" s="278">
        <f>'SO 03.2 Pol'!BE622</f>
        <v>0</v>
      </c>
    </row>
    <row r="18" spans="1:9" s="108" customFormat="1" ht="12.75">
      <c r="A18" s="275" t="str">
        <f>'SO 03.2 Pol'!B623</f>
        <v>96</v>
      </c>
      <c r="B18" s="62" t="str">
        <f>'SO 03.2 Pol'!C623</f>
        <v>Bourání konstrukcí</v>
      </c>
      <c r="D18" s="185"/>
      <c r="E18" s="276">
        <f>'SO 03.2 Pol'!BA634</f>
        <v>0</v>
      </c>
      <c r="F18" s="277">
        <f>'SO 03.2 Pol'!BB634</f>
        <v>0</v>
      </c>
      <c r="G18" s="277">
        <f>'SO 03.2 Pol'!BC634</f>
        <v>0</v>
      </c>
      <c r="H18" s="277">
        <f>'SO 03.2 Pol'!BD634</f>
        <v>0</v>
      </c>
      <c r="I18" s="278">
        <f>'SO 03.2 Pol'!BE634</f>
        <v>0</v>
      </c>
    </row>
    <row r="19" spans="1:9" s="108" customFormat="1" ht="12.75">
      <c r="A19" s="275" t="str">
        <f>'SO 03.2 Pol'!B635</f>
        <v>99</v>
      </c>
      <c r="B19" s="62" t="str">
        <f>'SO 03.2 Pol'!C635</f>
        <v>Staveništní přesun hmot</v>
      </c>
      <c r="D19" s="185"/>
      <c r="E19" s="276">
        <f>'SO 03.2 Pol'!BA637</f>
        <v>0</v>
      </c>
      <c r="F19" s="277">
        <f>'SO 03.2 Pol'!BB637</f>
        <v>0</v>
      </c>
      <c r="G19" s="277">
        <f>'SO 03.2 Pol'!BC637</f>
        <v>0</v>
      </c>
      <c r="H19" s="277">
        <f>'SO 03.2 Pol'!BD637</f>
        <v>0</v>
      </c>
      <c r="I19" s="278">
        <f>'SO 03.2 Pol'!BE637</f>
        <v>0</v>
      </c>
    </row>
    <row r="20" spans="1:9" s="108" customFormat="1" ht="13.5" thickBot="1">
      <c r="A20" s="275" t="str">
        <f>'SO 03.2 Pol'!B638</f>
        <v>D96</v>
      </c>
      <c r="B20" s="62" t="str">
        <f>'SO 03.2 Pol'!C638</f>
        <v>Přesuny suti a vybouraných hmot</v>
      </c>
      <c r="D20" s="185"/>
      <c r="E20" s="276">
        <f>'SO 03.2 Pol'!BA644</f>
        <v>0</v>
      </c>
      <c r="F20" s="277">
        <f>'SO 03.2 Pol'!BB644</f>
        <v>0</v>
      </c>
      <c r="G20" s="277">
        <f>'SO 03.2 Pol'!BC644</f>
        <v>0</v>
      </c>
      <c r="H20" s="277">
        <f>'SO 03.2 Pol'!BD644</f>
        <v>0</v>
      </c>
      <c r="I20" s="278">
        <f>'SO 03.2 Pol'!BE644</f>
        <v>0</v>
      </c>
    </row>
    <row r="21" spans="1:9" s="14" customFormat="1" ht="13.5" thickBot="1">
      <c r="A21" s="186"/>
      <c r="B21" s="187" t="s">
        <v>74</v>
      </c>
      <c r="C21" s="187"/>
      <c r="D21" s="188"/>
      <c r="E21" s="189">
        <f>SUM(E7:E20)</f>
        <v>0</v>
      </c>
      <c r="F21" s="190">
        <f>SUM(F7:F20)</f>
        <v>0</v>
      </c>
      <c r="G21" s="190">
        <f>SUM(G7:G20)</f>
        <v>0</v>
      </c>
      <c r="H21" s="190">
        <f>SUM(H7:H20)</f>
        <v>0</v>
      </c>
      <c r="I21" s="191">
        <f>SUM(I7:I20)</f>
        <v>0</v>
      </c>
    </row>
    <row r="22" spans="1:9" ht="12.75">
      <c r="A22" s="108"/>
      <c r="B22" s="108"/>
      <c r="C22" s="108"/>
      <c r="D22" s="108"/>
      <c r="E22" s="108"/>
      <c r="F22" s="108"/>
      <c r="G22" s="108"/>
      <c r="H22" s="108"/>
      <c r="I22" s="108"/>
    </row>
    <row r="23" spans="1:57" ht="19.5" customHeight="1">
      <c r="A23" s="177" t="s">
        <v>75</v>
      </c>
      <c r="B23" s="177"/>
      <c r="C23" s="177"/>
      <c r="D23" s="177"/>
      <c r="E23" s="177"/>
      <c r="F23" s="177"/>
      <c r="G23" s="192"/>
      <c r="H23" s="177"/>
      <c r="I23" s="177"/>
      <c r="BA23" s="114"/>
      <c r="BB23" s="114"/>
      <c r="BC23" s="114"/>
      <c r="BD23" s="114"/>
      <c r="BE23" s="114"/>
    </row>
    <row r="24" ht="13.5" thickBot="1"/>
    <row r="25" spans="1:9" ht="12.75">
      <c r="A25" s="143" t="s">
        <v>76</v>
      </c>
      <c r="B25" s="144"/>
      <c r="C25" s="144"/>
      <c r="D25" s="193"/>
      <c r="E25" s="194" t="s">
        <v>77</v>
      </c>
      <c r="F25" s="195" t="s">
        <v>13</v>
      </c>
      <c r="G25" s="196" t="s">
        <v>78</v>
      </c>
      <c r="H25" s="197"/>
      <c r="I25" s="198" t="s">
        <v>77</v>
      </c>
    </row>
    <row r="26" spans="1:53" ht="12.75">
      <c r="A26" s="137"/>
      <c r="B26" s="128"/>
      <c r="C26" s="128"/>
      <c r="D26" s="199"/>
      <c r="E26" s="200"/>
      <c r="F26" s="201"/>
      <c r="G26" s="202">
        <f>CHOOSE(BA26+1,E21+F21,E21+F21+H21,E21+F21+G21+H21,E21,F21,H21,G21,H21+G21,0)</f>
        <v>0</v>
      </c>
      <c r="H26" s="203"/>
      <c r="I26" s="204">
        <f>E26+F26*G26/100</f>
        <v>0</v>
      </c>
      <c r="BA26" s="1">
        <v>8</v>
      </c>
    </row>
    <row r="27" spans="1:9" ht="13.5" thickBot="1">
      <c r="A27" s="205"/>
      <c r="B27" s="206" t="s">
        <v>79</v>
      </c>
      <c r="C27" s="207"/>
      <c r="D27" s="208"/>
      <c r="E27" s="209"/>
      <c r="F27" s="210"/>
      <c r="G27" s="210"/>
      <c r="H27" s="766">
        <f>SUM(I26:I26)</f>
        <v>0</v>
      </c>
      <c r="I27" s="767"/>
    </row>
    <row r="29" spans="2:9" ht="12.75">
      <c r="B29" s="14"/>
      <c r="F29" s="211"/>
      <c r="G29" s="212"/>
      <c r="H29" s="212"/>
      <c r="I29" s="46"/>
    </row>
    <row r="30" spans="6:9" ht="12.75">
      <c r="F30" s="211"/>
      <c r="G30" s="212"/>
      <c r="H30" s="212"/>
      <c r="I30" s="46"/>
    </row>
    <row r="31" spans="6:9" ht="12.75">
      <c r="F31" s="211"/>
      <c r="G31" s="212"/>
      <c r="H31" s="212"/>
      <c r="I31" s="46"/>
    </row>
    <row r="32" spans="6:9" ht="12.75">
      <c r="F32" s="211"/>
      <c r="G32" s="212"/>
      <c r="H32" s="212"/>
      <c r="I32" s="46"/>
    </row>
    <row r="33" spans="6:9" ht="12.75">
      <c r="F33" s="211"/>
      <c r="G33" s="212"/>
      <c r="H33" s="212"/>
      <c r="I33" s="46"/>
    </row>
    <row r="34" spans="6:9" ht="12.75">
      <c r="F34" s="211"/>
      <c r="G34" s="212"/>
      <c r="H34" s="212"/>
      <c r="I34" s="46"/>
    </row>
    <row r="35" spans="6:9" ht="12.75">
      <c r="F35" s="211"/>
      <c r="G35" s="212"/>
      <c r="H35" s="212"/>
      <c r="I35" s="46"/>
    </row>
    <row r="36" spans="6:9" ht="12.75">
      <c r="F36" s="211"/>
      <c r="G36" s="212"/>
      <c r="H36" s="212"/>
      <c r="I36" s="46"/>
    </row>
    <row r="37" spans="6:9" ht="12.75">
      <c r="F37" s="211"/>
      <c r="G37" s="212"/>
      <c r="H37" s="212"/>
      <c r="I37" s="46"/>
    </row>
    <row r="38" spans="6:9" ht="12.75">
      <c r="F38" s="211"/>
      <c r="G38" s="212"/>
      <c r="H38" s="212"/>
      <c r="I38" s="46"/>
    </row>
    <row r="39" spans="6:9" ht="12.75">
      <c r="F39" s="211"/>
      <c r="G39" s="212"/>
      <c r="H39" s="212"/>
      <c r="I39" s="46"/>
    </row>
    <row r="40" spans="6:9" ht="12.75">
      <c r="F40" s="211"/>
      <c r="G40" s="212"/>
      <c r="H40" s="212"/>
      <c r="I40" s="46"/>
    </row>
    <row r="41" spans="6:9" ht="12.75">
      <c r="F41" s="211"/>
      <c r="G41" s="212"/>
      <c r="H41" s="212"/>
      <c r="I41" s="46"/>
    </row>
    <row r="42" spans="6:9" ht="12.75">
      <c r="F42" s="211"/>
      <c r="G42" s="212"/>
      <c r="H42" s="212"/>
      <c r="I42" s="46"/>
    </row>
    <row r="43" spans="6:9" ht="12.75">
      <c r="F43" s="211"/>
      <c r="G43" s="212"/>
      <c r="H43" s="212"/>
      <c r="I43" s="46"/>
    </row>
    <row r="44" spans="6:9" ht="12.75">
      <c r="F44" s="211"/>
      <c r="G44" s="212"/>
      <c r="H44" s="212"/>
      <c r="I44" s="46"/>
    </row>
    <row r="45" spans="6:9" ht="12.75">
      <c r="F45" s="211"/>
      <c r="G45" s="212"/>
      <c r="H45" s="212"/>
      <c r="I45" s="46"/>
    </row>
    <row r="46" spans="6:9" ht="12.75">
      <c r="F46" s="211"/>
      <c r="G46" s="212"/>
      <c r="H46" s="212"/>
      <c r="I46" s="46"/>
    </row>
    <row r="47" spans="6:9" ht="12.75">
      <c r="F47" s="211"/>
      <c r="G47" s="212"/>
      <c r="H47" s="212"/>
      <c r="I47" s="46"/>
    </row>
    <row r="48" spans="6:9" ht="12.75">
      <c r="F48" s="211"/>
      <c r="G48" s="212"/>
      <c r="H48" s="212"/>
      <c r="I48" s="46"/>
    </row>
    <row r="49" spans="6:9" ht="12.75">
      <c r="F49" s="211"/>
      <c r="G49" s="212"/>
      <c r="H49" s="212"/>
      <c r="I49" s="46"/>
    </row>
    <row r="50" spans="6:9" ht="12.75">
      <c r="F50" s="211"/>
      <c r="G50" s="212"/>
      <c r="H50" s="212"/>
      <c r="I50" s="46"/>
    </row>
    <row r="51" spans="6:9" ht="12.75">
      <c r="F51" s="211"/>
      <c r="G51" s="212"/>
      <c r="H51" s="212"/>
      <c r="I51" s="46"/>
    </row>
    <row r="52" spans="6:9" ht="12.75">
      <c r="F52" s="211"/>
      <c r="G52" s="212"/>
      <c r="H52" s="212"/>
      <c r="I52" s="46"/>
    </row>
    <row r="53" spans="6:9" ht="12.75">
      <c r="F53" s="211"/>
      <c r="G53" s="212"/>
      <c r="H53" s="212"/>
      <c r="I53" s="46"/>
    </row>
    <row r="54" spans="6:9" ht="12.75">
      <c r="F54" s="211"/>
      <c r="G54" s="212"/>
      <c r="H54" s="212"/>
      <c r="I54" s="46"/>
    </row>
    <row r="55" spans="6:9" ht="12.75">
      <c r="F55" s="211"/>
      <c r="G55" s="212"/>
      <c r="H55" s="212"/>
      <c r="I55" s="46"/>
    </row>
    <row r="56" spans="6:9" ht="12.75">
      <c r="F56" s="211"/>
      <c r="G56" s="212"/>
      <c r="H56" s="212"/>
      <c r="I56" s="46"/>
    </row>
    <row r="57" spans="6:9" ht="12.75">
      <c r="F57" s="211"/>
      <c r="G57" s="212"/>
      <c r="H57" s="212"/>
      <c r="I57" s="46"/>
    </row>
    <row r="58" spans="6:9" ht="12.75">
      <c r="F58" s="211"/>
      <c r="G58" s="212"/>
      <c r="H58" s="212"/>
      <c r="I58" s="46"/>
    </row>
    <row r="59" spans="6:9" ht="12.75">
      <c r="F59" s="211"/>
      <c r="G59" s="212"/>
      <c r="H59" s="212"/>
      <c r="I59" s="46"/>
    </row>
    <row r="60" spans="6:9" ht="12.75">
      <c r="F60" s="211"/>
      <c r="G60" s="212"/>
      <c r="H60" s="212"/>
      <c r="I60" s="46"/>
    </row>
    <row r="61" spans="6:9" ht="12.75">
      <c r="F61" s="211"/>
      <c r="G61" s="212"/>
      <c r="H61" s="212"/>
      <c r="I61" s="46"/>
    </row>
    <row r="62" spans="6:9" ht="12.75">
      <c r="F62" s="211"/>
      <c r="G62" s="212"/>
      <c r="H62" s="212"/>
      <c r="I62" s="46"/>
    </row>
    <row r="63" spans="6:9" ht="12.75">
      <c r="F63" s="211"/>
      <c r="G63" s="212"/>
      <c r="H63" s="212"/>
      <c r="I63" s="46"/>
    </row>
    <row r="64" spans="6:9" ht="12.75">
      <c r="F64" s="211"/>
      <c r="G64" s="212"/>
      <c r="H64" s="212"/>
      <c r="I64" s="46"/>
    </row>
    <row r="65" spans="6:9" ht="12.75">
      <c r="F65" s="211"/>
      <c r="G65" s="212"/>
      <c r="H65" s="212"/>
      <c r="I65" s="46"/>
    </row>
    <row r="66" spans="6:9" ht="12.75">
      <c r="F66" s="211"/>
      <c r="G66" s="212"/>
      <c r="H66" s="212"/>
      <c r="I66" s="46"/>
    </row>
    <row r="67" spans="6:9" ht="12.75">
      <c r="F67" s="211"/>
      <c r="G67" s="212"/>
      <c r="H67" s="212"/>
      <c r="I67" s="46"/>
    </row>
    <row r="68" spans="6:9" ht="12.75">
      <c r="F68" s="211"/>
      <c r="G68" s="212"/>
      <c r="H68" s="212"/>
      <c r="I68" s="46"/>
    </row>
    <row r="69" spans="6:9" ht="12.75">
      <c r="F69" s="211"/>
      <c r="G69" s="212"/>
      <c r="H69" s="212"/>
      <c r="I69" s="46"/>
    </row>
    <row r="70" spans="6:9" ht="12.75">
      <c r="F70" s="211"/>
      <c r="G70" s="212"/>
      <c r="H70" s="212"/>
      <c r="I70" s="46"/>
    </row>
    <row r="71" spans="6:9" ht="12.75">
      <c r="F71" s="211"/>
      <c r="G71" s="212"/>
      <c r="H71" s="212"/>
      <c r="I71" s="46"/>
    </row>
    <row r="72" spans="6:9" ht="12.75">
      <c r="F72" s="211"/>
      <c r="G72" s="212"/>
      <c r="H72" s="212"/>
      <c r="I72" s="46"/>
    </row>
    <row r="73" spans="6:9" ht="12.75">
      <c r="F73" s="211"/>
      <c r="G73" s="212"/>
      <c r="H73" s="212"/>
      <c r="I73" s="46"/>
    </row>
    <row r="74" spans="6:9" ht="12.75">
      <c r="F74" s="211"/>
      <c r="G74" s="212"/>
      <c r="H74" s="212"/>
      <c r="I74" s="46"/>
    </row>
    <row r="75" spans="6:9" ht="12.75">
      <c r="F75" s="211"/>
      <c r="G75" s="212"/>
      <c r="H75" s="212"/>
      <c r="I75" s="46"/>
    </row>
    <row r="76" spans="6:9" ht="12.75">
      <c r="F76" s="211"/>
      <c r="G76" s="212"/>
      <c r="H76" s="212"/>
      <c r="I76" s="46"/>
    </row>
    <row r="77" spans="6:9" ht="12.75">
      <c r="F77" s="211"/>
      <c r="G77" s="212"/>
      <c r="H77" s="212"/>
      <c r="I77" s="46"/>
    </row>
    <row r="78" spans="6:9" ht="12.75">
      <c r="F78" s="211"/>
      <c r="G78" s="212"/>
      <c r="H78" s="212"/>
      <c r="I78" s="46"/>
    </row>
  </sheetData>
  <mergeCells count="4">
    <mergeCell ref="A1:B1"/>
    <mergeCell ref="A2:B2"/>
    <mergeCell ref="G2:I2"/>
    <mergeCell ref="H27:I27"/>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 1565-51; Sušice – stavební úpravy v ulici Hájkova&amp;R&amp;9&amp;P/&amp;N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CB1048576"/>
  <sheetViews>
    <sheetView showGridLines="0" showZeros="0" view="pageBreakPreview" zoomScaleSheetLayoutView="100" workbookViewId="0" topLeftCell="A1">
      <selection activeCell="A1" sqref="A1:G1"/>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625" style="213" customWidth="1"/>
    <col min="13" max="13" width="45.375" style="213" customWidth="1"/>
    <col min="14" max="16384" width="9.125" style="213" customWidth="1"/>
  </cols>
  <sheetData>
    <row r="1" spans="1:7" ht="15.75">
      <c r="A1" s="771" t="s">
        <v>80</v>
      </c>
      <c r="B1" s="771"/>
      <c r="C1" s="771"/>
      <c r="D1" s="771"/>
      <c r="E1" s="771"/>
      <c r="F1" s="771"/>
      <c r="G1" s="771"/>
    </row>
    <row r="2" spans="2:7" ht="14.25" customHeight="1" thickBot="1">
      <c r="B2" s="214"/>
      <c r="C2" s="215"/>
      <c r="D2" s="215"/>
      <c r="E2" s="216"/>
      <c r="F2" s="215"/>
      <c r="G2" s="215"/>
    </row>
    <row r="3" spans="1:7" ht="13.5" thickTop="1">
      <c r="A3" s="759" t="s">
        <v>3</v>
      </c>
      <c r="B3" s="760"/>
      <c r="C3" s="167" t="s">
        <v>99</v>
      </c>
      <c r="D3" s="217"/>
      <c r="E3" s="218" t="s">
        <v>81</v>
      </c>
      <c r="F3" s="219" t="str">
        <f>'SO 03.2 Rek'!H1</f>
        <v>1565-51</v>
      </c>
      <c r="G3" s="220"/>
    </row>
    <row r="4" spans="1:7" ht="13.5" thickBot="1">
      <c r="A4" s="772" t="s">
        <v>71</v>
      </c>
      <c r="B4" s="762"/>
      <c r="C4" s="173" t="s">
        <v>1390</v>
      </c>
      <c r="D4" s="221"/>
      <c r="E4" s="773" t="str">
        <f>'SO 03.2 Rek'!G2</f>
        <v>Kanalizace (město)_I/19</v>
      </c>
      <c r="F4" s="774"/>
      <c r="G4" s="775"/>
    </row>
    <row r="5" spans="1:7" ht="13.5" thickTop="1">
      <c r="A5" s="222"/>
      <c r="G5" s="224"/>
    </row>
    <row r="6" spans="1:11" ht="27" customHeight="1">
      <c r="A6" s="225" t="s">
        <v>82</v>
      </c>
      <c r="B6" s="226" t="s">
        <v>83</v>
      </c>
      <c r="C6" s="226" t="s">
        <v>84</v>
      </c>
      <c r="D6" s="226" t="s">
        <v>85</v>
      </c>
      <c r="E6" s="227" t="s">
        <v>86</v>
      </c>
      <c r="F6" s="226" t="s">
        <v>87</v>
      </c>
      <c r="G6" s="228" t="s">
        <v>88</v>
      </c>
      <c r="H6" s="229" t="s">
        <v>89</v>
      </c>
      <c r="I6" s="229" t="s">
        <v>90</v>
      </c>
      <c r="J6" s="229" t="s">
        <v>91</v>
      </c>
      <c r="K6" s="229" t="s">
        <v>92</v>
      </c>
    </row>
    <row r="7" spans="1:15" ht="12.75">
      <c r="A7" s="230" t="s">
        <v>93</v>
      </c>
      <c r="B7" s="231" t="s">
        <v>94</v>
      </c>
      <c r="C7" s="232" t="s">
        <v>95</v>
      </c>
      <c r="D7" s="233"/>
      <c r="E7" s="234"/>
      <c r="F7" s="234"/>
      <c r="G7" s="235"/>
      <c r="H7" s="236"/>
      <c r="I7" s="237"/>
      <c r="J7" s="238"/>
      <c r="K7" s="239"/>
      <c r="O7" s="240">
        <v>1</v>
      </c>
    </row>
    <row r="8" spans="1:80" ht="12.75">
      <c r="A8" s="241">
        <v>1</v>
      </c>
      <c r="B8" s="242" t="s">
        <v>1392</v>
      </c>
      <c r="C8" s="243" t="s">
        <v>1393</v>
      </c>
      <c r="D8" s="244" t="s">
        <v>1394</v>
      </c>
      <c r="E8" s="245">
        <v>150</v>
      </c>
      <c r="F8" s="828"/>
      <c r="G8" s="246">
        <f>E8*F8</f>
        <v>0</v>
      </c>
      <c r="H8" s="247">
        <v>0</v>
      </c>
      <c r="I8" s="248">
        <f>E8*H8</f>
        <v>0</v>
      </c>
      <c r="J8" s="247">
        <v>0</v>
      </c>
      <c r="K8" s="248">
        <f>E8*J8</f>
        <v>0</v>
      </c>
      <c r="O8" s="240">
        <v>2</v>
      </c>
      <c r="AA8" s="213">
        <v>1</v>
      </c>
      <c r="AB8" s="213">
        <v>1</v>
      </c>
      <c r="AC8" s="213">
        <v>1</v>
      </c>
      <c r="AZ8" s="213">
        <v>1</v>
      </c>
      <c r="BA8" s="213">
        <f>IF(AZ8=1,G8,0)</f>
        <v>0</v>
      </c>
      <c r="BB8" s="213">
        <f>IF(AZ8=2,G8,0)</f>
        <v>0</v>
      </c>
      <c r="BC8" s="213">
        <f>IF(AZ8=3,G8,0)</f>
        <v>0</v>
      </c>
      <c r="BD8" s="213">
        <f>IF(AZ8=4,G8,0)</f>
        <v>0</v>
      </c>
      <c r="BE8" s="213">
        <f>IF(AZ8=5,G8,0)</f>
        <v>0</v>
      </c>
      <c r="CA8" s="240">
        <v>1</v>
      </c>
      <c r="CB8" s="240">
        <v>1</v>
      </c>
    </row>
    <row r="9" spans="1:15" ht="12.75">
      <c r="A9" s="249"/>
      <c r="B9" s="253"/>
      <c r="C9" s="809" t="s">
        <v>1395</v>
      </c>
      <c r="D9" s="810"/>
      <c r="E9" s="254">
        <v>150</v>
      </c>
      <c r="F9" s="255"/>
      <c r="G9" s="256"/>
      <c r="H9" s="257"/>
      <c r="I9" s="251"/>
      <c r="J9" s="258"/>
      <c r="K9" s="251"/>
      <c r="M9" s="252" t="s">
        <v>1395</v>
      </c>
      <c r="O9" s="240"/>
    </row>
    <row r="10" spans="1:80" ht="12.75">
      <c r="A10" s="241">
        <v>2</v>
      </c>
      <c r="B10" s="242" t="s">
        <v>1396</v>
      </c>
      <c r="C10" s="243" t="s">
        <v>1397</v>
      </c>
      <c r="D10" s="244" t="s">
        <v>1398</v>
      </c>
      <c r="E10" s="245">
        <v>122</v>
      </c>
      <c r="F10" s="828"/>
      <c r="G10" s="246">
        <f>E10*F10</f>
        <v>0</v>
      </c>
      <c r="H10" s="247">
        <v>0</v>
      </c>
      <c r="I10" s="248">
        <f>E10*H10</f>
        <v>0</v>
      </c>
      <c r="J10" s="247">
        <v>0</v>
      </c>
      <c r="K10" s="248">
        <f>E10*J10</f>
        <v>0</v>
      </c>
      <c r="O10" s="240">
        <v>2</v>
      </c>
      <c r="AA10" s="213">
        <v>1</v>
      </c>
      <c r="AB10" s="213">
        <v>1</v>
      </c>
      <c r="AC10" s="213">
        <v>1</v>
      </c>
      <c r="AZ10" s="213">
        <v>1</v>
      </c>
      <c r="BA10" s="213">
        <f>IF(AZ10=1,G10,0)</f>
        <v>0</v>
      </c>
      <c r="BB10" s="213">
        <f>IF(AZ10=2,G10,0)</f>
        <v>0</v>
      </c>
      <c r="BC10" s="213">
        <f>IF(AZ10=3,G10,0)</f>
        <v>0</v>
      </c>
      <c r="BD10" s="213">
        <f>IF(AZ10=4,G10,0)</f>
        <v>0</v>
      </c>
      <c r="BE10" s="213">
        <f>IF(AZ10=5,G10,0)</f>
        <v>0</v>
      </c>
      <c r="CA10" s="240">
        <v>1</v>
      </c>
      <c r="CB10" s="240">
        <v>1</v>
      </c>
    </row>
    <row r="11" spans="1:15" ht="12.75">
      <c r="A11" s="249"/>
      <c r="B11" s="250"/>
      <c r="C11" s="768" t="s">
        <v>1399</v>
      </c>
      <c r="D11" s="769"/>
      <c r="E11" s="769"/>
      <c r="F11" s="769"/>
      <c r="G11" s="770"/>
      <c r="I11" s="251"/>
      <c r="K11" s="251"/>
      <c r="L11" s="252" t="s">
        <v>1399</v>
      </c>
      <c r="O11" s="240">
        <v>3</v>
      </c>
    </row>
    <row r="12" spans="1:15" ht="12.75">
      <c r="A12" s="249"/>
      <c r="B12" s="253"/>
      <c r="C12" s="809" t="s">
        <v>1400</v>
      </c>
      <c r="D12" s="810"/>
      <c r="E12" s="254">
        <v>122</v>
      </c>
      <c r="F12" s="255"/>
      <c r="G12" s="256"/>
      <c r="H12" s="257"/>
      <c r="I12" s="251"/>
      <c r="J12" s="258"/>
      <c r="K12" s="251"/>
      <c r="M12" s="252" t="s">
        <v>1400</v>
      </c>
      <c r="O12" s="240"/>
    </row>
    <row r="13" spans="1:80" ht="12.75">
      <c r="A13" s="241">
        <v>3</v>
      </c>
      <c r="B13" s="242" t="s">
        <v>1401</v>
      </c>
      <c r="C13" s="243" t="s">
        <v>1402</v>
      </c>
      <c r="D13" s="244" t="s">
        <v>216</v>
      </c>
      <c r="E13" s="245">
        <v>10</v>
      </c>
      <c r="F13" s="828"/>
      <c r="G13" s="246">
        <f>E13*F13</f>
        <v>0</v>
      </c>
      <c r="H13" s="247">
        <v>0.00692</v>
      </c>
      <c r="I13" s="248">
        <f>E13*H13</f>
        <v>0.0692</v>
      </c>
      <c r="J13" s="247">
        <v>0</v>
      </c>
      <c r="K13" s="248">
        <f>E13*J13</f>
        <v>0</v>
      </c>
      <c r="O13" s="240">
        <v>2</v>
      </c>
      <c r="AA13" s="213">
        <v>1</v>
      </c>
      <c r="AB13" s="213">
        <v>1</v>
      </c>
      <c r="AC13" s="213">
        <v>1</v>
      </c>
      <c r="AZ13" s="213">
        <v>1</v>
      </c>
      <c r="BA13" s="213">
        <f>IF(AZ13=1,G13,0)</f>
        <v>0</v>
      </c>
      <c r="BB13" s="213">
        <f>IF(AZ13=2,G13,0)</f>
        <v>0</v>
      </c>
      <c r="BC13" s="213">
        <f>IF(AZ13=3,G13,0)</f>
        <v>0</v>
      </c>
      <c r="BD13" s="213">
        <f>IF(AZ13=4,G13,0)</f>
        <v>0</v>
      </c>
      <c r="BE13" s="213">
        <f>IF(AZ13=5,G13,0)</f>
        <v>0</v>
      </c>
      <c r="CA13" s="240">
        <v>1</v>
      </c>
      <c r="CB13" s="240">
        <v>1</v>
      </c>
    </row>
    <row r="14" spans="1:80" ht="12.75">
      <c r="A14" s="241">
        <v>4</v>
      </c>
      <c r="B14" s="242" t="s">
        <v>1203</v>
      </c>
      <c r="C14" s="243" t="s">
        <v>1204</v>
      </c>
      <c r="D14" s="244" t="s">
        <v>183</v>
      </c>
      <c r="E14" s="245">
        <v>68</v>
      </c>
      <c r="F14" s="828"/>
      <c r="G14" s="246">
        <f>E14*F14</f>
        <v>0</v>
      </c>
      <c r="H14" s="247">
        <v>0</v>
      </c>
      <c r="I14" s="248">
        <f>E14*H14</f>
        <v>0</v>
      </c>
      <c r="J14" s="247">
        <v>-0.22</v>
      </c>
      <c r="K14" s="248">
        <f>E14*J14</f>
        <v>-14.96</v>
      </c>
      <c r="O14" s="240">
        <v>2</v>
      </c>
      <c r="AA14" s="213">
        <v>1</v>
      </c>
      <c r="AB14" s="213">
        <v>1</v>
      </c>
      <c r="AC14" s="213">
        <v>1</v>
      </c>
      <c r="AZ14" s="213">
        <v>1</v>
      </c>
      <c r="BA14" s="213">
        <f>IF(AZ14=1,G14,0)</f>
        <v>0</v>
      </c>
      <c r="BB14" s="213">
        <f>IF(AZ14=2,G14,0)</f>
        <v>0</v>
      </c>
      <c r="BC14" s="213">
        <f>IF(AZ14=3,G14,0)</f>
        <v>0</v>
      </c>
      <c r="BD14" s="213">
        <f>IF(AZ14=4,G14,0)</f>
        <v>0</v>
      </c>
      <c r="BE14" s="213">
        <f>IF(AZ14=5,G14,0)</f>
        <v>0</v>
      </c>
      <c r="CA14" s="240">
        <v>1</v>
      </c>
      <c r="CB14" s="240">
        <v>1</v>
      </c>
    </row>
    <row r="15" spans="1:15" ht="12.75">
      <c r="A15" s="249"/>
      <c r="B15" s="250"/>
      <c r="C15" s="768" t="s">
        <v>1403</v>
      </c>
      <c r="D15" s="769"/>
      <c r="E15" s="769"/>
      <c r="F15" s="769"/>
      <c r="G15" s="770"/>
      <c r="I15" s="251"/>
      <c r="K15" s="251"/>
      <c r="L15" s="252" t="s">
        <v>1403</v>
      </c>
      <c r="O15" s="240">
        <v>3</v>
      </c>
    </row>
    <row r="16" spans="1:15" ht="12.75">
      <c r="A16" s="249"/>
      <c r="B16" s="253"/>
      <c r="C16" s="809" t="s">
        <v>1404</v>
      </c>
      <c r="D16" s="810"/>
      <c r="E16" s="254">
        <v>15</v>
      </c>
      <c r="F16" s="255"/>
      <c r="G16" s="256"/>
      <c r="H16" s="257"/>
      <c r="I16" s="251"/>
      <c r="J16" s="258"/>
      <c r="K16" s="251"/>
      <c r="M16" s="252" t="s">
        <v>1404</v>
      </c>
      <c r="O16" s="240"/>
    </row>
    <row r="17" spans="1:15" ht="12.75">
      <c r="A17" s="249"/>
      <c r="B17" s="253"/>
      <c r="C17" s="809" t="s">
        <v>1405</v>
      </c>
      <c r="D17" s="810"/>
      <c r="E17" s="254">
        <v>53</v>
      </c>
      <c r="F17" s="255"/>
      <c r="G17" s="256"/>
      <c r="H17" s="257"/>
      <c r="I17" s="251"/>
      <c r="J17" s="258"/>
      <c r="K17" s="251"/>
      <c r="M17" s="252" t="s">
        <v>1405</v>
      </c>
      <c r="O17" s="240"/>
    </row>
    <row r="18" spans="1:80" ht="12.75">
      <c r="A18" s="241">
        <v>5</v>
      </c>
      <c r="B18" s="242" t="s">
        <v>1207</v>
      </c>
      <c r="C18" s="243" t="s">
        <v>1208</v>
      </c>
      <c r="D18" s="244" t="s">
        <v>183</v>
      </c>
      <c r="E18" s="245">
        <v>68</v>
      </c>
      <c r="F18" s="828"/>
      <c r="G18" s="246">
        <f>E18*F18</f>
        <v>0</v>
      </c>
      <c r="H18" s="247">
        <v>0</v>
      </c>
      <c r="I18" s="248">
        <f>E18*H18</f>
        <v>0</v>
      </c>
      <c r="J18" s="247">
        <v>-0.22</v>
      </c>
      <c r="K18" s="248">
        <f>E18*J18</f>
        <v>-14.96</v>
      </c>
      <c r="O18" s="240">
        <v>2</v>
      </c>
      <c r="AA18" s="213">
        <v>1</v>
      </c>
      <c r="AB18" s="213">
        <v>1</v>
      </c>
      <c r="AC18" s="213">
        <v>1</v>
      </c>
      <c r="AZ18" s="213">
        <v>1</v>
      </c>
      <c r="BA18" s="213">
        <f>IF(AZ18=1,G18,0)</f>
        <v>0</v>
      </c>
      <c r="BB18" s="213">
        <f>IF(AZ18=2,G18,0)</f>
        <v>0</v>
      </c>
      <c r="BC18" s="213">
        <f>IF(AZ18=3,G18,0)</f>
        <v>0</v>
      </c>
      <c r="BD18" s="213">
        <f>IF(AZ18=4,G18,0)</f>
        <v>0</v>
      </c>
      <c r="BE18" s="213">
        <f>IF(AZ18=5,G18,0)</f>
        <v>0</v>
      </c>
      <c r="CA18" s="240">
        <v>1</v>
      </c>
      <c r="CB18" s="240">
        <v>1</v>
      </c>
    </row>
    <row r="19" spans="1:15" ht="12.75">
      <c r="A19" s="249"/>
      <c r="B19" s="250"/>
      <c r="C19" s="768" t="s">
        <v>1205</v>
      </c>
      <c r="D19" s="769"/>
      <c r="E19" s="769"/>
      <c r="F19" s="769"/>
      <c r="G19" s="770"/>
      <c r="I19" s="251"/>
      <c r="K19" s="251"/>
      <c r="L19" s="252" t="s">
        <v>1205</v>
      </c>
      <c r="O19" s="240">
        <v>3</v>
      </c>
    </row>
    <row r="20" spans="1:15" ht="12.75">
      <c r="A20" s="249"/>
      <c r="B20" s="250"/>
      <c r="C20" s="768" t="s">
        <v>1406</v>
      </c>
      <c r="D20" s="769"/>
      <c r="E20" s="769"/>
      <c r="F20" s="769"/>
      <c r="G20" s="770"/>
      <c r="I20" s="251"/>
      <c r="K20" s="251"/>
      <c r="L20" s="252" t="s">
        <v>1406</v>
      </c>
      <c r="O20" s="240">
        <v>3</v>
      </c>
    </row>
    <row r="21" spans="1:15" ht="12.75">
      <c r="A21" s="249"/>
      <c r="B21" s="253"/>
      <c r="C21" s="809" t="s">
        <v>1404</v>
      </c>
      <c r="D21" s="810"/>
      <c r="E21" s="254">
        <v>15</v>
      </c>
      <c r="F21" s="255"/>
      <c r="G21" s="256"/>
      <c r="H21" s="257"/>
      <c r="I21" s="251"/>
      <c r="J21" s="258"/>
      <c r="K21" s="251"/>
      <c r="M21" s="252" t="s">
        <v>1404</v>
      </c>
      <c r="O21" s="240"/>
    </row>
    <row r="22" spans="1:15" ht="12.75">
      <c r="A22" s="249"/>
      <c r="B22" s="253"/>
      <c r="C22" s="809" t="s">
        <v>1405</v>
      </c>
      <c r="D22" s="810"/>
      <c r="E22" s="254">
        <v>53</v>
      </c>
      <c r="F22" s="255"/>
      <c r="G22" s="256"/>
      <c r="H22" s="257"/>
      <c r="I22" s="251"/>
      <c r="J22" s="258"/>
      <c r="K22" s="251"/>
      <c r="M22" s="252" t="s">
        <v>1405</v>
      </c>
      <c r="O22" s="240"/>
    </row>
    <row r="23" spans="1:80" ht="12.75">
      <c r="A23" s="241">
        <v>6</v>
      </c>
      <c r="B23" s="242" t="s">
        <v>1407</v>
      </c>
      <c r="C23" s="243" t="s">
        <v>1408</v>
      </c>
      <c r="D23" s="244" t="s">
        <v>186</v>
      </c>
      <c r="E23" s="245">
        <v>8.5</v>
      </c>
      <c r="F23" s="828"/>
      <c r="G23" s="246">
        <f>E23*F23</f>
        <v>0</v>
      </c>
      <c r="H23" s="247">
        <v>0</v>
      </c>
      <c r="I23" s="248">
        <f>E23*H23</f>
        <v>0</v>
      </c>
      <c r="J23" s="247">
        <v>0</v>
      </c>
      <c r="K23" s="248">
        <f>E23*J23</f>
        <v>0</v>
      </c>
      <c r="O23" s="240">
        <v>2</v>
      </c>
      <c r="AA23" s="213">
        <v>1</v>
      </c>
      <c r="AB23" s="213">
        <v>1</v>
      </c>
      <c r="AC23" s="213">
        <v>1</v>
      </c>
      <c r="AZ23" s="213">
        <v>1</v>
      </c>
      <c r="BA23" s="213">
        <f>IF(AZ23=1,G23,0)</f>
        <v>0</v>
      </c>
      <c r="BB23" s="213">
        <f>IF(AZ23=2,G23,0)</f>
        <v>0</v>
      </c>
      <c r="BC23" s="213">
        <f>IF(AZ23=3,G23,0)</f>
        <v>0</v>
      </c>
      <c r="BD23" s="213">
        <f>IF(AZ23=4,G23,0)</f>
        <v>0</v>
      </c>
      <c r="BE23" s="213">
        <f>IF(AZ23=5,G23,0)</f>
        <v>0</v>
      </c>
      <c r="CA23" s="240">
        <v>1</v>
      </c>
      <c r="CB23" s="240">
        <v>1</v>
      </c>
    </row>
    <row r="24" spans="1:15" ht="12.75">
      <c r="A24" s="249"/>
      <c r="B24" s="250"/>
      <c r="C24" s="768" t="s">
        <v>1409</v>
      </c>
      <c r="D24" s="769"/>
      <c r="E24" s="769"/>
      <c r="F24" s="769"/>
      <c r="G24" s="770"/>
      <c r="I24" s="251"/>
      <c r="K24" s="251"/>
      <c r="L24" s="252" t="s">
        <v>1409</v>
      </c>
      <c r="O24" s="240">
        <v>3</v>
      </c>
    </row>
    <row r="25" spans="1:15" ht="12.75">
      <c r="A25" s="249"/>
      <c r="B25" s="250"/>
      <c r="C25" s="768" t="s">
        <v>1410</v>
      </c>
      <c r="D25" s="769"/>
      <c r="E25" s="769"/>
      <c r="F25" s="769"/>
      <c r="G25" s="770"/>
      <c r="I25" s="251"/>
      <c r="K25" s="251"/>
      <c r="L25" s="252" t="s">
        <v>1410</v>
      </c>
      <c r="O25" s="240">
        <v>3</v>
      </c>
    </row>
    <row r="26" spans="1:15" ht="12.75">
      <c r="A26" s="249"/>
      <c r="B26" s="253"/>
      <c r="C26" s="809" t="s">
        <v>1411</v>
      </c>
      <c r="D26" s="810"/>
      <c r="E26" s="254">
        <v>1.875</v>
      </c>
      <c r="F26" s="255"/>
      <c r="G26" s="256"/>
      <c r="H26" s="257"/>
      <c r="I26" s="251"/>
      <c r="J26" s="258"/>
      <c r="K26" s="251"/>
      <c r="M26" s="252" t="s">
        <v>1411</v>
      </c>
      <c r="O26" s="240"/>
    </row>
    <row r="27" spans="1:15" ht="12.75">
      <c r="A27" s="249"/>
      <c r="B27" s="253"/>
      <c r="C27" s="809" t="s">
        <v>1412</v>
      </c>
      <c r="D27" s="810"/>
      <c r="E27" s="254">
        <v>6.625</v>
      </c>
      <c r="F27" s="255"/>
      <c r="G27" s="256"/>
      <c r="H27" s="257"/>
      <c r="I27" s="251"/>
      <c r="J27" s="258"/>
      <c r="K27" s="251"/>
      <c r="M27" s="252" t="s">
        <v>1412</v>
      </c>
      <c r="O27" s="240"/>
    </row>
    <row r="28" spans="1:80" ht="12.75">
      <c r="A28" s="241">
        <v>7</v>
      </c>
      <c r="B28" s="242" t="s">
        <v>1413</v>
      </c>
      <c r="C28" s="243" t="s">
        <v>1414</v>
      </c>
      <c r="D28" s="244" t="s">
        <v>186</v>
      </c>
      <c r="E28" s="245">
        <v>8.5</v>
      </c>
      <c r="F28" s="828"/>
      <c r="G28" s="246">
        <f>E28*F28</f>
        <v>0</v>
      </c>
      <c r="H28" s="247">
        <v>0</v>
      </c>
      <c r="I28" s="248">
        <f>E28*H28</f>
        <v>0</v>
      </c>
      <c r="J28" s="247">
        <v>0</v>
      </c>
      <c r="K28" s="248">
        <f>E28*J28</f>
        <v>0</v>
      </c>
      <c r="O28" s="240">
        <v>2</v>
      </c>
      <c r="AA28" s="213">
        <v>1</v>
      </c>
      <c r="AB28" s="213">
        <v>1</v>
      </c>
      <c r="AC28" s="213">
        <v>1</v>
      </c>
      <c r="AZ28" s="213">
        <v>1</v>
      </c>
      <c r="BA28" s="213">
        <f>IF(AZ28=1,G28,0)</f>
        <v>0</v>
      </c>
      <c r="BB28" s="213">
        <f>IF(AZ28=2,G28,0)</f>
        <v>0</v>
      </c>
      <c r="BC28" s="213">
        <f>IF(AZ28=3,G28,0)</f>
        <v>0</v>
      </c>
      <c r="BD28" s="213">
        <f>IF(AZ28=4,G28,0)</f>
        <v>0</v>
      </c>
      <c r="BE28" s="213">
        <f>IF(AZ28=5,G28,0)</f>
        <v>0</v>
      </c>
      <c r="CA28" s="240">
        <v>1</v>
      </c>
      <c r="CB28" s="240">
        <v>1</v>
      </c>
    </row>
    <row r="29" spans="1:15" ht="12.75">
      <c r="A29" s="249"/>
      <c r="B29" s="250"/>
      <c r="C29" s="768" t="s">
        <v>1415</v>
      </c>
      <c r="D29" s="769"/>
      <c r="E29" s="769"/>
      <c r="F29" s="769"/>
      <c r="G29" s="770"/>
      <c r="I29" s="251"/>
      <c r="K29" s="251"/>
      <c r="L29" s="252" t="s">
        <v>1415</v>
      </c>
      <c r="O29" s="240">
        <v>3</v>
      </c>
    </row>
    <row r="30" spans="1:15" ht="12.75">
      <c r="A30" s="249"/>
      <c r="B30" s="250"/>
      <c r="C30" s="768" t="s">
        <v>1410</v>
      </c>
      <c r="D30" s="769"/>
      <c r="E30" s="769"/>
      <c r="F30" s="769"/>
      <c r="G30" s="770"/>
      <c r="I30" s="251"/>
      <c r="K30" s="251"/>
      <c r="L30" s="252" t="s">
        <v>1410</v>
      </c>
      <c r="O30" s="240">
        <v>3</v>
      </c>
    </row>
    <row r="31" spans="1:15" ht="12.75">
      <c r="A31" s="249"/>
      <c r="B31" s="253"/>
      <c r="C31" s="809" t="s">
        <v>1411</v>
      </c>
      <c r="D31" s="810"/>
      <c r="E31" s="254">
        <v>1.875</v>
      </c>
      <c r="F31" s="255"/>
      <c r="G31" s="256"/>
      <c r="H31" s="257"/>
      <c r="I31" s="251"/>
      <c r="J31" s="258"/>
      <c r="K31" s="251"/>
      <c r="M31" s="252" t="s">
        <v>1411</v>
      </c>
      <c r="O31" s="240"/>
    </row>
    <row r="32" spans="1:15" ht="12.75">
      <c r="A32" s="249"/>
      <c r="B32" s="253"/>
      <c r="C32" s="809" t="s">
        <v>1412</v>
      </c>
      <c r="D32" s="810"/>
      <c r="E32" s="254">
        <v>6.625</v>
      </c>
      <c r="F32" s="255"/>
      <c r="G32" s="256"/>
      <c r="H32" s="257"/>
      <c r="I32" s="251"/>
      <c r="J32" s="258"/>
      <c r="K32" s="251"/>
      <c r="M32" s="252" t="s">
        <v>1412</v>
      </c>
      <c r="O32" s="240"/>
    </row>
    <row r="33" spans="1:80" ht="12.75">
      <c r="A33" s="241">
        <v>8</v>
      </c>
      <c r="B33" s="242" t="s">
        <v>1416</v>
      </c>
      <c r="C33" s="243" t="s">
        <v>1417</v>
      </c>
      <c r="D33" s="244" t="s">
        <v>186</v>
      </c>
      <c r="E33" s="245">
        <v>0.625</v>
      </c>
      <c r="F33" s="828"/>
      <c r="G33" s="246">
        <f>E33*F33</f>
        <v>0</v>
      </c>
      <c r="H33" s="247">
        <v>0</v>
      </c>
      <c r="I33" s="248">
        <f>E33*H33</f>
        <v>0</v>
      </c>
      <c r="J33" s="247">
        <v>0</v>
      </c>
      <c r="K33" s="248">
        <f>E33*J33</f>
        <v>0</v>
      </c>
      <c r="O33" s="240">
        <v>2</v>
      </c>
      <c r="AA33" s="213">
        <v>1</v>
      </c>
      <c r="AB33" s="213">
        <v>1</v>
      </c>
      <c r="AC33" s="213">
        <v>1</v>
      </c>
      <c r="AZ33" s="213">
        <v>1</v>
      </c>
      <c r="BA33" s="213">
        <f>IF(AZ33=1,G33,0)</f>
        <v>0</v>
      </c>
      <c r="BB33" s="213">
        <f>IF(AZ33=2,G33,0)</f>
        <v>0</v>
      </c>
      <c r="BC33" s="213">
        <f>IF(AZ33=3,G33,0)</f>
        <v>0</v>
      </c>
      <c r="BD33" s="213">
        <f>IF(AZ33=4,G33,0)</f>
        <v>0</v>
      </c>
      <c r="BE33" s="213">
        <f>IF(AZ33=5,G33,0)</f>
        <v>0</v>
      </c>
      <c r="CA33" s="240">
        <v>1</v>
      </c>
      <c r="CB33" s="240">
        <v>1</v>
      </c>
    </row>
    <row r="34" spans="1:15" ht="12.75">
      <c r="A34" s="249"/>
      <c r="B34" s="250"/>
      <c r="C34" s="768" t="s">
        <v>1409</v>
      </c>
      <c r="D34" s="769"/>
      <c r="E34" s="769"/>
      <c r="F34" s="769"/>
      <c r="G34" s="770"/>
      <c r="I34" s="251"/>
      <c r="K34" s="251"/>
      <c r="L34" s="252" t="s">
        <v>1409</v>
      </c>
      <c r="O34" s="240">
        <v>3</v>
      </c>
    </row>
    <row r="35" spans="1:15" ht="22.5">
      <c r="A35" s="249"/>
      <c r="B35" s="250"/>
      <c r="C35" s="768" t="s">
        <v>1214</v>
      </c>
      <c r="D35" s="769"/>
      <c r="E35" s="769"/>
      <c r="F35" s="769"/>
      <c r="G35" s="770"/>
      <c r="I35" s="251"/>
      <c r="K35" s="251"/>
      <c r="L35" s="252" t="s">
        <v>1214</v>
      </c>
      <c r="O35" s="240">
        <v>3</v>
      </c>
    </row>
    <row r="36" spans="1:15" ht="22.5">
      <c r="A36" s="249"/>
      <c r="B36" s="253"/>
      <c r="C36" s="809" t="s">
        <v>1418</v>
      </c>
      <c r="D36" s="810"/>
      <c r="E36" s="254">
        <v>0.625</v>
      </c>
      <c r="F36" s="255"/>
      <c r="G36" s="256"/>
      <c r="H36" s="257"/>
      <c r="I36" s="251"/>
      <c r="J36" s="258"/>
      <c r="K36" s="251"/>
      <c r="M36" s="252" t="s">
        <v>1418</v>
      </c>
      <c r="O36" s="240"/>
    </row>
    <row r="37" spans="1:80" ht="12.75">
      <c r="A37" s="241">
        <v>9</v>
      </c>
      <c r="B37" s="242" t="s">
        <v>1419</v>
      </c>
      <c r="C37" s="243" t="s">
        <v>1420</v>
      </c>
      <c r="D37" s="244" t="s">
        <v>186</v>
      </c>
      <c r="E37" s="245">
        <v>0.625</v>
      </c>
      <c r="F37" s="828"/>
      <c r="G37" s="246">
        <f>E37*F37</f>
        <v>0</v>
      </c>
      <c r="H37" s="247">
        <v>0</v>
      </c>
      <c r="I37" s="248">
        <f>E37*H37</f>
        <v>0</v>
      </c>
      <c r="J37" s="247">
        <v>0</v>
      </c>
      <c r="K37" s="248">
        <f>E37*J37</f>
        <v>0</v>
      </c>
      <c r="O37" s="240">
        <v>2</v>
      </c>
      <c r="AA37" s="213">
        <v>1</v>
      </c>
      <c r="AB37" s="213">
        <v>1</v>
      </c>
      <c r="AC37" s="213">
        <v>1</v>
      </c>
      <c r="AZ37" s="213">
        <v>1</v>
      </c>
      <c r="BA37" s="213">
        <f>IF(AZ37=1,G37,0)</f>
        <v>0</v>
      </c>
      <c r="BB37" s="213">
        <f>IF(AZ37=2,G37,0)</f>
        <v>0</v>
      </c>
      <c r="BC37" s="213">
        <f>IF(AZ37=3,G37,0)</f>
        <v>0</v>
      </c>
      <c r="BD37" s="213">
        <f>IF(AZ37=4,G37,0)</f>
        <v>0</v>
      </c>
      <c r="BE37" s="213">
        <f>IF(AZ37=5,G37,0)</f>
        <v>0</v>
      </c>
      <c r="CA37" s="240">
        <v>1</v>
      </c>
      <c r="CB37" s="240">
        <v>1</v>
      </c>
    </row>
    <row r="38" spans="1:15" ht="12.75">
      <c r="A38" s="249"/>
      <c r="B38" s="250"/>
      <c r="C38" s="768" t="s">
        <v>1415</v>
      </c>
      <c r="D38" s="769"/>
      <c r="E38" s="769"/>
      <c r="F38" s="769"/>
      <c r="G38" s="770"/>
      <c r="I38" s="251"/>
      <c r="K38" s="251"/>
      <c r="L38" s="252" t="s">
        <v>1415</v>
      </c>
      <c r="O38" s="240">
        <v>3</v>
      </c>
    </row>
    <row r="39" spans="1:15" ht="22.5">
      <c r="A39" s="249"/>
      <c r="B39" s="250"/>
      <c r="C39" s="768" t="s">
        <v>1214</v>
      </c>
      <c r="D39" s="769"/>
      <c r="E39" s="769"/>
      <c r="F39" s="769"/>
      <c r="G39" s="770"/>
      <c r="I39" s="251"/>
      <c r="K39" s="251"/>
      <c r="L39" s="252" t="s">
        <v>1214</v>
      </c>
      <c r="O39" s="240">
        <v>3</v>
      </c>
    </row>
    <row r="40" spans="1:15" ht="22.5">
      <c r="A40" s="249"/>
      <c r="B40" s="253"/>
      <c r="C40" s="809" t="s">
        <v>1418</v>
      </c>
      <c r="D40" s="810"/>
      <c r="E40" s="254">
        <v>0.625</v>
      </c>
      <c r="F40" s="255"/>
      <c r="G40" s="256"/>
      <c r="H40" s="257"/>
      <c r="I40" s="251"/>
      <c r="J40" s="258"/>
      <c r="K40" s="251"/>
      <c r="M40" s="252" t="s">
        <v>1418</v>
      </c>
      <c r="O40" s="240"/>
    </row>
    <row r="41" spans="1:80" ht="12.75">
      <c r="A41" s="241">
        <v>10</v>
      </c>
      <c r="B41" s="242" t="s">
        <v>1421</v>
      </c>
      <c r="C41" s="243" t="s">
        <v>1422</v>
      </c>
      <c r="D41" s="244" t="s">
        <v>186</v>
      </c>
      <c r="E41" s="245">
        <v>24.333</v>
      </c>
      <c r="F41" s="828"/>
      <c r="G41" s="246">
        <f>E41*F41</f>
        <v>0</v>
      </c>
      <c r="H41" s="247">
        <v>0</v>
      </c>
      <c r="I41" s="248">
        <f>E41*H41</f>
        <v>0</v>
      </c>
      <c r="J41" s="247">
        <v>0</v>
      </c>
      <c r="K41" s="248">
        <f>E41*J41</f>
        <v>0</v>
      </c>
      <c r="O41" s="240">
        <v>2</v>
      </c>
      <c r="AA41" s="213">
        <v>1</v>
      </c>
      <c r="AB41" s="213">
        <v>1</v>
      </c>
      <c r="AC41" s="213">
        <v>1</v>
      </c>
      <c r="AZ41" s="213">
        <v>1</v>
      </c>
      <c r="BA41" s="213">
        <f>IF(AZ41=1,G41,0)</f>
        <v>0</v>
      </c>
      <c r="BB41" s="213">
        <f>IF(AZ41=2,G41,0)</f>
        <v>0</v>
      </c>
      <c r="BC41" s="213">
        <f>IF(AZ41=3,G41,0)</f>
        <v>0</v>
      </c>
      <c r="BD41" s="213">
        <f>IF(AZ41=4,G41,0)</f>
        <v>0</v>
      </c>
      <c r="BE41" s="213">
        <f>IF(AZ41=5,G41,0)</f>
        <v>0</v>
      </c>
      <c r="CA41" s="240">
        <v>1</v>
      </c>
      <c r="CB41" s="240">
        <v>1</v>
      </c>
    </row>
    <row r="42" spans="1:15" ht="12.75">
      <c r="A42" s="249"/>
      <c r="B42" s="250"/>
      <c r="C42" s="768" t="s">
        <v>1213</v>
      </c>
      <c r="D42" s="769"/>
      <c r="E42" s="769"/>
      <c r="F42" s="769"/>
      <c r="G42" s="770"/>
      <c r="I42" s="251"/>
      <c r="K42" s="251"/>
      <c r="L42" s="252" t="s">
        <v>1213</v>
      </c>
      <c r="O42" s="240">
        <v>3</v>
      </c>
    </row>
    <row r="43" spans="1:15" ht="22.5">
      <c r="A43" s="249"/>
      <c r="B43" s="250"/>
      <c r="C43" s="768" t="s">
        <v>1214</v>
      </c>
      <c r="D43" s="769"/>
      <c r="E43" s="769"/>
      <c r="F43" s="769"/>
      <c r="G43" s="770"/>
      <c r="I43" s="251"/>
      <c r="K43" s="251"/>
      <c r="L43" s="252" t="s">
        <v>1214</v>
      </c>
      <c r="O43" s="240">
        <v>3</v>
      </c>
    </row>
    <row r="44" spans="1:15" ht="33.75">
      <c r="A44" s="249"/>
      <c r="B44" s="253"/>
      <c r="C44" s="809" t="s">
        <v>1423</v>
      </c>
      <c r="D44" s="810"/>
      <c r="E44" s="254">
        <v>5.9048</v>
      </c>
      <c r="F44" s="255"/>
      <c r="G44" s="256"/>
      <c r="H44" s="257"/>
      <c r="I44" s="251"/>
      <c r="J44" s="258"/>
      <c r="K44" s="251"/>
      <c r="M44" s="252" t="s">
        <v>1423</v>
      </c>
      <c r="O44" s="240"/>
    </row>
    <row r="45" spans="1:15" ht="22.5">
      <c r="A45" s="249"/>
      <c r="B45" s="253"/>
      <c r="C45" s="809" t="s">
        <v>1424</v>
      </c>
      <c r="D45" s="810"/>
      <c r="E45" s="254">
        <v>17.3881</v>
      </c>
      <c r="F45" s="255"/>
      <c r="G45" s="256"/>
      <c r="H45" s="257"/>
      <c r="I45" s="251"/>
      <c r="J45" s="258"/>
      <c r="K45" s="251"/>
      <c r="M45" s="252" t="s">
        <v>1424</v>
      </c>
      <c r="O45" s="240"/>
    </row>
    <row r="46" spans="1:15" ht="12.75">
      <c r="A46" s="249"/>
      <c r="B46" s="253"/>
      <c r="C46" s="809" t="s">
        <v>1425</v>
      </c>
      <c r="D46" s="810"/>
      <c r="E46" s="254">
        <v>1.04</v>
      </c>
      <c r="F46" s="255"/>
      <c r="G46" s="256"/>
      <c r="H46" s="257"/>
      <c r="I46" s="251"/>
      <c r="J46" s="258"/>
      <c r="K46" s="251"/>
      <c r="M46" s="252" t="s">
        <v>1425</v>
      </c>
      <c r="O46" s="240"/>
    </row>
    <row r="47" spans="1:80" ht="12.75">
      <c r="A47" s="241">
        <v>11</v>
      </c>
      <c r="B47" s="242" t="s">
        <v>1426</v>
      </c>
      <c r="C47" s="243" t="s">
        <v>1427</v>
      </c>
      <c r="D47" s="244" t="s">
        <v>186</v>
      </c>
      <c r="E47" s="245">
        <v>30.4162</v>
      </c>
      <c r="F47" s="828"/>
      <c r="G47" s="246">
        <f>E47*F47</f>
        <v>0</v>
      </c>
      <c r="H47" s="247">
        <v>0</v>
      </c>
      <c r="I47" s="248">
        <f>E47*H47</f>
        <v>0</v>
      </c>
      <c r="J47" s="247">
        <v>0</v>
      </c>
      <c r="K47" s="248">
        <f>E47*J47</f>
        <v>0</v>
      </c>
      <c r="O47" s="240">
        <v>2</v>
      </c>
      <c r="AA47" s="213">
        <v>1</v>
      </c>
      <c r="AB47" s="213">
        <v>1</v>
      </c>
      <c r="AC47" s="213">
        <v>1</v>
      </c>
      <c r="AZ47" s="213">
        <v>1</v>
      </c>
      <c r="BA47" s="213">
        <f>IF(AZ47=1,G47,0)</f>
        <v>0</v>
      </c>
      <c r="BB47" s="213">
        <f>IF(AZ47=2,G47,0)</f>
        <v>0</v>
      </c>
      <c r="BC47" s="213">
        <f>IF(AZ47=3,G47,0)</f>
        <v>0</v>
      </c>
      <c r="BD47" s="213">
        <f>IF(AZ47=4,G47,0)</f>
        <v>0</v>
      </c>
      <c r="BE47" s="213">
        <f>IF(AZ47=5,G47,0)</f>
        <v>0</v>
      </c>
      <c r="CA47" s="240">
        <v>1</v>
      </c>
      <c r="CB47" s="240">
        <v>1</v>
      </c>
    </row>
    <row r="48" spans="1:15" ht="12.75">
      <c r="A48" s="249"/>
      <c r="B48" s="250"/>
      <c r="C48" s="768" t="s">
        <v>1221</v>
      </c>
      <c r="D48" s="769"/>
      <c r="E48" s="769"/>
      <c r="F48" s="769"/>
      <c r="G48" s="770"/>
      <c r="I48" s="251"/>
      <c r="K48" s="251"/>
      <c r="L48" s="252" t="s">
        <v>1221</v>
      </c>
      <c r="O48" s="240">
        <v>3</v>
      </c>
    </row>
    <row r="49" spans="1:15" ht="22.5">
      <c r="A49" s="249"/>
      <c r="B49" s="250"/>
      <c r="C49" s="768" t="s">
        <v>1214</v>
      </c>
      <c r="D49" s="769"/>
      <c r="E49" s="769"/>
      <c r="F49" s="769"/>
      <c r="G49" s="770"/>
      <c r="I49" s="251"/>
      <c r="K49" s="251"/>
      <c r="L49" s="252" t="s">
        <v>1214</v>
      </c>
      <c r="O49" s="240">
        <v>3</v>
      </c>
    </row>
    <row r="50" spans="1:15" ht="33.75">
      <c r="A50" s="249"/>
      <c r="B50" s="253"/>
      <c r="C50" s="809" t="s">
        <v>1428</v>
      </c>
      <c r="D50" s="810"/>
      <c r="E50" s="254">
        <v>7.381</v>
      </c>
      <c r="F50" s="255"/>
      <c r="G50" s="256"/>
      <c r="H50" s="257"/>
      <c r="I50" s="251"/>
      <c r="J50" s="258"/>
      <c r="K50" s="251"/>
      <c r="M50" s="252" t="s">
        <v>1428</v>
      </c>
      <c r="O50" s="240"/>
    </row>
    <row r="51" spans="1:15" ht="22.5">
      <c r="A51" s="249"/>
      <c r="B51" s="253"/>
      <c r="C51" s="809" t="s">
        <v>1429</v>
      </c>
      <c r="D51" s="810"/>
      <c r="E51" s="254">
        <v>21.7352</v>
      </c>
      <c r="F51" s="255"/>
      <c r="G51" s="256"/>
      <c r="H51" s="257"/>
      <c r="I51" s="251"/>
      <c r="J51" s="258"/>
      <c r="K51" s="251"/>
      <c r="M51" s="252" t="s">
        <v>1429</v>
      </c>
      <c r="O51" s="240"/>
    </row>
    <row r="52" spans="1:15" ht="12.75">
      <c r="A52" s="249"/>
      <c r="B52" s="253"/>
      <c r="C52" s="809" t="s">
        <v>1430</v>
      </c>
      <c r="D52" s="810"/>
      <c r="E52" s="254">
        <v>1.3</v>
      </c>
      <c r="F52" s="255"/>
      <c r="G52" s="256"/>
      <c r="H52" s="257"/>
      <c r="I52" s="251"/>
      <c r="J52" s="258"/>
      <c r="K52" s="251"/>
      <c r="M52" s="252" t="s">
        <v>1430</v>
      </c>
      <c r="O52" s="240"/>
    </row>
    <row r="53" spans="1:80" ht="12.75">
      <c r="A53" s="241">
        <v>12</v>
      </c>
      <c r="B53" s="242" t="s">
        <v>1431</v>
      </c>
      <c r="C53" s="243" t="s">
        <v>1432</v>
      </c>
      <c r="D53" s="244" t="s">
        <v>186</v>
      </c>
      <c r="E53" s="245">
        <v>11.68</v>
      </c>
      <c r="F53" s="828"/>
      <c r="G53" s="246">
        <f>E53*F53</f>
        <v>0</v>
      </c>
      <c r="H53" s="247">
        <v>0</v>
      </c>
      <c r="I53" s="248">
        <f>E53*H53</f>
        <v>0</v>
      </c>
      <c r="J53" s="247">
        <v>0</v>
      </c>
      <c r="K53" s="248">
        <f>E53*J53</f>
        <v>0</v>
      </c>
      <c r="O53" s="240">
        <v>2</v>
      </c>
      <c r="AA53" s="213">
        <v>1</v>
      </c>
      <c r="AB53" s="213">
        <v>1</v>
      </c>
      <c r="AC53" s="213">
        <v>1</v>
      </c>
      <c r="AZ53" s="213">
        <v>1</v>
      </c>
      <c r="BA53" s="213">
        <f>IF(AZ53=1,G53,0)</f>
        <v>0</v>
      </c>
      <c r="BB53" s="213">
        <f>IF(AZ53=2,G53,0)</f>
        <v>0</v>
      </c>
      <c r="BC53" s="213">
        <f>IF(AZ53=3,G53,0)</f>
        <v>0</v>
      </c>
      <c r="BD53" s="213">
        <f>IF(AZ53=4,G53,0)</f>
        <v>0</v>
      </c>
      <c r="BE53" s="213">
        <f>IF(AZ53=5,G53,0)</f>
        <v>0</v>
      </c>
      <c r="CA53" s="240">
        <v>1</v>
      </c>
      <c r="CB53" s="240">
        <v>1</v>
      </c>
    </row>
    <row r="54" spans="1:15" ht="12.75">
      <c r="A54" s="249"/>
      <c r="B54" s="250"/>
      <c r="C54" s="768" t="s">
        <v>1213</v>
      </c>
      <c r="D54" s="769"/>
      <c r="E54" s="769"/>
      <c r="F54" s="769"/>
      <c r="G54" s="770"/>
      <c r="I54" s="251"/>
      <c r="K54" s="251"/>
      <c r="L54" s="252" t="s">
        <v>1213</v>
      </c>
      <c r="O54" s="240">
        <v>3</v>
      </c>
    </row>
    <row r="55" spans="1:15" ht="22.5">
      <c r="A55" s="249"/>
      <c r="B55" s="250"/>
      <c r="C55" s="768" t="s">
        <v>1214</v>
      </c>
      <c r="D55" s="769"/>
      <c r="E55" s="769"/>
      <c r="F55" s="769"/>
      <c r="G55" s="770"/>
      <c r="I55" s="251"/>
      <c r="K55" s="251"/>
      <c r="L55" s="252" t="s">
        <v>1214</v>
      </c>
      <c r="O55" s="240">
        <v>3</v>
      </c>
    </row>
    <row r="56" spans="1:15" ht="12.75">
      <c r="A56" s="249"/>
      <c r="B56" s="253"/>
      <c r="C56" s="809" t="s">
        <v>1433</v>
      </c>
      <c r="D56" s="810"/>
      <c r="E56" s="254">
        <v>7.84</v>
      </c>
      <c r="F56" s="255"/>
      <c r="G56" s="256"/>
      <c r="H56" s="257"/>
      <c r="I56" s="251"/>
      <c r="J56" s="258"/>
      <c r="K56" s="251"/>
      <c r="M56" s="252" t="s">
        <v>1433</v>
      </c>
      <c r="O56" s="240"/>
    </row>
    <row r="57" spans="1:15" ht="12.75">
      <c r="A57" s="249"/>
      <c r="B57" s="253"/>
      <c r="C57" s="809" t="s">
        <v>1434</v>
      </c>
      <c r="D57" s="810"/>
      <c r="E57" s="254">
        <v>3.12</v>
      </c>
      <c r="F57" s="255"/>
      <c r="G57" s="256"/>
      <c r="H57" s="257"/>
      <c r="I57" s="251"/>
      <c r="J57" s="258"/>
      <c r="K57" s="251"/>
      <c r="M57" s="252" t="s">
        <v>1434</v>
      </c>
      <c r="O57" s="240"/>
    </row>
    <row r="58" spans="1:15" ht="12.75">
      <c r="A58" s="249"/>
      <c r="B58" s="253"/>
      <c r="C58" s="809" t="s">
        <v>1435</v>
      </c>
      <c r="D58" s="810"/>
      <c r="E58" s="254">
        <v>0.72</v>
      </c>
      <c r="F58" s="255"/>
      <c r="G58" s="256"/>
      <c r="H58" s="257"/>
      <c r="I58" s="251"/>
      <c r="J58" s="258"/>
      <c r="K58" s="251"/>
      <c r="M58" s="252" t="s">
        <v>1435</v>
      </c>
      <c r="O58" s="240"/>
    </row>
    <row r="59" spans="1:80" ht="12.75">
      <c r="A59" s="241">
        <v>13</v>
      </c>
      <c r="B59" s="242" t="s">
        <v>1436</v>
      </c>
      <c r="C59" s="243" t="s">
        <v>1437</v>
      </c>
      <c r="D59" s="244" t="s">
        <v>186</v>
      </c>
      <c r="E59" s="245">
        <v>14.6</v>
      </c>
      <c r="F59" s="828"/>
      <c r="G59" s="246">
        <f>E59*F59</f>
        <v>0</v>
      </c>
      <c r="H59" s="247">
        <v>0</v>
      </c>
      <c r="I59" s="248">
        <f>E59*H59</f>
        <v>0</v>
      </c>
      <c r="J59" s="247">
        <v>0</v>
      </c>
      <c r="K59" s="248">
        <f>E59*J59</f>
        <v>0</v>
      </c>
      <c r="O59" s="240">
        <v>2</v>
      </c>
      <c r="AA59" s="213">
        <v>1</v>
      </c>
      <c r="AB59" s="213">
        <v>1</v>
      </c>
      <c r="AC59" s="213">
        <v>1</v>
      </c>
      <c r="AZ59" s="213">
        <v>1</v>
      </c>
      <c r="BA59" s="213">
        <f>IF(AZ59=1,G59,0)</f>
        <v>0</v>
      </c>
      <c r="BB59" s="213">
        <f>IF(AZ59=2,G59,0)</f>
        <v>0</v>
      </c>
      <c r="BC59" s="213">
        <f>IF(AZ59=3,G59,0)</f>
        <v>0</v>
      </c>
      <c r="BD59" s="213">
        <f>IF(AZ59=4,G59,0)</f>
        <v>0</v>
      </c>
      <c r="BE59" s="213">
        <f>IF(AZ59=5,G59,0)</f>
        <v>0</v>
      </c>
      <c r="CA59" s="240">
        <v>1</v>
      </c>
      <c r="CB59" s="240">
        <v>1</v>
      </c>
    </row>
    <row r="60" spans="1:15" ht="12.75">
      <c r="A60" s="249"/>
      <c r="B60" s="250"/>
      <c r="C60" s="768" t="s">
        <v>1221</v>
      </c>
      <c r="D60" s="769"/>
      <c r="E60" s="769"/>
      <c r="F60" s="769"/>
      <c r="G60" s="770"/>
      <c r="I60" s="251"/>
      <c r="K60" s="251"/>
      <c r="L60" s="252" t="s">
        <v>1221</v>
      </c>
      <c r="O60" s="240">
        <v>3</v>
      </c>
    </row>
    <row r="61" spans="1:15" ht="22.5">
      <c r="A61" s="249"/>
      <c r="B61" s="250"/>
      <c r="C61" s="768" t="s">
        <v>1214</v>
      </c>
      <c r="D61" s="769"/>
      <c r="E61" s="769"/>
      <c r="F61" s="769"/>
      <c r="G61" s="770"/>
      <c r="I61" s="251"/>
      <c r="K61" s="251"/>
      <c r="L61" s="252" t="s">
        <v>1214</v>
      </c>
      <c r="O61" s="240">
        <v>3</v>
      </c>
    </row>
    <row r="62" spans="1:15" ht="12.75">
      <c r="A62" s="249"/>
      <c r="B62" s="253"/>
      <c r="C62" s="809" t="s">
        <v>1438</v>
      </c>
      <c r="D62" s="810"/>
      <c r="E62" s="254">
        <v>9.8</v>
      </c>
      <c r="F62" s="255"/>
      <c r="G62" s="256"/>
      <c r="H62" s="257"/>
      <c r="I62" s="251"/>
      <c r="J62" s="258"/>
      <c r="K62" s="251"/>
      <c r="M62" s="252" t="s">
        <v>1438</v>
      </c>
      <c r="O62" s="240"/>
    </row>
    <row r="63" spans="1:15" ht="12.75">
      <c r="A63" s="249"/>
      <c r="B63" s="253"/>
      <c r="C63" s="809" t="s">
        <v>1439</v>
      </c>
      <c r="D63" s="810"/>
      <c r="E63" s="254">
        <v>3.9</v>
      </c>
      <c r="F63" s="255"/>
      <c r="G63" s="256"/>
      <c r="H63" s="257"/>
      <c r="I63" s="251"/>
      <c r="J63" s="258"/>
      <c r="K63" s="251"/>
      <c r="M63" s="252" t="s">
        <v>1439</v>
      </c>
      <c r="O63" s="240"/>
    </row>
    <row r="64" spans="1:15" ht="12.75">
      <c r="A64" s="249"/>
      <c r="B64" s="253"/>
      <c r="C64" s="809" t="s">
        <v>1440</v>
      </c>
      <c r="D64" s="810"/>
      <c r="E64" s="254">
        <v>0.9</v>
      </c>
      <c r="F64" s="255"/>
      <c r="G64" s="256"/>
      <c r="H64" s="257"/>
      <c r="I64" s="251"/>
      <c r="J64" s="258"/>
      <c r="K64" s="251"/>
      <c r="M64" s="252" t="s">
        <v>1440</v>
      </c>
      <c r="O64" s="240"/>
    </row>
    <row r="65" spans="1:80" ht="12.75">
      <c r="A65" s="241">
        <v>14</v>
      </c>
      <c r="B65" s="242" t="s">
        <v>1211</v>
      </c>
      <c r="C65" s="243" t="s">
        <v>1212</v>
      </c>
      <c r="D65" s="244" t="s">
        <v>186</v>
      </c>
      <c r="E65" s="245">
        <v>470.8318</v>
      </c>
      <c r="F65" s="828"/>
      <c r="G65" s="246">
        <f>E65*F65</f>
        <v>0</v>
      </c>
      <c r="H65" s="247">
        <v>0</v>
      </c>
      <c r="I65" s="248">
        <f>E65*H65</f>
        <v>0</v>
      </c>
      <c r="J65" s="247">
        <v>0</v>
      </c>
      <c r="K65" s="248">
        <f>E65*J65</f>
        <v>0</v>
      </c>
      <c r="O65" s="240">
        <v>2</v>
      </c>
      <c r="AA65" s="213">
        <v>1</v>
      </c>
      <c r="AB65" s="213">
        <v>1</v>
      </c>
      <c r="AC65" s="213">
        <v>1</v>
      </c>
      <c r="AZ65" s="213">
        <v>1</v>
      </c>
      <c r="BA65" s="213">
        <f>IF(AZ65=1,G65,0)</f>
        <v>0</v>
      </c>
      <c r="BB65" s="213">
        <f>IF(AZ65=2,G65,0)</f>
        <v>0</v>
      </c>
      <c r="BC65" s="213">
        <f>IF(AZ65=3,G65,0)</f>
        <v>0</v>
      </c>
      <c r="BD65" s="213">
        <f>IF(AZ65=4,G65,0)</f>
        <v>0</v>
      </c>
      <c r="BE65" s="213">
        <f>IF(AZ65=5,G65,0)</f>
        <v>0</v>
      </c>
      <c r="CA65" s="240">
        <v>1</v>
      </c>
      <c r="CB65" s="240">
        <v>1</v>
      </c>
    </row>
    <row r="66" spans="1:15" ht="12.75">
      <c r="A66" s="249"/>
      <c r="B66" s="250"/>
      <c r="C66" s="768" t="s">
        <v>1213</v>
      </c>
      <c r="D66" s="769"/>
      <c r="E66" s="769"/>
      <c r="F66" s="769"/>
      <c r="G66" s="770"/>
      <c r="I66" s="251"/>
      <c r="K66" s="251"/>
      <c r="L66" s="252" t="s">
        <v>1213</v>
      </c>
      <c r="O66" s="240">
        <v>3</v>
      </c>
    </row>
    <row r="67" spans="1:15" ht="22.5">
      <c r="A67" s="249"/>
      <c r="B67" s="250"/>
      <c r="C67" s="768" t="s">
        <v>1214</v>
      </c>
      <c r="D67" s="769"/>
      <c r="E67" s="769"/>
      <c r="F67" s="769"/>
      <c r="G67" s="770"/>
      <c r="I67" s="251"/>
      <c r="K67" s="251"/>
      <c r="L67" s="252" t="s">
        <v>1214</v>
      </c>
      <c r="O67" s="240">
        <v>3</v>
      </c>
    </row>
    <row r="68" spans="1:15" ht="22.5">
      <c r="A68" s="249"/>
      <c r="B68" s="253"/>
      <c r="C68" s="809" t="s">
        <v>1441</v>
      </c>
      <c r="D68" s="810"/>
      <c r="E68" s="254">
        <v>407.376</v>
      </c>
      <c r="F68" s="255"/>
      <c r="G68" s="256"/>
      <c r="H68" s="257"/>
      <c r="I68" s="251"/>
      <c r="J68" s="258"/>
      <c r="K68" s="251"/>
      <c r="M68" s="252" t="s">
        <v>1441</v>
      </c>
      <c r="O68" s="240"/>
    </row>
    <row r="69" spans="1:15" ht="22.5">
      <c r="A69" s="249"/>
      <c r="B69" s="253"/>
      <c r="C69" s="809" t="s">
        <v>1442</v>
      </c>
      <c r="D69" s="810"/>
      <c r="E69" s="254">
        <v>2.553</v>
      </c>
      <c r="F69" s="255"/>
      <c r="G69" s="256"/>
      <c r="H69" s="257"/>
      <c r="I69" s="251"/>
      <c r="J69" s="258"/>
      <c r="K69" s="251"/>
      <c r="M69" s="252" t="s">
        <v>1442</v>
      </c>
      <c r="O69" s="240"/>
    </row>
    <row r="70" spans="1:15" ht="22.5">
      <c r="A70" s="249"/>
      <c r="B70" s="253"/>
      <c r="C70" s="809" t="s">
        <v>1443</v>
      </c>
      <c r="D70" s="810"/>
      <c r="E70" s="254">
        <v>1.564</v>
      </c>
      <c r="F70" s="255"/>
      <c r="G70" s="256"/>
      <c r="H70" s="257"/>
      <c r="I70" s="251"/>
      <c r="J70" s="258"/>
      <c r="K70" s="251"/>
      <c r="M70" s="252" t="s">
        <v>1443</v>
      </c>
      <c r="O70" s="240"/>
    </row>
    <row r="71" spans="1:15" ht="22.5">
      <c r="A71" s="249"/>
      <c r="B71" s="253"/>
      <c r="C71" s="809" t="s">
        <v>1444</v>
      </c>
      <c r="D71" s="810"/>
      <c r="E71" s="254">
        <v>8.0155</v>
      </c>
      <c r="F71" s="255"/>
      <c r="G71" s="256"/>
      <c r="H71" s="257"/>
      <c r="I71" s="251"/>
      <c r="J71" s="258"/>
      <c r="K71" s="251"/>
      <c r="M71" s="252" t="s">
        <v>1444</v>
      </c>
      <c r="O71" s="240"/>
    </row>
    <row r="72" spans="1:15" ht="22.5">
      <c r="A72" s="249"/>
      <c r="B72" s="253"/>
      <c r="C72" s="809" t="s">
        <v>1445</v>
      </c>
      <c r="D72" s="810"/>
      <c r="E72" s="254">
        <v>2.0125</v>
      </c>
      <c r="F72" s="255"/>
      <c r="G72" s="256"/>
      <c r="H72" s="257"/>
      <c r="I72" s="251"/>
      <c r="J72" s="258"/>
      <c r="K72" s="251"/>
      <c r="M72" s="252" t="s">
        <v>1445</v>
      </c>
      <c r="O72" s="240"/>
    </row>
    <row r="73" spans="1:15" ht="22.5">
      <c r="A73" s="249"/>
      <c r="B73" s="253"/>
      <c r="C73" s="809" t="s">
        <v>1446</v>
      </c>
      <c r="D73" s="810"/>
      <c r="E73" s="254">
        <v>20.24</v>
      </c>
      <c r="F73" s="255"/>
      <c r="G73" s="256"/>
      <c r="H73" s="257"/>
      <c r="I73" s="251"/>
      <c r="J73" s="258"/>
      <c r="K73" s="251"/>
      <c r="M73" s="252" t="s">
        <v>1446</v>
      </c>
      <c r="O73" s="240"/>
    </row>
    <row r="74" spans="1:15" ht="22.5">
      <c r="A74" s="249"/>
      <c r="B74" s="253"/>
      <c r="C74" s="809" t="s">
        <v>1447</v>
      </c>
      <c r="D74" s="810"/>
      <c r="E74" s="254">
        <v>5.244</v>
      </c>
      <c r="F74" s="255"/>
      <c r="G74" s="256"/>
      <c r="H74" s="257"/>
      <c r="I74" s="251"/>
      <c r="J74" s="258"/>
      <c r="K74" s="251"/>
      <c r="M74" s="252" t="s">
        <v>1447</v>
      </c>
      <c r="O74" s="240"/>
    </row>
    <row r="75" spans="1:15" ht="22.5">
      <c r="A75" s="249"/>
      <c r="B75" s="253"/>
      <c r="C75" s="809" t="s">
        <v>1448</v>
      </c>
      <c r="D75" s="810"/>
      <c r="E75" s="254">
        <v>0.7128</v>
      </c>
      <c r="F75" s="255"/>
      <c r="G75" s="256"/>
      <c r="H75" s="257"/>
      <c r="I75" s="251"/>
      <c r="J75" s="258"/>
      <c r="K75" s="251"/>
      <c r="M75" s="252" t="s">
        <v>1448</v>
      </c>
      <c r="O75" s="240"/>
    </row>
    <row r="76" spans="1:15" ht="22.5">
      <c r="A76" s="249"/>
      <c r="B76" s="253"/>
      <c r="C76" s="809" t="s">
        <v>1449</v>
      </c>
      <c r="D76" s="810"/>
      <c r="E76" s="254">
        <v>7.5816</v>
      </c>
      <c r="F76" s="255"/>
      <c r="G76" s="256"/>
      <c r="H76" s="257"/>
      <c r="I76" s="251"/>
      <c r="J76" s="258"/>
      <c r="K76" s="251"/>
      <c r="M76" s="252" t="s">
        <v>1449</v>
      </c>
      <c r="O76" s="240"/>
    </row>
    <row r="77" spans="1:15" ht="22.5">
      <c r="A77" s="249"/>
      <c r="B77" s="253"/>
      <c r="C77" s="809" t="s">
        <v>1450</v>
      </c>
      <c r="D77" s="810"/>
      <c r="E77" s="254">
        <v>1.026</v>
      </c>
      <c r="F77" s="255"/>
      <c r="G77" s="256"/>
      <c r="H77" s="257"/>
      <c r="I77" s="251"/>
      <c r="J77" s="258"/>
      <c r="K77" s="251"/>
      <c r="M77" s="252" t="s">
        <v>1450</v>
      </c>
      <c r="O77" s="240"/>
    </row>
    <row r="78" spans="1:15" ht="22.5">
      <c r="A78" s="249"/>
      <c r="B78" s="253"/>
      <c r="C78" s="809" t="s">
        <v>1451</v>
      </c>
      <c r="D78" s="810"/>
      <c r="E78" s="254">
        <v>1.7664</v>
      </c>
      <c r="F78" s="255"/>
      <c r="G78" s="256"/>
      <c r="H78" s="257"/>
      <c r="I78" s="251"/>
      <c r="J78" s="258"/>
      <c r="K78" s="251"/>
      <c r="M78" s="252" t="s">
        <v>1451</v>
      </c>
      <c r="O78" s="240"/>
    </row>
    <row r="79" spans="1:15" ht="22.5">
      <c r="A79" s="249"/>
      <c r="B79" s="253"/>
      <c r="C79" s="809" t="s">
        <v>1452</v>
      </c>
      <c r="D79" s="810"/>
      <c r="E79" s="254">
        <v>12.74</v>
      </c>
      <c r="F79" s="255"/>
      <c r="G79" s="256"/>
      <c r="H79" s="257"/>
      <c r="I79" s="251"/>
      <c r="J79" s="258"/>
      <c r="K79" s="251"/>
      <c r="M79" s="252" t="s">
        <v>1452</v>
      </c>
      <c r="O79" s="240"/>
    </row>
    <row r="80" spans="1:80" ht="12.75">
      <c r="A80" s="241">
        <v>15</v>
      </c>
      <c r="B80" s="242" t="s">
        <v>1219</v>
      </c>
      <c r="C80" s="243" t="s">
        <v>1220</v>
      </c>
      <c r="D80" s="244" t="s">
        <v>186</v>
      </c>
      <c r="E80" s="245">
        <v>588.5397</v>
      </c>
      <c r="F80" s="828"/>
      <c r="G80" s="246">
        <f>E80*F80</f>
        <v>0</v>
      </c>
      <c r="H80" s="247">
        <v>0</v>
      </c>
      <c r="I80" s="248">
        <f>E80*H80</f>
        <v>0</v>
      </c>
      <c r="J80" s="247">
        <v>0</v>
      </c>
      <c r="K80" s="248">
        <f>E80*J80</f>
        <v>0</v>
      </c>
      <c r="O80" s="240">
        <v>2</v>
      </c>
      <c r="AA80" s="213">
        <v>1</v>
      </c>
      <c r="AB80" s="213">
        <v>1</v>
      </c>
      <c r="AC80" s="213">
        <v>1</v>
      </c>
      <c r="AZ80" s="213">
        <v>1</v>
      </c>
      <c r="BA80" s="213">
        <f>IF(AZ80=1,G80,0)</f>
        <v>0</v>
      </c>
      <c r="BB80" s="213">
        <f>IF(AZ80=2,G80,0)</f>
        <v>0</v>
      </c>
      <c r="BC80" s="213">
        <f>IF(AZ80=3,G80,0)</f>
        <v>0</v>
      </c>
      <c r="BD80" s="213">
        <f>IF(AZ80=4,G80,0)</f>
        <v>0</v>
      </c>
      <c r="BE80" s="213">
        <f>IF(AZ80=5,G80,0)</f>
        <v>0</v>
      </c>
      <c r="CA80" s="240">
        <v>1</v>
      </c>
      <c r="CB80" s="240">
        <v>1</v>
      </c>
    </row>
    <row r="81" spans="1:15" ht="12.75">
      <c r="A81" s="249"/>
      <c r="B81" s="250"/>
      <c r="C81" s="768" t="s">
        <v>1221</v>
      </c>
      <c r="D81" s="769"/>
      <c r="E81" s="769"/>
      <c r="F81" s="769"/>
      <c r="G81" s="770"/>
      <c r="I81" s="251"/>
      <c r="K81" s="251"/>
      <c r="L81" s="252" t="s">
        <v>1221</v>
      </c>
      <c r="O81" s="240">
        <v>3</v>
      </c>
    </row>
    <row r="82" spans="1:15" ht="22.5">
      <c r="A82" s="249"/>
      <c r="B82" s="250"/>
      <c r="C82" s="768" t="s">
        <v>1214</v>
      </c>
      <c r="D82" s="769"/>
      <c r="E82" s="769"/>
      <c r="F82" s="769"/>
      <c r="G82" s="770"/>
      <c r="I82" s="251"/>
      <c r="K82" s="251"/>
      <c r="L82" s="252" t="s">
        <v>1214</v>
      </c>
      <c r="O82" s="240">
        <v>3</v>
      </c>
    </row>
    <row r="83" spans="1:15" ht="22.5">
      <c r="A83" s="249"/>
      <c r="B83" s="253"/>
      <c r="C83" s="809" t="s">
        <v>1453</v>
      </c>
      <c r="D83" s="810"/>
      <c r="E83" s="254">
        <v>509.22</v>
      </c>
      <c r="F83" s="255"/>
      <c r="G83" s="256"/>
      <c r="H83" s="257"/>
      <c r="I83" s="251"/>
      <c r="J83" s="258"/>
      <c r="K83" s="251"/>
      <c r="M83" s="252" t="s">
        <v>1453</v>
      </c>
      <c r="O83" s="240"/>
    </row>
    <row r="84" spans="1:15" ht="22.5">
      <c r="A84" s="249"/>
      <c r="B84" s="253"/>
      <c r="C84" s="809" t="s">
        <v>1454</v>
      </c>
      <c r="D84" s="810"/>
      <c r="E84" s="254">
        <v>3.1913</v>
      </c>
      <c r="F84" s="255"/>
      <c r="G84" s="256"/>
      <c r="H84" s="257"/>
      <c r="I84" s="251"/>
      <c r="J84" s="258"/>
      <c r="K84" s="251"/>
      <c r="M84" s="252" t="s">
        <v>1454</v>
      </c>
      <c r="O84" s="240"/>
    </row>
    <row r="85" spans="1:15" ht="22.5">
      <c r="A85" s="249"/>
      <c r="B85" s="253"/>
      <c r="C85" s="809" t="s">
        <v>1455</v>
      </c>
      <c r="D85" s="810"/>
      <c r="E85" s="254">
        <v>1.955</v>
      </c>
      <c r="F85" s="255"/>
      <c r="G85" s="256"/>
      <c r="H85" s="257"/>
      <c r="I85" s="251"/>
      <c r="J85" s="258"/>
      <c r="K85" s="251"/>
      <c r="M85" s="252" t="s">
        <v>1455</v>
      </c>
      <c r="O85" s="240"/>
    </row>
    <row r="86" spans="1:15" ht="22.5">
      <c r="A86" s="249"/>
      <c r="B86" s="253"/>
      <c r="C86" s="809" t="s">
        <v>1456</v>
      </c>
      <c r="D86" s="810"/>
      <c r="E86" s="254">
        <v>10.0194</v>
      </c>
      <c r="F86" s="255"/>
      <c r="G86" s="256"/>
      <c r="H86" s="257"/>
      <c r="I86" s="251"/>
      <c r="J86" s="258"/>
      <c r="K86" s="251"/>
      <c r="M86" s="252" t="s">
        <v>1456</v>
      </c>
      <c r="O86" s="240"/>
    </row>
    <row r="87" spans="1:15" ht="22.5">
      <c r="A87" s="249"/>
      <c r="B87" s="253"/>
      <c r="C87" s="809" t="s">
        <v>1457</v>
      </c>
      <c r="D87" s="810"/>
      <c r="E87" s="254">
        <v>2.5156</v>
      </c>
      <c r="F87" s="255"/>
      <c r="G87" s="256"/>
      <c r="H87" s="257"/>
      <c r="I87" s="251"/>
      <c r="J87" s="258"/>
      <c r="K87" s="251"/>
      <c r="M87" s="252" t="s">
        <v>1457</v>
      </c>
      <c r="O87" s="240"/>
    </row>
    <row r="88" spans="1:15" ht="22.5">
      <c r="A88" s="249"/>
      <c r="B88" s="253"/>
      <c r="C88" s="809" t="s">
        <v>1458</v>
      </c>
      <c r="D88" s="810"/>
      <c r="E88" s="254">
        <v>25.3</v>
      </c>
      <c r="F88" s="255"/>
      <c r="G88" s="256"/>
      <c r="H88" s="257"/>
      <c r="I88" s="251"/>
      <c r="J88" s="258"/>
      <c r="K88" s="251"/>
      <c r="M88" s="252" t="s">
        <v>1458</v>
      </c>
      <c r="O88" s="240"/>
    </row>
    <row r="89" spans="1:15" ht="22.5">
      <c r="A89" s="249"/>
      <c r="B89" s="253"/>
      <c r="C89" s="809" t="s">
        <v>1459</v>
      </c>
      <c r="D89" s="810"/>
      <c r="E89" s="254">
        <v>6.555</v>
      </c>
      <c r="F89" s="255"/>
      <c r="G89" s="256"/>
      <c r="H89" s="257"/>
      <c r="I89" s="251"/>
      <c r="J89" s="258"/>
      <c r="K89" s="251"/>
      <c r="M89" s="252" t="s">
        <v>1459</v>
      </c>
      <c r="O89" s="240"/>
    </row>
    <row r="90" spans="1:15" ht="22.5">
      <c r="A90" s="249"/>
      <c r="B90" s="253"/>
      <c r="C90" s="809" t="s">
        <v>1460</v>
      </c>
      <c r="D90" s="810"/>
      <c r="E90" s="254">
        <v>0.891</v>
      </c>
      <c r="F90" s="255"/>
      <c r="G90" s="256"/>
      <c r="H90" s="257"/>
      <c r="I90" s="251"/>
      <c r="J90" s="258"/>
      <c r="K90" s="251"/>
      <c r="M90" s="252" t="s">
        <v>1460</v>
      </c>
      <c r="O90" s="240"/>
    </row>
    <row r="91" spans="1:15" ht="22.5">
      <c r="A91" s="249"/>
      <c r="B91" s="253"/>
      <c r="C91" s="809" t="s">
        <v>1461</v>
      </c>
      <c r="D91" s="810"/>
      <c r="E91" s="254">
        <v>9.477</v>
      </c>
      <c r="F91" s="255"/>
      <c r="G91" s="256"/>
      <c r="H91" s="257"/>
      <c r="I91" s="251"/>
      <c r="J91" s="258"/>
      <c r="K91" s="251"/>
      <c r="M91" s="252" t="s">
        <v>1461</v>
      </c>
      <c r="O91" s="240"/>
    </row>
    <row r="92" spans="1:15" ht="22.5">
      <c r="A92" s="249"/>
      <c r="B92" s="253"/>
      <c r="C92" s="809" t="s">
        <v>1462</v>
      </c>
      <c r="D92" s="810"/>
      <c r="E92" s="254">
        <v>1.2825</v>
      </c>
      <c r="F92" s="255"/>
      <c r="G92" s="256"/>
      <c r="H92" s="257"/>
      <c r="I92" s="251"/>
      <c r="J92" s="258"/>
      <c r="K92" s="251"/>
      <c r="M92" s="252" t="s">
        <v>1462</v>
      </c>
      <c r="O92" s="240"/>
    </row>
    <row r="93" spans="1:15" ht="22.5">
      <c r="A93" s="249"/>
      <c r="B93" s="253"/>
      <c r="C93" s="809" t="s">
        <v>1463</v>
      </c>
      <c r="D93" s="810"/>
      <c r="E93" s="254">
        <v>2.208</v>
      </c>
      <c r="F93" s="255"/>
      <c r="G93" s="256"/>
      <c r="H93" s="257"/>
      <c r="I93" s="251"/>
      <c r="J93" s="258"/>
      <c r="K93" s="251"/>
      <c r="M93" s="252" t="s">
        <v>1463</v>
      </c>
      <c r="O93" s="240"/>
    </row>
    <row r="94" spans="1:15" ht="22.5">
      <c r="A94" s="249"/>
      <c r="B94" s="253"/>
      <c r="C94" s="809" t="s">
        <v>1464</v>
      </c>
      <c r="D94" s="810"/>
      <c r="E94" s="254">
        <v>15.925</v>
      </c>
      <c r="F94" s="255"/>
      <c r="G94" s="256"/>
      <c r="H94" s="257"/>
      <c r="I94" s="251"/>
      <c r="J94" s="258"/>
      <c r="K94" s="251"/>
      <c r="M94" s="252" t="s">
        <v>1464</v>
      </c>
      <c r="O94" s="240"/>
    </row>
    <row r="95" spans="1:80" ht="12.75">
      <c r="A95" s="241">
        <v>16</v>
      </c>
      <c r="B95" s="242" t="s">
        <v>1226</v>
      </c>
      <c r="C95" s="243" t="s">
        <v>1227</v>
      </c>
      <c r="D95" s="244" t="s">
        <v>186</v>
      </c>
      <c r="E95" s="245">
        <v>557.9196</v>
      </c>
      <c r="F95" s="828"/>
      <c r="G95" s="246">
        <f>E95*F95</f>
        <v>0</v>
      </c>
      <c r="H95" s="247">
        <v>0</v>
      </c>
      <c r="I95" s="248">
        <f>E95*H95</f>
        <v>0</v>
      </c>
      <c r="J95" s="247">
        <v>0</v>
      </c>
      <c r="K95" s="248">
        <f>E95*J95</f>
        <v>0</v>
      </c>
      <c r="O95" s="240">
        <v>2</v>
      </c>
      <c r="AA95" s="213">
        <v>1</v>
      </c>
      <c r="AB95" s="213">
        <v>1</v>
      </c>
      <c r="AC95" s="213">
        <v>1</v>
      </c>
      <c r="AZ95" s="213">
        <v>1</v>
      </c>
      <c r="BA95" s="213">
        <f>IF(AZ95=1,G95,0)</f>
        <v>0</v>
      </c>
      <c r="BB95" s="213">
        <f>IF(AZ95=2,G95,0)</f>
        <v>0</v>
      </c>
      <c r="BC95" s="213">
        <f>IF(AZ95=3,G95,0)</f>
        <v>0</v>
      </c>
      <c r="BD95" s="213">
        <f>IF(AZ95=4,G95,0)</f>
        <v>0</v>
      </c>
      <c r="BE95" s="213">
        <f>IF(AZ95=5,G95,0)</f>
        <v>0</v>
      </c>
      <c r="CA95" s="240">
        <v>1</v>
      </c>
      <c r="CB95" s="240">
        <v>1</v>
      </c>
    </row>
    <row r="96" spans="1:15" ht="12.75">
      <c r="A96" s="249"/>
      <c r="B96" s="250"/>
      <c r="C96" s="768" t="s">
        <v>1465</v>
      </c>
      <c r="D96" s="769"/>
      <c r="E96" s="769"/>
      <c r="F96" s="769"/>
      <c r="G96" s="770"/>
      <c r="I96" s="251"/>
      <c r="K96" s="251"/>
      <c r="L96" s="252" t="s">
        <v>1465</v>
      </c>
      <c r="O96" s="240">
        <v>3</v>
      </c>
    </row>
    <row r="97" spans="1:15" ht="12.75">
      <c r="A97" s="249"/>
      <c r="B97" s="250"/>
      <c r="C97" s="768" t="s">
        <v>1466</v>
      </c>
      <c r="D97" s="769"/>
      <c r="E97" s="769"/>
      <c r="F97" s="769"/>
      <c r="G97" s="770"/>
      <c r="I97" s="251"/>
      <c r="K97" s="251"/>
      <c r="L97" s="252" t="s">
        <v>1466</v>
      </c>
      <c r="O97" s="240">
        <v>3</v>
      </c>
    </row>
    <row r="98" spans="1:15" ht="12.75">
      <c r="A98" s="249"/>
      <c r="B98" s="250"/>
      <c r="C98" s="768"/>
      <c r="D98" s="769"/>
      <c r="E98" s="769"/>
      <c r="F98" s="769"/>
      <c r="G98" s="770"/>
      <c r="I98" s="251"/>
      <c r="K98" s="251"/>
      <c r="L98" s="252"/>
      <c r="O98" s="240">
        <v>3</v>
      </c>
    </row>
    <row r="99" spans="1:15" ht="12.75">
      <c r="A99" s="249"/>
      <c r="B99" s="250"/>
      <c r="C99" s="768" t="s">
        <v>1228</v>
      </c>
      <c r="D99" s="769"/>
      <c r="E99" s="769"/>
      <c r="F99" s="769"/>
      <c r="G99" s="770"/>
      <c r="I99" s="251"/>
      <c r="K99" s="251"/>
      <c r="L99" s="252" t="s">
        <v>1228</v>
      </c>
      <c r="O99" s="240">
        <v>3</v>
      </c>
    </row>
    <row r="100" spans="1:15" ht="12.75">
      <c r="A100" s="249"/>
      <c r="B100" s="250"/>
      <c r="C100" s="768" t="s">
        <v>1229</v>
      </c>
      <c r="D100" s="769"/>
      <c r="E100" s="769"/>
      <c r="F100" s="769"/>
      <c r="G100" s="770"/>
      <c r="I100" s="251"/>
      <c r="K100" s="251"/>
      <c r="L100" s="252" t="s">
        <v>1229</v>
      </c>
      <c r="O100" s="240">
        <v>3</v>
      </c>
    </row>
    <row r="101" spans="1:15" ht="12.75">
      <c r="A101" s="249"/>
      <c r="B101" s="250"/>
      <c r="C101" s="768" t="s">
        <v>1230</v>
      </c>
      <c r="D101" s="769"/>
      <c r="E101" s="769"/>
      <c r="F101" s="769"/>
      <c r="G101" s="770"/>
      <c r="I101" s="251"/>
      <c r="K101" s="251"/>
      <c r="L101" s="252" t="s">
        <v>1230</v>
      </c>
      <c r="O101" s="240">
        <v>3</v>
      </c>
    </row>
    <row r="102" spans="1:15" ht="33.75">
      <c r="A102" s="249"/>
      <c r="B102" s="253"/>
      <c r="C102" s="809" t="s">
        <v>1467</v>
      </c>
      <c r="D102" s="810"/>
      <c r="E102" s="254">
        <v>13.2859</v>
      </c>
      <c r="F102" s="255"/>
      <c r="G102" s="256"/>
      <c r="H102" s="257"/>
      <c r="I102" s="251"/>
      <c r="J102" s="258"/>
      <c r="K102" s="251"/>
      <c r="M102" s="252" t="s">
        <v>1467</v>
      </c>
      <c r="O102" s="240"/>
    </row>
    <row r="103" spans="1:15" ht="22.5">
      <c r="A103" s="249"/>
      <c r="B103" s="253"/>
      <c r="C103" s="809" t="s">
        <v>1468</v>
      </c>
      <c r="D103" s="810"/>
      <c r="E103" s="254">
        <v>39.1233</v>
      </c>
      <c r="F103" s="255"/>
      <c r="G103" s="256"/>
      <c r="H103" s="257"/>
      <c r="I103" s="251"/>
      <c r="J103" s="258"/>
      <c r="K103" s="251"/>
      <c r="M103" s="252" t="s">
        <v>1468</v>
      </c>
      <c r="O103" s="240"/>
    </row>
    <row r="104" spans="1:15" ht="22.5">
      <c r="A104" s="249"/>
      <c r="B104" s="253"/>
      <c r="C104" s="809" t="s">
        <v>1469</v>
      </c>
      <c r="D104" s="810"/>
      <c r="E104" s="254">
        <v>458.298</v>
      </c>
      <c r="F104" s="255"/>
      <c r="G104" s="256"/>
      <c r="H104" s="257"/>
      <c r="I104" s="251"/>
      <c r="J104" s="258"/>
      <c r="K104" s="251"/>
      <c r="M104" s="252" t="s">
        <v>1469</v>
      </c>
      <c r="O104" s="240"/>
    </row>
    <row r="105" spans="1:15" ht="22.5">
      <c r="A105" s="249"/>
      <c r="B105" s="253"/>
      <c r="C105" s="809" t="s">
        <v>1470</v>
      </c>
      <c r="D105" s="810"/>
      <c r="E105" s="254">
        <v>2.8721</v>
      </c>
      <c r="F105" s="255"/>
      <c r="G105" s="256"/>
      <c r="H105" s="257"/>
      <c r="I105" s="251"/>
      <c r="J105" s="258"/>
      <c r="K105" s="251"/>
      <c r="M105" s="252" t="s">
        <v>1470</v>
      </c>
      <c r="O105" s="240"/>
    </row>
    <row r="106" spans="1:15" ht="22.5">
      <c r="A106" s="249"/>
      <c r="B106" s="253"/>
      <c r="C106" s="809" t="s">
        <v>1471</v>
      </c>
      <c r="D106" s="810"/>
      <c r="E106" s="254">
        <v>1.7595</v>
      </c>
      <c r="F106" s="255"/>
      <c r="G106" s="256"/>
      <c r="H106" s="257"/>
      <c r="I106" s="251"/>
      <c r="J106" s="258"/>
      <c r="K106" s="251"/>
      <c r="M106" s="252" t="s">
        <v>1471</v>
      </c>
      <c r="O106" s="240"/>
    </row>
    <row r="107" spans="1:15" ht="22.5">
      <c r="A107" s="249"/>
      <c r="B107" s="253"/>
      <c r="C107" s="809" t="s">
        <v>1472</v>
      </c>
      <c r="D107" s="810"/>
      <c r="E107" s="254">
        <v>9.0174</v>
      </c>
      <c r="F107" s="255"/>
      <c r="G107" s="256"/>
      <c r="H107" s="257"/>
      <c r="I107" s="251"/>
      <c r="J107" s="258"/>
      <c r="K107" s="251"/>
      <c r="M107" s="252" t="s">
        <v>1472</v>
      </c>
      <c r="O107" s="240"/>
    </row>
    <row r="108" spans="1:15" ht="22.5">
      <c r="A108" s="249"/>
      <c r="B108" s="253"/>
      <c r="C108" s="809" t="s">
        <v>1473</v>
      </c>
      <c r="D108" s="810"/>
      <c r="E108" s="254">
        <v>2.2641</v>
      </c>
      <c r="F108" s="255"/>
      <c r="G108" s="256"/>
      <c r="H108" s="257"/>
      <c r="I108" s="251"/>
      <c r="J108" s="258"/>
      <c r="K108" s="251"/>
      <c r="M108" s="252" t="s">
        <v>1473</v>
      </c>
      <c r="O108" s="240"/>
    </row>
    <row r="109" spans="1:15" ht="22.5">
      <c r="A109" s="249"/>
      <c r="B109" s="253"/>
      <c r="C109" s="809" t="s">
        <v>1474</v>
      </c>
      <c r="D109" s="810"/>
      <c r="E109" s="254">
        <v>22.77</v>
      </c>
      <c r="F109" s="255"/>
      <c r="G109" s="256"/>
      <c r="H109" s="257"/>
      <c r="I109" s="251"/>
      <c r="J109" s="258"/>
      <c r="K109" s="251"/>
      <c r="M109" s="252" t="s">
        <v>1474</v>
      </c>
      <c r="O109" s="240"/>
    </row>
    <row r="110" spans="1:15" ht="22.5">
      <c r="A110" s="249"/>
      <c r="B110" s="253"/>
      <c r="C110" s="809" t="s">
        <v>1475</v>
      </c>
      <c r="D110" s="810"/>
      <c r="E110" s="254">
        <v>8.5293</v>
      </c>
      <c r="F110" s="255"/>
      <c r="G110" s="256"/>
      <c r="H110" s="257"/>
      <c r="I110" s="251"/>
      <c r="J110" s="258"/>
      <c r="K110" s="251"/>
      <c r="M110" s="252" t="s">
        <v>1475</v>
      </c>
      <c r="O110" s="240"/>
    </row>
    <row r="111" spans="1:80" ht="12.75">
      <c r="A111" s="241">
        <v>17</v>
      </c>
      <c r="B111" s="242" t="s">
        <v>1476</v>
      </c>
      <c r="C111" s="243" t="s">
        <v>1477</v>
      </c>
      <c r="D111" s="244" t="s">
        <v>186</v>
      </c>
      <c r="E111" s="245">
        <v>7.02</v>
      </c>
      <c r="F111" s="828"/>
      <c r="G111" s="246">
        <f>E111*F111</f>
        <v>0</v>
      </c>
      <c r="H111" s="247">
        <v>0</v>
      </c>
      <c r="I111" s="248">
        <f>E111*H111</f>
        <v>0</v>
      </c>
      <c r="J111" s="247">
        <v>0</v>
      </c>
      <c r="K111" s="248">
        <f>E111*J111</f>
        <v>0</v>
      </c>
      <c r="O111" s="240">
        <v>2</v>
      </c>
      <c r="AA111" s="213">
        <v>1</v>
      </c>
      <c r="AB111" s="213">
        <v>1</v>
      </c>
      <c r="AC111" s="213">
        <v>1</v>
      </c>
      <c r="AZ111" s="213">
        <v>1</v>
      </c>
      <c r="BA111" s="213">
        <f>IF(AZ111=1,G111,0)</f>
        <v>0</v>
      </c>
      <c r="BB111" s="213">
        <f>IF(AZ111=2,G111,0)</f>
        <v>0</v>
      </c>
      <c r="BC111" s="213">
        <f>IF(AZ111=3,G111,0)</f>
        <v>0</v>
      </c>
      <c r="BD111" s="213">
        <f>IF(AZ111=4,G111,0)</f>
        <v>0</v>
      </c>
      <c r="BE111" s="213">
        <f>IF(AZ111=5,G111,0)</f>
        <v>0</v>
      </c>
      <c r="CA111" s="240">
        <v>1</v>
      </c>
      <c r="CB111" s="240">
        <v>1</v>
      </c>
    </row>
    <row r="112" spans="1:15" ht="12.75">
      <c r="A112" s="249"/>
      <c r="B112" s="250"/>
      <c r="C112" s="768" t="s">
        <v>1465</v>
      </c>
      <c r="D112" s="769"/>
      <c r="E112" s="769"/>
      <c r="F112" s="769"/>
      <c r="G112" s="770"/>
      <c r="I112" s="251"/>
      <c r="K112" s="251"/>
      <c r="L112" s="252" t="s">
        <v>1465</v>
      </c>
      <c r="O112" s="240">
        <v>3</v>
      </c>
    </row>
    <row r="113" spans="1:15" ht="12.75">
      <c r="A113" s="249"/>
      <c r="B113" s="250"/>
      <c r="C113" s="768" t="s">
        <v>1466</v>
      </c>
      <c r="D113" s="769"/>
      <c r="E113" s="769"/>
      <c r="F113" s="769"/>
      <c r="G113" s="770"/>
      <c r="I113" s="251"/>
      <c r="K113" s="251"/>
      <c r="L113" s="252" t="s">
        <v>1466</v>
      </c>
      <c r="O113" s="240">
        <v>3</v>
      </c>
    </row>
    <row r="114" spans="1:15" ht="12.75">
      <c r="A114" s="249"/>
      <c r="B114" s="253"/>
      <c r="C114" s="809" t="s">
        <v>1478</v>
      </c>
      <c r="D114" s="810"/>
      <c r="E114" s="254">
        <v>7.02</v>
      </c>
      <c r="F114" s="255"/>
      <c r="G114" s="256"/>
      <c r="H114" s="257"/>
      <c r="I114" s="251"/>
      <c r="J114" s="258"/>
      <c r="K114" s="251"/>
      <c r="M114" s="252" t="s">
        <v>1478</v>
      </c>
      <c r="O114" s="240"/>
    </row>
    <row r="115" spans="1:80" ht="12.75">
      <c r="A115" s="241">
        <v>18</v>
      </c>
      <c r="B115" s="242" t="s">
        <v>1479</v>
      </c>
      <c r="C115" s="243" t="s">
        <v>1480</v>
      </c>
      <c r="D115" s="244" t="s">
        <v>186</v>
      </c>
      <c r="E115" s="245">
        <v>46.305</v>
      </c>
      <c r="F115" s="828"/>
      <c r="G115" s="246">
        <f>E115*F115</f>
        <v>0</v>
      </c>
      <c r="H115" s="247">
        <v>0</v>
      </c>
      <c r="I115" s="248">
        <f>E115*H115</f>
        <v>0</v>
      </c>
      <c r="J115" s="247">
        <v>0</v>
      </c>
      <c r="K115" s="248">
        <f>E115*J115</f>
        <v>0</v>
      </c>
      <c r="O115" s="240">
        <v>2</v>
      </c>
      <c r="AA115" s="213">
        <v>1</v>
      </c>
      <c r="AB115" s="213">
        <v>1</v>
      </c>
      <c r="AC115" s="213">
        <v>1</v>
      </c>
      <c r="AZ115" s="213">
        <v>1</v>
      </c>
      <c r="BA115" s="213">
        <f>IF(AZ115=1,G115,0)</f>
        <v>0</v>
      </c>
      <c r="BB115" s="213">
        <f>IF(AZ115=2,G115,0)</f>
        <v>0</v>
      </c>
      <c r="BC115" s="213">
        <f>IF(AZ115=3,G115,0)</f>
        <v>0</v>
      </c>
      <c r="BD115" s="213">
        <f>IF(AZ115=4,G115,0)</f>
        <v>0</v>
      </c>
      <c r="BE115" s="213">
        <f>IF(AZ115=5,G115,0)</f>
        <v>0</v>
      </c>
      <c r="CA115" s="240">
        <v>1</v>
      </c>
      <c r="CB115" s="240">
        <v>1</v>
      </c>
    </row>
    <row r="116" spans="1:15" ht="12.75">
      <c r="A116" s="249"/>
      <c r="B116" s="250"/>
      <c r="C116" s="768" t="s">
        <v>1465</v>
      </c>
      <c r="D116" s="769"/>
      <c r="E116" s="769"/>
      <c r="F116" s="769"/>
      <c r="G116" s="770"/>
      <c r="I116" s="251"/>
      <c r="K116" s="251"/>
      <c r="L116" s="252" t="s">
        <v>1465</v>
      </c>
      <c r="O116" s="240">
        <v>3</v>
      </c>
    </row>
    <row r="117" spans="1:15" ht="12.75">
      <c r="A117" s="249"/>
      <c r="B117" s="250"/>
      <c r="C117" s="768" t="s">
        <v>1481</v>
      </c>
      <c r="D117" s="769"/>
      <c r="E117" s="769"/>
      <c r="F117" s="769"/>
      <c r="G117" s="770"/>
      <c r="I117" s="251"/>
      <c r="K117" s="251"/>
      <c r="L117" s="252" t="s">
        <v>1481</v>
      </c>
      <c r="O117" s="240">
        <v>3</v>
      </c>
    </row>
    <row r="118" spans="1:15" ht="12.75">
      <c r="A118" s="249"/>
      <c r="B118" s="250"/>
      <c r="C118" s="768"/>
      <c r="D118" s="769"/>
      <c r="E118" s="769"/>
      <c r="F118" s="769"/>
      <c r="G118" s="770"/>
      <c r="I118" s="251"/>
      <c r="K118" s="251"/>
      <c r="L118" s="252"/>
      <c r="O118" s="240">
        <v>3</v>
      </c>
    </row>
    <row r="119" spans="1:15" ht="12.75">
      <c r="A119" s="249"/>
      <c r="B119" s="250"/>
      <c r="C119" s="768" t="s">
        <v>1482</v>
      </c>
      <c r="D119" s="769"/>
      <c r="E119" s="769"/>
      <c r="F119" s="769"/>
      <c r="G119" s="770"/>
      <c r="I119" s="251"/>
      <c r="K119" s="251"/>
      <c r="L119" s="252" t="s">
        <v>1482</v>
      </c>
      <c r="O119" s="240">
        <v>3</v>
      </c>
    </row>
    <row r="120" spans="1:15" ht="12.75">
      <c r="A120" s="249"/>
      <c r="B120" s="250"/>
      <c r="C120" s="768" t="s">
        <v>1229</v>
      </c>
      <c r="D120" s="769"/>
      <c r="E120" s="769"/>
      <c r="F120" s="769"/>
      <c r="G120" s="770"/>
      <c r="I120" s="251"/>
      <c r="K120" s="251"/>
      <c r="L120" s="252" t="s">
        <v>1229</v>
      </c>
      <c r="O120" s="240">
        <v>3</v>
      </c>
    </row>
    <row r="121" spans="1:15" ht="12.75">
      <c r="A121" s="249"/>
      <c r="B121" s="253"/>
      <c r="C121" s="809" t="s">
        <v>1483</v>
      </c>
      <c r="D121" s="810"/>
      <c r="E121" s="254">
        <v>17.64</v>
      </c>
      <c r="F121" s="255"/>
      <c r="G121" s="256"/>
      <c r="H121" s="257"/>
      <c r="I121" s="251"/>
      <c r="J121" s="258"/>
      <c r="K121" s="251"/>
      <c r="M121" s="252" t="s">
        <v>1483</v>
      </c>
      <c r="O121" s="240"/>
    </row>
    <row r="122" spans="1:15" ht="22.5">
      <c r="A122" s="249"/>
      <c r="B122" s="253"/>
      <c r="C122" s="809" t="s">
        <v>1484</v>
      </c>
      <c r="D122" s="810"/>
      <c r="E122" s="254">
        <v>28.665</v>
      </c>
      <c r="F122" s="255"/>
      <c r="G122" s="256"/>
      <c r="H122" s="257"/>
      <c r="I122" s="251"/>
      <c r="J122" s="258"/>
      <c r="K122" s="251"/>
      <c r="M122" s="252" t="s">
        <v>1484</v>
      </c>
      <c r="O122" s="240"/>
    </row>
    <row r="123" spans="1:80" ht="12.75">
      <c r="A123" s="241">
        <v>19</v>
      </c>
      <c r="B123" s="242" t="s">
        <v>227</v>
      </c>
      <c r="C123" s="243" t="s">
        <v>228</v>
      </c>
      <c r="D123" s="244" t="s">
        <v>186</v>
      </c>
      <c r="E123" s="245">
        <v>743.3489</v>
      </c>
      <c r="F123" s="828"/>
      <c r="G123" s="246">
        <f>E123*F123</f>
        <v>0</v>
      </c>
      <c r="H123" s="247">
        <v>0</v>
      </c>
      <c r="I123" s="248">
        <f>E123*H123</f>
        <v>0</v>
      </c>
      <c r="J123" s="247">
        <v>0</v>
      </c>
      <c r="K123" s="248">
        <f>E123*J123</f>
        <v>0</v>
      </c>
      <c r="O123" s="240">
        <v>2</v>
      </c>
      <c r="AA123" s="213">
        <v>1</v>
      </c>
      <c r="AB123" s="213">
        <v>1</v>
      </c>
      <c r="AC123" s="213">
        <v>1</v>
      </c>
      <c r="AZ123" s="213">
        <v>1</v>
      </c>
      <c r="BA123" s="213">
        <f>IF(AZ123=1,G123,0)</f>
        <v>0</v>
      </c>
      <c r="BB123" s="213">
        <f>IF(AZ123=2,G123,0)</f>
        <v>0</v>
      </c>
      <c r="BC123" s="213">
        <f>IF(AZ123=3,G123,0)</f>
        <v>0</v>
      </c>
      <c r="BD123" s="213">
        <f>IF(AZ123=4,G123,0)</f>
        <v>0</v>
      </c>
      <c r="BE123" s="213">
        <f>IF(AZ123=5,G123,0)</f>
        <v>0</v>
      </c>
      <c r="CA123" s="240">
        <v>1</v>
      </c>
      <c r="CB123" s="240">
        <v>1</v>
      </c>
    </row>
    <row r="124" spans="1:15" ht="12.75">
      <c r="A124" s="249"/>
      <c r="B124" s="250"/>
      <c r="C124" s="768" t="s">
        <v>1235</v>
      </c>
      <c r="D124" s="769"/>
      <c r="E124" s="769"/>
      <c r="F124" s="769"/>
      <c r="G124" s="770"/>
      <c r="I124" s="251"/>
      <c r="K124" s="251"/>
      <c r="L124" s="252" t="s">
        <v>1235</v>
      </c>
      <c r="O124" s="240">
        <v>3</v>
      </c>
    </row>
    <row r="125" spans="1:15" ht="12.75">
      <c r="A125" s="249"/>
      <c r="B125" s="253"/>
      <c r="C125" s="809" t="s">
        <v>1485</v>
      </c>
      <c r="D125" s="810"/>
      <c r="E125" s="254">
        <v>743.3489</v>
      </c>
      <c r="F125" s="255"/>
      <c r="G125" s="256"/>
      <c r="H125" s="257"/>
      <c r="I125" s="251"/>
      <c r="J125" s="258"/>
      <c r="K125" s="251"/>
      <c r="M125" s="252" t="s">
        <v>1485</v>
      </c>
      <c r="O125" s="240"/>
    </row>
    <row r="126" spans="1:80" ht="12.75">
      <c r="A126" s="241">
        <v>20</v>
      </c>
      <c r="B126" s="242" t="s">
        <v>230</v>
      </c>
      <c r="C126" s="243" t="s">
        <v>231</v>
      </c>
      <c r="D126" s="244" t="s">
        <v>186</v>
      </c>
      <c r="E126" s="245">
        <v>743.3489</v>
      </c>
      <c r="F126" s="828"/>
      <c r="G126" s="246">
        <f>E126*F126</f>
        <v>0</v>
      </c>
      <c r="H126" s="247">
        <v>0</v>
      </c>
      <c r="I126" s="248">
        <f>E126*H126</f>
        <v>0</v>
      </c>
      <c r="J126" s="247">
        <v>0</v>
      </c>
      <c r="K126" s="248">
        <f>E126*J126</f>
        <v>0</v>
      </c>
      <c r="O126" s="240">
        <v>2</v>
      </c>
      <c r="AA126" s="213">
        <v>1</v>
      </c>
      <c r="AB126" s="213">
        <v>1</v>
      </c>
      <c r="AC126" s="213">
        <v>1</v>
      </c>
      <c r="AZ126" s="213">
        <v>1</v>
      </c>
      <c r="BA126" s="213">
        <f>IF(AZ126=1,G126,0)</f>
        <v>0</v>
      </c>
      <c r="BB126" s="213">
        <f>IF(AZ126=2,G126,0)</f>
        <v>0</v>
      </c>
      <c r="BC126" s="213">
        <f>IF(AZ126=3,G126,0)</f>
        <v>0</v>
      </c>
      <c r="BD126" s="213">
        <f>IF(AZ126=4,G126,0)</f>
        <v>0</v>
      </c>
      <c r="BE126" s="213">
        <f>IF(AZ126=5,G126,0)</f>
        <v>0</v>
      </c>
      <c r="CA126" s="240">
        <v>1</v>
      </c>
      <c r="CB126" s="240">
        <v>1</v>
      </c>
    </row>
    <row r="127" spans="1:15" ht="12.75">
      <c r="A127" s="249"/>
      <c r="B127" s="250"/>
      <c r="C127" s="768" t="s">
        <v>1237</v>
      </c>
      <c r="D127" s="769"/>
      <c r="E127" s="769"/>
      <c r="F127" s="769"/>
      <c r="G127" s="770"/>
      <c r="I127" s="251"/>
      <c r="K127" s="251"/>
      <c r="L127" s="252" t="s">
        <v>1237</v>
      </c>
      <c r="O127" s="240">
        <v>3</v>
      </c>
    </row>
    <row r="128" spans="1:15" ht="12.75">
      <c r="A128" s="249"/>
      <c r="B128" s="253"/>
      <c r="C128" s="809" t="s">
        <v>1485</v>
      </c>
      <c r="D128" s="810"/>
      <c r="E128" s="254">
        <v>743.3489</v>
      </c>
      <c r="F128" s="255"/>
      <c r="G128" s="256"/>
      <c r="H128" s="257"/>
      <c r="I128" s="251"/>
      <c r="J128" s="258"/>
      <c r="K128" s="251"/>
      <c r="M128" s="252" t="s">
        <v>1485</v>
      </c>
      <c r="O128" s="240"/>
    </row>
    <row r="129" spans="1:80" ht="12.75">
      <c r="A129" s="241">
        <v>21</v>
      </c>
      <c r="B129" s="242" t="s">
        <v>1486</v>
      </c>
      <c r="C129" s="243" t="s">
        <v>1487</v>
      </c>
      <c r="D129" s="244" t="s">
        <v>186</v>
      </c>
      <c r="E129" s="245">
        <v>6.0832</v>
      </c>
      <c r="F129" s="828"/>
      <c r="G129" s="246">
        <f>E129*F129</f>
        <v>0</v>
      </c>
      <c r="H129" s="247">
        <v>0</v>
      </c>
      <c r="I129" s="248">
        <f>E129*H129</f>
        <v>0</v>
      </c>
      <c r="J129" s="247">
        <v>0</v>
      </c>
      <c r="K129" s="248">
        <f>E129*J129</f>
        <v>0</v>
      </c>
      <c r="O129" s="240">
        <v>2</v>
      </c>
      <c r="AA129" s="213">
        <v>1</v>
      </c>
      <c r="AB129" s="213">
        <v>1</v>
      </c>
      <c r="AC129" s="213">
        <v>1</v>
      </c>
      <c r="AZ129" s="213">
        <v>1</v>
      </c>
      <c r="BA129" s="213">
        <f>IF(AZ129=1,G129,0)</f>
        <v>0</v>
      </c>
      <c r="BB129" s="213">
        <f>IF(AZ129=2,G129,0)</f>
        <v>0</v>
      </c>
      <c r="BC129" s="213">
        <f>IF(AZ129=3,G129,0)</f>
        <v>0</v>
      </c>
      <c r="BD129" s="213">
        <f>IF(AZ129=4,G129,0)</f>
        <v>0</v>
      </c>
      <c r="BE129" s="213">
        <f>IF(AZ129=5,G129,0)</f>
        <v>0</v>
      </c>
      <c r="CA129" s="240">
        <v>1</v>
      </c>
      <c r="CB129" s="240">
        <v>1</v>
      </c>
    </row>
    <row r="130" spans="1:15" ht="12.75">
      <c r="A130" s="249"/>
      <c r="B130" s="250"/>
      <c r="C130" s="768" t="s">
        <v>1240</v>
      </c>
      <c r="D130" s="769"/>
      <c r="E130" s="769"/>
      <c r="F130" s="769"/>
      <c r="G130" s="770"/>
      <c r="I130" s="251"/>
      <c r="K130" s="251"/>
      <c r="L130" s="252" t="s">
        <v>1240</v>
      </c>
      <c r="O130" s="240">
        <v>3</v>
      </c>
    </row>
    <row r="131" spans="1:15" ht="12.75">
      <c r="A131" s="249"/>
      <c r="B131" s="250"/>
      <c r="C131" s="768" t="s">
        <v>1241</v>
      </c>
      <c r="D131" s="769"/>
      <c r="E131" s="769"/>
      <c r="F131" s="769"/>
      <c r="G131" s="770"/>
      <c r="I131" s="251"/>
      <c r="K131" s="251"/>
      <c r="L131" s="252" t="s">
        <v>1241</v>
      </c>
      <c r="O131" s="240">
        <v>3</v>
      </c>
    </row>
    <row r="132" spans="1:15" ht="33.75">
      <c r="A132" s="249"/>
      <c r="B132" s="253"/>
      <c r="C132" s="809" t="s">
        <v>1488</v>
      </c>
      <c r="D132" s="810"/>
      <c r="E132" s="254">
        <v>1.4762</v>
      </c>
      <c r="F132" s="255"/>
      <c r="G132" s="256"/>
      <c r="H132" s="257"/>
      <c r="I132" s="251"/>
      <c r="J132" s="258"/>
      <c r="K132" s="251"/>
      <c r="M132" s="252" t="s">
        <v>1488</v>
      </c>
      <c r="O132" s="240"/>
    </row>
    <row r="133" spans="1:15" ht="22.5">
      <c r="A133" s="249"/>
      <c r="B133" s="253"/>
      <c r="C133" s="809" t="s">
        <v>1489</v>
      </c>
      <c r="D133" s="810"/>
      <c r="E133" s="254">
        <v>4.347</v>
      </c>
      <c r="F133" s="255"/>
      <c r="G133" s="256"/>
      <c r="H133" s="257"/>
      <c r="I133" s="251"/>
      <c r="J133" s="258"/>
      <c r="K133" s="251"/>
      <c r="M133" s="252" t="s">
        <v>1489</v>
      </c>
      <c r="O133" s="240"/>
    </row>
    <row r="134" spans="1:15" ht="12.75">
      <c r="A134" s="249"/>
      <c r="B134" s="253"/>
      <c r="C134" s="809" t="s">
        <v>1490</v>
      </c>
      <c r="D134" s="810"/>
      <c r="E134" s="254">
        <v>0.26</v>
      </c>
      <c r="F134" s="255"/>
      <c r="G134" s="256"/>
      <c r="H134" s="257"/>
      <c r="I134" s="251"/>
      <c r="J134" s="258"/>
      <c r="K134" s="251"/>
      <c r="M134" s="252" t="s">
        <v>1490</v>
      </c>
      <c r="O134" s="240"/>
    </row>
    <row r="135" spans="1:80" ht="12.75">
      <c r="A135" s="241">
        <v>22</v>
      </c>
      <c r="B135" s="242" t="s">
        <v>1491</v>
      </c>
      <c r="C135" s="243" t="s">
        <v>1492</v>
      </c>
      <c r="D135" s="244" t="s">
        <v>186</v>
      </c>
      <c r="E135" s="245">
        <v>2.92</v>
      </c>
      <c r="F135" s="828"/>
      <c r="G135" s="246">
        <f>E135*F135</f>
        <v>0</v>
      </c>
      <c r="H135" s="247">
        <v>0.0035</v>
      </c>
      <c r="I135" s="248">
        <f>E135*H135</f>
        <v>0.01022</v>
      </c>
      <c r="J135" s="247">
        <v>0</v>
      </c>
      <c r="K135" s="248">
        <f>E135*J135</f>
        <v>0</v>
      </c>
      <c r="O135" s="240">
        <v>2</v>
      </c>
      <c r="AA135" s="213">
        <v>1</v>
      </c>
      <c r="AB135" s="213">
        <v>1</v>
      </c>
      <c r="AC135" s="213">
        <v>1</v>
      </c>
      <c r="AZ135" s="213">
        <v>1</v>
      </c>
      <c r="BA135" s="213">
        <f>IF(AZ135=1,G135,0)</f>
        <v>0</v>
      </c>
      <c r="BB135" s="213">
        <f>IF(AZ135=2,G135,0)</f>
        <v>0</v>
      </c>
      <c r="BC135" s="213">
        <f>IF(AZ135=3,G135,0)</f>
        <v>0</v>
      </c>
      <c r="BD135" s="213">
        <f>IF(AZ135=4,G135,0)</f>
        <v>0</v>
      </c>
      <c r="BE135" s="213">
        <f>IF(AZ135=5,G135,0)</f>
        <v>0</v>
      </c>
      <c r="CA135" s="240">
        <v>1</v>
      </c>
      <c r="CB135" s="240">
        <v>1</v>
      </c>
    </row>
    <row r="136" spans="1:15" ht="12.75">
      <c r="A136" s="249"/>
      <c r="B136" s="250"/>
      <c r="C136" s="768" t="s">
        <v>1240</v>
      </c>
      <c r="D136" s="769"/>
      <c r="E136" s="769"/>
      <c r="F136" s="769"/>
      <c r="G136" s="770"/>
      <c r="I136" s="251"/>
      <c r="K136" s="251"/>
      <c r="L136" s="252" t="s">
        <v>1240</v>
      </c>
      <c r="O136" s="240">
        <v>3</v>
      </c>
    </row>
    <row r="137" spans="1:15" ht="12.75">
      <c r="A137" s="249"/>
      <c r="B137" s="250"/>
      <c r="C137" s="768" t="s">
        <v>1241</v>
      </c>
      <c r="D137" s="769"/>
      <c r="E137" s="769"/>
      <c r="F137" s="769"/>
      <c r="G137" s="770"/>
      <c r="I137" s="251"/>
      <c r="K137" s="251"/>
      <c r="L137" s="252" t="s">
        <v>1241</v>
      </c>
      <c r="O137" s="240">
        <v>3</v>
      </c>
    </row>
    <row r="138" spans="1:15" ht="12.75">
      <c r="A138" s="249"/>
      <c r="B138" s="253"/>
      <c r="C138" s="809" t="s">
        <v>1493</v>
      </c>
      <c r="D138" s="810"/>
      <c r="E138" s="254">
        <v>1.96</v>
      </c>
      <c r="F138" s="255"/>
      <c r="G138" s="256"/>
      <c r="H138" s="257"/>
      <c r="I138" s="251"/>
      <c r="J138" s="258"/>
      <c r="K138" s="251"/>
      <c r="M138" s="252" t="s">
        <v>1493</v>
      </c>
      <c r="O138" s="240"/>
    </row>
    <row r="139" spans="1:15" ht="12.75">
      <c r="A139" s="249"/>
      <c r="B139" s="253"/>
      <c r="C139" s="809" t="s">
        <v>1494</v>
      </c>
      <c r="D139" s="810"/>
      <c r="E139" s="254">
        <v>0.78</v>
      </c>
      <c r="F139" s="255"/>
      <c r="G139" s="256"/>
      <c r="H139" s="257"/>
      <c r="I139" s="251"/>
      <c r="J139" s="258"/>
      <c r="K139" s="251"/>
      <c r="M139" s="252" t="s">
        <v>1494</v>
      </c>
      <c r="O139" s="240"/>
    </row>
    <row r="140" spans="1:15" ht="12.75">
      <c r="A140" s="249"/>
      <c r="B140" s="253"/>
      <c r="C140" s="809" t="s">
        <v>1495</v>
      </c>
      <c r="D140" s="810"/>
      <c r="E140" s="254">
        <v>0.18</v>
      </c>
      <c r="F140" s="255"/>
      <c r="G140" s="256"/>
      <c r="H140" s="257"/>
      <c r="I140" s="251"/>
      <c r="J140" s="258"/>
      <c r="K140" s="251"/>
      <c r="M140" s="252" t="s">
        <v>1495</v>
      </c>
      <c r="O140" s="240"/>
    </row>
    <row r="141" spans="1:80" ht="12.75">
      <c r="A141" s="241">
        <v>23</v>
      </c>
      <c r="B141" s="242" t="s">
        <v>1238</v>
      </c>
      <c r="C141" s="243" t="s">
        <v>1239</v>
      </c>
      <c r="D141" s="244" t="s">
        <v>186</v>
      </c>
      <c r="E141" s="245">
        <v>117.708</v>
      </c>
      <c r="F141" s="828"/>
      <c r="G141" s="246">
        <f>E141*F141</f>
        <v>0</v>
      </c>
      <c r="H141" s="247">
        <v>0</v>
      </c>
      <c r="I141" s="248">
        <f>E141*H141</f>
        <v>0</v>
      </c>
      <c r="J141" s="247">
        <v>0</v>
      </c>
      <c r="K141" s="248">
        <f>E141*J141</f>
        <v>0</v>
      </c>
      <c r="O141" s="240">
        <v>2</v>
      </c>
      <c r="AA141" s="213">
        <v>1</v>
      </c>
      <c r="AB141" s="213">
        <v>1</v>
      </c>
      <c r="AC141" s="213">
        <v>1</v>
      </c>
      <c r="AZ141" s="213">
        <v>1</v>
      </c>
      <c r="BA141" s="213">
        <f>IF(AZ141=1,G141,0)</f>
        <v>0</v>
      </c>
      <c r="BB141" s="213">
        <f>IF(AZ141=2,G141,0)</f>
        <v>0</v>
      </c>
      <c r="BC141" s="213">
        <f>IF(AZ141=3,G141,0)</f>
        <v>0</v>
      </c>
      <c r="BD141" s="213">
        <f>IF(AZ141=4,G141,0)</f>
        <v>0</v>
      </c>
      <c r="BE141" s="213">
        <f>IF(AZ141=5,G141,0)</f>
        <v>0</v>
      </c>
      <c r="CA141" s="240">
        <v>1</v>
      </c>
      <c r="CB141" s="240">
        <v>1</v>
      </c>
    </row>
    <row r="142" spans="1:15" ht="12.75">
      <c r="A142" s="249"/>
      <c r="B142" s="250"/>
      <c r="C142" s="768" t="s">
        <v>1240</v>
      </c>
      <c r="D142" s="769"/>
      <c r="E142" s="769"/>
      <c r="F142" s="769"/>
      <c r="G142" s="770"/>
      <c r="I142" s="251"/>
      <c r="K142" s="251"/>
      <c r="L142" s="252" t="s">
        <v>1240</v>
      </c>
      <c r="O142" s="240">
        <v>3</v>
      </c>
    </row>
    <row r="143" spans="1:15" ht="12.75">
      <c r="A143" s="249"/>
      <c r="B143" s="250"/>
      <c r="C143" s="768" t="s">
        <v>1241</v>
      </c>
      <c r="D143" s="769"/>
      <c r="E143" s="769"/>
      <c r="F143" s="769"/>
      <c r="G143" s="770"/>
      <c r="I143" s="251"/>
      <c r="K143" s="251"/>
      <c r="L143" s="252" t="s">
        <v>1241</v>
      </c>
      <c r="O143" s="240">
        <v>3</v>
      </c>
    </row>
    <row r="144" spans="1:15" ht="22.5">
      <c r="A144" s="249"/>
      <c r="B144" s="253"/>
      <c r="C144" s="809" t="s">
        <v>1496</v>
      </c>
      <c r="D144" s="810"/>
      <c r="E144" s="254">
        <v>101.844</v>
      </c>
      <c r="F144" s="255"/>
      <c r="G144" s="256"/>
      <c r="H144" s="257"/>
      <c r="I144" s="251"/>
      <c r="J144" s="258"/>
      <c r="K144" s="251"/>
      <c r="M144" s="252" t="s">
        <v>1496</v>
      </c>
      <c r="O144" s="240"/>
    </row>
    <row r="145" spans="1:15" ht="22.5">
      <c r="A145" s="249"/>
      <c r="B145" s="253"/>
      <c r="C145" s="809" t="s">
        <v>1497</v>
      </c>
      <c r="D145" s="810"/>
      <c r="E145" s="254">
        <v>0.6383</v>
      </c>
      <c r="F145" s="255"/>
      <c r="G145" s="256"/>
      <c r="H145" s="257"/>
      <c r="I145" s="251"/>
      <c r="J145" s="258"/>
      <c r="K145" s="251"/>
      <c r="M145" s="252" t="s">
        <v>1497</v>
      </c>
      <c r="O145" s="240"/>
    </row>
    <row r="146" spans="1:15" ht="22.5">
      <c r="A146" s="249"/>
      <c r="B146" s="253"/>
      <c r="C146" s="809" t="s">
        <v>1498</v>
      </c>
      <c r="D146" s="810"/>
      <c r="E146" s="254">
        <v>0.391</v>
      </c>
      <c r="F146" s="255"/>
      <c r="G146" s="256"/>
      <c r="H146" s="257"/>
      <c r="I146" s="251"/>
      <c r="J146" s="258"/>
      <c r="K146" s="251"/>
      <c r="M146" s="252" t="s">
        <v>1498</v>
      </c>
      <c r="O146" s="240"/>
    </row>
    <row r="147" spans="1:15" ht="22.5">
      <c r="A147" s="249"/>
      <c r="B147" s="253"/>
      <c r="C147" s="809" t="s">
        <v>1499</v>
      </c>
      <c r="D147" s="810"/>
      <c r="E147" s="254">
        <v>2.0039</v>
      </c>
      <c r="F147" s="255"/>
      <c r="G147" s="256"/>
      <c r="H147" s="257"/>
      <c r="I147" s="251"/>
      <c r="J147" s="258"/>
      <c r="K147" s="251"/>
      <c r="M147" s="252" t="s">
        <v>1499</v>
      </c>
      <c r="O147" s="240"/>
    </row>
    <row r="148" spans="1:15" ht="22.5">
      <c r="A148" s="249"/>
      <c r="B148" s="253"/>
      <c r="C148" s="809" t="s">
        <v>1500</v>
      </c>
      <c r="D148" s="810"/>
      <c r="E148" s="254">
        <v>0.5031</v>
      </c>
      <c r="F148" s="255"/>
      <c r="G148" s="256"/>
      <c r="H148" s="257"/>
      <c r="I148" s="251"/>
      <c r="J148" s="258"/>
      <c r="K148" s="251"/>
      <c r="M148" s="252" t="s">
        <v>1500</v>
      </c>
      <c r="O148" s="240"/>
    </row>
    <row r="149" spans="1:15" ht="22.5">
      <c r="A149" s="249"/>
      <c r="B149" s="253"/>
      <c r="C149" s="809" t="s">
        <v>1501</v>
      </c>
      <c r="D149" s="810"/>
      <c r="E149" s="254">
        <v>5.06</v>
      </c>
      <c r="F149" s="255"/>
      <c r="G149" s="256"/>
      <c r="H149" s="257"/>
      <c r="I149" s="251"/>
      <c r="J149" s="258"/>
      <c r="K149" s="251"/>
      <c r="M149" s="252" t="s">
        <v>1501</v>
      </c>
      <c r="O149" s="240"/>
    </row>
    <row r="150" spans="1:15" ht="22.5">
      <c r="A150" s="249"/>
      <c r="B150" s="253"/>
      <c r="C150" s="809" t="s">
        <v>1502</v>
      </c>
      <c r="D150" s="810"/>
      <c r="E150" s="254">
        <v>1.311</v>
      </c>
      <c r="F150" s="255"/>
      <c r="G150" s="256"/>
      <c r="H150" s="257"/>
      <c r="I150" s="251"/>
      <c r="J150" s="258"/>
      <c r="K150" s="251"/>
      <c r="M150" s="252" t="s">
        <v>1502</v>
      </c>
      <c r="O150" s="240"/>
    </row>
    <row r="151" spans="1:15" ht="22.5">
      <c r="A151" s="249"/>
      <c r="B151" s="253"/>
      <c r="C151" s="809" t="s">
        <v>1503</v>
      </c>
      <c r="D151" s="810"/>
      <c r="E151" s="254">
        <v>0.1782</v>
      </c>
      <c r="F151" s="255"/>
      <c r="G151" s="256"/>
      <c r="H151" s="257"/>
      <c r="I151" s="251"/>
      <c r="J151" s="258"/>
      <c r="K151" s="251"/>
      <c r="M151" s="252" t="s">
        <v>1503</v>
      </c>
      <c r="O151" s="240"/>
    </row>
    <row r="152" spans="1:15" ht="22.5">
      <c r="A152" s="249"/>
      <c r="B152" s="253"/>
      <c r="C152" s="809" t="s">
        <v>1504</v>
      </c>
      <c r="D152" s="810"/>
      <c r="E152" s="254">
        <v>1.8954</v>
      </c>
      <c r="F152" s="255"/>
      <c r="G152" s="256"/>
      <c r="H152" s="257"/>
      <c r="I152" s="251"/>
      <c r="J152" s="258"/>
      <c r="K152" s="251"/>
      <c r="M152" s="252" t="s">
        <v>1504</v>
      </c>
      <c r="O152" s="240"/>
    </row>
    <row r="153" spans="1:15" ht="22.5">
      <c r="A153" s="249"/>
      <c r="B153" s="253"/>
      <c r="C153" s="809" t="s">
        <v>1505</v>
      </c>
      <c r="D153" s="810"/>
      <c r="E153" s="254">
        <v>0.2565</v>
      </c>
      <c r="F153" s="255"/>
      <c r="G153" s="256"/>
      <c r="H153" s="257"/>
      <c r="I153" s="251"/>
      <c r="J153" s="258"/>
      <c r="K153" s="251"/>
      <c r="M153" s="252" t="s">
        <v>1505</v>
      </c>
      <c r="O153" s="240"/>
    </row>
    <row r="154" spans="1:15" ht="22.5">
      <c r="A154" s="249"/>
      <c r="B154" s="253"/>
      <c r="C154" s="809" t="s">
        <v>1506</v>
      </c>
      <c r="D154" s="810"/>
      <c r="E154" s="254">
        <v>0.4416</v>
      </c>
      <c r="F154" s="255"/>
      <c r="G154" s="256"/>
      <c r="H154" s="257"/>
      <c r="I154" s="251"/>
      <c r="J154" s="258"/>
      <c r="K154" s="251"/>
      <c r="M154" s="252" t="s">
        <v>1506</v>
      </c>
      <c r="O154" s="240"/>
    </row>
    <row r="155" spans="1:15" ht="22.5">
      <c r="A155" s="249"/>
      <c r="B155" s="253"/>
      <c r="C155" s="809" t="s">
        <v>1507</v>
      </c>
      <c r="D155" s="810"/>
      <c r="E155" s="254">
        <v>3.185</v>
      </c>
      <c r="F155" s="255"/>
      <c r="G155" s="256"/>
      <c r="H155" s="257"/>
      <c r="I155" s="251"/>
      <c r="J155" s="258"/>
      <c r="K155" s="251"/>
      <c r="M155" s="252" t="s">
        <v>1507</v>
      </c>
      <c r="O155" s="240"/>
    </row>
    <row r="156" spans="1:80" ht="12.75">
      <c r="A156" s="241">
        <v>24</v>
      </c>
      <c r="B156" s="242" t="s">
        <v>1246</v>
      </c>
      <c r="C156" s="243" t="s">
        <v>1247</v>
      </c>
      <c r="D156" s="244" t="s">
        <v>186</v>
      </c>
      <c r="E156" s="245">
        <v>61.9911</v>
      </c>
      <c r="F156" s="828"/>
      <c r="G156" s="246">
        <f>E156*F156</f>
        <v>0</v>
      </c>
      <c r="H156" s="247">
        <v>0</v>
      </c>
      <c r="I156" s="248">
        <f>E156*H156</f>
        <v>0</v>
      </c>
      <c r="J156" s="247">
        <v>0</v>
      </c>
      <c r="K156" s="248">
        <f>E156*J156</f>
        <v>0</v>
      </c>
      <c r="O156" s="240">
        <v>2</v>
      </c>
      <c r="AA156" s="213">
        <v>1</v>
      </c>
      <c r="AB156" s="213">
        <v>1</v>
      </c>
      <c r="AC156" s="213">
        <v>1</v>
      </c>
      <c r="AZ156" s="213">
        <v>1</v>
      </c>
      <c r="BA156" s="213">
        <f>IF(AZ156=1,G156,0)</f>
        <v>0</v>
      </c>
      <c r="BB156" s="213">
        <f>IF(AZ156=2,G156,0)</f>
        <v>0</v>
      </c>
      <c r="BC156" s="213">
        <f>IF(AZ156=3,G156,0)</f>
        <v>0</v>
      </c>
      <c r="BD156" s="213">
        <f>IF(AZ156=4,G156,0)</f>
        <v>0</v>
      </c>
      <c r="BE156" s="213">
        <f>IF(AZ156=5,G156,0)</f>
        <v>0</v>
      </c>
      <c r="CA156" s="240">
        <v>1</v>
      </c>
      <c r="CB156" s="240">
        <v>1</v>
      </c>
    </row>
    <row r="157" spans="1:15" ht="12.75">
      <c r="A157" s="249"/>
      <c r="B157" s="250"/>
      <c r="C157" s="768" t="s">
        <v>1508</v>
      </c>
      <c r="D157" s="769"/>
      <c r="E157" s="769"/>
      <c r="F157" s="769"/>
      <c r="G157" s="770"/>
      <c r="I157" s="251"/>
      <c r="K157" s="251"/>
      <c r="L157" s="252" t="s">
        <v>1508</v>
      </c>
      <c r="O157" s="240">
        <v>3</v>
      </c>
    </row>
    <row r="158" spans="1:15" ht="12.75">
      <c r="A158" s="249"/>
      <c r="B158" s="250"/>
      <c r="C158" s="768" t="s">
        <v>1466</v>
      </c>
      <c r="D158" s="769"/>
      <c r="E158" s="769"/>
      <c r="F158" s="769"/>
      <c r="G158" s="770"/>
      <c r="I158" s="251"/>
      <c r="K158" s="251"/>
      <c r="L158" s="252" t="s">
        <v>1466</v>
      </c>
      <c r="O158" s="240">
        <v>3</v>
      </c>
    </row>
    <row r="159" spans="1:15" ht="12.75">
      <c r="A159" s="249"/>
      <c r="B159" s="250"/>
      <c r="C159" s="768"/>
      <c r="D159" s="769"/>
      <c r="E159" s="769"/>
      <c r="F159" s="769"/>
      <c r="G159" s="770"/>
      <c r="I159" s="251"/>
      <c r="K159" s="251"/>
      <c r="L159" s="252"/>
      <c r="O159" s="240">
        <v>3</v>
      </c>
    </row>
    <row r="160" spans="1:15" ht="12.75">
      <c r="A160" s="249"/>
      <c r="B160" s="250"/>
      <c r="C160" s="768" t="s">
        <v>1482</v>
      </c>
      <c r="D160" s="769"/>
      <c r="E160" s="769"/>
      <c r="F160" s="769"/>
      <c r="G160" s="770"/>
      <c r="I160" s="251"/>
      <c r="K160" s="251"/>
      <c r="L160" s="252" t="s">
        <v>1482</v>
      </c>
      <c r="O160" s="240">
        <v>3</v>
      </c>
    </row>
    <row r="161" spans="1:15" ht="12.75">
      <c r="A161" s="249"/>
      <c r="B161" s="250"/>
      <c r="C161" s="768" t="s">
        <v>1229</v>
      </c>
      <c r="D161" s="769"/>
      <c r="E161" s="769"/>
      <c r="F161" s="769"/>
      <c r="G161" s="770"/>
      <c r="I161" s="251"/>
      <c r="K161" s="251"/>
      <c r="L161" s="252" t="s">
        <v>1229</v>
      </c>
      <c r="O161" s="240">
        <v>3</v>
      </c>
    </row>
    <row r="162" spans="1:15" ht="12.75">
      <c r="A162" s="249"/>
      <c r="B162" s="250"/>
      <c r="C162" s="768" t="s">
        <v>1230</v>
      </c>
      <c r="D162" s="769"/>
      <c r="E162" s="769"/>
      <c r="F162" s="769"/>
      <c r="G162" s="770"/>
      <c r="I162" s="251"/>
      <c r="K162" s="251"/>
      <c r="L162" s="252" t="s">
        <v>1230</v>
      </c>
      <c r="O162" s="240">
        <v>3</v>
      </c>
    </row>
    <row r="163" spans="1:15" ht="33.75">
      <c r="A163" s="249"/>
      <c r="B163" s="253"/>
      <c r="C163" s="809" t="s">
        <v>1488</v>
      </c>
      <c r="D163" s="810"/>
      <c r="E163" s="254">
        <v>1.4762</v>
      </c>
      <c r="F163" s="255"/>
      <c r="G163" s="256"/>
      <c r="H163" s="257"/>
      <c r="I163" s="251"/>
      <c r="J163" s="258"/>
      <c r="K163" s="251"/>
      <c r="M163" s="252" t="s">
        <v>1488</v>
      </c>
      <c r="O163" s="240"/>
    </row>
    <row r="164" spans="1:15" ht="22.5">
      <c r="A164" s="249"/>
      <c r="B164" s="253"/>
      <c r="C164" s="809" t="s">
        <v>1489</v>
      </c>
      <c r="D164" s="810"/>
      <c r="E164" s="254">
        <v>4.347</v>
      </c>
      <c r="F164" s="255"/>
      <c r="G164" s="256"/>
      <c r="H164" s="257"/>
      <c r="I164" s="251"/>
      <c r="J164" s="258"/>
      <c r="K164" s="251"/>
      <c r="M164" s="252" t="s">
        <v>1489</v>
      </c>
      <c r="O164" s="240"/>
    </row>
    <row r="165" spans="1:15" ht="22.5">
      <c r="A165" s="249"/>
      <c r="B165" s="253"/>
      <c r="C165" s="809" t="s">
        <v>1509</v>
      </c>
      <c r="D165" s="810"/>
      <c r="E165" s="254">
        <v>50.922</v>
      </c>
      <c r="F165" s="255"/>
      <c r="G165" s="256"/>
      <c r="H165" s="257"/>
      <c r="I165" s="251"/>
      <c r="J165" s="258"/>
      <c r="K165" s="251"/>
      <c r="M165" s="252" t="s">
        <v>1509</v>
      </c>
      <c r="O165" s="240"/>
    </row>
    <row r="166" spans="1:15" ht="22.5">
      <c r="A166" s="249"/>
      <c r="B166" s="253"/>
      <c r="C166" s="809" t="s">
        <v>1510</v>
      </c>
      <c r="D166" s="810"/>
      <c r="E166" s="254">
        <v>0.3191</v>
      </c>
      <c r="F166" s="255"/>
      <c r="G166" s="256"/>
      <c r="H166" s="257"/>
      <c r="I166" s="251"/>
      <c r="J166" s="258"/>
      <c r="K166" s="251"/>
      <c r="M166" s="252" t="s">
        <v>1510</v>
      </c>
      <c r="O166" s="240"/>
    </row>
    <row r="167" spans="1:15" ht="22.5">
      <c r="A167" s="249"/>
      <c r="B167" s="253"/>
      <c r="C167" s="809" t="s">
        <v>1511</v>
      </c>
      <c r="D167" s="810"/>
      <c r="E167" s="254">
        <v>0.1955</v>
      </c>
      <c r="F167" s="255"/>
      <c r="G167" s="256"/>
      <c r="H167" s="257"/>
      <c r="I167" s="251"/>
      <c r="J167" s="258"/>
      <c r="K167" s="251"/>
      <c r="M167" s="252" t="s">
        <v>1511</v>
      </c>
      <c r="O167" s="240"/>
    </row>
    <row r="168" spans="1:15" ht="22.5">
      <c r="A168" s="249"/>
      <c r="B168" s="253"/>
      <c r="C168" s="809" t="s">
        <v>1512</v>
      </c>
      <c r="D168" s="810"/>
      <c r="E168" s="254">
        <v>1.0019</v>
      </c>
      <c r="F168" s="255"/>
      <c r="G168" s="256"/>
      <c r="H168" s="257"/>
      <c r="I168" s="251"/>
      <c r="J168" s="258"/>
      <c r="K168" s="251"/>
      <c r="M168" s="252" t="s">
        <v>1512</v>
      </c>
      <c r="O168" s="240"/>
    </row>
    <row r="169" spans="1:15" ht="22.5">
      <c r="A169" s="249"/>
      <c r="B169" s="253"/>
      <c r="C169" s="809" t="s">
        <v>1513</v>
      </c>
      <c r="D169" s="810"/>
      <c r="E169" s="254">
        <v>0.2516</v>
      </c>
      <c r="F169" s="255"/>
      <c r="G169" s="256"/>
      <c r="H169" s="257"/>
      <c r="I169" s="251"/>
      <c r="J169" s="258"/>
      <c r="K169" s="251"/>
      <c r="M169" s="252" t="s">
        <v>1513</v>
      </c>
      <c r="O169" s="240"/>
    </row>
    <row r="170" spans="1:15" ht="22.5">
      <c r="A170" s="249"/>
      <c r="B170" s="253"/>
      <c r="C170" s="809" t="s">
        <v>1514</v>
      </c>
      <c r="D170" s="810"/>
      <c r="E170" s="254">
        <v>2.53</v>
      </c>
      <c r="F170" s="255"/>
      <c r="G170" s="256"/>
      <c r="H170" s="257"/>
      <c r="I170" s="251"/>
      <c r="J170" s="258"/>
      <c r="K170" s="251"/>
      <c r="M170" s="252" t="s">
        <v>1514</v>
      </c>
      <c r="O170" s="240"/>
    </row>
    <row r="171" spans="1:15" ht="22.5">
      <c r="A171" s="249"/>
      <c r="B171" s="253"/>
      <c r="C171" s="809" t="s">
        <v>1515</v>
      </c>
      <c r="D171" s="810"/>
      <c r="E171" s="254">
        <v>0.9477</v>
      </c>
      <c r="F171" s="255"/>
      <c r="G171" s="256"/>
      <c r="H171" s="257"/>
      <c r="I171" s="251"/>
      <c r="J171" s="258"/>
      <c r="K171" s="251"/>
      <c r="M171" s="252" t="s">
        <v>1515</v>
      </c>
      <c r="O171" s="240"/>
    </row>
    <row r="172" spans="1:80" ht="12.75">
      <c r="A172" s="241">
        <v>25</v>
      </c>
      <c r="B172" s="242" t="s">
        <v>1516</v>
      </c>
      <c r="C172" s="243" t="s">
        <v>1517</v>
      </c>
      <c r="D172" s="244" t="s">
        <v>186</v>
      </c>
      <c r="E172" s="245">
        <v>0.78</v>
      </c>
      <c r="F172" s="828"/>
      <c r="G172" s="246">
        <f>E172*F172</f>
        <v>0</v>
      </c>
      <c r="H172" s="247">
        <v>0</v>
      </c>
      <c r="I172" s="248">
        <f>E172*H172</f>
        <v>0</v>
      </c>
      <c r="J172" s="247">
        <v>0</v>
      </c>
      <c r="K172" s="248">
        <f>E172*J172</f>
        <v>0</v>
      </c>
      <c r="O172" s="240">
        <v>2</v>
      </c>
      <c r="AA172" s="213">
        <v>1</v>
      </c>
      <c r="AB172" s="213">
        <v>1</v>
      </c>
      <c r="AC172" s="213">
        <v>1</v>
      </c>
      <c r="AZ172" s="213">
        <v>1</v>
      </c>
      <c r="BA172" s="213">
        <f>IF(AZ172=1,G172,0)</f>
        <v>0</v>
      </c>
      <c r="BB172" s="213">
        <f>IF(AZ172=2,G172,0)</f>
        <v>0</v>
      </c>
      <c r="BC172" s="213">
        <f>IF(AZ172=3,G172,0)</f>
        <v>0</v>
      </c>
      <c r="BD172" s="213">
        <f>IF(AZ172=4,G172,0)</f>
        <v>0</v>
      </c>
      <c r="BE172" s="213">
        <f>IF(AZ172=5,G172,0)</f>
        <v>0</v>
      </c>
      <c r="CA172" s="240">
        <v>1</v>
      </c>
      <c r="CB172" s="240">
        <v>1</v>
      </c>
    </row>
    <row r="173" spans="1:15" ht="12.75">
      <c r="A173" s="249"/>
      <c r="B173" s="250"/>
      <c r="C173" s="768" t="s">
        <v>1465</v>
      </c>
      <c r="D173" s="769"/>
      <c r="E173" s="769"/>
      <c r="F173" s="769"/>
      <c r="G173" s="770"/>
      <c r="I173" s="251"/>
      <c r="K173" s="251"/>
      <c r="L173" s="252" t="s">
        <v>1465</v>
      </c>
      <c r="O173" s="240">
        <v>3</v>
      </c>
    </row>
    <row r="174" spans="1:15" ht="12.75">
      <c r="A174" s="249"/>
      <c r="B174" s="250"/>
      <c r="C174" s="768" t="s">
        <v>1518</v>
      </c>
      <c r="D174" s="769"/>
      <c r="E174" s="769"/>
      <c r="F174" s="769"/>
      <c r="G174" s="770"/>
      <c r="I174" s="251"/>
      <c r="K174" s="251"/>
      <c r="L174" s="252" t="s">
        <v>1518</v>
      </c>
      <c r="O174" s="240">
        <v>3</v>
      </c>
    </row>
    <row r="175" spans="1:15" ht="12.75">
      <c r="A175" s="249"/>
      <c r="B175" s="253"/>
      <c r="C175" s="809" t="s">
        <v>1494</v>
      </c>
      <c r="D175" s="810"/>
      <c r="E175" s="254">
        <v>0.78</v>
      </c>
      <c r="F175" s="255"/>
      <c r="G175" s="256"/>
      <c r="H175" s="257"/>
      <c r="I175" s="251"/>
      <c r="J175" s="258"/>
      <c r="K175" s="251"/>
      <c r="M175" s="252" t="s">
        <v>1494</v>
      </c>
      <c r="O175" s="240"/>
    </row>
    <row r="176" spans="1:80" ht="12.75">
      <c r="A176" s="241">
        <v>26</v>
      </c>
      <c r="B176" s="242" t="s">
        <v>1519</v>
      </c>
      <c r="C176" s="243" t="s">
        <v>1520</v>
      </c>
      <c r="D176" s="244" t="s">
        <v>186</v>
      </c>
      <c r="E176" s="245">
        <v>5.145</v>
      </c>
      <c r="F176" s="828"/>
      <c r="G176" s="246">
        <f>E176*F176</f>
        <v>0</v>
      </c>
      <c r="H176" s="247">
        <v>0</v>
      </c>
      <c r="I176" s="248">
        <f>E176*H176</f>
        <v>0</v>
      </c>
      <c r="J176" s="247">
        <v>0</v>
      </c>
      <c r="K176" s="248">
        <f>E176*J176</f>
        <v>0</v>
      </c>
      <c r="O176" s="240">
        <v>2</v>
      </c>
      <c r="AA176" s="213">
        <v>1</v>
      </c>
      <c r="AB176" s="213">
        <v>1</v>
      </c>
      <c r="AC176" s="213">
        <v>1</v>
      </c>
      <c r="AZ176" s="213">
        <v>1</v>
      </c>
      <c r="BA176" s="213">
        <f>IF(AZ176=1,G176,0)</f>
        <v>0</v>
      </c>
      <c r="BB176" s="213">
        <f>IF(AZ176=2,G176,0)</f>
        <v>0</v>
      </c>
      <c r="BC176" s="213">
        <f>IF(AZ176=3,G176,0)</f>
        <v>0</v>
      </c>
      <c r="BD176" s="213">
        <f>IF(AZ176=4,G176,0)</f>
        <v>0</v>
      </c>
      <c r="BE176" s="213">
        <f>IF(AZ176=5,G176,0)</f>
        <v>0</v>
      </c>
      <c r="CA176" s="240">
        <v>1</v>
      </c>
      <c r="CB176" s="240">
        <v>1</v>
      </c>
    </row>
    <row r="177" spans="1:15" ht="12.75">
      <c r="A177" s="249"/>
      <c r="B177" s="250"/>
      <c r="C177" s="768" t="s">
        <v>1465</v>
      </c>
      <c r="D177" s="769"/>
      <c r="E177" s="769"/>
      <c r="F177" s="769"/>
      <c r="G177" s="770"/>
      <c r="I177" s="251"/>
      <c r="K177" s="251"/>
      <c r="L177" s="252" t="s">
        <v>1465</v>
      </c>
      <c r="O177" s="240">
        <v>3</v>
      </c>
    </row>
    <row r="178" spans="1:15" ht="12.75">
      <c r="A178" s="249"/>
      <c r="B178" s="250"/>
      <c r="C178" s="768" t="s">
        <v>1466</v>
      </c>
      <c r="D178" s="769"/>
      <c r="E178" s="769"/>
      <c r="F178" s="769"/>
      <c r="G178" s="770"/>
      <c r="I178" s="251"/>
      <c r="K178" s="251"/>
      <c r="L178" s="252" t="s">
        <v>1466</v>
      </c>
      <c r="O178" s="240">
        <v>3</v>
      </c>
    </row>
    <row r="179" spans="1:15" ht="12.75">
      <c r="A179" s="249"/>
      <c r="B179" s="250"/>
      <c r="C179" s="768"/>
      <c r="D179" s="769"/>
      <c r="E179" s="769"/>
      <c r="F179" s="769"/>
      <c r="G179" s="770"/>
      <c r="I179" s="251"/>
      <c r="K179" s="251"/>
      <c r="L179" s="252"/>
      <c r="O179" s="240">
        <v>3</v>
      </c>
    </row>
    <row r="180" spans="1:15" ht="12.75">
      <c r="A180" s="249"/>
      <c r="B180" s="250"/>
      <c r="C180" s="768" t="s">
        <v>1482</v>
      </c>
      <c r="D180" s="769"/>
      <c r="E180" s="769"/>
      <c r="F180" s="769"/>
      <c r="G180" s="770"/>
      <c r="I180" s="251"/>
      <c r="K180" s="251"/>
      <c r="L180" s="252" t="s">
        <v>1482</v>
      </c>
      <c r="O180" s="240">
        <v>3</v>
      </c>
    </row>
    <row r="181" spans="1:15" ht="12.75">
      <c r="A181" s="249"/>
      <c r="B181" s="250"/>
      <c r="C181" s="768" t="s">
        <v>1229</v>
      </c>
      <c r="D181" s="769"/>
      <c r="E181" s="769"/>
      <c r="F181" s="769"/>
      <c r="G181" s="770"/>
      <c r="I181" s="251"/>
      <c r="K181" s="251"/>
      <c r="L181" s="252" t="s">
        <v>1229</v>
      </c>
      <c r="O181" s="240">
        <v>3</v>
      </c>
    </row>
    <row r="182" spans="1:15" ht="12.75">
      <c r="A182" s="249"/>
      <c r="B182" s="253"/>
      <c r="C182" s="809" t="s">
        <v>1493</v>
      </c>
      <c r="D182" s="810"/>
      <c r="E182" s="254">
        <v>1.96</v>
      </c>
      <c r="F182" s="255"/>
      <c r="G182" s="256"/>
      <c r="H182" s="257"/>
      <c r="I182" s="251"/>
      <c r="J182" s="258"/>
      <c r="K182" s="251"/>
      <c r="M182" s="252" t="s">
        <v>1493</v>
      </c>
      <c r="O182" s="240"/>
    </row>
    <row r="183" spans="1:15" ht="22.5">
      <c r="A183" s="249"/>
      <c r="B183" s="253"/>
      <c r="C183" s="809" t="s">
        <v>1507</v>
      </c>
      <c r="D183" s="810"/>
      <c r="E183" s="254">
        <v>3.185</v>
      </c>
      <c r="F183" s="255"/>
      <c r="G183" s="256"/>
      <c r="H183" s="257"/>
      <c r="I183" s="251"/>
      <c r="J183" s="258"/>
      <c r="K183" s="251"/>
      <c r="M183" s="252" t="s">
        <v>1507</v>
      </c>
      <c r="O183" s="240"/>
    </row>
    <row r="184" spans="1:80" ht="12.75">
      <c r="A184" s="241">
        <v>27</v>
      </c>
      <c r="B184" s="242" t="s">
        <v>1248</v>
      </c>
      <c r="C184" s="243" t="s">
        <v>1249</v>
      </c>
      <c r="D184" s="244" t="s">
        <v>186</v>
      </c>
      <c r="E184" s="245">
        <v>407.0018</v>
      </c>
      <c r="F184" s="828"/>
      <c r="G184" s="246">
        <f>E184*F184</f>
        <v>0</v>
      </c>
      <c r="H184" s="247">
        <v>0</v>
      </c>
      <c r="I184" s="248">
        <f>E184*H184</f>
        <v>0</v>
      </c>
      <c r="J184" s="247">
        <v>0</v>
      </c>
      <c r="K184" s="248">
        <f>E184*J184</f>
        <v>0</v>
      </c>
      <c r="O184" s="240">
        <v>2</v>
      </c>
      <c r="AA184" s="213">
        <v>1</v>
      </c>
      <c r="AB184" s="213">
        <v>1</v>
      </c>
      <c r="AC184" s="213">
        <v>1</v>
      </c>
      <c r="AZ184" s="213">
        <v>1</v>
      </c>
      <c r="BA184" s="213">
        <f>IF(AZ184=1,G184,0)</f>
        <v>0</v>
      </c>
      <c r="BB184" s="213">
        <f>IF(AZ184=2,G184,0)</f>
        <v>0</v>
      </c>
      <c r="BC184" s="213">
        <f>IF(AZ184=3,G184,0)</f>
        <v>0</v>
      </c>
      <c r="BD184" s="213">
        <f>IF(AZ184=4,G184,0)</f>
        <v>0</v>
      </c>
      <c r="BE184" s="213">
        <f>IF(AZ184=5,G184,0)</f>
        <v>0</v>
      </c>
      <c r="CA184" s="240">
        <v>1</v>
      </c>
      <c r="CB184" s="240">
        <v>1</v>
      </c>
    </row>
    <row r="185" spans="1:15" ht="12.75">
      <c r="A185" s="249"/>
      <c r="B185" s="250"/>
      <c r="C185" s="768" t="s">
        <v>1250</v>
      </c>
      <c r="D185" s="769"/>
      <c r="E185" s="769"/>
      <c r="F185" s="769"/>
      <c r="G185" s="770"/>
      <c r="I185" s="251"/>
      <c r="K185" s="251"/>
      <c r="L185" s="252" t="s">
        <v>1250</v>
      </c>
      <c r="O185" s="240">
        <v>3</v>
      </c>
    </row>
    <row r="186" spans="1:15" ht="12.75">
      <c r="A186" s="249"/>
      <c r="B186" s="253"/>
      <c r="C186" s="809" t="s">
        <v>1521</v>
      </c>
      <c r="D186" s="810"/>
      <c r="E186" s="254">
        <v>8.5</v>
      </c>
      <c r="F186" s="255"/>
      <c r="G186" s="256"/>
      <c r="H186" s="257"/>
      <c r="I186" s="251"/>
      <c r="J186" s="258"/>
      <c r="K186" s="251"/>
      <c r="M186" s="252" t="s">
        <v>1521</v>
      </c>
      <c r="O186" s="240"/>
    </row>
    <row r="187" spans="1:15" ht="12.75">
      <c r="A187" s="249"/>
      <c r="B187" s="253"/>
      <c r="C187" s="809" t="s">
        <v>1522</v>
      </c>
      <c r="D187" s="810"/>
      <c r="E187" s="254">
        <v>8.5</v>
      </c>
      <c r="F187" s="255"/>
      <c r="G187" s="256"/>
      <c r="H187" s="257"/>
      <c r="I187" s="251"/>
      <c r="J187" s="258"/>
      <c r="K187" s="251"/>
      <c r="M187" s="252" t="s">
        <v>1522</v>
      </c>
      <c r="O187" s="240"/>
    </row>
    <row r="188" spans="1:15" ht="12.75">
      <c r="A188" s="249"/>
      <c r="B188" s="253"/>
      <c r="C188" s="809" t="s">
        <v>1523</v>
      </c>
      <c r="D188" s="810"/>
      <c r="E188" s="254">
        <v>0.625</v>
      </c>
      <c r="F188" s="255"/>
      <c r="G188" s="256"/>
      <c r="H188" s="257"/>
      <c r="I188" s="251"/>
      <c r="J188" s="258"/>
      <c r="K188" s="251"/>
      <c r="M188" s="252" t="s">
        <v>1523</v>
      </c>
      <c r="O188" s="240"/>
    </row>
    <row r="189" spans="1:15" ht="12.75">
      <c r="A189" s="249"/>
      <c r="B189" s="253"/>
      <c r="C189" s="809" t="s">
        <v>1524</v>
      </c>
      <c r="D189" s="810"/>
      <c r="E189" s="254">
        <v>0.625</v>
      </c>
      <c r="F189" s="255"/>
      <c r="G189" s="256"/>
      <c r="H189" s="257"/>
      <c r="I189" s="251"/>
      <c r="J189" s="258"/>
      <c r="K189" s="251"/>
      <c r="M189" s="252" t="s">
        <v>1524</v>
      </c>
      <c r="O189" s="240"/>
    </row>
    <row r="190" spans="1:15" ht="12.75">
      <c r="A190" s="249"/>
      <c r="B190" s="253"/>
      <c r="C190" s="809" t="s">
        <v>1525</v>
      </c>
      <c r="D190" s="810"/>
      <c r="E190" s="254">
        <v>24.333</v>
      </c>
      <c r="F190" s="255"/>
      <c r="G190" s="256"/>
      <c r="H190" s="257"/>
      <c r="I190" s="251"/>
      <c r="J190" s="258"/>
      <c r="K190" s="251"/>
      <c r="M190" s="252" t="s">
        <v>1525</v>
      </c>
      <c r="O190" s="240"/>
    </row>
    <row r="191" spans="1:15" ht="12.75">
      <c r="A191" s="249"/>
      <c r="B191" s="253"/>
      <c r="C191" s="809" t="s">
        <v>1526</v>
      </c>
      <c r="D191" s="810"/>
      <c r="E191" s="254">
        <v>30.4162</v>
      </c>
      <c r="F191" s="255"/>
      <c r="G191" s="256"/>
      <c r="H191" s="257"/>
      <c r="I191" s="251"/>
      <c r="J191" s="258"/>
      <c r="K191" s="251"/>
      <c r="M191" s="252" t="s">
        <v>1526</v>
      </c>
      <c r="O191" s="240"/>
    </row>
    <row r="192" spans="1:15" ht="12.75">
      <c r="A192" s="249"/>
      <c r="B192" s="253"/>
      <c r="C192" s="809" t="s">
        <v>1527</v>
      </c>
      <c r="D192" s="810"/>
      <c r="E192" s="254">
        <v>11.68</v>
      </c>
      <c r="F192" s="255"/>
      <c r="G192" s="256"/>
      <c r="H192" s="257"/>
      <c r="I192" s="251"/>
      <c r="J192" s="258"/>
      <c r="K192" s="251"/>
      <c r="M192" s="252" t="s">
        <v>1527</v>
      </c>
      <c r="O192" s="240"/>
    </row>
    <row r="193" spans="1:15" ht="12.75">
      <c r="A193" s="249"/>
      <c r="B193" s="253"/>
      <c r="C193" s="809" t="s">
        <v>1528</v>
      </c>
      <c r="D193" s="810"/>
      <c r="E193" s="254">
        <v>14.6</v>
      </c>
      <c r="F193" s="255"/>
      <c r="G193" s="256"/>
      <c r="H193" s="257"/>
      <c r="I193" s="251"/>
      <c r="J193" s="258"/>
      <c r="K193" s="251"/>
      <c r="M193" s="252" t="s">
        <v>1528</v>
      </c>
      <c r="O193" s="240"/>
    </row>
    <row r="194" spans="1:15" ht="12.75">
      <c r="A194" s="249"/>
      <c r="B194" s="253"/>
      <c r="C194" s="809" t="s">
        <v>1529</v>
      </c>
      <c r="D194" s="810"/>
      <c r="E194" s="254">
        <v>470.8318</v>
      </c>
      <c r="F194" s="255"/>
      <c r="G194" s="256"/>
      <c r="H194" s="257"/>
      <c r="I194" s="251"/>
      <c r="J194" s="258"/>
      <c r="K194" s="251"/>
      <c r="M194" s="252" t="s">
        <v>1529</v>
      </c>
      <c r="O194" s="240"/>
    </row>
    <row r="195" spans="1:15" ht="12.75">
      <c r="A195" s="249"/>
      <c r="B195" s="253"/>
      <c r="C195" s="809" t="s">
        <v>1530</v>
      </c>
      <c r="D195" s="810"/>
      <c r="E195" s="254">
        <v>588.5397</v>
      </c>
      <c r="F195" s="255"/>
      <c r="G195" s="256"/>
      <c r="H195" s="257"/>
      <c r="I195" s="251"/>
      <c r="J195" s="258"/>
      <c r="K195" s="251"/>
      <c r="M195" s="252" t="s">
        <v>1530</v>
      </c>
      <c r="O195" s="240"/>
    </row>
    <row r="196" spans="1:15" ht="12.75">
      <c r="A196" s="249"/>
      <c r="B196" s="253"/>
      <c r="C196" s="809" t="s">
        <v>1531</v>
      </c>
      <c r="D196" s="810"/>
      <c r="E196" s="254">
        <v>-743.3489</v>
      </c>
      <c r="F196" s="255"/>
      <c r="G196" s="256"/>
      <c r="H196" s="257"/>
      <c r="I196" s="251"/>
      <c r="J196" s="258"/>
      <c r="K196" s="251"/>
      <c r="M196" s="252" t="s">
        <v>1531</v>
      </c>
      <c r="O196" s="240"/>
    </row>
    <row r="197" spans="1:15" ht="12.75">
      <c r="A197" s="249"/>
      <c r="B197" s="253"/>
      <c r="C197" s="809" t="s">
        <v>1532</v>
      </c>
      <c r="D197" s="810"/>
      <c r="E197" s="254">
        <v>-8.3</v>
      </c>
      <c r="F197" s="255"/>
      <c r="G197" s="256"/>
      <c r="H197" s="257"/>
      <c r="I197" s="251"/>
      <c r="J197" s="258"/>
      <c r="K197" s="251"/>
      <c r="M197" s="252" t="s">
        <v>1532</v>
      </c>
      <c r="O197" s="240"/>
    </row>
    <row r="198" spans="1:80" ht="12.75">
      <c r="A198" s="241">
        <v>28</v>
      </c>
      <c r="B198" s="242" t="s">
        <v>1254</v>
      </c>
      <c r="C198" s="243" t="s">
        <v>1255</v>
      </c>
      <c r="D198" s="244" t="s">
        <v>186</v>
      </c>
      <c r="E198" s="245">
        <v>8140.036</v>
      </c>
      <c r="F198" s="828"/>
      <c r="G198" s="246">
        <f>E198*F198</f>
        <v>0</v>
      </c>
      <c r="H198" s="247">
        <v>0</v>
      </c>
      <c r="I198" s="248">
        <f>E198*H198</f>
        <v>0</v>
      </c>
      <c r="J198" s="247">
        <v>0</v>
      </c>
      <c r="K198" s="248">
        <f>E198*J198</f>
        <v>0</v>
      </c>
      <c r="O198" s="240">
        <v>2</v>
      </c>
      <c r="AA198" s="213">
        <v>1</v>
      </c>
      <c r="AB198" s="213">
        <v>1</v>
      </c>
      <c r="AC198" s="213">
        <v>1</v>
      </c>
      <c r="AZ198" s="213">
        <v>1</v>
      </c>
      <c r="BA198" s="213">
        <f>IF(AZ198=1,G198,0)</f>
        <v>0</v>
      </c>
      <c r="BB198" s="213">
        <f>IF(AZ198=2,G198,0)</f>
        <v>0</v>
      </c>
      <c r="BC198" s="213">
        <f>IF(AZ198=3,G198,0)</f>
        <v>0</v>
      </c>
      <c r="BD198" s="213">
        <f>IF(AZ198=4,G198,0)</f>
        <v>0</v>
      </c>
      <c r="BE198" s="213">
        <f>IF(AZ198=5,G198,0)</f>
        <v>0</v>
      </c>
      <c r="CA198" s="240">
        <v>1</v>
      </c>
      <c r="CB198" s="240">
        <v>1</v>
      </c>
    </row>
    <row r="199" spans="1:15" ht="12.75">
      <c r="A199" s="249"/>
      <c r="B199" s="250"/>
      <c r="C199" s="768" t="s">
        <v>1256</v>
      </c>
      <c r="D199" s="769"/>
      <c r="E199" s="769"/>
      <c r="F199" s="769"/>
      <c r="G199" s="770"/>
      <c r="I199" s="251"/>
      <c r="K199" s="251"/>
      <c r="L199" s="252" t="s">
        <v>1256</v>
      </c>
      <c r="O199" s="240">
        <v>3</v>
      </c>
    </row>
    <row r="200" spans="1:15" ht="12.75">
      <c r="A200" s="249"/>
      <c r="B200" s="253"/>
      <c r="C200" s="809" t="s">
        <v>1533</v>
      </c>
      <c r="D200" s="810"/>
      <c r="E200" s="254">
        <v>8140.036</v>
      </c>
      <c r="F200" s="255"/>
      <c r="G200" s="256"/>
      <c r="H200" s="257"/>
      <c r="I200" s="251"/>
      <c r="J200" s="258"/>
      <c r="K200" s="251"/>
      <c r="M200" s="252" t="s">
        <v>1533</v>
      </c>
      <c r="O200" s="240"/>
    </row>
    <row r="201" spans="1:80" ht="12.75">
      <c r="A201" s="241">
        <v>29</v>
      </c>
      <c r="B201" s="242" t="s">
        <v>1258</v>
      </c>
      <c r="C201" s="243" t="s">
        <v>1259</v>
      </c>
      <c r="D201" s="244" t="s">
        <v>186</v>
      </c>
      <c r="E201" s="245">
        <v>126.7112</v>
      </c>
      <c r="F201" s="828"/>
      <c r="G201" s="246">
        <f>E201*F201</f>
        <v>0</v>
      </c>
      <c r="H201" s="247">
        <v>0</v>
      </c>
      <c r="I201" s="248">
        <f>E201*H201</f>
        <v>0</v>
      </c>
      <c r="J201" s="247">
        <v>0</v>
      </c>
      <c r="K201" s="248">
        <f>E201*J201</f>
        <v>0</v>
      </c>
      <c r="O201" s="240">
        <v>2</v>
      </c>
      <c r="AA201" s="213">
        <v>1</v>
      </c>
      <c r="AB201" s="213">
        <v>1</v>
      </c>
      <c r="AC201" s="213">
        <v>1</v>
      </c>
      <c r="AZ201" s="213">
        <v>1</v>
      </c>
      <c r="BA201" s="213">
        <f>IF(AZ201=1,G201,0)</f>
        <v>0</v>
      </c>
      <c r="BB201" s="213">
        <f>IF(AZ201=2,G201,0)</f>
        <v>0</v>
      </c>
      <c r="BC201" s="213">
        <f>IF(AZ201=3,G201,0)</f>
        <v>0</v>
      </c>
      <c r="BD201" s="213">
        <f>IF(AZ201=4,G201,0)</f>
        <v>0</v>
      </c>
      <c r="BE201" s="213">
        <f>IF(AZ201=5,G201,0)</f>
        <v>0</v>
      </c>
      <c r="CA201" s="240">
        <v>1</v>
      </c>
      <c r="CB201" s="240">
        <v>1</v>
      </c>
    </row>
    <row r="202" spans="1:15" ht="12.75">
      <c r="A202" s="249"/>
      <c r="B202" s="250"/>
      <c r="C202" s="768" t="s">
        <v>1260</v>
      </c>
      <c r="D202" s="769"/>
      <c r="E202" s="769"/>
      <c r="F202" s="769"/>
      <c r="G202" s="770"/>
      <c r="I202" s="251"/>
      <c r="K202" s="251"/>
      <c r="L202" s="252" t="s">
        <v>1260</v>
      </c>
      <c r="O202" s="240">
        <v>3</v>
      </c>
    </row>
    <row r="203" spans="1:15" ht="12.75">
      <c r="A203" s="249"/>
      <c r="B203" s="253"/>
      <c r="C203" s="809" t="s">
        <v>1534</v>
      </c>
      <c r="D203" s="810"/>
      <c r="E203" s="254">
        <v>6.0832</v>
      </c>
      <c r="F203" s="255"/>
      <c r="G203" s="256"/>
      <c r="H203" s="257"/>
      <c r="I203" s="251"/>
      <c r="J203" s="258"/>
      <c r="K203" s="251"/>
      <c r="M203" s="252" t="s">
        <v>1534</v>
      </c>
      <c r="O203" s="240"/>
    </row>
    <row r="204" spans="1:15" ht="12.75">
      <c r="A204" s="249"/>
      <c r="B204" s="253"/>
      <c r="C204" s="809" t="s">
        <v>1535</v>
      </c>
      <c r="D204" s="810"/>
      <c r="E204" s="254">
        <v>2.92</v>
      </c>
      <c r="F204" s="255"/>
      <c r="G204" s="256"/>
      <c r="H204" s="257"/>
      <c r="I204" s="251"/>
      <c r="J204" s="258"/>
      <c r="K204" s="251"/>
      <c r="M204" s="252" t="s">
        <v>1535</v>
      </c>
      <c r="O204" s="240"/>
    </row>
    <row r="205" spans="1:15" ht="12.75">
      <c r="A205" s="249"/>
      <c r="B205" s="253"/>
      <c r="C205" s="809" t="s">
        <v>1536</v>
      </c>
      <c r="D205" s="810"/>
      <c r="E205" s="254">
        <v>117.708</v>
      </c>
      <c r="F205" s="255"/>
      <c r="G205" s="256"/>
      <c r="H205" s="257"/>
      <c r="I205" s="251"/>
      <c r="J205" s="258"/>
      <c r="K205" s="251"/>
      <c r="M205" s="252" t="s">
        <v>1536</v>
      </c>
      <c r="O205" s="240"/>
    </row>
    <row r="206" spans="1:80" ht="12.75">
      <c r="A206" s="241">
        <v>30</v>
      </c>
      <c r="B206" s="242" t="s">
        <v>1262</v>
      </c>
      <c r="C206" s="243" t="s">
        <v>1263</v>
      </c>
      <c r="D206" s="244" t="s">
        <v>186</v>
      </c>
      <c r="E206" s="245">
        <v>2534.224</v>
      </c>
      <c r="F206" s="828"/>
      <c r="G206" s="246">
        <f>E206*F206</f>
        <v>0</v>
      </c>
      <c r="H206" s="247">
        <v>0</v>
      </c>
      <c r="I206" s="248">
        <f>E206*H206</f>
        <v>0</v>
      </c>
      <c r="J206" s="247">
        <v>0</v>
      </c>
      <c r="K206" s="248">
        <f>E206*J206</f>
        <v>0</v>
      </c>
      <c r="O206" s="240">
        <v>2</v>
      </c>
      <c r="AA206" s="213">
        <v>1</v>
      </c>
      <c r="AB206" s="213">
        <v>1</v>
      </c>
      <c r="AC206" s="213">
        <v>1</v>
      </c>
      <c r="AZ206" s="213">
        <v>1</v>
      </c>
      <c r="BA206" s="213">
        <f>IF(AZ206=1,G206,0)</f>
        <v>0</v>
      </c>
      <c r="BB206" s="213">
        <f>IF(AZ206=2,G206,0)</f>
        <v>0</v>
      </c>
      <c r="BC206" s="213">
        <f>IF(AZ206=3,G206,0)</f>
        <v>0</v>
      </c>
      <c r="BD206" s="213">
        <f>IF(AZ206=4,G206,0)</f>
        <v>0</v>
      </c>
      <c r="BE206" s="213">
        <f>IF(AZ206=5,G206,0)</f>
        <v>0</v>
      </c>
      <c r="CA206" s="240">
        <v>1</v>
      </c>
      <c r="CB206" s="240">
        <v>1</v>
      </c>
    </row>
    <row r="207" spans="1:15" ht="12.75">
      <c r="A207" s="249"/>
      <c r="B207" s="250"/>
      <c r="C207" s="768" t="s">
        <v>1256</v>
      </c>
      <c r="D207" s="769"/>
      <c r="E207" s="769"/>
      <c r="F207" s="769"/>
      <c r="G207" s="770"/>
      <c r="I207" s="251"/>
      <c r="K207" s="251"/>
      <c r="L207" s="252" t="s">
        <v>1256</v>
      </c>
      <c r="O207" s="240">
        <v>3</v>
      </c>
    </row>
    <row r="208" spans="1:15" ht="12.75">
      <c r="A208" s="249"/>
      <c r="B208" s="253"/>
      <c r="C208" s="809" t="s">
        <v>1537</v>
      </c>
      <c r="D208" s="810"/>
      <c r="E208" s="254">
        <v>2534.224</v>
      </c>
      <c r="F208" s="255"/>
      <c r="G208" s="256"/>
      <c r="H208" s="257"/>
      <c r="I208" s="251"/>
      <c r="J208" s="258"/>
      <c r="K208" s="251"/>
      <c r="M208" s="252" t="s">
        <v>1537</v>
      </c>
      <c r="O208" s="240"/>
    </row>
    <row r="209" spans="1:80" ht="12.75">
      <c r="A209" s="241">
        <v>31</v>
      </c>
      <c r="B209" s="242" t="s">
        <v>1265</v>
      </c>
      <c r="C209" s="243" t="s">
        <v>1266</v>
      </c>
      <c r="D209" s="244" t="s">
        <v>186</v>
      </c>
      <c r="E209" s="245">
        <v>533.713</v>
      </c>
      <c r="F209" s="828"/>
      <c r="G209" s="246">
        <f>E209*F209</f>
        <v>0</v>
      </c>
      <c r="H209" s="247">
        <v>0</v>
      </c>
      <c r="I209" s="248">
        <f>E209*H209</f>
        <v>0</v>
      </c>
      <c r="J209" s="247">
        <v>0</v>
      </c>
      <c r="K209" s="248">
        <f>E209*J209</f>
        <v>0</v>
      </c>
      <c r="O209" s="240">
        <v>2</v>
      </c>
      <c r="AA209" s="213">
        <v>1</v>
      </c>
      <c r="AB209" s="213">
        <v>1</v>
      </c>
      <c r="AC209" s="213">
        <v>1</v>
      </c>
      <c r="AZ209" s="213">
        <v>1</v>
      </c>
      <c r="BA209" s="213">
        <f>IF(AZ209=1,G209,0)</f>
        <v>0</v>
      </c>
      <c r="BB209" s="213">
        <f>IF(AZ209=2,G209,0)</f>
        <v>0</v>
      </c>
      <c r="BC209" s="213">
        <f>IF(AZ209=3,G209,0)</f>
        <v>0</v>
      </c>
      <c r="BD209" s="213">
        <f>IF(AZ209=4,G209,0)</f>
        <v>0</v>
      </c>
      <c r="BE209" s="213">
        <f>IF(AZ209=5,G209,0)</f>
        <v>0</v>
      </c>
      <c r="CA209" s="240">
        <v>1</v>
      </c>
      <c r="CB209" s="240">
        <v>1</v>
      </c>
    </row>
    <row r="210" spans="1:15" ht="12.75">
      <c r="A210" s="249"/>
      <c r="B210" s="250"/>
      <c r="C210" s="768" t="s">
        <v>1267</v>
      </c>
      <c r="D210" s="769"/>
      <c r="E210" s="769"/>
      <c r="F210" s="769"/>
      <c r="G210" s="770"/>
      <c r="I210" s="251"/>
      <c r="K210" s="251"/>
      <c r="L210" s="252" t="s">
        <v>1267</v>
      </c>
      <c r="O210" s="240">
        <v>3</v>
      </c>
    </row>
    <row r="211" spans="1:15" ht="12.75">
      <c r="A211" s="249"/>
      <c r="B211" s="253"/>
      <c r="C211" s="809" t="s">
        <v>1538</v>
      </c>
      <c r="D211" s="810"/>
      <c r="E211" s="254">
        <v>407.0018</v>
      </c>
      <c r="F211" s="255"/>
      <c r="G211" s="256"/>
      <c r="H211" s="257"/>
      <c r="I211" s="251"/>
      <c r="J211" s="258"/>
      <c r="K211" s="251"/>
      <c r="M211" s="252" t="s">
        <v>1538</v>
      </c>
      <c r="O211" s="240"/>
    </row>
    <row r="212" spans="1:15" ht="12.75">
      <c r="A212" s="249"/>
      <c r="B212" s="253"/>
      <c r="C212" s="809" t="s">
        <v>1539</v>
      </c>
      <c r="D212" s="810"/>
      <c r="E212" s="254">
        <v>126.7112</v>
      </c>
      <c r="F212" s="255"/>
      <c r="G212" s="256"/>
      <c r="H212" s="257"/>
      <c r="I212" s="251"/>
      <c r="J212" s="258"/>
      <c r="K212" s="251"/>
      <c r="M212" s="252" t="s">
        <v>1539</v>
      </c>
      <c r="O212" s="240"/>
    </row>
    <row r="213" spans="1:80" ht="12.75">
      <c r="A213" s="241">
        <v>32</v>
      </c>
      <c r="B213" s="242" t="s">
        <v>1268</v>
      </c>
      <c r="C213" s="243" t="s">
        <v>1269</v>
      </c>
      <c r="D213" s="244" t="s">
        <v>186</v>
      </c>
      <c r="E213" s="245">
        <v>407.0018</v>
      </c>
      <c r="F213" s="828"/>
      <c r="G213" s="246">
        <f>E213*F213</f>
        <v>0</v>
      </c>
      <c r="H213" s="247">
        <v>0</v>
      </c>
      <c r="I213" s="248">
        <f>E213*H213</f>
        <v>0</v>
      </c>
      <c r="J213" s="247">
        <v>0</v>
      </c>
      <c r="K213" s="248">
        <f>E213*J213</f>
        <v>0</v>
      </c>
      <c r="O213" s="240">
        <v>2</v>
      </c>
      <c r="AA213" s="213">
        <v>1</v>
      </c>
      <c r="AB213" s="213">
        <v>1</v>
      </c>
      <c r="AC213" s="213">
        <v>1</v>
      </c>
      <c r="AZ213" s="213">
        <v>1</v>
      </c>
      <c r="BA213" s="213">
        <f>IF(AZ213=1,G213,0)</f>
        <v>0</v>
      </c>
      <c r="BB213" s="213">
        <f>IF(AZ213=2,G213,0)</f>
        <v>0</v>
      </c>
      <c r="BC213" s="213">
        <f>IF(AZ213=3,G213,0)</f>
        <v>0</v>
      </c>
      <c r="BD213" s="213">
        <f>IF(AZ213=4,G213,0)</f>
        <v>0</v>
      </c>
      <c r="BE213" s="213">
        <f>IF(AZ213=5,G213,0)</f>
        <v>0</v>
      </c>
      <c r="CA213" s="240">
        <v>1</v>
      </c>
      <c r="CB213" s="240">
        <v>1</v>
      </c>
    </row>
    <row r="214" spans="1:15" ht="12.75">
      <c r="A214" s="249"/>
      <c r="B214" s="253"/>
      <c r="C214" s="809" t="s">
        <v>1521</v>
      </c>
      <c r="D214" s="810"/>
      <c r="E214" s="254">
        <v>8.5</v>
      </c>
      <c r="F214" s="255"/>
      <c r="G214" s="256"/>
      <c r="H214" s="257"/>
      <c r="I214" s="251"/>
      <c r="J214" s="258"/>
      <c r="K214" s="251"/>
      <c r="M214" s="252" t="s">
        <v>1521</v>
      </c>
      <c r="O214" s="240"/>
    </row>
    <row r="215" spans="1:15" ht="12.75">
      <c r="A215" s="249"/>
      <c r="B215" s="253"/>
      <c r="C215" s="809" t="s">
        <v>1522</v>
      </c>
      <c r="D215" s="810"/>
      <c r="E215" s="254">
        <v>8.5</v>
      </c>
      <c r="F215" s="255"/>
      <c r="G215" s="256"/>
      <c r="H215" s="257"/>
      <c r="I215" s="251"/>
      <c r="J215" s="258"/>
      <c r="K215" s="251"/>
      <c r="M215" s="252" t="s">
        <v>1522</v>
      </c>
      <c r="O215" s="240"/>
    </row>
    <row r="216" spans="1:15" ht="12.75">
      <c r="A216" s="249"/>
      <c r="B216" s="253"/>
      <c r="C216" s="809" t="s">
        <v>1523</v>
      </c>
      <c r="D216" s="810"/>
      <c r="E216" s="254">
        <v>0.625</v>
      </c>
      <c r="F216" s="255"/>
      <c r="G216" s="256"/>
      <c r="H216" s="257"/>
      <c r="I216" s="251"/>
      <c r="J216" s="258"/>
      <c r="K216" s="251"/>
      <c r="M216" s="252" t="s">
        <v>1523</v>
      </c>
      <c r="O216" s="240"/>
    </row>
    <row r="217" spans="1:15" ht="12.75">
      <c r="A217" s="249"/>
      <c r="B217" s="253"/>
      <c r="C217" s="809" t="s">
        <v>1524</v>
      </c>
      <c r="D217" s="810"/>
      <c r="E217" s="254">
        <v>0.625</v>
      </c>
      <c r="F217" s="255"/>
      <c r="G217" s="256"/>
      <c r="H217" s="257"/>
      <c r="I217" s="251"/>
      <c r="J217" s="258"/>
      <c r="K217" s="251"/>
      <c r="M217" s="252" t="s">
        <v>1524</v>
      </c>
      <c r="O217" s="240"/>
    </row>
    <row r="218" spans="1:15" ht="12.75">
      <c r="A218" s="249"/>
      <c r="B218" s="253"/>
      <c r="C218" s="809" t="s">
        <v>1525</v>
      </c>
      <c r="D218" s="810"/>
      <c r="E218" s="254">
        <v>24.333</v>
      </c>
      <c r="F218" s="255"/>
      <c r="G218" s="256"/>
      <c r="H218" s="257"/>
      <c r="I218" s="251"/>
      <c r="J218" s="258"/>
      <c r="K218" s="251"/>
      <c r="M218" s="252" t="s">
        <v>1525</v>
      </c>
      <c r="O218" s="240"/>
    </row>
    <row r="219" spans="1:15" ht="12.75">
      <c r="A219" s="249"/>
      <c r="B219" s="253"/>
      <c r="C219" s="809" t="s">
        <v>1526</v>
      </c>
      <c r="D219" s="810"/>
      <c r="E219" s="254">
        <v>30.4162</v>
      </c>
      <c r="F219" s="255"/>
      <c r="G219" s="256"/>
      <c r="H219" s="257"/>
      <c r="I219" s="251"/>
      <c r="J219" s="258"/>
      <c r="K219" s="251"/>
      <c r="M219" s="252" t="s">
        <v>1526</v>
      </c>
      <c r="O219" s="240"/>
    </row>
    <row r="220" spans="1:15" ht="12.75">
      <c r="A220" s="249"/>
      <c r="B220" s="253"/>
      <c r="C220" s="809" t="s">
        <v>1527</v>
      </c>
      <c r="D220" s="810"/>
      <c r="E220" s="254">
        <v>11.68</v>
      </c>
      <c r="F220" s="255"/>
      <c r="G220" s="256"/>
      <c r="H220" s="257"/>
      <c r="I220" s="251"/>
      <c r="J220" s="258"/>
      <c r="K220" s="251"/>
      <c r="M220" s="252" t="s">
        <v>1527</v>
      </c>
      <c r="O220" s="240"/>
    </row>
    <row r="221" spans="1:15" ht="12.75">
      <c r="A221" s="249"/>
      <c r="B221" s="253"/>
      <c r="C221" s="809" t="s">
        <v>1528</v>
      </c>
      <c r="D221" s="810"/>
      <c r="E221" s="254">
        <v>14.6</v>
      </c>
      <c r="F221" s="255"/>
      <c r="G221" s="256"/>
      <c r="H221" s="257"/>
      <c r="I221" s="251"/>
      <c r="J221" s="258"/>
      <c r="K221" s="251"/>
      <c r="M221" s="252" t="s">
        <v>1528</v>
      </c>
      <c r="O221" s="240"/>
    </row>
    <row r="222" spans="1:15" ht="12.75">
      <c r="A222" s="249"/>
      <c r="B222" s="253"/>
      <c r="C222" s="809" t="s">
        <v>1529</v>
      </c>
      <c r="D222" s="810"/>
      <c r="E222" s="254">
        <v>470.8318</v>
      </c>
      <c r="F222" s="255"/>
      <c r="G222" s="256"/>
      <c r="H222" s="257"/>
      <c r="I222" s="251"/>
      <c r="J222" s="258"/>
      <c r="K222" s="251"/>
      <c r="M222" s="252" t="s">
        <v>1529</v>
      </c>
      <c r="O222" s="240"/>
    </row>
    <row r="223" spans="1:15" ht="12.75">
      <c r="A223" s="249"/>
      <c r="B223" s="253"/>
      <c r="C223" s="809" t="s">
        <v>1530</v>
      </c>
      <c r="D223" s="810"/>
      <c r="E223" s="254">
        <v>588.5397</v>
      </c>
      <c r="F223" s="255"/>
      <c r="G223" s="256"/>
      <c r="H223" s="257"/>
      <c r="I223" s="251"/>
      <c r="J223" s="258"/>
      <c r="K223" s="251"/>
      <c r="M223" s="252" t="s">
        <v>1530</v>
      </c>
      <c r="O223" s="240"/>
    </row>
    <row r="224" spans="1:15" ht="12.75">
      <c r="A224" s="249"/>
      <c r="B224" s="253"/>
      <c r="C224" s="809" t="s">
        <v>1531</v>
      </c>
      <c r="D224" s="810"/>
      <c r="E224" s="254">
        <v>-743.3489</v>
      </c>
      <c r="F224" s="255"/>
      <c r="G224" s="256"/>
      <c r="H224" s="257"/>
      <c r="I224" s="251"/>
      <c r="J224" s="258"/>
      <c r="K224" s="251"/>
      <c r="M224" s="252" t="s">
        <v>1531</v>
      </c>
      <c r="O224" s="240"/>
    </row>
    <row r="225" spans="1:15" ht="12.75">
      <c r="A225" s="249"/>
      <c r="B225" s="253"/>
      <c r="C225" s="809" t="s">
        <v>1532</v>
      </c>
      <c r="D225" s="810"/>
      <c r="E225" s="254">
        <v>-8.3</v>
      </c>
      <c r="F225" s="255"/>
      <c r="G225" s="256"/>
      <c r="H225" s="257"/>
      <c r="I225" s="251"/>
      <c r="J225" s="258"/>
      <c r="K225" s="251"/>
      <c r="M225" s="252" t="s">
        <v>1532</v>
      </c>
      <c r="O225" s="240"/>
    </row>
    <row r="226" spans="1:80" ht="12.75">
      <c r="A226" s="241">
        <v>33</v>
      </c>
      <c r="B226" s="242" t="s">
        <v>1270</v>
      </c>
      <c r="C226" s="243" t="s">
        <v>1271</v>
      </c>
      <c r="D226" s="244" t="s">
        <v>186</v>
      </c>
      <c r="E226" s="245">
        <v>126.7112</v>
      </c>
      <c r="F226" s="828"/>
      <c r="G226" s="246">
        <f>E226*F226</f>
        <v>0</v>
      </c>
      <c r="H226" s="247">
        <v>0</v>
      </c>
      <c r="I226" s="248">
        <f>E226*H226</f>
        <v>0</v>
      </c>
      <c r="J226" s="247">
        <v>0</v>
      </c>
      <c r="K226" s="248">
        <f>E226*J226</f>
        <v>0</v>
      </c>
      <c r="O226" s="240">
        <v>2</v>
      </c>
      <c r="AA226" s="213">
        <v>1</v>
      </c>
      <c r="AB226" s="213">
        <v>1</v>
      </c>
      <c r="AC226" s="213">
        <v>1</v>
      </c>
      <c r="AZ226" s="213">
        <v>1</v>
      </c>
      <c r="BA226" s="213">
        <f>IF(AZ226=1,G226,0)</f>
        <v>0</v>
      </c>
      <c r="BB226" s="213">
        <f>IF(AZ226=2,G226,0)</f>
        <v>0</v>
      </c>
      <c r="BC226" s="213">
        <f>IF(AZ226=3,G226,0)</f>
        <v>0</v>
      </c>
      <c r="BD226" s="213">
        <f>IF(AZ226=4,G226,0)</f>
        <v>0</v>
      </c>
      <c r="BE226" s="213">
        <f>IF(AZ226=5,G226,0)</f>
        <v>0</v>
      </c>
      <c r="CA226" s="240">
        <v>1</v>
      </c>
      <c r="CB226" s="240">
        <v>1</v>
      </c>
    </row>
    <row r="227" spans="1:15" ht="12.75">
      <c r="A227" s="249"/>
      <c r="B227" s="253"/>
      <c r="C227" s="809" t="s">
        <v>1534</v>
      </c>
      <c r="D227" s="810"/>
      <c r="E227" s="254">
        <v>6.0832</v>
      </c>
      <c r="F227" s="255"/>
      <c r="G227" s="256"/>
      <c r="H227" s="257"/>
      <c r="I227" s="251"/>
      <c r="J227" s="258"/>
      <c r="K227" s="251"/>
      <c r="M227" s="252" t="s">
        <v>1534</v>
      </c>
      <c r="O227" s="240"/>
    </row>
    <row r="228" spans="1:15" ht="12.75">
      <c r="A228" s="249"/>
      <c r="B228" s="253"/>
      <c r="C228" s="809" t="s">
        <v>1535</v>
      </c>
      <c r="D228" s="810"/>
      <c r="E228" s="254">
        <v>2.92</v>
      </c>
      <c r="F228" s="255"/>
      <c r="G228" s="256"/>
      <c r="H228" s="257"/>
      <c r="I228" s="251"/>
      <c r="J228" s="258"/>
      <c r="K228" s="251"/>
      <c r="M228" s="252" t="s">
        <v>1535</v>
      </c>
      <c r="O228" s="240"/>
    </row>
    <row r="229" spans="1:15" ht="12.75">
      <c r="A229" s="249"/>
      <c r="B229" s="253"/>
      <c r="C229" s="809" t="s">
        <v>1536</v>
      </c>
      <c r="D229" s="810"/>
      <c r="E229" s="254">
        <v>117.708</v>
      </c>
      <c r="F229" s="255"/>
      <c r="G229" s="256"/>
      <c r="H229" s="257"/>
      <c r="I229" s="251"/>
      <c r="J229" s="258"/>
      <c r="K229" s="251"/>
      <c r="M229" s="252" t="s">
        <v>1536</v>
      </c>
      <c r="O229" s="240"/>
    </row>
    <row r="230" spans="1:80" ht="12.75">
      <c r="A230" s="241">
        <v>34</v>
      </c>
      <c r="B230" s="242" t="s">
        <v>1540</v>
      </c>
      <c r="C230" s="243" t="s">
        <v>1541</v>
      </c>
      <c r="D230" s="244" t="s">
        <v>183</v>
      </c>
      <c r="E230" s="245">
        <v>5.4</v>
      </c>
      <c r="F230" s="828"/>
      <c r="G230" s="246">
        <f>E230*F230</f>
        <v>0</v>
      </c>
      <c r="H230" s="247">
        <v>0.0007</v>
      </c>
      <c r="I230" s="248">
        <f>E230*H230</f>
        <v>0.0037800000000000004</v>
      </c>
      <c r="J230" s="247">
        <v>0</v>
      </c>
      <c r="K230" s="248">
        <f>E230*J230</f>
        <v>0</v>
      </c>
      <c r="O230" s="240">
        <v>2</v>
      </c>
      <c r="AA230" s="213">
        <v>1</v>
      </c>
      <c r="AB230" s="213">
        <v>1</v>
      </c>
      <c r="AC230" s="213">
        <v>1</v>
      </c>
      <c r="AZ230" s="213">
        <v>1</v>
      </c>
      <c r="BA230" s="213">
        <f>IF(AZ230=1,G230,0)</f>
        <v>0</v>
      </c>
      <c r="BB230" s="213">
        <f>IF(AZ230=2,G230,0)</f>
        <v>0</v>
      </c>
      <c r="BC230" s="213">
        <f>IF(AZ230=3,G230,0)</f>
        <v>0</v>
      </c>
      <c r="BD230" s="213">
        <f>IF(AZ230=4,G230,0)</f>
        <v>0</v>
      </c>
      <c r="BE230" s="213">
        <f>IF(AZ230=5,G230,0)</f>
        <v>0</v>
      </c>
      <c r="CA230" s="240">
        <v>1</v>
      </c>
      <c r="CB230" s="240">
        <v>1</v>
      </c>
    </row>
    <row r="231" spans="1:15" ht="12.75">
      <c r="A231" s="249"/>
      <c r="B231" s="253"/>
      <c r="C231" s="809" t="s">
        <v>1542</v>
      </c>
      <c r="D231" s="810"/>
      <c r="E231" s="254">
        <v>5.4</v>
      </c>
      <c r="F231" s="255"/>
      <c r="G231" s="256"/>
      <c r="H231" s="257"/>
      <c r="I231" s="251"/>
      <c r="J231" s="258"/>
      <c r="K231" s="251"/>
      <c r="M231" s="252" t="s">
        <v>1542</v>
      </c>
      <c r="O231" s="240"/>
    </row>
    <row r="232" spans="1:80" ht="12.75">
      <c r="A232" s="241">
        <v>35</v>
      </c>
      <c r="B232" s="242" t="s">
        <v>1543</v>
      </c>
      <c r="C232" s="243" t="s">
        <v>1544</v>
      </c>
      <c r="D232" s="244" t="s">
        <v>183</v>
      </c>
      <c r="E232" s="245">
        <v>5.4</v>
      </c>
      <c r="F232" s="828"/>
      <c r="G232" s="246">
        <f>E232*F232</f>
        <v>0</v>
      </c>
      <c r="H232" s="247">
        <v>0</v>
      </c>
      <c r="I232" s="248">
        <f>E232*H232</f>
        <v>0</v>
      </c>
      <c r="J232" s="247">
        <v>0</v>
      </c>
      <c r="K232" s="248">
        <f>E232*J232</f>
        <v>0</v>
      </c>
      <c r="O232" s="240">
        <v>2</v>
      </c>
      <c r="AA232" s="213">
        <v>1</v>
      </c>
      <c r="AB232" s="213">
        <v>1</v>
      </c>
      <c r="AC232" s="213">
        <v>1</v>
      </c>
      <c r="AZ232" s="213">
        <v>1</v>
      </c>
      <c r="BA232" s="213">
        <f>IF(AZ232=1,G232,0)</f>
        <v>0</v>
      </c>
      <c r="BB232" s="213">
        <f>IF(AZ232=2,G232,0)</f>
        <v>0</v>
      </c>
      <c r="BC232" s="213">
        <f>IF(AZ232=3,G232,0)</f>
        <v>0</v>
      </c>
      <c r="BD232" s="213">
        <f>IF(AZ232=4,G232,0)</f>
        <v>0</v>
      </c>
      <c r="BE232" s="213">
        <f>IF(AZ232=5,G232,0)</f>
        <v>0</v>
      </c>
      <c r="CA232" s="240">
        <v>1</v>
      </c>
      <c r="CB232" s="240">
        <v>1</v>
      </c>
    </row>
    <row r="233" spans="1:15" ht="12.75">
      <c r="A233" s="249"/>
      <c r="B233" s="253"/>
      <c r="C233" s="809" t="s">
        <v>1542</v>
      </c>
      <c r="D233" s="810"/>
      <c r="E233" s="254">
        <v>5.4</v>
      </c>
      <c r="F233" s="255"/>
      <c r="G233" s="256"/>
      <c r="H233" s="257"/>
      <c r="I233" s="251"/>
      <c r="J233" s="258"/>
      <c r="K233" s="251"/>
      <c r="M233" s="252" t="s">
        <v>1542</v>
      </c>
      <c r="O233" s="240"/>
    </row>
    <row r="234" spans="1:80" ht="12.75">
      <c r="A234" s="241">
        <v>36</v>
      </c>
      <c r="B234" s="242" t="s">
        <v>1545</v>
      </c>
      <c r="C234" s="243" t="s">
        <v>1546</v>
      </c>
      <c r="D234" s="244" t="s">
        <v>183</v>
      </c>
      <c r="E234" s="245">
        <v>23.4</v>
      </c>
      <c r="F234" s="828"/>
      <c r="G234" s="246">
        <f>E234*F234</f>
        <v>0</v>
      </c>
      <c r="H234" s="247">
        <v>0.0007</v>
      </c>
      <c r="I234" s="248">
        <f>E234*H234</f>
        <v>0.01638</v>
      </c>
      <c r="J234" s="247"/>
      <c r="K234" s="248">
        <f>E234*J234</f>
        <v>0</v>
      </c>
      <c r="O234" s="240">
        <v>2</v>
      </c>
      <c r="AA234" s="213">
        <v>12</v>
      </c>
      <c r="AB234" s="213">
        <v>0</v>
      </c>
      <c r="AC234" s="213">
        <v>75</v>
      </c>
      <c r="AZ234" s="213">
        <v>1</v>
      </c>
      <c r="BA234" s="213">
        <f>IF(AZ234=1,G234,0)</f>
        <v>0</v>
      </c>
      <c r="BB234" s="213">
        <f>IF(AZ234=2,G234,0)</f>
        <v>0</v>
      </c>
      <c r="BC234" s="213">
        <f>IF(AZ234=3,G234,0)</f>
        <v>0</v>
      </c>
      <c r="BD234" s="213">
        <f>IF(AZ234=4,G234,0)</f>
        <v>0</v>
      </c>
      <c r="BE234" s="213">
        <f>IF(AZ234=5,G234,0)</f>
        <v>0</v>
      </c>
      <c r="CA234" s="240">
        <v>12</v>
      </c>
      <c r="CB234" s="240">
        <v>0</v>
      </c>
    </row>
    <row r="235" spans="1:15" ht="12.75">
      <c r="A235" s="249"/>
      <c r="B235" s="253"/>
      <c r="C235" s="809" t="s">
        <v>1547</v>
      </c>
      <c r="D235" s="810"/>
      <c r="E235" s="254">
        <v>23.4</v>
      </c>
      <c r="F235" s="255"/>
      <c r="G235" s="256"/>
      <c r="H235" s="257"/>
      <c r="I235" s="251"/>
      <c r="J235" s="258"/>
      <c r="K235" s="251"/>
      <c r="M235" s="252" t="s">
        <v>1547</v>
      </c>
      <c r="O235" s="240"/>
    </row>
    <row r="236" spans="1:80" ht="12.75">
      <c r="A236" s="241">
        <v>37</v>
      </c>
      <c r="B236" s="242" t="s">
        <v>1548</v>
      </c>
      <c r="C236" s="243" t="s">
        <v>1549</v>
      </c>
      <c r="D236" s="244" t="s">
        <v>183</v>
      </c>
      <c r="E236" s="245">
        <v>23.4</v>
      </c>
      <c r="F236" s="828"/>
      <c r="G236" s="246">
        <f>E236*F236</f>
        <v>0</v>
      </c>
      <c r="H236" s="247">
        <v>0</v>
      </c>
      <c r="I236" s="248">
        <f>E236*H236</f>
        <v>0</v>
      </c>
      <c r="J236" s="247"/>
      <c r="K236" s="248">
        <f>E236*J236</f>
        <v>0</v>
      </c>
      <c r="O236" s="240">
        <v>2</v>
      </c>
      <c r="AA236" s="213">
        <v>12</v>
      </c>
      <c r="AB236" s="213">
        <v>0</v>
      </c>
      <c r="AC236" s="213">
        <v>76</v>
      </c>
      <c r="AZ236" s="213">
        <v>1</v>
      </c>
      <c r="BA236" s="213">
        <f>IF(AZ236=1,G236,0)</f>
        <v>0</v>
      </c>
      <c r="BB236" s="213">
        <f>IF(AZ236=2,G236,0)</f>
        <v>0</v>
      </c>
      <c r="BC236" s="213">
        <f>IF(AZ236=3,G236,0)</f>
        <v>0</v>
      </c>
      <c r="BD236" s="213">
        <f>IF(AZ236=4,G236,0)</f>
        <v>0</v>
      </c>
      <c r="BE236" s="213">
        <f>IF(AZ236=5,G236,0)</f>
        <v>0</v>
      </c>
      <c r="CA236" s="240">
        <v>12</v>
      </c>
      <c r="CB236" s="240">
        <v>0</v>
      </c>
    </row>
    <row r="237" spans="1:15" ht="12.75">
      <c r="A237" s="249"/>
      <c r="B237" s="253"/>
      <c r="C237" s="809" t="s">
        <v>1547</v>
      </c>
      <c r="D237" s="810"/>
      <c r="E237" s="254">
        <v>23.4</v>
      </c>
      <c r="F237" s="255"/>
      <c r="G237" s="256"/>
      <c r="H237" s="257"/>
      <c r="I237" s="251"/>
      <c r="J237" s="258"/>
      <c r="K237" s="251"/>
      <c r="M237" s="252" t="s">
        <v>1547</v>
      </c>
      <c r="O237" s="240"/>
    </row>
    <row r="238" spans="1:80" ht="12.75">
      <c r="A238" s="241">
        <v>38</v>
      </c>
      <c r="B238" s="242" t="s">
        <v>1550</v>
      </c>
      <c r="C238" s="243" t="s">
        <v>1551</v>
      </c>
      <c r="D238" s="244" t="s">
        <v>183</v>
      </c>
      <c r="E238" s="245">
        <v>29.4</v>
      </c>
      <c r="F238" s="828"/>
      <c r="G238" s="246">
        <f>E238*F238</f>
        <v>0</v>
      </c>
      <c r="H238" s="247">
        <v>0.00072</v>
      </c>
      <c r="I238" s="248">
        <f>E238*H238</f>
        <v>0.021168</v>
      </c>
      <c r="J238" s="247"/>
      <c r="K238" s="248">
        <f>E238*J238</f>
        <v>0</v>
      </c>
      <c r="O238" s="240">
        <v>2</v>
      </c>
      <c r="AA238" s="213">
        <v>12</v>
      </c>
      <c r="AB238" s="213">
        <v>0</v>
      </c>
      <c r="AC238" s="213">
        <v>68</v>
      </c>
      <c r="AZ238" s="213">
        <v>1</v>
      </c>
      <c r="BA238" s="213">
        <f>IF(AZ238=1,G238,0)</f>
        <v>0</v>
      </c>
      <c r="BB238" s="213">
        <f>IF(AZ238=2,G238,0)</f>
        <v>0</v>
      </c>
      <c r="BC238" s="213">
        <f>IF(AZ238=3,G238,0)</f>
        <v>0</v>
      </c>
      <c r="BD238" s="213">
        <f>IF(AZ238=4,G238,0)</f>
        <v>0</v>
      </c>
      <c r="BE238" s="213">
        <f>IF(AZ238=5,G238,0)</f>
        <v>0</v>
      </c>
      <c r="CA238" s="240">
        <v>12</v>
      </c>
      <c r="CB238" s="240">
        <v>0</v>
      </c>
    </row>
    <row r="239" spans="1:15" ht="12.75">
      <c r="A239" s="249"/>
      <c r="B239" s="253"/>
      <c r="C239" s="809" t="s">
        <v>1552</v>
      </c>
      <c r="D239" s="810"/>
      <c r="E239" s="254">
        <v>29.4</v>
      </c>
      <c r="F239" s="255"/>
      <c r="G239" s="256"/>
      <c r="H239" s="257"/>
      <c r="I239" s="251"/>
      <c r="J239" s="258"/>
      <c r="K239" s="251"/>
      <c r="M239" s="252" t="s">
        <v>1552</v>
      </c>
      <c r="O239" s="240"/>
    </row>
    <row r="240" spans="1:80" ht="12.75">
      <c r="A240" s="241">
        <v>39</v>
      </c>
      <c r="B240" s="242" t="s">
        <v>1553</v>
      </c>
      <c r="C240" s="243" t="s">
        <v>1554</v>
      </c>
      <c r="D240" s="244" t="s">
        <v>183</v>
      </c>
      <c r="E240" s="245">
        <v>29.4</v>
      </c>
      <c r="F240" s="828"/>
      <c r="G240" s="246">
        <f>E240*F240</f>
        <v>0</v>
      </c>
      <c r="H240" s="247">
        <v>0</v>
      </c>
      <c r="I240" s="248">
        <f>E240*H240</f>
        <v>0</v>
      </c>
      <c r="J240" s="247"/>
      <c r="K240" s="248">
        <f>E240*J240</f>
        <v>0</v>
      </c>
      <c r="O240" s="240">
        <v>2</v>
      </c>
      <c r="AA240" s="213">
        <v>12</v>
      </c>
      <c r="AB240" s="213">
        <v>0</v>
      </c>
      <c r="AC240" s="213">
        <v>70</v>
      </c>
      <c r="AZ240" s="213">
        <v>1</v>
      </c>
      <c r="BA240" s="213">
        <f>IF(AZ240=1,G240,0)</f>
        <v>0</v>
      </c>
      <c r="BB240" s="213">
        <f>IF(AZ240=2,G240,0)</f>
        <v>0</v>
      </c>
      <c r="BC240" s="213">
        <f>IF(AZ240=3,G240,0)</f>
        <v>0</v>
      </c>
      <c r="BD240" s="213">
        <f>IF(AZ240=4,G240,0)</f>
        <v>0</v>
      </c>
      <c r="BE240" s="213">
        <f>IF(AZ240=5,G240,0)</f>
        <v>0</v>
      </c>
      <c r="CA240" s="240">
        <v>12</v>
      </c>
      <c r="CB240" s="240">
        <v>0</v>
      </c>
    </row>
    <row r="241" spans="1:15" ht="12.75">
      <c r="A241" s="249"/>
      <c r="B241" s="253"/>
      <c r="C241" s="809" t="s">
        <v>1552</v>
      </c>
      <c r="D241" s="810"/>
      <c r="E241" s="254">
        <v>29.4</v>
      </c>
      <c r="F241" s="255"/>
      <c r="G241" s="256"/>
      <c r="H241" s="257"/>
      <c r="I241" s="251"/>
      <c r="J241" s="258"/>
      <c r="K241" s="251"/>
      <c r="M241" s="252" t="s">
        <v>1552</v>
      </c>
      <c r="O241" s="240"/>
    </row>
    <row r="242" spans="1:80" ht="12.75">
      <c r="A242" s="241">
        <v>40</v>
      </c>
      <c r="B242" s="242" t="s">
        <v>1555</v>
      </c>
      <c r="C242" s="243" t="s">
        <v>1556</v>
      </c>
      <c r="D242" s="244" t="s">
        <v>186</v>
      </c>
      <c r="E242" s="245">
        <v>1.8</v>
      </c>
      <c r="F242" s="828"/>
      <c r="G242" s="246">
        <f>E242*F242</f>
        <v>0</v>
      </c>
      <c r="H242" s="247">
        <v>0.00046</v>
      </c>
      <c r="I242" s="248">
        <f>E242*H242</f>
        <v>0.0008280000000000001</v>
      </c>
      <c r="J242" s="247">
        <v>0</v>
      </c>
      <c r="K242" s="248">
        <f>E242*J242</f>
        <v>0</v>
      </c>
      <c r="O242" s="240">
        <v>2</v>
      </c>
      <c r="AA242" s="213">
        <v>1</v>
      </c>
      <c r="AB242" s="213">
        <v>1</v>
      </c>
      <c r="AC242" s="213">
        <v>1</v>
      </c>
      <c r="AZ242" s="213">
        <v>1</v>
      </c>
      <c r="BA242" s="213">
        <f>IF(AZ242=1,G242,0)</f>
        <v>0</v>
      </c>
      <c r="BB242" s="213">
        <f>IF(AZ242=2,G242,0)</f>
        <v>0</v>
      </c>
      <c r="BC242" s="213">
        <f>IF(AZ242=3,G242,0)</f>
        <v>0</v>
      </c>
      <c r="BD242" s="213">
        <f>IF(AZ242=4,G242,0)</f>
        <v>0</v>
      </c>
      <c r="BE242" s="213">
        <f>IF(AZ242=5,G242,0)</f>
        <v>0</v>
      </c>
      <c r="CA242" s="240">
        <v>1</v>
      </c>
      <c r="CB242" s="240">
        <v>1</v>
      </c>
    </row>
    <row r="243" spans="1:15" ht="12.75">
      <c r="A243" s="249"/>
      <c r="B243" s="253"/>
      <c r="C243" s="809" t="s">
        <v>1557</v>
      </c>
      <c r="D243" s="810"/>
      <c r="E243" s="254">
        <v>1.8</v>
      </c>
      <c r="F243" s="255"/>
      <c r="G243" s="256"/>
      <c r="H243" s="257"/>
      <c r="I243" s="251"/>
      <c r="J243" s="258"/>
      <c r="K243" s="251"/>
      <c r="M243" s="252" t="s">
        <v>1557</v>
      </c>
      <c r="O243" s="240"/>
    </row>
    <row r="244" spans="1:80" ht="12.75">
      <c r="A244" s="241">
        <v>41</v>
      </c>
      <c r="B244" s="242" t="s">
        <v>1558</v>
      </c>
      <c r="C244" s="243" t="s">
        <v>1559</v>
      </c>
      <c r="D244" s="244" t="s">
        <v>186</v>
      </c>
      <c r="E244" s="245">
        <v>1.8</v>
      </c>
      <c r="F244" s="828"/>
      <c r="G244" s="246">
        <f>E244*F244</f>
        <v>0</v>
      </c>
      <c r="H244" s="247">
        <v>0</v>
      </c>
      <c r="I244" s="248">
        <f>E244*H244</f>
        <v>0</v>
      </c>
      <c r="J244" s="247">
        <v>0</v>
      </c>
      <c r="K244" s="248">
        <f>E244*J244</f>
        <v>0</v>
      </c>
      <c r="O244" s="240">
        <v>2</v>
      </c>
      <c r="AA244" s="213">
        <v>1</v>
      </c>
      <c r="AB244" s="213">
        <v>1</v>
      </c>
      <c r="AC244" s="213">
        <v>1</v>
      </c>
      <c r="AZ244" s="213">
        <v>1</v>
      </c>
      <c r="BA244" s="213">
        <f>IF(AZ244=1,G244,0)</f>
        <v>0</v>
      </c>
      <c r="BB244" s="213">
        <f>IF(AZ244=2,G244,0)</f>
        <v>0</v>
      </c>
      <c r="BC244" s="213">
        <f>IF(AZ244=3,G244,0)</f>
        <v>0</v>
      </c>
      <c r="BD244" s="213">
        <f>IF(AZ244=4,G244,0)</f>
        <v>0</v>
      </c>
      <c r="BE244" s="213">
        <f>IF(AZ244=5,G244,0)</f>
        <v>0</v>
      </c>
      <c r="CA244" s="240">
        <v>1</v>
      </c>
      <c r="CB244" s="240">
        <v>1</v>
      </c>
    </row>
    <row r="245" spans="1:15" ht="12.75">
      <c r="A245" s="249"/>
      <c r="B245" s="253"/>
      <c r="C245" s="809" t="s">
        <v>1557</v>
      </c>
      <c r="D245" s="810"/>
      <c r="E245" s="254">
        <v>1.8</v>
      </c>
      <c r="F245" s="255"/>
      <c r="G245" s="256"/>
      <c r="H245" s="257"/>
      <c r="I245" s="251"/>
      <c r="J245" s="258"/>
      <c r="K245" s="251"/>
      <c r="M245" s="252" t="s">
        <v>1557</v>
      </c>
      <c r="O245" s="240"/>
    </row>
    <row r="246" spans="1:80" ht="12.75">
      <c r="A246" s="241">
        <v>42</v>
      </c>
      <c r="B246" s="242" t="s">
        <v>1560</v>
      </c>
      <c r="C246" s="243" t="s">
        <v>1561</v>
      </c>
      <c r="D246" s="244" t="s">
        <v>186</v>
      </c>
      <c r="E246" s="245">
        <v>7.8</v>
      </c>
      <c r="F246" s="828"/>
      <c r="G246" s="246">
        <f>E246*F246</f>
        <v>0</v>
      </c>
      <c r="H246" s="247">
        <v>0.00046</v>
      </c>
      <c r="I246" s="248">
        <f>E246*H246</f>
        <v>0.003588</v>
      </c>
      <c r="J246" s="247"/>
      <c r="K246" s="248">
        <f>E246*J246</f>
        <v>0</v>
      </c>
      <c r="O246" s="240">
        <v>2</v>
      </c>
      <c r="AA246" s="213">
        <v>12</v>
      </c>
      <c r="AB246" s="213">
        <v>0</v>
      </c>
      <c r="AC246" s="213">
        <v>77</v>
      </c>
      <c r="AZ246" s="213">
        <v>1</v>
      </c>
      <c r="BA246" s="213">
        <f>IF(AZ246=1,G246,0)</f>
        <v>0</v>
      </c>
      <c r="BB246" s="213">
        <f>IF(AZ246=2,G246,0)</f>
        <v>0</v>
      </c>
      <c r="BC246" s="213">
        <f>IF(AZ246=3,G246,0)</f>
        <v>0</v>
      </c>
      <c r="BD246" s="213">
        <f>IF(AZ246=4,G246,0)</f>
        <v>0</v>
      </c>
      <c r="BE246" s="213">
        <f>IF(AZ246=5,G246,0)</f>
        <v>0</v>
      </c>
      <c r="CA246" s="240">
        <v>12</v>
      </c>
      <c r="CB246" s="240">
        <v>0</v>
      </c>
    </row>
    <row r="247" spans="1:15" ht="12.75">
      <c r="A247" s="249"/>
      <c r="B247" s="253"/>
      <c r="C247" s="809" t="s">
        <v>1562</v>
      </c>
      <c r="D247" s="810"/>
      <c r="E247" s="254">
        <v>7.8</v>
      </c>
      <c r="F247" s="255"/>
      <c r="G247" s="256"/>
      <c r="H247" s="257"/>
      <c r="I247" s="251"/>
      <c r="J247" s="258"/>
      <c r="K247" s="251"/>
      <c r="M247" s="252" t="s">
        <v>1562</v>
      </c>
      <c r="O247" s="240"/>
    </row>
    <row r="248" spans="1:80" ht="12.75">
      <c r="A248" s="241">
        <v>43</v>
      </c>
      <c r="B248" s="242" t="s">
        <v>1563</v>
      </c>
      <c r="C248" s="243" t="s">
        <v>1564</v>
      </c>
      <c r="D248" s="244" t="s">
        <v>186</v>
      </c>
      <c r="E248" s="245">
        <v>7.8</v>
      </c>
      <c r="F248" s="828"/>
      <c r="G248" s="246">
        <f>E248*F248</f>
        <v>0</v>
      </c>
      <c r="H248" s="247">
        <v>0</v>
      </c>
      <c r="I248" s="248">
        <f>E248*H248</f>
        <v>0</v>
      </c>
      <c r="J248" s="247"/>
      <c r="K248" s="248">
        <f>E248*J248</f>
        <v>0</v>
      </c>
      <c r="O248" s="240">
        <v>2</v>
      </c>
      <c r="AA248" s="213">
        <v>12</v>
      </c>
      <c r="AB248" s="213">
        <v>0</v>
      </c>
      <c r="AC248" s="213">
        <v>78</v>
      </c>
      <c r="AZ248" s="213">
        <v>1</v>
      </c>
      <c r="BA248" s="213">
        <f>IF(AZ248=1,G248,0)</f>
        <v>0</v>
      </c>
      <c r="BB248" s="213">
        <f>IF(AZ248=2,G248,0)</f>
        <v>0</v>
      </c>
      <c r="BC248" s="213">
        <f>IF(AZ248=3,G248,0)</f>
        <v>0</v>
      </c>
      <c r="BD248" s="213">
        <f>IF(AZ248=4,G248,0)</f>
        <v>0</v>
      </c>
      <c r="BE248" s="213">
        <f>IF(AZ248=5,G248,0)</f>
        <v>0</v>
      </c>
      <c r="CA248" s="240">
        <v>12</v>
      </c>
      <c r="CB248" s="240">
        <v>0</v>
      </c>
    </row>
    <row r="249" spans="1:15" ht="12.75">
      <c r="A249" s="249"/>
      <c r="B249" s="253"/>
      <c r="C249" s="809" t="s">
        <v>1562</v>
      </c>
      <c r="D249" s="810"/>
      <c r="E249" s="254">
        <v>7.8</v>
      </c>
      <c r="F249" s="255"/>
      <c r="G249" s="256"/>
      <c r="H249" s="257"/>
      <c r="I249" s="251"/>
      <c r="J249" s="258"/>
      <c r="K249" s="251"/>
      <c r="M249" s="252" t="s">
        <v>1562</v>
      </c>
      <c r="O249" s="240"/>
    </row>
    <row r="250" spans="1:80" ht="12.75">
      <c r="A250" s="241">
        <v>44</v>
      </c>
      <c r="B250" s="242" t="s">
        <v>1565</v>
      </c>
      <c r="C250" s="243" t="s">
        <v>1566</v>
      </c>
      <c r="D250" s="244" t="s">
        <v>186</v>
      </c>
      <c r="E250" s="245">
        <v>19.6</v>
      </c>
      <c r="F250" s="828"/>
      <c r="G250" s="246">
        <f>E250*F250</f>
        <v>0</v>
      </c>
      <c r="H250" s="247">
        <v>0.00049</v>
      </c>
      <c r="I250" s="248">
        <f>E250*H250</f>
        <v>0.009604</v>
      </c>
      <c r="J250" s="247"/>
      <c r="K250" s="248">
        <f>E250*J250</f>
        <v>0</v>
      </c>
      <c r="O250" s="240">
        <v>2</v>
      </c>
      <c r="AA250" s="213">
        <v>12</v>
      </c>
      <c r="AB250" s="213">
        <v>0</v>
      </c>
      <c r="AC250" s="213">
        <v>72</v>
      </c>
      <c r="AZ250" s="213">
        <v>1</v>
      </c>
      <c r="BA250" s="213">
        <f>IF(AZ250=1,G250,0)</f>
        <v>0</v>
      </c>
      <c r="BB250" s="213">
        <f>IF(AZ250=2,G250,0)</f>
        <v>0</v>
      </c>
      <c r="BC250" s="213">
        <f>IF(AZ250=3,G250,0)</f>
        <v>0</v>
      </c>
      <c r="BD250" s="213">
        <f>IF(AZ250=4,G250,0)</f>
        <v>0</v>
      </c>
      <c r="BE250" s="213">
        <f>IF(AZ250=5,G250,0)</f>
        <v>0</v>
      </c>
      <c r="CA250" s="240">
        <v>12</v>
      </c>
      <c r="CB250" s="240">
        <v>0</v>
      </c>
    </row>
    <row r="251" spans="1:15" ht="12.75">
      <c r="A251" s="249"/>
      <c r="B251" s="253"/>
      <c r="C251" s="809" t="s">
        <v>1567</v>
      </c>
      <c r="D251" s="810"/>
      <c r="E251" s="254">
        <v>19.6</v>
      </c>
      <c r="F251" s="255"/>
      <c r="G251" s="256"/>
      <c r="H251" s="257"/>
      <c r="I251" s="251"/>
      <c r="J251" s="258"/>
      <c r="K251" s="251"/>
      <c r="M251" s="252" t="s">
        <v>1567</v>
      </c>
      <c r="O251" s="240"/>
    </row>
    <row r="252" spans="1:80" ht="12.75">
      <c r="A252" s="241">
        <v>45</v>
      </c>
      <c r="B252" s="242" t="s">
        <v>1568</v>
      </c>
      <c r="C252" s="243" t="s">
        <v>1569</v>
      </c>
      <c r="D252" s="244" t="s">
        <v>186</v>
      </c>
      <c r="E252" s="245">
        <v>19.6</v>
      </c>
      <c r="F252" s="828"/>
      <c r="G252" s="246">
        <f>E252*F252</f>
        <v>0</v>
      </c>
      <c r="H252" s="247">
        <v>0</v>
      </c>
      <c r="I252" s="248">
        <f>E252*H252</f>
        <v>0</v>
      </c>
      <c r="J252" s="247"/>
      <c r="K252" s="248">
        <f>E252*J252</f>
        <v>0</v>
      </c>
      <c r="O252" s="240">
        <v>2</v>
      </c>
      <c r="AA252" s="213">
        <v>12</v>
      </c>
      <c r="AB252" s="213">
        <v>0</v>
      </c>
      <c r="AC252" s="213">
        <v>74</v>
      </c>
      <c r="AZ252" s="213">
        <v>1</v>
      </c>
      <c r="BA252" s="213">
        <f>IF(AZ252=1,G252,0)</f>
        <v>0</v>
      </c>
      <c r="BB252" s="213">
        <f>IF(AZ252=2,G252,0)</f>
        <v>0</v>
      </c>
      <c r="BC252" s="213">
        <f>IF(AZ252=3,G252,0)</f>
        <v>0</v>
      </c>
      <c r="BD252" s="213">
        <f>IF(AZ252=4,G252,0)</f>
        <v>0</v>
      </c>
      <c r="BE252" s="213">
        <f>IF(AZ252=5,G252,0)</f>
        <v>0</v>
      </c>
      <c r="CA252" s="240">
        <v>12</v>
      </c>
      <c r="CB252" s="240">
        <v>0</v>
      </c>
    </row>
    <row r="253" spans="1:15" ht="12.75">
      <c r="A253" s="249"/>
      <c r="B253" s="253"/>
      <c r="C253" s="809" t="s">
        <v>1567</v>
      </c>
      <c r="D253" s="810"/>
      <c r="E253" s="254">
        <v>19.6</v>
      </c>
      <c r="F253" s="255"/>
      <c r="G253" s="256"/>
      <c r="H253" s="257"/>
      <c r="I253" s="251"/>
      <c r="J253" s="258"/>
      <c r="K253" s="251"/>
      <c r="M253" s="252" t="s">
        <v>1567</v>
      </c>
      <c r="O253" s="240"/>
    </row>
    <row r="254" spans="1:80" ht="12.75">
      <c r="A254" s="241">
        <v>46</v>
      </c>
      <c r="B254" s="242" t="s">
        <v>1272</v>
      </c>
      <c r="C254" s="243" t="s">
        <v>1273</v>
      </c>
      <c r="D254" s="244" t="s">
        <v>183</v>
      </c>
      <c r="E254" s="245">
        <v>142.73</v>
      </c>
      <c r="F254" s="828"/>
      <c r="G254" s="246">
        <f>E254*F254</f>
        <v>0</v>
      </c>
      <c r="H254" s="247">
        <v>0.00099</v>
      </c>
      <c r="I254" s="248">
        <f>E254*H254</f>
        <v>0.14130269999999998</v>
      </c>
      <c r="J254" s="247">
        <v>0</v>
      </c>
      <c r="K254" s="248">
        <f>E254*J254</f>
        <v>0</v>
      </c>
      <c r="O254" s="240">
        <v>2</v>
      </c>
      <c r="AA254" s="213">
        <v>1</v>
      </c>
      <c r="AB254" s="213">
        <v>1</v>
      </c>
      <c r="AC254" s="213">
        <v>1</v>
      </c>
      <c r="AZ254" s="213">
        <v>1</v>
      </c>
      <c r="BA254" s="213">
        <f>IF(AZ254=1,G254,0)</f>
        <v>0</v>
      </c>
      <c r="BB254" s="213">
        <f>IF(AZ254=2,G254,0)</f>
        <v>0</v>
      </c>
      <c r="BC254" s="213">
        <f>IF(AZ254=3,G254,0)</f>
        <v>0</v>
      </c>
      <c r="BD254" s="213">
        <f>IF(AZ254=4,G254,0)</f>
        <v>0</v>
      </c>
      <c r="BE254" s="213">
        <f>IF(AZ254=5,G254,0)</f>
        <v>0</v>
      </c>
      <c r="CA254" s="240">
        <v>1</v>
      </c>
      <c r="CB254" s="240">
        <v>1</v>
      </c>
    </row>
    <row r="255" spans="1:15" ht="22.5">
      <c r="A255" s="249"/>
      <c r="B255" s="253"/>
      <c r="C255" s="809" t="s">
        <v>1570</v>
      </c>
      <c r="D255" s="810"/>
      <c r="E255" s="254">
        <v>11.1</v>
      </c>
      <c r="F255" s="255"/>
      <c r="G255" s="256"/>
      <c r="H255" s="257"/>
      <c r="I255" s="251"/>
      <c r="J255" s="258"/>
      <c r="K255" s="251"/>
      <c r="M255" s="252" t="s">
        <v>1570</v>
      </c>
      <c r="O255" s="240"/>
    </row>
    <row r="256" spans="1:15" ht="22.5">
      <c r="A256" s="249"/>
      <c r="B256" s="253"/>
      <c r="C256" s="809" t="s">
        <v>1571</v>
      </c>
      <c r="D256" s="810"/>
      <c r="E256" s="254">
        <v>6.8</v>
      </c>
      <c r="F256" s="255"/>
      <c r="G256" s="256"/>
      <c r="H256" s="257"/>
      <c r="I256" s="251"/>
      <c r="J256" s="258"/>
      <c r="K256" s="251"/>
      <c r="M256" s="252" t="s">
        <v>1571</v>
      </c>
      <c r="O256" s="240"/>
    </row>
    <row r="257" spans="1:15" ht="22.5">
      <c r="A257" s="249"/>
      <c r="B257" s="253"/>
      <c r="C257" s="809" t="s">
        <v>1572</v>
      </c>
      <c r="D257" s="810"/>
      <c r="E257" s="254">
        <v>8.75</v>
      </c>
      <c r="F257" s="255"/>
      <c r="G257" s="256"/>
      <c r="H257" s="257"/>
      <c r="I257" s="251"/>
      <c r="J257" s="258"/>
      <c r="K257" s="251"/>
      <c r="M257" s="252" t="s">
        <v>1572</v>
      </c>
      <c r="O257" s="240"/>
    </row>
    <row r="258" spans="1:15" ht="22.5">
      <c r="A258" s="249"/>
      <c r="B258" s="253"/>
      <c r="C258" s="809" t="s">
        <v>1573</v>
      </c>
      <c r="D258" s="810"/>
      <c r="E258" s="254">
        <v>88</v>
      </c>
      <c r="F258" s="255"/>
      <c r="G258" s="256"/>
      <c r="H258" s="257"/>
      <c r="I258" s="251"/>
      <c r="J258" s="258"/>
      <c r="K258" s="251"/>
      <c r="M258" s="252" t="s">
        <v>1573</v>
      </c>
      <c r="O258" s="240"/>
    </row>
    <row r="259" spans="1:15" ht="22.5">
      <c r="A259" s="249"/>
      <c r="B259" s="253"/>
      <c r="C259" s="809" t="s">
        <v>1574</v>
      </c>
      <c r="D259" s="810"/>
      <c r="E259" s="254">
        <v>28.08</v>
      </c>
      <c r="F259" s="255"/>
      <c r="G259" s="256"/>
      <c r="H259" s="257"/>
      <c r="I259" s="251"/>
      <c r="J259" s="258"/>
      <c r="K259" s="251"/>
      <c r="M259" s="252" t="s">
        <v>1574</v>
      </c>
      <c r="O259" s="240"/>
    </row>
    <row r="260" spans="1:80" ht="12.75">
      <c r="A260" s="241">
        <v>47</v>
      </c>
      <c r="B260" s="242" t="s">
        <v>1276</v>
      </c>
      <c r="C260" s="243" t="s">
        <v>1277</v>
      </c>
      <c r="D260" s="244" t="s">
        <v>183</v>
      </c>
      <c r="E260" s="245">
        <v>142.73</v>
      </c>
      <c r="F260" s="828"/>
      <c r="G260" s="246">
        <f>E260*F260</f>
        <v>0</v>
      </c>
      <c r="H260" s="247">
        <v>0</v>
      </c>
      <c r="I260" s="248">
        <f>E260*H260</f>
        <v>0</v>
      </c>
      <c r="J260" s="247">
        <v>0</v>
      </c>
      <c r="K260" s="248">
        <f>E260*J260</f>
        <v>0</v>
      </c>
      <c r="O260" s="240">
        <v>2</v>
      </c>
      <c r="AA260" s="213">
        <v>1</v>
      </c>
      <c r="AB260" s="213">
        <v>1</v>
      </c>
      <c r="AC260" s="213">
        <v>1</v>
      </c>
      <c r="AZ260" s="213">
        <v>1</v>
      </c>
      <c r="BA260" s="213">
        <f>IF(AZ260=1,G260,0)</f>
        <v>0</v>
      </c>
      <c r="BB260" s="213">
        <f>IF(AZ260=2,G260,0)</f>
        <v>0</v>
      </c>
      <c r="BC260" s="213">
        <f>IF(AZ260=3,G260,0)</f>
        <v>0</v>
      </c>
      <c r="BD260" s="213">
        <f>IF(AZ260=4,G260,0)</f>
        <v>0</v>
      </c>
      <c r="BE260" s="213">
        <f>IF(AZ260=5,G260,0)</f>
        <v>0</v>
      </c>
      <c r="CA260" s="240">
        <v>1</v>
      </c>
      <c r="CB260" s="240">
        <v>1</v>
      </c>
    </row>
    <row r="261" spans="1:15" ht="22.5">
      <c r="A261" s="249"/>
      <c r="B261" s="253"/>
      <c r="C261" s="809" t="s">
        <v>1570</v>
      </c>
      <c r="D261" s="810"/>
      <c r="E261" s="254">
        <v>11.1</v>
      </c>
      <c r="F261" s="255"/>
      <c r="G261" s="256"/>
      <c r="H261" s="257"/>
      <c r="I261" s="251"/>
      <c r="J261" s="258"/>
      <c r="K261" s="251"/>
      <c r="M261" s="252" t="s">
        <v>1570</v>
      </c>
      <c r="O261" s="240"/>
    </row>
    <row r="262" spans="1:15" ht="22.5">
      <c r="A262" s="249"/>
      <c r="B262" s="253"/>
      <c r="C262" s="809" t="s">
        <v>1571</v>
      </c>
      <c r="D262" s="810"/>
      <c r="E262" s="254">
        <v>6.8</v>
      </c>
      <c r="F262" s="255"/>
      <c r="G262" s="256"/>
      <c r="H262" s="257"/>
      <c r="I262" s="251"/>
      <c r="J262" s="258"/>
      <c r="K262" s="251"/>
      <c r="M262" s="252" t="s">
        <v>1571</v>
      </c>
      <c r="O262" s="240"/>
    </row>
    <row r="263" spans="1:15" ht="22.5">
      <c r="A263" s="249"/>
      <c r="B263" s="253"/>
      <c r="C263" s="809" t="s">
        <v>1572</v>
      </c>
      <c r="D263" s="810"/>
      <c r="E263" s="254">
        <v>8.75</v>
      </c>
      <c r="F263" s="255"/>
      <c r="G263" s="256"/>
      <c r="H263" s="257"/>
      <c r="I263" s="251"/>
      <c r="J263" s="258"/>
      <c r="K263" s="251"/>
      <c r="M263" s="252" t="s">
        <v>1572</v>
      </c>
      <c r="O263" s="240"/>
    </row>
    <row r="264" spans="1:15" ht="22.5">
      <c r="A264" s="249"/>
      <c r="B264" s="253"/>
      <c r="C264" s="809" t="s">
        <v>1573</v>
      </c>
      <c r="D264" s="810"/>
      <c r="E264" s="254">
        <v>88</v>
      </c>
      <c r="F264" s="255"/>
      <c r="G264" s="256"/>
      <c r="H264" s="257"/>
      <c r="I264" s="251"/>
      <c r="J264" s="258"/>
      <c r="K264" s="251"/>
      <c r="M264" s="252" t="s">
        <v>1573</v>
      </c>
      <c r="O264" s="240"/>
    </row>
    <row r="265" spans="1:15" ht="22.5">
      <c r="A265" s="249"/>
      <c r="B265" s="253"/>
      <c r="C265" s="809" t="s">
        <v>1574</v>
      </c>
      <c r="D265" s="810"/>
      <c r="E265" s="254">
        <v>28.08</v>
      </c>
      <c r="F265" s="255"/>
      <c r="G265" s="256"/>
      <c r="H265" s="257"/>
      <c r="I265" s="251"/>
      <c r="J265" s="258"/>
      <c r="K265" s="251"/>
      <c r="M265" s="252" t="s">
        <v>1574</v>
      </c>
      <c r="O265" s="240"/>
    </row>
    <row r="266" spans="1:80" ht="12.75">
      <c r="A266" s="241">
        <v>48</v>
      </c>
      <c r="B266" s="242" t="s">
        <v>1278</v>
      </c>
      <c r="C266" s="243" t="s">
        <v>1279</v>
      </c>
      <c r="D266" s="244" t="s">
        <v>183</v>
      </c>
      <c r="E266" s="245">
        <v>1806.05</v>
      </c>
      <c r="F266" s="828"/>
      <c r="G266" s="246">
        <f>E266*F266</f>
        <v>0</v>
      </c>
      <c r="H266" s="247">
        <v>0.00086</v>
      </c>
      <c r="I266" s="248">
        <f>E266*H266</f>
        <v>1.553203</v>
      </c>
      <c r="J266" s="247">
        <v>0</v>
      </c>
      <c r="K266" s="248">
        <f>E266*J266</f>
        <v>0</v>
      </c>
      <c r="O266" s="240">
        <v>2</v>
      </c>
      <c r="AA266" s="213">
        <v>1</v>
      </c>
      <c r="AB266" s="213">
        <v>1</v>
      </c>
      <c r="AC266" s="213">
        <v>1</v>
      </c>
      <c r="AZ266" s="213">
        <v>1</v>
      </c>
      <c r="BA266" s="213">
        <f>IF(AZ266=1,G266,0)</f>
        <v>0</v>
      </c>
      <c r="BB266" s="213">
        <f>IF(AZ266=2,G266,0)</f>
        <v>0</v>
      </c>
      <c r="BC266" s="213">
        <f>IF(AZ266=3,G266,0)</f>
        <v>0</v>
      </c>
      <c r="BD266" s="213">
        <f>IF(AZ266=4,G266,0)</f>
        <v>0</v>
      </c>
      <c r="BE266" s="213">
        <f>IF(AZ266=5,G266,0)</f>
        <v>0</v>
      </c>
      <c r="CA266" s="240">
        <v>1</v>
      </c>
      <c r="CB266" s="240">
        <v>1</v>
      </c>
    </row>
    <row r="267" spans="1:15" ht="22.5">
      <c r="A267" s="249"/>
      <c r="B267" s="253"/>
      <c r="C267" s="809" t="s">
        <v>1575</v>
      </c>
      <c r="D267" s="810"/>
      <c r="E267" s="254">
        <v>1771.2</v>
      </c>
      <c r="F267" s="255"/>
      <c r="G267" s="256"/>
      <c r="H267" s="257"/>
      <c r="I267" s="251"/>
      <c r="J267" s="258"/>
      <c r="K267" s="251"/>
      <c r="M267" s="252" t="s">
        <v>1575</v>
      </c>
      <c r="O267" s="240"/>
    </row>
    <row r="268" spans="1:15" ht="22.5">
      <c r="A268" s="249"/>
      <c r="B268" s="253"/>
      <c r="C268" s="809" t="s">
        <v>1576</v>
      </c>
      <c r="D268" s="810"/>
      <c r="E268" s="254">
        <v>34.85</v>
      </c>
      <c r="F268" s="255"/>
      <c r="G268" s="256"/>
      <c r="H268" s="257"/>
      <c r="I268" s="251"/>
      <c r="J268" s="258"/>
      <c r="K268" s="251"/>
      <c r="M268" s="252" t="s">
        <v>1576</v>
      </c>
      <c r="O268" s="240"/>
    </row>
    <row r="269" spans="1:80" ht="12.75">
      <c r="A269" s="241">
        <v>49</v>
      </c>
      <c r="B269" s="242" t="s">
        <v>1282</v>
      </c>
      <c r="C269" s="243" t="s">
        <v>1283</v>
      </c>
      <c r="D269" s="244" t="s">
        <v>183</v>
      </c>
      <c r="E269" s="245">
        <v>1806.05</v>
      </c>
      <c r="F269" s="828"/>
      <c r="G269" s="246">
        <f>E269*F269</f>
        <v>0</v>
      </c>
      <c r="H269" s="247">
        <v>0</v>
      </c>
      <c r="I269" s="248">
        <f>E269*H269</f>
        <v>0</v>
      </c>
      <c r="J269" s="247">
        <v>0</v>
      </c>
      <c r="K269" s="248">
        <f>E269*J269</f>
        <v>0</v>
      </c>
      <c r="O269" s="240">
        <v>2</v>
      </c>
      <c r="AA269" s="213">
        <v>1</v>
      </c>
      <c r="AB269" s="213">
        <v>1</v>
      </c>
      <c r="AC269" s="213">
        <v>1</v>
      </c>
      <c r="AZ269" s="213">
        <v>1</v>
      </c>
      <c r="BA269" s="213">
        <f>IF(AZ269=1,G269,0)</f>
        <v>0</v>
      </c>
      <c r="BB269" s="213">
        <f>IF(AZ269=2,G269,0)</f>
        <v>0</v>
      </c>
      <c r="BC269" s="213">
        <f>IF(AZ269=3,G269,0)</f>
        <v>0</v>
      </c>
      <c r="BD269" s="213">
        <f>IF(AZ269=4,G269,0)</f>
        <v>0</v>
      </c>
      <c r="BE269" s="213">
        <f>IF(AZ269=5,G269,0)</f>
        <v>0</v>
      </c>
      <c r="CA269" s="240">
        <v>1</v>
      </c>
      <c r="CB269" s="240">
        <v>1</v>
      </c>
    </row>
    <row r="270" spans="1:15" ht="22.5">
      <c r="A270" s="249"/>
      <c r="B270" s="253"/>
      <c r="C270" s="809" t="s">
        <v>1575</v>
      </c>
      <c r="D270" s="810"/>
      <c r="E270" s="254">
        <v>1771.2</v>
      </c>
      <c r="F270" s="255"/>
      <c r="G270" s="256"/>
      <c r="H270" s="257"/>
      <c r="I270" s="251"/>
      <c r="J270" s="258"/>
      <c r="K270" s="251"/>
      <c r="M270" s="252" t="s">
        <v>1575</v>
      </c>
      <c r="O270" s="240"/>
    </row>
    <row r="271" spans="1:15" ht="22.5">
      <c r="A271" s="249"/>
      <c r="B271" s="253"/>
      <c r="C271" s="809" t="s">
        <v>1576</v>
      </c>
      <c r="D271" s="810"/>
      <c r="E271" s="254">
        <v>34.85</v>
      </c>
      <c r="F271" s="255"/>
      <c r="G271" s="256"/>
      <c r="H271" s="257"/>
      <c r="I271" s="251"/>
      <c r="J271" s="258"/>
      <c r="K271" s="251"/>
      <c r="M271" s="252" t="s">
        <v>1576</v>
      </c>
      <c r="O271" s="240"/>
    </row>
    <row r="272" spans="1:80" ht="12.75">
      <c r="A272" s="241">
        <v>50</v>
      </c>
      <c r="B272" s="242" t="s">
        <v>1577</v>
      </c>
      <c r="C272" s="243" t="s">
        <v>1578</v>
      </c>
      <c r="D272" s="244" t="s">
        <v>183</v>
      </c>
      <c r="E272" s="245">
        <v>37.24</v>
      </c>
      <c r="F272" s="828"/>
      <c r="G272" s="246">
        <f>E272*F272</f>
        <v>0</v>
      </c>
      <c r="H272" s="247">
        <v>0.00119</v>
      </c>
      <c r="I272" s="248">
        <f>E272*H272</f>
        <v>0.044315600000000004</v>
      </c>
      <c r="J272" s="247">
        <v>0</v>
      </c>
      <c r="K272" s="248">
        <f>E272*J272</f>
        <v>0</v>
      </c>
      <c r="O272" s="240">
        <v>2</v>
      </c>
      <c r="AA272" s="213">
        <v>1</v>
      </c>
      <c r="AB272" s="213">
        <v>1</v>
      </c>
      <c r="AC272" s="213">
        <v>1</v>
      </c>
      <c r="AZ272" s="213">
        <v>1</v>
      </c>
      <c r="BA272" s="213">
        <f>IF(AZ272=1,G272,0)</f>
        <v>0</v>
      </c>
      <c r="BB272" s="213">
        <f>IF(AZ272=2,G272,0)</f>
        <v>0</v>
      </c>
      <c r="BC272" s="213">
        <f>IF(AZ272=3,G272,0)</f>
        <v>0</v>
      </c>
      <c r="BD272" s="213">
        <f>IF(AZ272=4,G272,0)</f>
        <v>0</v>
      </c>
      <c r="BE272" s="213">
        <f>IF(AZ272=5,G272,0)</f>
        <v>0</v>
      </c>
      <c r="CA272" s="240">
        <v>1</v>
      </c>
      <c r="CB272" s="240">
        <v>1</v>
      </c>
    </row>
    <row r="273" spans="1:15" ht="22.5">
      <c r="A273" s="249"/>
      <c r="B273" s="253"/>
      <c r="C273" s="809" t="s">
        <v>1579</v>
      </c>
      <c r="D273" s="810"/>
      <c r="E273" s="254">
        <v>37.24</v>
      </c>
      <c r="F273" s="255"/>
      <c r="G273" s="256"/>
      <c r="H273" s="257"/>
      <c r="I273" s="251"/>
      <c r="J273" s="258"/>
      <c r="K273" s="251"/>
      <c r="M273" s="252" t="s">
        <v>1579</v>
      </c>
      <c r="O273" s="240"/>
    </row>
    <row r="274" spans="1:80" ht="12.75">
      <c r="A274" s="241">
        <v>51</v>
      </c>
      <c r="B274" s="242" t="s">
        <v>1580</v>
      </c>
      <c r="C274" s="243" t="s">
        <v>1581</v>
      </c>
      <c r="D274" s="244" t="s">
        <v>183</v>
      </c>
      <c r="E274" s="245">
        <v>37.24</v>
      </c>
      <c r="F274" s="828"/>
      <c r="G274" s="246">
        <f>E274*F274</f>
        <v>0</v>
      </c>
      <c r="H274" s="247">
        <v>0</v>
      </c>
      <c r="I274" s="248">
        <f>E274*H274</f>
        <v>0</v>
      </c>
      <c r="J274" s="247">
        <v>0</v>
      </c>
      <c r="K274" s="248">
        <f>E274*J274</f>
        <v>0</v>
      </c>
      <c r="O274" s="240">
        <v>2</v>
      </c>
      <c r="AA274" s="213">
        <v>1</v>
      </c>
      <c r="AB274" s="213">
        <v>1</v>
      </c>
      <c r="AC274" s="213">
        <v>1</v>
      </c>
      <c r="AZ274" s="213">
        <v>1</v>
      </c>
      <c r="BA274" s="213">
        <f>IF(AZ274=1,G274,0)</f>
        <v>0</v>
      </c>
      <c r="BB274" s="213">
        <f>IF(AZ274=2,G274,0)</f>
        <v>0</v>
      </c>
      <c r="BC274" s="213">
        <f>IF(AZ274=3,G274,0)</f>
        <v>0</v>
      </c>
      <c r="BD274" s="213">
        <f>IF(AZ274=4,G274,0)</f>
        <v>0</v>
      </c>
      <c r="BE274" s="213">
        <f>IF(AZ274=5,G274,0)</f>
        <v>0</v>
      </c>
      <c r="CA274" s="240">
        <v>1</v>
      </c>
      <c r="CB274" s="240">
        <v>1</v>
      </c>
    </row>
    <row r="275" spans="1:15" ht="22.5">
      <c r="A275" s="249"/>
      <c r="B275" s="253"/>
      <c r="C275" s="809" t="s">
        <v>1579</v>
      </c>
      <c r="D275" s="810"/>
      <c r="E275" s="254">
        <v>37.24</v>
      </c>
      <c r="F275" s="255"/>
      <c r="G275" s="256"/>
      <c r="H275" s="257"/>
      <c r="I275" s="251"/>
      <c r="J275" s="258"/>
      <c r="K275" s="251"/>
      <c r="M275" s="252" t="s">
        <v>1579</v>
      </c>
      <c r="O275" s="240"/>
    </row>
    <row r="276" spans="1:80" ht="12.75">
      <c r="A276" s="241">
        <v>52</v>
      </c>
      <c r="B276" s="242" t="s">
        <v>1284</v>
      </c>
      <c r="C276" s="243" t="s">
        <v>1285</v>
      </c>
      <c r="D276" s="244" t="s">
        <v>216</v>
      </c>
      <c r="E276" s="245">
        <v>5.95</v>
      </c>
      <c r="F276" s="828"/>
      <c r="G276" s="246">
        <f>E276*F276</f>
        <v>0</v>
      </c>
      <c r="H276" s="247">
        <v>0.02478</v>
      </c>
      <c r="I276" s="248">
        <f>E276*H276</f>
        <v>0.14744100000000002</v>
      </c>
      <c r="J276" s="247">
        <v>0</v>
      </c>
      <c r="K276" s="248">
        <f>E276*J276</f>
        <v>0</v>
      </c>
      <c r="O276" s="240">
        <v>2</v>
      </c>
      <c r="AA276" s="213">
        <v>1</v>
      </c>
      <c r="AB276" s="213">
        <v>1</v>
      </c>
      <c r="AC276" s="213">
        <v>1</v>
      </c>
      <c r="AZ276" s="213">
        <v>1</v>
      </c>
      <c r="BA276" s="213">
        <f>IF(AZ276=1,G276,0)</f>
        <v>0</v>
      </c>
      <c r="BB276" s="213">
        <f>IF(AZ276=2,G276,0)</f>
        <v>0</v>
      </c>
      <c r="BC276" s="213">
        <f>IF(AZ276=3,G276,0)</f>
        <v>0</v>
      </c>
      <c r="BD276" s="213">
        <f>IF(AZ276=4,G276,0)</f>
        <v>0</v>
      </c>
      <c r="BE276" s="213">
        <f>IF(AZ276=5,G276,0)</f>
        <v>0</v>
      </c>
      <c r="CA276" s="240">
        <v>1</v>
      </c>
      <c r="CB276" s="240">
        <v>1</v>
      </c>
    </row>
    <row r="277" spans="1:15" ht="12.75">
      <c r="A277" s="249"/>
      <c r="B277" s="253"/>
      <c r="C277" s="809" t="s">
        <v>1582</v>
      </c>
      <c r="D277" s="810"/>
      <c r="E277" s="254">
        <v>3.45</v>
      </c>
      <c r="F277" s="255"/>
      <c r="G277" s="256"/>
      <c r="H277" s="257"/>
      <c r="I277" s="251"/>
      <c r="J277" s="258"/>
      <c r="K277" s="251"/>
      <c r="M277" s="252" t="s">
        <v>1582</v>
      </c>
      <c r="O277" s="240"/>
    </row>
    <row r="278" spans="1:15" ht="12.75">
      <c r="A278" s="249"/>
      <c r="B278" s="253"/>
      <c r="C278" s="809" t="s">
        <v>1583</v>
      </c>
      <c r="D278" s="810"/>
      <c r="E278" s="254">
        <v>1.15</v>
      </c>
      <c r="F278" s="255"/>
      <c r="G278" s="256"/>
      <c r="H278" s="257"/>
      <c r="I278" s="251"/>
      <c r="J278" s="258"/>
      <c r="K278" s="251"/>
      <c r="M278" s="252" t="s">
        <v>1583</v>
      </c>
      <c r="O278" s="240"/>
    </row>
    <row r="279" spans="1:15" ht="12.75">
      <c r="A279" s="249"/>
      <c r="B279" s="253"/>
      <c r="C279" s="809" t="s">
        <v>1584</v>
      </c>
      <c r="D279" s="810"/>
      <c r="E279" s="254">
        <v>1.35</v>
      </c>
      <c r="F279" s="255"/>
      <c r="G279" s="256"/>
      <c r="H279" s="257"/>
      <c r="I279" s="251"/>
      <c r="J279" s="258"/>
      <c r="K279" s="251"/>
      <c r="M279" s="252" t="s">
        <v>1584</v>
      </c>
      <c r="O279" s="240"/>
    </row>
    <row r="280" spans="1:80" ht="12.75">
      <c r="A280" s="241">
        <v>53</v>
      </c>
      <c r="B280" s="242" t="s">
        <v>1287</v>
      </c>
      <c r="C280" s="243" t="s">
        <v>1288</v>
      </c>
      <c r="D280" s="244" t="s">
        <v>216</v>
      </c>
      <c r="E280" s="245">
        <v>1.15</v>
      </c>
      <c r="F280" s="828"/>
      <c r="G280" s="246">
        <f>E280*F280</f>
        <v>0</v>
      </c>
      <c r="H280" s="247">
        <v>0.0107</v>
      </c>
      <c r="I280" s="248">
        <f>E280*H280</f>
        <v>0.012304999999999998</v>
      </c>
      <c r="J280" s="247">
        <v>0</v>
      </c>
      <c r="K280" s="248">
        <f>E280*J280</f>
        <v>0</v>
      </c>
      <c r="O280" s="240">
        <v>2</v>
      </c>
      <c r="AA280" s="213">
        <v>1</v>
      </c>
      <c r="AB280" s="213">
        <v>1</v>
      </c>
      <c r="AC280" s="213">
        <v>1</v>
      </c>
      <c r="AZ280" s="213">
        <v>1</v>
      </c>
      <c r="BA280" s="213">
        <f>IF(AZ280=1,G280,0)</f>
        <v>0</v>
      </c>
      <c r="BB280" s="213">
        <f>IF(AZ280=2,G280,0)</f>
        <v>0</v>
      </c>
      <c r="BC280" s="213">
        <f>IF(AZ280=3,G280,0)</f>
        <v>0</v>
      </c>
      <c r="BD280" s="213">
        <f>IF(AZ280=4,G280,0)</f>
        <v>0</v>
      </c>
      <c r="BE280" s="213">
        <f>IF(AZ280=5,G280,0)</f>
        <v>0</v>
      </c>
      <c r="CA280" s="240">
        <v>1</v>
      </c>
      <c r="CB280" s="240">
        <v>1</v>
      </c>
    </row>
    <row r="281" spans="1:15" ht="12.75">
      <c r="A281" s="249"/>
      <c r="B281" s="253"/>
      <c r="C281" s="809" t="s">
        <v>1585</v>
      </c>
      <c r="D281" s="810"/>
      <c r="E281" s="254">
        <v>1.15</v>
      </c>
      <c r="F281" s="255"/>
      <c r="G281" s="256"/>
      <c r="H281" s="257"/>
      <c r="I281" s="251"/>
      <c r="J281" s="258"/>
      <c r="K281" s="251"/>
      <c r="M281" s="252" t="s">
        <v>1585</v>
      </c>
      <c r="O281" s="240"/>
    </row>
    <row r="282" spans="1:80" ht="12.75">
      <c r="A282" s="241">
        <v>54</v>
      </c>
      <c r="B282" s="242" t="s">
        <v>1290</v>
      </c>
      <c r="C282" s="243" t="s">
        <v>1291</v>
      </c>
      <c r="D282" s="244" t="s">
        <v>186</v>
      </c>
      <c r="E282" s="245">
        <v>11.271</v>
      </c>
      <c r="F282" s="828"/>
      <c r="G282" s="246">
        <f>E282*F282</f>
        <v>0</v>
      </c>
      <c r="H282" s="247">
        <v>0</v>
      </c>
      <c r="I282" s="248">
        <f>E282*H282</f>
        <v>0</v>
      </c>
      <c r="J282" s="247">
        <v>0</v>
      </c>
      <c r="K282" s="248">
        <f>E282*J282</f>
        <v>0</v>
      </c>
      <c r="O282" s="240">
        <v>2</v>
      </c>
      <c r="AA282" s="213">
        <v>1</v>
      </c>
      <c r="AB282" s="213">
        <v>1</v>
      </c>
      <c r="AC282" s="213">
        <v>1</v>
      </c>
      <c r="AZ282" s="213">
        <v>1</v>
      </c>
      <c r="BA282" s="213">
        <f>IF(AZ282=1,G282,0)</f>
        <v>0</v>
      </c>
      <c r="BB282" s="213">
        <f>IF(AZ282=2,G282,0)</f>
        <v>0</v>
      </c>
      <c r="BC282" s="213">
        <f>IF(AZ282=3,G282,0)</f>
        <v>0</v>
      </c>
      <c r="BD282" s="213">
        <f>IF(AZ282=4,G282,0)</f>
        <v>0</v>
      </c>
      <c r="BE282" s="213">
        <f>IF(AZ282=5,G282,0)</f>
        <v>0</v>
      </c>
      <c r="CA282" s="240">
        <v>1</v>
      </c>
      <c r="CB282" s="240">
        <v>1</v>
      </c>
    </row>
    <row r="283" spans="1:15" ht="22.5">
      <c r="A283" s="249"/>
      <c r="B283" s="250"/>
      <c r="C283" s="768" t="s">
        <v>1292</v>
      </c>
      <c r="D283" s="769"/>
      <c r="E283" s="769"/>
      <c r="F283" s="769"/>
      <c r="G283" s="770"/>
      <c r="I283" s="251"/>
      <c r="K283" s="251"/>
      <c r="L283" s="252" t="s">
        <v>1292</v>
      </c>
      <c r="O283" s="240">
        <v>3</v>
      </c>
    </row>
    <row r="284" spans="1:15" ht="12.75">
      <c r="A284" s="249"/>
      <c r="B284" s="253"/>
      <c r="C284" s="809" t="s">
        <v>1586</v>
      </c>
      <c r="D284" s="810"/>
      <c r="E284" s="254">
        <v>8.925</v>
      </c>
      <c r="F284" s="255"/>
      <c r="G284" s="256"/>
      <c r="H284" s="257"/>
      <c r="I284" s="251"/>
      <c r="J284" s="258"/>
      <c r="K284" s="251"/>
      <c r="M284" s="252" t="s">
        <v>1586</v>
      </c>
      <c r="O284" s="240"/>
    </row>
    <row r="285" spans="1:15" ht="12.75">
      <c r="A285" s="249"/>
      <c r="B285" s="253"/>
      <c r="C285" s="809" t="s">
        <v>1587</v>
      </c>
      <c r="D285" s="810"/>
      <c r="E285" s="254">
        <v>2.346</v>
      </c>
      <c r="F285" s="255"/>
      <c r="G285" s="256"/>
      <c r="H285" s="257"/>
      <c r="I285" s="251"/>
      <c r="J285" s="258"/>
      <c r="K285" s="251"/>
      <c r="M285" s="252" t="s">
        <v>1587</v>
      </c>
      <c r="O285" s="240"/>
    </row>
    <row r="286" spans="1:80" ht="22.5">
      <c r="A286" s="241">
        <v>55</v>
      </c>
      <c r="B286" s="242" t="s">
        <v>1295</v>
      </c>
      <c r="C286" s="243" t="s">
        <v>1296</v>
      </c>
      <c r="D286" s="244" t="s">
        <v>186</v>
      </c>
      <c r="E286" s="245">
        <v>326.737</v>
      </c>
      <c r="F286" s="828"/>
      <c r="G286" s="246">
        <f>E286*F286</f>
        <v>0</v>
      </c>
      <c r="H286" s="247">
        <v>1.7</v>
      </c>
      <c r="I286" s="248">
        <f>E286*H286</f>
        <v>555.4529</v>
      </c>
      <c r="J286" s="247">
        <v>0</v>
      </c>
      <c r="K286" s="248">
        <f>E286*J286</f>
        <v>0</v>
      </c>
      <c r="O286" s="240">
        <v>2</v>
      </c>
      <c r="AA286" s="213">
        <v>1</v>
      </c>
      <c r="AB286" s="213">
        <v>1</v>
      </c>
      <c r="AC286" s="213">
        <v>1</v>
      </c>
      <c r="AZ286" s="213">
        <v>1</v>
      </c>
      <c r="BA286" s="213">
        <f>IF(AZ286=1,G286,0)</f>
        <v>0</v>
      </c>
      <c r="BB286" s="213">
        <f>IF(AZ286=2,G286,0)</f>
        <v>0</v>
      </c>
      <c r="BC286" s="213">
        <f>IF(AZ286=3,G286,0)</f>
        <v>0</v>
      </c>
      <c r="BD286" s="213">
        <f>IF(AZ286=4,G286,0)</f>
        <v>0</v>
      </c>
      <c r="BE286" s="213">
        <f>IF(AZ286=5,G286,0)</f>
        <v>0</v>
      </c>
      <c r="CA286" s="240">
        <v>1</v>
      </c>
      <c r="CB286" s="240">
        <v>1</v>
      </c>
    </row>
    <row r="287" spans="1:15" ht="22.5">
      <c r="A287" s="249"/>
      <c r="B287" s="253"/>
      <c r="C287" s="809" t="s">
        <v>1588</v>
      </c>
      <c r="D287" s="810"/>
      <c r="E287" s="254">
        <v>375.084</v>
      </c>
      <c r="F287" s="255"/>
      <c r="G287" s="256"/>
      <c r="H287" s="257"/>
      <c r="I287" s="251"/>
      <c r="J287" s="258"/>
      <c r="K287" s="251"/>
      <c r="M287" s="252" t="s">
        <v>1588</v>
      </c>
      <c r="O287" s="240"/>
    </row>
    <row r="288" spans="1:15" ht="22.5">
      <c r="A288" s="249"/>
      <c r="B288" s="253"/>
      <c r="C288" s="809" t="s">
        <v>1589</v>
      </c>
      <c r="D288" s="810"/>
      <c r="E288" s="254">
        <v>2.6048</v>
      </c>
      <c r="F288" s="255"/>
      <c r="G288" s="256"/>
      <c r="H288" s="257"/>
      <c r="I288" s="251"/>
      <c r="J288" s="258"/>
      <c r="K288" s="251"/>
      <c r="M288" s="252" t="s">
        <v>1589</v>
      </c>
      <c r="O288" s="240"/>
    </row>
    <row r="289" spans="1:15" ht="22.5">
      <c r="A289" s="249"/>
      <c r="B289" s="253"/>
      <c r="C289" s="809" t="s">
        <v>1590</v>
      </c>
      <c r="D289" s="810"/>
      <c r="E289" s="254">
        <v>1.7365</v>
      </c>
      <c r="F289" s="255"/>
      <c r="G289" s="256"/>
      <c r="H289" s="257"/>
      <c r="I289" s="251"/>
      <c r="J289" s="258"/>
      <c r="K289" s="251"/>
      <c r="M289" s="252" t="s">
        <v>1590</v>
      </c>
      <c r="O289" s="240"/>
    </row>
    <row r="290" spans="1:15" ht="22.5">
      <c r="A290" s="249"/>
      <c r="B290" s="253"/>
      <c r="C290" s="809" t="s">
        <v>1591</v>
      </c>
      <c r="D290" s="810"/>
      <c r="E290" s="254">
        <v>7.3801</v>
      </c>
      <c r="F290" s="255"/>
      <c r="G290" s="256"/>
      <c r="H290" s="257"/>
      <c r="I290" s="251"/>
      <c r="J290" s="258"/>
      <c r="K290" s="251"/>
      <c r="M290" s="252" t="s">
        <v>1591</v>
      </c>
      <c r="O290" s="240"/>
    </row>
    <row r="291" spans="1:15" ht="22.5">
      <c r="A291" s="249"/>
      <c r="B291" s="253"/>
      <c r="C291" s="809" t="s">
        <v>1592</v>
      </c>
      <c r="D291" s="810"/>
      <c r="E291" s="254">
        <v>2.1706</v>
      </c>
      <c r="F291" s="255"/>
      <c r="G291" s="256"/>
      <c r="H291" s="257"/>
      <c r="I291" s="251"/>
      <c r="J291" s="258"/>
      <c r="K291" s="251"/>
      <c r="M291" s="252" t="s">
        <v>1592</v>
      </c>
      <c r="O291" s="240"/>
    </row>
    <row r="292" spans="1:15" ht="22.5">
      <c r="A292" s="249"/>
      <c r="B292" s="253"/>
      <c r="C292" s="809" t="s">
        <v>1593</v>
      </c>
      <c r="D292" s="810"/>
      <c r="E292" s="254">
        <v>19.1015</v>
      </c>
      <c r="F292" s="255"/>
      <c r="G292" s="256"/>
      <c r="H292" s="257"/>
      <c r="I292" s="251"/>
      <c r="J292" s="258"/>
      <c r="K292" s="251"/>
      <c r="M292" s="252" t="s">
        <v>1593</v>
      </c>
      <c r="O292" s="240"/>
    </row>
    <row r="293" spans="1:15" ht="12.75">
      <c r="A293" s="249"/>
      <c r="B293" s="253"/>
      <c r="C293" s="809" t="s">
        <v>1594</v>
      </c>
      <c r="D293" s="810"/>
      <c r="E293" s="254">
        <v>-38.07</v>
      </c>
      <c r="F293" s="255"/>
      <c r="G293" s="256"/>
      <c r="H293" s="257"/>
      <c r="I293" s="251"/>
      <c r="J293" s="258"/>
      <c r="K293" s="251"/>
      <c r="M293" s="252" t="s">
        <v>1594</v>
      </c>
      <c r="O293" s="240"/>
    </row>
    <row r="294" spans="1:15" ht="12.75">
      <c r="A294" s="249"/>
      <c r="B294" s="253"/>
      <c r="C294" s="809" t="s">
        <v>1595</v>
      </c>
      <c r="D294" s="810"/>
      <c r="E294" s="254">
        <v>-46.5205</v>
      </c>
      <c r="F294" s="255"/>
      <c r="G294" s="256"/>
      <c r="H294" s="257"/>
      <c r="I294" s="251"/>
      <c r="J294" s="258"/>
      <c r="K294" s="251"/>
      <c r="M294" s="252" t="s">
        <v>1595</v>
      </c>
      <c r="O294" s="240"/>
    </row>
    <row r="295" spans="1:15" ht="12.75">
      <c r="A295" s="249"/>
      <c r="B295" s="253"/>
      <c r="C295" s="809" t="s">
        <v>1596</v>
      </c>
      <c r="D295" s="810"/>
      <c r="E295" s="254">
        <v>3.25</v>
      </c>
      <c r="F295" s="255"/>
      <c r="G295" s="256"/>
      <c r="H295" s="257"/>
      <c r="I295" s="251"/>
      <c r="J295" s="258"/>
      <c r="K295" s="251"/>
      <c r="M295" s="252" t="s">
        <v>1596</v>
      </c>
      <c r="O295" s="240"/>
    </row>
    <row r="296" spans="1:80" ht="12.75">
      <c r="A296" s="241">
        <v>56</v>
      </c>
      <c r="B296" s="242" t="s">
        <v>233</v>
      </c>
      <c r="C296" s="243" t="s">
        <v>234</v>
      </c>
      <c r="D296" s="244" t="s">
        <v>186</v>
      </c>
      <c r="E296" s="245">
        <v>743.3489</v>
      </c>
      <c r="F296" s="828"/>
      <c r="G296" s="246">
        <f>E296*F296</f>
        <v>0</v>
      </c>
      <c r="H296" s="247">
        <v>0</v>
      </c>
      <c r="I296" s="248">
        <f>E296*H296</f>
        <v>0</v>
      </c>
      <c r="J296" s="247">
        <v>0</v>
      </c>
      <c r="K296" s="248">
        <f>E296*J296</f>
        <v>0</v>
      </c>
      <c r="O296" s="240">
        <v>2</v>
      </c>
      <c r="AA296" s="213">
        <v>1</v>
      </c>
      <c r="AB296" s="213">
        <v>1</v>
      </c>
      <c r="AC296" s="213">
        <v>1</v>
      </c>
      <c r="AZ296" s="213">
        <v>1</v>
      </c>
      <c r="BA296" s="213">
        <f>IF(AZ296=1,G296,0)</f>
        <v>0</v>
      </c>
      <c r="BB296" s="213">
        <f>IF(AZ296=2,G296,0)</f>
        <v>0</v>
      </c>
      <c r="BC296" s="213">
        <f>IF(AZ296=3,G296,0)</f>
        <v>0</v>
      </c>
      <c r="BD296" s="213">
        <f>IF(AZ296=4,G296,0)</f>
        <v>0</v>
      </c>
      <c r="BE296" s="213">
        <f>IF(AZ296=5,G296,0)</f>
        <v>0</v>
      </c>
      <c r="CA296" s="240">
        <v>1</v>
      </c>
      <c r="CB296" s="240">
        <v>1</v>
      </c>
    </row>
    <row r="297" spans="1:15" ht="12.75">
      <c r="A297" s="249"/>
      <c r="B297" s="250"/>
      <c r="C297" s="768" t="s">
        <v>1302</v>
      </c>
      <c r="D297" s="769"/>
      <c r="E297" s="769"/>
      <c r="F297" s="769"/>
      <c r="G297" s="770"/>
      <c r="I297" s="251"/>
      <c r="K297" s="251"/>
      <c r="L297" s="252" t="s">
        <v>1302</v>
      </c>
      <c r="O297" s="240">
        <v>3</v>
      </c>
    </row>
    <row r="298" spans="1:15" ht="12.75">
      <c r="A298" s="249"/>
      <c r="B298" s="253"/>
      <c r="C298" s="809" t="s">
        <v>1485</v>
      </c>
      <c r="D298" s="810"/>
      <c r="E298" s="254">
        <v>743.3489</v>
      </c>
      <c r="F298" s="255"/>
      <c r="G298" s="256"/>
      <c r="H298" s="257"/>
      <c r="I298" s="251"/>
      <c r="J298" s="258"/>
      <c r="K298" s="251"/>
      <c r="M298" s="252" t="s">
        <v>1485</v>
      </c>
      <c r="O298" s="240"/>
    </row>
    <row r="299" spans="1:80" ht="12.75">
      <c r="A299" s="241">
        <v>57</v>
      </c>
      <c r="B299" s="242" t="s">
        <v>227</v>
      </c>
      <c r="C299" s="243" t="s">
        <v>228</v>
      </c>
      <c r="D299" s="244" t="s">
        <v>186</v>
      </c>
      <c r="E299" s="245">
        <v>743.3489</v>
      </c>
      <c r="F299" s="828"/>
      <c r="G299" s="246">
        <f>E299*F299</f>
        <v>0</v>
      </c>
      <c r="H299" s="247">
        <v>0</v>
      </c>
      <c r="I299" s="248">
        <f>E299*H299</f>
        <v>0</v>
      </c>
      <c r="J299" s="247">
        <v>0</v>
      </c>
      <c r="K299" s="248">
        <f>E299*J299</f>
        <v>0</v>
      </c>
      <c r="O299" s="240">
        <v>2</v>
      </c>
      <c r="AA299" s="213">
        <v>1</v>
      </c>
      <c r="AB299" s="213">
        <v>1</v>
      </c>
      <c r="AC299" s="213">
        <v>1</v>
      </c>
      <c r="AZ299" s="213">
        <v>1</v>
      </c>
      <c r="BA299" s="213">
        <f>IF(AZ299=1,G299,0)</f>
        <v>0</v>
      </c>
      <c r="BB299" s="213">
        <f>IF(AZ299=2,G299,0)</f>
        <v>0</v>
      </c>
      <c r="BC299" s="213">
        <f>IF(AZ299=3,G299,0)</f>
        <v>0</v>
      </c>
      <c r="BD299" s="213">
        <f>IF(AZ299=4,G299,0)</f>
        <v>0</v>
      </c>
      <c r="BE299" s="213">
        <f>IF(AZ299=5,G299,0)</f>
        <v>0</v>
      </c>
      <c r="CA299" s="240">
        <v>1</v>
      </c>
      <c r="CB299" s="240">
        <v>1</v>
      </c>
    </row>
    <row r="300" spans="1:15" ht="12.75">
      <c r="A300" s="249"/>
      <c r="B300" s="250"/>
      <c r="C300" s="768" t="s">
        <v>1303</v>
      </c>
      <c r="D300" s="769"/>
      <c r="E300" s="769"/>
      <c r="F300" s="769"/>
      <c r="G300" s="770"/>
      <c r="I300" s="251"/>
      <c r="K300" s="251"/>
      <c r="L300" s="252" t="s">
        <v>1303</v>
      </c>
      <c r="O300" s="240">
        <v>3</v>
      </c>
    </row>
    <row r="301" spans="1:15" ht="12.75">
      <c r="A301" s="249"/>
      <c r="B301" s="253"/>
      <c r="C301" s="809" t="s">
        <v>1485</v>
      </c>
      <c r="D301" s="810"/>
      <c r="E301" s="254">
        <v>743.3489</v>
      </c>
      <c r="F301" s="255"/>
      <c r="G301" s="256"/>
      <c r="H301" s="257"/>
      <c r="I301" s="251"/>
      <c r="J301" s="258"/>
      <c r="K301" s="251"/>
      <c r="M301" s="252" t="s">
        <v>1485</v>
      </c>
      <c r="O301" s="240"/>
    </row>
    <row r="302" spans="1:80" ht="12.75">
      <c r="A302" s="241">
        <v>58</v>
      </c>
      <c r="B302" s="242" t="s">
        <v>242</v>
      </c>
      <c r="C302" s="243" t="s">
        <v>1304</v>
      </c>
      <c r="D302" s="244" t="s">
        <v>186</v>
      </c>
      <c r="E302" s="245">
        <v>743.3489</v>
      </c>
      <c r="F302" s="828"/>
      <c r="G302" s="246">
        <f>E302*F302</f>
        <v>0</v>
      </c>
      <c r="H302" s="247">
        <v>0</v>
      </c>
      <c r="I302" s="248">
        <f>E302*H302</f>
        <v>0</v>
      </c>
      <c r="J302" s="247"/>
      <c r="K302" s="248">
        <f>E302*J302</f>
        <v>0</v>
      </c>
      <c r="O302" s="240">
        <v>2</v>
      </c>
      <c r="AA302" s="213">
        <v>12</v>
      </c>
      <c r="AB302" s="213">
        <v>0</v>
      </c>
      <c r="AC302" s="213">
        <v>28</v>
      </c>
      <c r="AZ302" s="213">
        <v>1</v>
      </c>
      <c r="BA302" s="213">
        <f>IF(AZ302=1,G302,0)</f>
        <v>0</v>
      </c>
      <c r="BB302" s="213">
        <f>IF(AZ302=2,G302,0)</f>
        <v>0</v>
      </c>
      <c r="BC302" s="213">
        <f>IF(AZ302=3,G302,0)</f>
        <v>0</v>
      </c>
      <c r="BD302" s="213">
        <f>IF(AZ302=4,G302,0)</f>
        <v>0</v>
      </c>
      <c r="BE302" s="213">
        <f>IF(AZ302=5,G302,0)</f>
        <v>0</v>
      </c>
      <c r="CA302" s="240">
        <v>12</v>
      </c>
      <c r="CB302" s="240">
        <v>0</v>
      </c>
    </row>
    <row r="303" spans="1:15" ht="12.75">
      <c r="A303" s="249"/>
      <c r="B303" s="250"/>
      <c r="C303" s="768" t="s">
        <v>1305</v>
      </c>
      <c r="D303" s="769"/>
      <c r="E303" s="769"/>
      <c r="F303" s="769"/>
      <c r="G303" s="770"/>
      <c r="I303" s="251"/>
      <c r="K303" s="251"/>
      <c r="L303" s="252" t="s">
        <v>1305</v>
      </c>
      <c r="O303" s="240">
        <v>3</v>
      </c>
    </row>
    <row r="304" spans="1:15" ht="12.75">
      <c r="A304" s="249"/>
      <c r="B304" s="253"/>
      <c r="C304" s="809" t="s">
        <v>1597</v>
      </c>
      <c r="D304" s="810"/>
      <c r="E304" s="254">
        <v>2</v>
      </c>
      <c r="F304" s="255"/>
      <c r="G304" s="256"/>
      <c r="H304" s="257"/>
      <c r="I304" s="251"/>
      <c r="J304" s="258"/>
      <c r="K304" s="251"/>
      <c r="M304" s="252" t="s">
        <v>1597</v>
      </c>
      <c r="O304" s="240"/>
    </row>
    <row r="305" spans="1:15" ht="22.5">
      <c r="A305" s="249"/>
      <c r="B305" s="253"/>
      <c r="C305" s="809" t="s">
        <v>1598</v>
      </c>
      <c r="D305" s="810"/>
      <c r="E305" s="254">
        <v>19.7541</v>
      </c>
      <c r="F305" s="255"/>
      <c r="G305" s="256"/>
      <c r="H305" s="257"/>
      <c r="I305" s="251"/>
      <c r="J305" s="258"/>
      <c r="K305" s="251"/>
      <c r="M305" s="252" t="s">
        <v>1598</v>
      </c>
      <c r="O305" s="240"/>
    </row>
    <row r="306" spans="1:15" ht="22.5">
      <c r="A306" s="249"/>
      <c r="B306" s="253"/>
      <c r="C306" s="809" t="s">
        <v>1599</v>
      </c>
      <c r="D306" s="810"/>
      <c r="E306" s="254">
        <v>72.8703</v>
      </c>
      <c r="F306" s="255"/>
      <c r="G306" s="256"/>
      <c r="H306" s="257"/>
      <c r="I306" s="251"/>
      <c r="J306" s="258"/>
      <c r="K306" s="251"/>
      <c r="M306" s="252" t="s">
        <v>1599</v>
      </c>
      <c r="O306" s="240"/>
    </row>
    <row r="307" spans="1:15" ht="12.75">
      <c r="A307" s="249"/>
      <c r="B307" s="253"/>
      <c r="C307" s="809" t="s">
        <v>1567</v>
      </c>
      <c r="D307" s="810"/>
      <c r="E307" s="254">
        <v>19.6</v>
      </c>
      <c r="F307" s="255"/>
      <c r="G307" s="256"/>
      <c r="H307" s="257"/>
      <c r="I307" s="251"/>
      <c r="J307" s="258"/>
      <c r="K307" s="251"/>
      <c r="M307" s="252" t="s">
        <v>1567</v>
      </c>
      <c r="O307" s="240"/>
    </row>
    <row r="308" spans="1:15" ht="12.75">
      <c r="A308" s="249"/>
      <c r="B308" s="253"/>
      <c r="C308" s="809" t="s">
        <v>1562</v>
      </c>
      <c r="D308" s="810"/>
      <c r="E308" s="254">
        <v>7.8</v>
      </c>
      <c r="F308" s="255"/>
      <c r="G308" s="256"/>
      <c r="H308" s="257"/>
      <c r="I308" s="251"/>
      <c r="J308" s="258"/>
      <c r="K308" s="251"/>
      <c r="M308" s="252" t="s">
        <v>1562</v>
      </c>
      <c r="O308" s="240"/>
    </row>
    <row r="309" spans="1:15" ht="12.75">
      <c r="A309" s="249"/>
      <c r="B309" s="253"/>
      <c r="C309" s="809" t="s">
        <v>1557</v>
      </c>
      <c r="D309" s="810"/>
      <c r="E309" s="254">
        <v>1.8</v>
      </c>
      <c r="F309" s="255"/>
      <c r="G309" s="256"/>
      <c r="H309" s="257"/>
      <c r="I309" s="251"/>
      <c r="J309" s="258"/>
      <c r="K309" s="251"/>
      <c r="M309" s="252" t="s">
        <v>1557</v>
      </c>
      <c r="O309" s="240"/>
    </row>
    <row r="310" spans="1:15" ht="22.5">
      <c r="A310" s="249"/>
      <c r="B310" s="253"/>
      <c r="C310" s="809" t="s">
        <v>1600</v>
      </c>
      <c r="D310" s="810"/>
      <c r="E310" s="254">
        <v>531.576</v>
      </c>
      <c r="F310" s="255"/>
      <c r="G310" s="256"/>
      <c r="H310" s="257"/>
      <c r="I310" s="251"/>
      <c r="J310" s="258"/>
      <c r="K310" s="251"/>
      <c r="M310" s="252" t="s">
        <v>1600</v>
      </c>
      <c r="O310" s="240"/>
    </row>
    <row r="311" spans="1:15" ht="22.5">
      <c r="A311" s="249"/>
      <c r="B311" s="253"/>
      <c r="C311" s="809" t="s">
        <v>1601</v>
      </c>
      <c r="D311" s="810"/>
      <c r="E311" s="254">
        <v>3.0015</v>
      </c>
      <c r="F311" s="255"/>
      <c r="G311" s="256"/>
      <c r="H311" s="257"/>
      <c r="I311" s="251"/>
      <c r="J311" s="258"/>
      <c r="K311" s="251"/>
      <c r="M311" s="252" t="s">
        <v>1601</v>
      </c>
      <c r="O311" s="240"/>
    </row>
    <row r="312" spans="1:15" ht="22.5">
      <c r="A312" s="249"/>
      <c r="B312" s="253"/>
      <c r="C312" s="809" t="s">
        <v>1602</v>
      </c>
      <c r="D312" s="810"/>
      <c r="E312" s="254">
        <v>1.656</v>
      </c>
      <c r="F312" s="255"/>
      <c r="G312" s="256"/>
      <c r="H312" s="257"/>
      <c r="I312" s="251"/>
      <c r="J312" s="258"/>
      <c r="K312" s="251"/>
      <c r="M312" s="252" t="s">
        <v>1602</v>
      </c>
      <c r="O312" s="240"/>
    </row>
    <row r="313" spans="1:15" ht="22.5">
      <c r="A313" s="249"/>
      <c r="B313" s="253"/>
      <c r="C313" s="809" t="s">
        <v>1603</v>
      </c>
      <c r="D313" s="810"/>
      <c r="E313" s="254">
        <v>10.4592</v>
      </c>
      <c r="F313" s="255"/>
      <c r="G313" s="256"/>
      <c r="H313" s="257"/>
      <c r="I313" s="251"/>
      <c r="J313" s="258"/>
      <c r="K313" s="251"/>
      <c r="M313" s="252" t="s">
        <v>1603</v>
      </c>
      <c r="O313" s="240"/>
    </row>
    <row r="314" spans="1:15" ht="22.5">
      <c r="A314" s="249"/>
      <c r="B314" s="253"/>
      <c r="C314" s="809" t="s">
        <v>1604</v>
      </c>
      <c r="D314" s="810"/>
      <c r="E314" s="254">
        <v>2.2138</v>
      </c>
      <c r="F314" s="255"/>
      <c r="G314" s="256"/>
      <c r="H314" s="257"/>
      <c r="I314" s="251"/>
      <c r="J314" s="258"/>
      <c r="K314" s="251"/>
      <c r="M314" s="252" t="s">
        <v>1604</v>
      </c>
      <c r="O314" s="240"/>
    </row>
    <row r="315" spans="1:15" ht="22.5">
      <c r="A315" s="249"/>
      <c r="B315" s="253"/>
      <c r="C315" s="809" t="s">
        <v>1605</v>
      </c>
      <c r="D315" s="810"/>
      <c r="E315" s="254">
        <v>25.806</v>
      </c>
      <c r="F315" s="255"/>
      <c r="G315" s="256"/>
      <c r="H315" s="257"/>
      <c r="I315" s="251"/>
      <c r="J315" s="258"/>
      <c r="K315" s="251"/>
      <c r="M315" s="252" t="s">
        <v>1605</v>
      </c>
      <c r="O315" s="240"/>
    </row>
    <row r="316" spans="1:15" ht="22.5">
      <c r="A316" s="249"/>
      <c r="B316" s="253"/>
      <c r="C316" s="809" t="s">
        <v>1606</v>
      </c>
      <c r="D316" s="810"/>
      <c r="E316" s="254">
        <v>5.52</v>
      </c>
      <c r="F316" s="255"/>
      <c r="G316" s="256"/>
      <c r="H316" s="257"/>
      <c r="I316" s="251"/>
      <c r="J316" s="258"/>
      <c r="K316" s="251"/>
      <c r="M316" s="252" t="s">
        <v>1606</v>
      </c>
      <c r="O316" s="240"/>
    </row>
    <row r="317" spans="1:15" ht="12.75">
      <c r="A317" s="249"/>
      <c r="B317" s="253"/>
      <c r="C317" s="809" t="s">
        <v>1607</v>
      </c>
      <c r="D317" s="810"/>
      <c r="E317" s="254">
        <v>0</v>
      </c>
      <c r="F317" s="255"/>
      <c r="G317" s="256"/>
      <c r="H317" s="257"/>
      <c r="I317" s="251"/>
      <c r="J317" s="258"/>
      <c r="K317" s="251"/>
      <c r="M317" s="252" t="s">
        <v>1607</v>
      </c>
      <c r="O317" s="240"/>
    </row>
    <row r="318" spans="1:15" ht="22.5">
      <c r="A318" s="249"/>
      <c r="B318" s="253"/>
      <c r="C318" s="809" t="s">
        <v>1608</v>
      </c>
      <c r="D318" s="810"/>
      <c r="E318" s="254">
        <v>9.477</v>
      </c>
      <c r="F318" s="255"/>
      <c r="G318" s="256"/>
      <c r="H318" s="257"/>
      <c r="I318" s="251"/>
      <c r="J318" s="258"/>
      <c r="K318" s="251"/>
      <c r="M318" s="252" t="s">
        <v>1608</v>
      </c>
      <c r="O318" s="240"/>
    </row>
    <row r="319" spans="1:15" ht="22.5">
      <c r="A319" s="249"/>
      <c r="B319" s="253"/>
      <c r="C319" s="809" t="s">
        <v>1609</v>
      </c>
      <c r="D319" s="810"/>
      <c r="E319" s="254">
        <v>0.81</v>
      </c>
      <c r="F319" s="255"/>
      <c r="G319" s="256"/>
      <c r="H319" s="257"/>
      <c r="I319" s="251"/>
      <c r="J319" s="258"/>
      <c r="K319" s="251"/>
      <c r="M319" s="252" t="s">
        <v>1609</v>
      </c>
      <c r="O319" s="240"/>
    </row>
    <row r="320" spans="1:15" ht="22.5">
      <c r="A320" s="249"/>
      <c r="B320" s="253"/>
      <c r="C320" s="809" t="s">
        <v>1610</v>
      </c>
      <c r="D320" s="810"/>
      <c r="E320" s="254">
        <v>1.38</v>
      </c>
      <c r="F320" s="255"/>
      <c r="G320" s="256"/>
      <c r="H320" s="257"/>
      <c r="I320" s="251"/>
      <c r="J320" s="258"/>
      <c r="K320" s="251"/>
      <c r="M320" s="252" t="s">
        <v>1610</v>
      </c>
      <c r="O320" s="240"/>
    </row>
    <row r="321" spans="1:15" ht="22.5">
      <c r="A321" s="249"/>
      <c r="B321" s="253"/>
      <c r="C321" s="809" t="s">
        <v>1611</v>
      </c>
      <c r="D321" s="810"/>
      <c r="E321" s="254">
        <v>27.625</v>
      </c>
      <c r="F321" s="255"/>
      <c r="G321" s="256"/>
      <c r="H321" s="257"/>
      <c r="I321" s="251"/>
      <c r="J321" s="258"/>
      <c r="K321" s="251"/>
      <c r="M321" s="252" t="s">
        <v>1611</v>
      </c>
      <c r="O321" s="240"/>
    </row>
    <row r="322" spans="1:57" ht="12.75">
      <c r="A322" s="259"/>
      <c r="B322" s="260" t="s">
        <v>96</v>
      </c>
      <c r="C322" s="261" t="s">
        <v>180</v>
      </c>
      <c r="D322" s="262"/>
      <c r="E322" s="263"/>
      <c r="F322" s="264"/>
      <c r="G322" s="265">
        <f>SUM(G7:G321)</f>
        <v>0</v>
      </c>
      <c r="H322" s="266"/>
      <c r="I322" s="267">
        <f>SUM(I7:I321)</f>
        <v>557.4862353</v>
      </c>
      <c r="J322" s="266"/>
      <c r="K322" s="267">
        <f>SUM(K7:K321)</f>
        <v>-29.92</v>
      </c>
      <c r="O322" s="240">
        <v>4</v>
      </c>
      <c r="BA322" s="268">
        <f>SUM(BA7:BA321)</f>
        <v>0</v>
      </c>
      <c r="BB322" s="268">
        <f>SUM(BB7:BB321)</f>
        <v>0</v>
      </c>
      <c r="BC322" s="268">
        <f>SUM(BC7:BC321)</f>
        <v>0</v>
      </c>
      <c r="BD322" s="268">
        <f>SUM(BD7:BD321)</f>
        <v>0</v>
      </c>
      <c r="BE322" s="268">
        <f>SUM(BE7:BE321)</f>
        <v>0</v>
      </c>
    </row>
    <row r="323" spans="1:15" ht="12.75">
      <c r="A323" s="230" t="s">
        <v>93</v>
      </c>
      <c r="B323" s="231" t="s">
        <v>266</v>
      </c>
      <c r="C323" s="232" t="s">
        <v>267</v>
      </c>
      <c r="D323" s="233"/>
      <c r="E323" s="234"/>
      <c r="F323" s="234"/>
      <c r="G323" s="235"/>
      <c r="H323" s="236"/>
      <c r="I323" s="237"/>
      <c r="J323" s="238"/>
      <c r="K323" s="239"/>
      <c r="O323" s="240">
        <v>1</v>
      </c>
    </row>
    <row r="324" spans="1:80" ht="12.75">
      <c r="A324" s="241">
        <v>59</v>
      </c>
      <c r="B324" s="242" t="s">
        <v>277</v>
      </c>
      <c r="C324" s="243" t="s">
        <v>278</v>
      </c>
      <c r="D324" s="244" t="s">
        <v>186</v>
      </c>
      <c r="E324" s="245">
        <v>67.5625</v>
      </c>
      <c r="F324" s="828"/>
      <c r="G324" s="246">
        <f>E324*F324</f>
        <v>0</v>
      </c>
      <c r="H324" s="247">
        <v>1.9205</v>
      </c>
      <c r="I324" s="248">
        <f>E324*H324</f>
        <v>129.75378125</v>
      </c>
      <c r="J324" s="247">
        <v>0</v>
      </c>
      <c r="K324" s="248">
        <f>E324*J324</f>
        <v>0</v>
      </c>
      <c r="O324" s="240">
        <v>2</v>
      </c>
      <c r="AA324" s="213">
        <v>1</v>
      </c>
      <c r="AB324" s="213">
        <v>1</v>
      </c>
      <c r="AC324" s="213">
        <v>1</v>
      </c>
      <c r="AZ324" s="213">
        <v>1</v>
      </c>
      <c r="BA324" s="213">
        <f>IF(AZ324=1,G324,0)</f>
        <v>0</v>
      </c>
      <c r="BB324" s="213">
        <f>IF(AZ324=2,G324,0)</f>
        <v>0</v>
      </c>
      <c r="BC324" s="213">
        <f>IF(AZ324=3,G324,0)</f>
        <v>0</v>
      </c>
      <c r="BD324" s="213">
        <f>IF(AZ324=4,G324,0)</f>
        <v>0</v>
      </c>
      <c r="BE324" s="213">
        <f>IF(AZ324=5,G324,0)</f>
        <v>0</v>
      </c>
      <c r="CA324" s="240">
        <v>1</v>
      </c>
      <c r="CB324" s="240">
        <v>1</v>
      </c>
    </row>
    <row r="325" spans="1:15" ht="22.5">
      <c r="A325" s="249"/>
      <c r="B325" s="253"/>
      <c r="C325" s="809" t="s">
        <v>1612</v>
      </c>
      <c r="D325" s="810"/>
      <c r="E325" s="254">
        <v>62.1</v>
      </c>
      <c r="F325" s="255"/>
      <c r="G325" s="256"/>
      <c r="H325" s="257"/>
      <c r="I325" s="251"/>
      <c r="J325" s="258"/>
      <c r="K325" s="251"/>
      <c r="M325" s="252" t="s">
        <v>1612</v>
      </c>
      <c r="O325" s="240"/>
    </row>
    <row r="326" spans="1:15" ht="22.5">
      <c r="A326" s="249"/>
      <c r="B326" s="253"/>
      <c r="C326" s="809" t="s">
        <v>1613</v>
      </c>
      <c r="D326" s="810"/>
      <c r="E326" s="254">
        <v>0.4313</v>
      </c>
      <c r="F326" s="255"/>
      <c r="G326" s="256"/>
      <c r="H326" s="257"/>
      <c r="I326" s="251"/>
      <c r="J326" s="258"/>
      <c r="K326" s="251"/>
      <c r="M326" s="252" t="s">
        <v>1613</v>
      </c>
      <c r="O326" s="240"/>
    </row>
    <row r="327" spans="1:15" ht="22.5">
      <c r="A327" s="249"/>
      <c r="B327" s="253"/>
      <c r="C327" s="809" t="s">
        <v>1614</v>
      </c>
      <c r="D327" s="810"/>
      <c r="E327" s="254">
        <v>0.2875</v>
      </c>
      <c r="F327" s="255"/>
      <c r="G327" s="256"/>
      <c r="H327" s="257"/>
      <c r="I327" s="251"/>
      <c r="J327" s="258"/>
      <c r="K327" s="251"/>
      <c r="M327" s="252" t="s">
        <v>1614</v>
      </c>
      <c r="O327" s="240"/>
    </row>
    <row r="328" spans="1:15" ht="22.5">
      <c r="A328" s="249"/>
      <c r="B328" s="253"/>
      <c r="C328" s="809" t="s">
        <v>1615</v>
      </c>
      <c r="D328" s="810"/>
      <c r="E328" s="254">
        <v>1.2219</v>
      </c>
      <c r="F328" s="255"/>
      <c r="G328" s="256"/>
      <c r="H328" s="257"/>
      <c r="I328" s="251"/>
      <c r="J328" s="258"/>
      <c r="K328" s="251"/>
      <c r="M328" s="252" t="s">
        <v>1615</v>
      </c>
      <c r="O328" s="240"/>
    </row>
    <row r="329" spans="1:15" ht="22.5">
      <c r="A329" s="249"/>
      <c r="B329" s="253"/>
      <c r="C329" s="809" t="s">
        <v>1616</v>
      </c>
      <c r="D329" s="810"/>
      <c r="E329" s="254">
        <v>0.3594</v>
      </c>
      <c r="F329" s="255"/>
      <c r="G329" s="256"/>
      <c r="H329" s="257"/>
      <c r="I329" s="251"/>
      <c r="J329" s="258"/>
      <c r="K329" s="251"/>
      <c r="M329" s="252" t="s">
        <v>1616</v>
      </c>
      <c r="O329" s="240"/>
    </row>
    <row r="330" spans="1:15" ht="22.5">
      <c r="A330" s="249"/>
      <c r="B330" s="253"/>
      <c r="C330" s="809" t="s">
        <v>1617</v>
      </c>
      <c r="D330" s="810"/>
      <c r="E330" s="254">
        <v>3.1625</v>
      </c>
      <c r="F330" s="255"/>
      <c r="G330" s="256"/>
      <c r="H330" s="257"/>
      <c r="I330" s="251"/>
      <c r="J330" s="258"/>
      <c r="K330" s="251"/>
      <c r="M330" s="252" t="s">
        <v>1617</v>
      </c>
      <c r="O330" s="240"/>
    </row>
    <row r="331" spans="1:80" ht="12.75">
      <c r="A331" s="241">
        <v>60</v>
      </c>
      <c r="B331" s="242" t="s">
        <v>269</v>
      </c>
      <c r="C331" s="243" t="s">
        <v>270</v>
      </c>
      <c r="D331" s="244" t="s">
        <v>216</v>
      </c>
      <c r="E331" s="245">
        <v>470</v>
      </c>
      <c r="F331" s="828"/>
      <c r="G331" s="246">
        <f>E331*F331</f>
        <v>0</v>
      </c>
      <c r="H331" s="247">
        <v>0</v>
      </c>
      <c r="I331" s="248">
        <f>E331*H331</f>
        <v>0</v>
      </c>
      <c r="J331" s="247">
        <v>0</v>
      </c>
      <c r="K331" s="248">
        <f>E331*J331</f>
        <v>0</v>
      </c>
      <c r="O331" s="240">
        <v>2</v>
      </c>
      <c r="AA331" s="213">
        <v>1</v>
      </c>
      <c r="AB331" s="213">
        <v>1</v>
      </c>
      <c r="AC331" s="213">
        <v>1</v>
      </c>
      <c r="AZ331" s="213">
        <v>1</v>
      </c>
      <c r="BA331" s="213">
        <f>IF(AZ331=1,G331,0)</f>
        <v>0</v>
      </c>
      <c r="BB331" s="213">
        <f>IF(AZ331=2,G331,0)</f>
        <v>0</v>
      </c>
      <c r="BC331" s="213">
        <f>IF(AZ331=3,G331,0)</f>
        <v>0</v>
      </c>
      <c r="BD331" s="213">
        <f>IF(AZ331=4,G331,0)</f>
        <v>0</v>
      </c>
      <c r="BE331" s="213">
        <f>IF(AZ331=5,G331,0)</f>
        <v>0</v>
      </c>
      <c r="CA331" s="240">
        <v>1</v>
      </c>
      <c r="CB331" s="240">
        <v>1</v>
      </c>
    </row>
    <row r="332" spans="1:15" ht="12.75">
      <c r="A332" s="249"/>
      <c r="B332" s="253"/>
      <c r="C332" s="809" t="s">
        <v>1618</v>
      </c>
      <c r="D332" s="810"/>
      <c r="E332" s="254">
        <v>432</v>
      </c>
      <c r="F332" s="255"/>
      <c r="G332" s="256"/>
      <c r="H332" s="257"/>
      <c r="I332" s="251"/>
      <c r="J332" s="258"/>
      <c r="K332" s="251"/>
      <c r="M332" s="252" t="s">
        <v>1618</v>
      </c>
      <c r="O332" s="240"/>
    </row>
    <row r="333" spans="1:15" ht="12.75">
      <c r="A333" s="249"/>
      <c r="B333" s="253"/>
      <c r="C333" s="809" t="s">
        <v>1619</v>
      </c>
      <c r="D333" s="810"/>
      <c r="E333" s="254">
        <v>5</v>
      </c>
      <c r="F333" s="255"/>
      <c r="G333" s="256"/>
      <c r="H333" s="257"/>
      <c r="I333" s="251"/>
      <c r="J333" s="258"/>
      <c r="K333" s="251"/>
      <c r="M333" s="252" t="s">
        <v>1619</v>
      </c>
      <c r="O333" s="240"/>
    </row>
    <row r="334" spans="1:15" ht="12.75">
      <c r="A334" s="249"/>
      <c r="B334" s="253"/>
      <c r="C334" s="809" t="s">
        <v>1620</v>
      </c>
      <c r="D334" s="810"/>
      <c r="E334" s="254">
        <v>11</v>
      </c>
      <c r="F334" s="255"/>
      <c r="G334" s="256"/>
      <c r="H334" s="257"/>
      <c r="I334" s="251"/>
      <c r="J334" s="258"/>
      <c r="K334" s="251"/>
      <c r="M334" s="252" t="s">
        <v>1620</v>
      </c>
      <c r="O334" s="240"/>
    </row>
    <row r="335" spans="1:15" ht="12.75">
      <c r="A335" s="249"/>
      <c r="B335" s="253"/>
      <c r="C335" s="809" t="s">
        <v>1621</v>
      </c>
      <c r="D335" s="810"/>
      <c r="E335" s="254">
        <v>22</v>
      </c>
      <c r="F335" s="255"/>
      <c r="G335" s="256"/>
      <c r="H335" s="257"/>
      <c r="I335" s="251"/>
      <c r="J335" s="258"/>
      <c r="K335" s="251"/>
      <c r="M335" s="252" t="s">
        <v>1621</v>
      </c>
      <c r="O335" s="240"/>
    </row>
    <row r="336" spans="1:80" ht="12.75">
      <c r="A336" s="241">
        <v>61</v>
      </c>
      <c r="B336" s="242" t="s">
        <v>273</v>
      </c>
      <c r="C336" s="243" t="s">
        <v>274</v>
      </c>
      <c r="D336" s="244" t="s">
        <v>216</v>
      </c>
      <c r="E336" s="245">
        <v>474.7</v>
      </c>
      <c r="F336" s="828"/>
      <c r="G336" s="246">
        <f>E336*F336</f>
        <v>0</v>
      </c>
      <c r="H336" s="247">
        <v>0.00048</v>
      </c>
      <c r="I336" s="248">
        <f>E336*H336</f>
        <v>0.227856</v>
      </c>
      <c r="J336" s="247"/>
      <c r="K336" s="248">
        <f>E336*J336</f>
        <v>0</v>
      </c>
      <c r="O336" s="240">
        <v>2</v>
      </c>
      <c r="AA336" s="213">
        <v>3</v>
      </c>
      <c r="AB336" s="213">
        <v>1</v>
      </c>
      <c r="AC336" s="213" t="s">
        <v>273</v>
      </c>
      <c r="AZ336" s="213">
        <v>1</v>
      </c>
      <c r="BA336" s="213">
        <f>IF(AZ336=1,G336,0)</f>
        <v>0</v>
      </c>
      <c r="BB336" s="213">
        <f>IF(AZ336=2,G336,0)</f>
        <v>0</v>
      </c>
      <c r="BC336" s="213">
        <f>IF(AZ336=3,G336,0)</f>
        <v>0</v>
      </c>
      <c r="BD336" s="213">
        <f>IF(AZ336=4,G336,0)</f>
        <v>0</v>
      </c>
      <c r="BE336" s="213">
        <f>IF(AZ336=5,G336,0)</f>
        <v>0</v>
      </c>
      <c r="CA336" s="240">
        <v>3</v>
      </c>
      <c r="CB336" s="240">
        <v>1</v>
      </c>
    </row>
    <row r="337" spans="1:15" ht="12.75">
      <c r="A337" s="249"/>
      <c r="B337" s="250"/>
      <c r="C337" s="768" t="s">
        <v>1315</v>
      </c>
      <c r="D337" s="769"/>
      <c r="E337" s="769"/>
      <c r="F337" s="769"/>
      <c r="G337" s="770"/>
      <c r="I337" s="251"/>
      <c r="K337" s="251"/>
      <c r="L337" s="252" t="s">
        <v>1315</v>
      </c>
      <c r="O337" s="240">
        <v>3</v>
      </c>
    </row>
    <row r="338" spans="1:15" ht="12.75">
      <c r="A338" s="249"/>
      <c r="B338" s="253"/>
      <c r="C338" s="809" t="s">
        <v>1622</v>
      </c>
      <c r="D338" s="810"/>
      <c r="E338" s="254">
        <v>436.32</v>
      </c>
      <c r="F338" s="255"/>
      <c r="G338" s="256"/>
      <c r="H338" s="257"/>
      <c r="I338" s="251"/>
      <c r="J338" s="258"/>
      <c r="K338" s="251"/>
      <c r="M338" s="252" t="s">
        <v>1622</v>
      </c>
      <c r="O338" s="240"/>
    </row>
    <row r="339" spans="1:15" ht="12.75">
      <c r="A339" s="249"/>
      <c r="B339" s="253"/>
      <c r="C339" s="809" t="s">
        <v>1623</v>
      </c>
      <c r="D339" s="810"/>
      <c r="E339" s="254">
        <v>5.05</v>
      </c>
      <c r="F339" s="255"/>
      <c r="G339" s="256"/>
      <c r="H339" s="257"/>
      <c r="I339" s="251"/>
      <c r="J339" s="258"/>
      <c r="K339" s="251"/>
      <c r="M339" s="252" t="s">
        <v>1623</v>
      </c>
      <c r="O339" s="240"/>
    </row>
    <row r="340" spans="1:15" ht="12.75">
      <c r="A340" s="249"/>
      <c r="B340" s="253"/>
      <c r="C340" s="809" t="s">
        <v>1624</v>
      </c>
      <c r="D340" s="810"/>
      <c r="E340" s="254">
        <v>11.11</v>
      </c>
      <c r="F340" s="255"/>
      <c r="G340" s="256"/>
      <c r="H340" s="257"/>
      <c r="I340" s="251"/>
      <c r="J340" s="258"/>
      <c r="K340" s="251"/>
      <c r="M340" s="252" t="s">
        <v>1624</v>
      </c>
      <c r="O340" s="240"/>
    </row>
    <row r="341" spans="1:15" ht="12.75">
      <c r="A341" s="249"/>
      <c r="B341" s="253"/>
      <c r="C341" s="809" t="s">
        <v>1625</v>
      </c>
      <c r="D341" s="810"/>
      <c r="E341" s="254">
        <v>22.22</v>
      </c>
      <c r="F341" s="255"/>
      <c r="G341" s="256"/>
      <c r="H341" s="257"/>
      <c r="I341" s="251"/>
      <c r="J341" s="258"/>
      <c r="K341" s="251"/>
      <c r="M341" s="252" t="s">
        <v>1625</v>
      </c>
      <c r="O341" s="240"/>
    </row>
    <row r="342" spans="1:57" ht="12.75">
      <c r="A342" s="259"/>
      <c r="B342" s="260" t="s">
        <v>96</v>
      </c>
      <c r="C342" s="261" t="s">
        <v>268</v>
      </c>
      <c r="D342" s="262"/>
      <c r="E342" s="263"/>
      <c r="F342" s="264"/>
      <c r="G342" s="265">
        <f>SUM(G323:G341)</f>
        <v>0</v>
      </c>
      <c r="H342" s="266"/>
      <c r="I342" s="267">
        <f>SUM(I323:I341)</f>
        <v>129.98163725</v>
      </c>
      <c r="J342" s="266"/>
      <c r="K342" s="267">
        <f>SUM(K323:K341)</f>
        <v>0</v>
      </c>
      <c r="O342" s="240">
        <v>4</v>
      </c>
      <c r="BA342" s="268">
        <f>SUM(BA323:BA341)</f>
        <v>0</v>
      </c>
      <c r="BB342" s="268">
        <f>SUM(BB323:BB341)</f>
        <v>0</v>
      </c>
      <c r="BC342" s="268">
        <f>SUM(BC323:BC341)</f>
        <v>0</v>
      </c>
      <c r="BD342" s="268">
        <f>SUM(BD323:BD341)</f>
        <v>0</v>
      </c>
      <c r="BE342" s="268">
        <f>SUM(BE323:BE341)</f>
        <v>0</v>
      </c>
    </row>
    <row r="343" spans="1:15" ht="12.75">
      <c r="A343" s="230" t="s">
        <v>93</v>
      </c>
      <c r="B343" s="231" t="s">
        <v>527</v>
      </c>
      <c r="C343" s="232" t="s">
        <v>528</v>
      </c>
      <c r="D343" s="233"/>
      <c r="E343" s="234"/>
      <c r="F343" s="234"/>
      <c r="G343" s="235"/>
      <c r="H343" s="236"/>
      <c r="I343" s="237"/>
      <c r="J343" s="238"/>
      <c r="K343" s="239"/>
      <c r="O343" s="240">
        <v>1</v>
      </c>
    </row>
    <row r="344" spans="1:80" ht="12.75">
      <c r="A344" s="241">
        <v>62</v>
      </c>
      <c r="B344" s="242" t="s">
        <v>1317</v>
      </c>
      <c r="C344" s="243" t="s">
        <v>1318</v>
      </c>
      <c r="D344" s="244" t="s">
        <v>186</v>
      </c>
      <c r="E344" s="245">
        <v>4.932</v>
      </c>
      <c r="F344" s="828"/>
      <c r="G344" s="246">
        <f>E344*F344</f>
        <v>0</v>
      </c>
      <c r="H344" s="247">
        <v>1.89077</v>
      </c>
      <c r="I344" s="248">
        <f>E344*H344</f>
        <v>9.325277640000001</v>
      </c>
      <c r="J344" s="247">
        <v>0</v>
      </c>
      <c r="K344" s="248">
        <f>E344*J344</f>
        <v>0</v>
      </c>
      <c r="O344" s="240">
        <v>2</v>
      </c>
      <c r="AA344" s="213">
        <v>1</v>
      </c>
      <c r="AB344" s="213">
        <v>1</v>
      </c>
      <c r="AC344" s="213">
        <v>1</v>
      </c>
      <c r="AZ344" s="213">
        <v>1</v>
      </c>
      <c r="BA344" s="213">
        <f>IF(AZ344=1,G344,0)</f>
        <v>0</v>
      </c>
      <c r="BB344" s="213">
        <f>IF(AZ344=2,G344,0)</f>
        <v>0</v>
      </c>
      <c r="BC344" s="213">
        <f>IF(AZ344=3,G344,0)</f>
        <v>0</v>
      </c>
      <c r="BD344" s="213">
        <f>IF(AZ344=4,G344,0)</f>
        <v>0</v>
      </c>
      <c r="BE344" s="213">
        <f>IF(AZ344=5,G344,0)</f>
        <v>0</v>
      </c>
      <c r="CA344" s="240">
        <v>1</v>
      </c>
      <c r="CB344" s="240">
        <v>1</v>
      </c>
    </row>
    <row r="345" spans="1:15" ht="22.5">
      <c r="A345" s="249"/>
      <c r="B345" s="253"/>
      <c r="C345" s="809" t="s">
        <v>1626</v>
      </c>
      <c r="D345" s="810"/>
      <c r="E345" s="254">
        <v>1.38</v>
      </c>
      <c r="F345" s="255"/>
      <c r="G345" s="256"/>
      <c r="H345" s="257"/>
      <c r="I345" s="251"/>
      <c r="J345" s="258"/>
      <c r="K345" s="251"/>
      <c r="M345" s="252" t="s">
        <v>1626</v>
      </c>
      <c r="O345" s="240"/>
    </row>
    <row r="346" spans="1:15" ht="22.5">
      <c r="A346" s="249"/>
      <c r="B346" s="253"/>
      <c r="C346" s="809" t="s">
        <v>1627</v>
      </c>
      <c r="D346" s="810"/>
      <c r="E346" s="254">
        <v>0.297</v>
      </c>
      <c r="F346" s="255"/>
      <c r="G346" s="256"/>
      <c r="H346" s="257"/>
      <c r="I346" s="251"/>
      <c r="J346" s="258"/>
      <c r="K346" s="251"/>
      <c r="M346" s="252" t="s">
        <v>1627</v>
      </c>
      <c r="O346" s="240"/>
    </row>
    <row r="347" spans="1:15" ht="22.5">
      <c r="A347" s="249"/>
      <c r="B347" s="253"/>
      <c r="C347" s="809" t="s">
        <v>1628</v>
      </c>
      <c r="D347" s="810"/>
      <c r="E347" s="254">
        <v>1.458</v>
      </c>
      <c r="F347" s="255"/>
      <c r="G347" s="256"/>
      <c r="H347" s="257"/>
      <c r="I347" s="251"/>
      <c r="J347" s="258"/>
      <c r="K347" s="251"/>
      <c r="M347" s="252" t="s">
        <v>1628</v>
      </c>
      <c r="O347" s="240"/>
    </row>
    <row r="348" spans="1:15" ht="22.5">
      <c r="A348" s="249"/>
      <c r="B348" s="253"/>
      <c r="C348" s="809" t="s">
        <v>1629</v>
      </c>
      <c r="D348" s="810"/>
      <c r="E348" s="254">
        <v>0.27</v>
      </c>
      <c r="F348" s="255"/>
      <c r="G348" s="256"/>
      <c r="H348" s="257"/>
      <c r="I348" s="251"/>
      <c r="J348" s="258"/>
      <c r="K348" s="251"/>
      <c r="M348" s="252" t="s">
        <v>1629</v>
      </c>
      <c r="O348" s="240"/>
    </row>
    <row r="349" spans="1:15" ht="22.5">
      <c r="A349" s="249"/>
      <c r="B349" s="253"/>
      <c r="C349" s="809" t="s">
        <v>1630</v>
      </c>
      <c r="D349" s="810"/>
      <c r="E349" s="254">
        <v>0.552</v>
      </c>
      <c r="F349" s="255"/>
      <c r="G349" s="256"/>
      <c r="H349" s="257"/>
      <c r="I349" s="251"/>
      <c r="J349" s="258"/>
      <c r="K349" s="251"/>
      <c r="M349" s="252" t="s">
        <v>1630</v>
      </c>
      <c r="O349" s="240"/>
    </row>
    <row r="350" spans="1:15" ht="22.5">
      <c r="A350" s="249"/>
      <c r="B350" s="253"/>
      <c r="C350" s="809" t="s">
        <v>1631</v>
      </c>
      <c r="D350" s="810"/>
      <c r="E350" s="254">
        <v>0.975</v>
      </c>
      <c r="F350" s="255"/>
      <c r="G350" s="256"/>
      <c r="H350" s="257"/>
      <c r="I350" s="251"/>
      <c r="J350" s="258"/>
      <c r="K350" s="251"/>
      <c r="M350" s="252" t="s">
        <v>1631</v>
      </c>
      <c r="O350" s="240"/>
    </row>
    <row r="351" spans="1:80" ht="12.75">
      <c r="A351" s="241">
        <v>63</v>
      </c>
      <c r="B351" s="242" t="s">
        <v>1632</v>
      </c>
      <c r="C351" s="243" t="s">
        <v>1633</v>
      </c>
      <c r="D351" s="244" t="s">
        <v>186</v>
      </c>
      <c r="E351" s="245">
        <v>54.05</v>
      </c>
      <c r="F351" s="828"/>
      <c r="G351" s="246">
        <f>E351*F351</f>
        <v>0</v>
      </c>
      <c r="H351" s="247">
        <v>2.5</v>
      </c>
      <c r="I351" s="248">
        <f>E351*H351</f>
        <v>135.125</v>
      </c>
      <c r="J351" s="247">
        <v>0</v>
      </c>
      <c r="K351" s="248">
        <f>E351*J351</f>
        <v>0</v>
      </c>
      <c r="O351" s="240">
        <v>2</v>
      </c>
      <c r="AA351" s="213">
        <v>1</v>
      </c>
      <c r="AB351" s="213">
        <v>1</v>
      </c>
      <c r="AC351" s="213">
        <v>1</v>
      </c>
      <c r="AZ351" s="213">
        <v>1</v>
      </c>
      <c r="BA351" s="213">
        <f>IF(AZ351=1,G351,0)</f>
        <v>0</v>
      </c>
      <c r="BB351" s="213">
        <f>IF(AZ351=2,G351,0)</f>
        <v>0</v>
      </c>
      <c r="BC351" s="213">
        <f>IF(AZ351=3,G351,0)</f>
        <v>0</v>
      </c>
      <c r="BD351" s="213">
        <f>IF(AZ351=4,G351,0)</f>
        <v>0</v>
      </c>
      <c r="BE351" s="213">
        <f>IF(AZ351=5,G351,0)</f>
        <v>0</v>
      </c>
      <c r="CA351" s="240">
        <v>1</v>
      </c>
      <c r="CB351" s="240">
        <v>1</v>
      </c>
    </row>
    <row r="352" spans="1:15" ht="22.5">
      <c r="A352" s="249"/>
      <c r="B352" s="253"/>
      <c r="C352" s="809" t="s">
        <v>1634</v>
      </c>
      <c r="D352" s="810"/>
      <c r="E352" s="254">
        <v>49.68</v>
      </c>
      <c r="F352" s="255"/>
      <c r="G352" s="256"/>
      <c r="H352" s="257"/>
      <c r="I352" s="251"/>
      <c r="J352" s="258"/>
      <c r="K352" s="251"/>
      <c r="M352" s="252" t="s">
        <v>1634</v>
      </c>
      <c r="O352" s="240"/>
    </row>
    <row r="353" spans="1:15" ht="22.5">
      <c r="A353" s="249"/>
      <c r="B353" s="253"/>
      <c r="C353" s="809" t="s">
        <v>1635</v>
      </c>
      <c r="D353" s="810"/>
      <c r="E353" s="254">
        <v>0.345</v>
      </c>
      <c r="F353" s="255"/>
      <c r="G353" s="256"/>
      <c r="H353" s="257"/>
      <c r="I353" s="251"/>
      <c r="J353" s="258"/>
      <c r="K353" s="251"/>
      <c r="M353" s="252" t="s">
        <v>1635</v>
      </c>
      <c r="O353" s="240"/>
    </row>
    <row r="354" spans="1:15" ht="22.5">
      <c r="A354" s="249"/>
      <c r="B354" s="253"/>
      <c r="C354" s="809" t="s">
        <v>1636</v>
      </c>
      <c r="D354" s="810"/>
      <c r="E354" s="254">
        <v>0.23</v>
      </c>
      <c r="F354" s="255"/>
      <c r="G354" s="256"/>
      <c r="H354" s="257"/>
      <c r="I354" s="251"/>
      <c r="J354" s="258"/>
      <c r="K354" s="251"/>
      <c r="M354" s="252" t="s">
        <v>1636</v>
      </c>
      <c r="O354" s="240"/>
    </row>
    <row r="355" spans="1:15" ht="22.5">
      <c r="A355" s="249"/>
      <c r="B355" s="253"/>
      <c r="C355" s="809" t="s">
        <v>1637</v>
      </c>
      <c r="D355" s="810"/>
      <c r="E355" s="254">
        <v>0.9775</v>
      </c>
      <c r="F355" s="255"/>
      <c r="G355" s="256"/>
      <c r="H355" s="257"/>
      <c r="I355" s="251"/>
      <c r="J355" s="258"/>
      <c r="K355" s="251"/>
      <c r="M355" s="252" t="s">
        <v>1637</v>
      </c>
      <c r="O355" s="240"/>
    </row>
    <row r="356" spans="1:15" ht="22.5">
      <c r="A356" s="249"/>
      <c r="B356" s="253"/>
      <c r="C356" s="809" t="s">
        <v>1638</v>
      </c>
      <c r="D356" s="810"/>
      <c r="E356" s="254">
        <v>0.2875</v>
      </c>
      <c r="F356" s="255"/>
      <c r="G356" s="256"/>
      <c r="H356" s="257"/>
      <c r="I356" s="251"/>
      <c r="J356" s="258"/>
      <c r="K356" s="251"/>
      <c r="M356" s="252" t="s">
        <v>1638</v>
      </c>
      <c r="O356" s="240"/>
    </row>
    <row r="357" spans="1:15" ht="22.5">
      <c r="A357" s="249"/>
      <c r="B357" s="253"/>
      <c r="C357" s="809" t="s">
        <v>1639</v>
      </c>
      <c r="D357" s="810"/>
      <c r="E357" s="254">
        <v>2.53</v>
      </c>
      <c r="F357" s="255"/>
      <c r="G357" s="256"/>
      <c r="H357" s="257"/>
      <c r="I357" s="251"/>
      <c r="J357" s="258"/>
      <c r="K357" s="251"/>
      <c r="M357" s="252" t="s">
        <v>1639</v>
      </c>
      <c r="O357" s="240"/>
    </row>
    <row r="358" spans="1:80" ht="12.75">
      <c r="A358" s="241">
        <v>64</v>
      </c>
      <c r="B358" s="242" t="s">
        <v>1640</v>
      </c>
      <c r="C358" s="243" t="s">
        <v>1641</v>
      </c>
      <c r="D358" s="244" t="s">
        <v>186</v>
      </c>
      <c r="E358" s="245">
        <v>1.9785</v>
      </c>
      <c r="F358" s="828"/>
      <c r="G358" s="246">
        <f>E358*F358</f>
        <v>0</v>
      </c>
      <c r="H358" s="247">
        <v>2.5</v>
      </c>
      <c r="I358" s="248">
        <f>E358*H358</f>
        <v>4.94625</v>
      </c>
      <c r="J358" s="247">
        <v>0</v>
      </c>
      <c r="K358" s="248">
        <f>E358*J358</f>
        <v>0</v>
      </c>
      <c r="O358" s="240">
        <v>2</v>
      </c>
      <c r="AA358" s="213">
        <v>1</v>
      </c>
      <c r="AB358" s="213">
        <v>1</v>
      </c>
      <c r="AC358" s="213">
        <v>1</v>
      </c>
      <c r="AZ358" s="213">
        <v>1</v>
      </c>
      <c r="BA358" s="213">
        <f>IF(AZ358=1,G358,0)</f>
        <v>0</v>
      </c>
      <c r="BB358" s="213">
        <f>IF(AZ358=2,G358,0)</f>
        <v>0</v>
      </c>
      <c r="BC358" s="213">
        <f>IF(AZ358=3,G358,0)</f>
        <v>0</v>
      </c>
      <c r="BD358" s="213">
        <f>IF(AZ358=4,G358,0)</f>
        <v>0</v>
      </c>
      <c r="BE358" s="213">
        <f>IF(AZ358=5,G358,0)</f>
        <v>0</v>
      </c>
      <c r="CA358" s="240">
        <v>1</v>
      </c>
      <c r="CB358" s="240">
        <v>1</v>
      </c>
    </row>
    <row r="359" spans="1:15" ht="22.5">
      <c r="A359" s="249"/>
      <c r="B359" s="253"/>
      <c r="C359" s="809" t="s">
        <v>1642</v>
      </c>
      <c r="D359" s="810"/>
      <c r="E359" s="254">
        <v>0.69</v>
      </c>
      <c r="F359" s="255"/>
      <c r="G359" s="256"/>
      <c r="H359" s="257"/>
      <c r="I359" s="251"/>
      <c r="J359" s="258"/>
      <c r="K359" s="251"/>
      <c r="M359" s="252" t="s">
        <v>1642</v>
      </c>
      <c r="O359" s="240"/>
    </row>
    <row r="360" spans="1:15" ht="22.5">
      <c r="A360" s="249"/>
      <c r="B360" s="253"/>
      <c r="C360" s="809" t="s">
        <v>1643</v>
      </c>
      <c r="D360" s="810"/>
      <c r="E360" s="254">
        <v>0.1485</v>
      </c>
      <c r="F360" s="255"/>
      <c r="G360" s="256"/>
      <c r="H360" s="257"/>
      <c r="I360" s="251"/>
      <c r="J360" s="258"/>
      <c r="K360" s="251"/>
      <c r="M360" s="252" t="s">
        <v>1643</v>
      </c>
      <c r="O360" s="240"/>
    </row>
    <row r="361" spans="1:15" ht="22.5">
      <c r="A361" s="249"/>
      <c r="B361" s="253"/>
      <c r="C361" s="809" t="s">
        <v>1644</v>
      </c>
      <c r="D361" s="810"/>
      <c r="E361" s="254">
        <v>0.729</v>
      </c>
      <c r="F361" s="255"/>
      <c r="G361" s="256"/>
      <c r="H361" s="257"/>
      <c r="I361" s="251"/>
      <c r="J361" s="258"/>
      <c r="K361" s="251"/>
      <c r="M361" s="252" t="s">
        <v>1644</v>
      </c>
      <c r="O361" s="240"/>
    </row>
    <row r="362" spans="1:15" ht="22.5">
      <c r="A362" s="249"/>
      <c r="B362" s="253"/>
      <c r="C362" s="809" t="s">
        <v>1645</v>
      </c>
      <c r="D362" s="810"/>
      <c r="E362" s="254">
        <v>0.135</v>
      </c>
      <c r="F362" s="255"/>
      <c r="G362" s="256"/>
      <c r="H362" s="257"/>
      <c r="I362" s="251"/>
      <c r="J362" s="258"/>
      <c r="K362" s="251"/>
      <c r="M362" s="252" t="s">
        <v>1645</v>
      </c>
      <c r="O362" s="240"/>
    </row>
    <row r="363" spans="1:15" ht="22.5">
      <c r="A363" s="249"/>
      <c r="B363" s="253"/>
      <c r="C363" s="809" t="s">
        <v>1646</v>
      </c>
      <c r="D363" s="810"/>
      <c r="E363" s="254">
        <v>0.276</v>
      </c>
      <c r="F363" s="255"/>
      <c r="G363" s="256"/>
      <c r="H363" s="257"/>
      <c r="I363" s="251"/>
      <c r="J363" s="258"/>
      <c r="K363" s="251"/>
      <c r="M363" s="252" t="s">
        <v>1646</v>
      </c>
      <c r="O363" s="240"/>
    </row>
    <row r="364" spans="1:80" ht="12.75">
      <c r="A364" s="241">
        <v>65</v>
      </c>
      <c r="B364" s="242" t="s">
        <v>1647</v>
      </c>
      <c r="C364" s="243" t="s">
        <v>1648</v>
      </c>
      <c r="D364" s="244" t="s">
        <v>186</v>
      </c>
      <c r="E364" s="245">
        <v>38.07</v>
      </c>
      <c r="F364" s="828"/>
      <c r="G364" s="246">
        <f>E364*F364</f>
        <v>0</v>
      </c>
      <c r="H364" s="247">
        <v>2.5</v>
      </c>
      <c r="I364" s="248">
        <f>E364*H364</f>
        <v>95.175</v>
      </c>
      <c r="J364" s="247">
        <v>0</v>
      </c>
      <c r="K364" s="248">
        <f>E364*J364</f>
        <v>0</v>
      </c>
      <c r="O364" s="240">
        <v>2</v>
      </c>
      <c r="AA364" s="213">
        <v>1</v>
      </c>
      <c r="AB364" s="213">
        <v>1</v>
      </c>
      <c r="AC364" s="213">
        <v>1</v>
      </c>
      <c r="AZ364" s="213">
        <v>1</v>
      </c>
      <c r="BA364" s="213">
        <f>IF(AZ364=1,G364,0)</f>
        <v>0</v>
      </c>
      <c r="BB364" s="213">
        <f>IF(AZ364=2,G364,0)</f>
        <v>0</v>
      </c>
      <c r="BC364" s="213">
        <f>IF(AZ364=3,G364,0)</f>
        <v>0</v>
      </c>
      <c r="BD364" s="213">
        <f>IF(AZ364=4,G364,0)</f>
        <v>0</v>
      </c>
      <c r="BE364" s="213">
        <f>IF(AZ364=5,G364,0)</f>
        <v>0</v>
      </c>
      <c r="CA364" s="240">
        <v>1</v>
      </c>
      <c r="CB364" s="240">
        <v>1</v>
      </c>
    </row>
    <row r="365" spans="1:15" ht="22.5">
      <c r="A365" s="249"/>
      <c r="B365" s="253"/>
      <c r="C365" s="809" t="s">
        <v>1649</v>
      </c>
      <c r="D365" s="810"/>
      <c r="E365" s="254">
        <v>43.2</v>
      </c>
      <c r="F365" s="255"/>
      <c r="G365" s="256"/>
      <c r="H365" s="257"/>
      <c r="I365" s="251"/>
      <c r="J365" s="258"/>
      <c r="K365" s="251"/>
      <c r="M365" s="252" t="s">
        <v>1649</v>
      </c>
      <c r="O365" s="240"/>
    </row>
    <row r="366" spans="1:15" ht="22.5">
      <c r="A366" s="249"/>
      <c r="B366" s="253"/>
      <c r="C366" s="809" t="s">
        <v>1650</v>
      </c>
      <c r="D366" s="810"/>
      <c r="E366" s="254">
        <v>0.3</v>
      </c>
      <c r="F366" s="255"/>
      <c r="G366" s="256"/>
      <c r="H366" s="257"/>
      <c r="I366" s="251"/>
      <c r="J366" s="258"/>
      <c r="K366" s="251"/>
      <c r="M366" s="252" t="s">
        <v>1650</v>
      </c>
      <c r="O366" s="240"/>
    </row>
    <row r="367" spans="1:15" ht="22.5">
      <c r="A367" s="249"/>
      <c r="B367" s="253"/>
      <c r="C367" s="809" t="s">
        <v>1651</v>
      </c>
      <c r="D367" s="810"/>
      <c r="E367" s="254">
        <v>0.2</v>
      </c>
      <c r="F367" s="255"/>
      <c r="G367" s="256"/>
      <c r="H367" s="257"/>
      <c r="I367" s="251"/>
      <c r="J367" s="258"/>
      <c r="K367" s="251"/>
      <c r="M367" s="252" t="s">
        <v>1651</v>
      </c>
      <c r="O367" s="240"/>
    </row>
    <row r="368" spans="1:15" ht="22.5">
      <c r="A368" s="249"/>
      <c r="B368" s="253"/>
      <c r="C368" s="809" t="s">
        <v>1652</v>
      </c>
      <c r="D368" s="810"/>
      <c r="E368" s="254">
        <v>0.85</v>
      </c>
      <c r="F368" s="255"/>
      <c r="G368" s="256"/>
      <c r="H368" s="257"/>
      <c r="I368" s="251"/>
      <c r="J368" s="258"/>
      <c r="K368" s="251"/>
      <c r="M368" s="252" t="s">
        <v>1652</v>
      </c>
      <c r="O368" s="240"/>
    </row>
    <row r="369" spans="1:15" ht="22.5">
      <c r="A369" s="249"/>
      <c r="B369" s="253"/>
      <c r="C369" s="809" t="s">
        <v>1653</v>
      </c>
      <c r="D369" s="810"/>
      <c r="E369" s="254">
        <v>0.25</v>
      </c>
      <c r="F369" s="255"/>
      <c r="G369" s="256"/>
      <c r="H369" s="257"/>
      <c r="I369" s="251"/>
      <c r="J369" s="258"/>
      <c r="K369" s="251"/>
      <c r="M369" s="252" t="s">
        <v>1653</v>
      </c>
      <c r="O369" s="240"/>
    </row>
    <row r="370" spans="1:15" ht="22.5">
      <c r="A370" s="249"/>
      <c r="B370" s="253"/>
      <c r="C370" s="809" t="s">
        <v>1654</v>
      </c>
      <c r="D370" s="810"/>
      <c r="E370" s="254">
        <v>2.2</v>
      </c>
      <c r="F370" s="255"/>
      <c r="G370" s="256"/>
      <c r="H370" s="257"/>
      <c r="I370" s="251"/>
      <c r="J370" s="258"/>
      <c r="K370" s="251"/>
      <c r="M370" s="252" t="s">
        <v>1654</v>
      </c>
      <c r="O370" s="240"/>
    </row>
    <row r="371" spans="1:15" ht="12.75">
      <c r="A371" s="249"/>
      <c r="B371" s="253"/>
      <c r="C371" s="809" t="s">
        <v>1655</v>
      </c>
      <c r="D371" s="810"/>
      <c r="E371" s="254">
        <v>-8.93</v>
      </c>
      <c r="F371" s="255"/>
      <c r="G371" s="256"/>
      <c r="H371" s="257"/>
      <c r="I371" s="251"/>
      <c r="J371" s="258"/>
      <c r="K371" s="251"/>
      <c r="M371" s="252" t="s">
        <v>1655</v>
      </c>
      <c r="O371" s="240"/>
    </row>
    <row r="372" spans="1:80" ht="12.75">
      <c r="A372" s="241">
        <v>66</v>
      </c>
      <c r="B372" s="242" t="s">
        <v>1656</v>
      </c>
      <c r="C372" s="243" t="s">
        <v>1657</v>
      </c>
      <c r="D372" s="244" t="s">
        <v>186</v>
      </c>
      <c r="E372" s="245">
        <v>14.7805</v>
      </c>
      <c r="F372" s="828"/>
      <c r="G372" s="246">
        <f>E372*F372</f>
        <v>0</v>
      </c>
      <c r="H372" s="247">
        <v>2.525</v>
      </c>
      <c r="I372" s="248">
        <f>E372*H372</f>
        <v>37.3207625</v>
      </c>
      <c r="J372" s="247">
        <v>0</v>
      </c>
      <c r="K372" s="248">
        <f>E372*J372</f>
        <v>0</v>
      </c>
      <c r="O372" s="240">
        <v>2</v>
      </c>
      <c r="AA372" s="213">
        <v>1</v>
      </c>
      <c r="AB372" s="213">
        <v>1</v>
      </c>
      <c r="AC372" s="213">
        <v>1</v>
      </c>
      <c r="AZ372" s="213">
        <v>1</v>
      </c>
      <c r="BA372" s="213">
        <f>IF(AZ372=1,G372,0)</f>
        <v>0</v>
      </c>
      <c r="BB372" s="213">
        <f>IF(AZ372=2,G372,0)</f>
        <v>0</v>
      </c>
      <c r="BC372" s="213">
        <f>IF(AZ372=3,G372,0)</f>
        <v>0</v>
      </c>
      <c r="BD372" s="213">
        <f>IF(AZ372=4,G372,0)</f>
        <v>0</v>
      </c>
      <c r="BE372" s="213">
        <f>IF(AZ372=5,G372,0)</f>
        <v>0</v>
      </c>
      <c r="CA372" s="240">
        <v>1</v>
      </c>
      <c r="CB372" s="240">
        <v>1</v>
      </c>
    </row>
    <row r="373" spans="1:15" ht="22.5">
      <c r="A373" s="249"/>
      <c r="B373" s="253"/>
      <c r="C373" s="809" t="s">
        <v>1658</v>
      </c>
      <c r="D373" s="810"/>
      <c r="E373" s="254">
        <v>5.52</v>
      </c>
      <c r="F373" s="255"/>
      <c r="G373" s="256"/>
      <c r="H373" s="257"/>
      <c r="I373" s="251"/>
      <c r="J373" s="258"/>
      <c r="K373" s="251"/>
      <c r="M373" s="252" t="s">
        <v>1658</v>
      </c>
      <c r="O373" s="240"/>
    </row>
    <row r="374" spans="1:15" ht="22.5">
      <c r="A374" s="249"/>
      <c r="B374" s="253"/>
      <c r="C374" s="809" t="s">
        <v>1659</v>
      </c>
      <c r="D374" s="810"/>
      <c r="E374" s="254">
        <v>1.485</v>
      </c>
      <c r="F374" s="255"/>
      <c r="G374" s="256"/>
      <c r="H374" s="257"/>
      <c r="I374" s="251"/>
      <c r="J374" s="258"/>
      <c r="K374" s="251"/>
      <c r="M374" s="252" t="s">
        <v>1659</v>
      </c>
      <c r="O374" s="240"/>
    </row>
    <row r="375" spans="1:15" ht="22.5">
      <c r="A375" s="249"/>
      <c r="B375" s="253"/>
      <c r="C375" s="809" t="s">
        <v>1660</v>
      </c>
      <c r="D375" s="810"/>
      <c r="E375" s="254">
        <v>7.29</v>
      </c>
      <c r="F375" s="255"/>
      <c r="G375" s="256"/>
      <c r="H375" s="257"/>
      <c r="I375" s="251"/>
      <c r="J375" s="258"/>
      <c r="K375" s="251"/>
      <c r="M375" s="252" t="s">
        <v>1660</v>
      </c>
      <c r="O375" s="240"/>
    </row>
    <row r="376" spans="1:15" ht="22.5">
      <c r="A376" s="249"/>
      <c r="B376" s="253"/>
      <c r="C376" s="809" t="s">
        <v>1661</v>
      </c>
      <c r="D376" s="810"/>
      <c r="E376" s="254">
        <v>1.35</v>
      </c>
      <c r="F376" s="255"/>
      <c r="G376" s="256"/>
      <c r="H376" s="257"/>
      <c r="I376" s="251"/>
      <c r="J376" s="258"/>
      <c r="K376" s="251"/>
      <c r="M376" s="252" t="s">
        <v>1661</v>
      </c>
      <c r="O376" s="240"/>
    </row>
    <row r="377" spans="1:15" ht="22.5">
      <c r="A377" s="249"/>
      <c r="B377" s="253"/>
      <c r="C377" s="809" t="s">
        <v>1662</v>
      </c>
      <c r="D377" s="810"/>
      <c r="E377" s="254">
        <v>2.208</v>
      </c>
      <c r="F377" s="255"/>
      <c r="G377" s="256"/>
      <c r="H377" s="257"/>
      <c r="I377" s="251"/>
      <c r="J377" s="258"/>
      <c r="K377" s="251"/>
      <c r="M377" s="252" t="s">
        <v>1662</v>
      </c>
      <c r="O377" s="240"/>
    </row>
    <row r="378" spans="1:15" ht="12.75">
      <c r="A378" s="249"/>
      <c r="B378" s="253"/>
      <c r="C378" s="809" t="s">
        <v>1663</v>
      </c>
      <c r="D378" s="810"/>
      <c r="E378" s="254">
        <v>-1.1875</v>
      </c>
      <c r="F378" s="255"/>
      <c r="G378" s="256"/>
      <c r="H378" s="257"/>
      <c r="I378" s="251"/>
      <c r="J378" s="258"/>
      <c r="K378" s="251"/>
      <c r="M378" s="252" t="s">
        <v>1663</v>
      </c>
      <c r="O378" s="240"/>
    </row>
    <row r="379" spans="1:15" ht="12.75">
      <c r="A379" s="249"/>
      <c r="B379" s="253"/>
      <c r="C379" s="809" t="s">
        <v>1664</v>
      </c>
      <c r="D379" s="810"/>
      <c r="E379" s="254">
        <v>-1.885</v>
      </c>
      <c r="F379" s="255"/>
      <c r="G379" s="256"/>
      <c r="H379" s="257"/>
      <c r="I379" s="251"/>
      <c r="J379" s="258"/>
      <c r="K379" s="251"/>
      <c r="M379" s="252" t="s">
        <v>1664</v>
      </c>
      <c r="O379" s="240"/>
    </row>
    <row r="380" spans="1:80" ht="22.5">
      <c r="A380" s="241">
        <v>67</v>
      </c>
      <c r="B380" s="242" t="s">
        <v>1665</v>
      </c>
      <c r="C380" s="243" t="s">
        <v>1666</v>
      </c>
      <c r="D380" s="244" t="s">
        <v>309</v>
      </c>
      <c r="E380" s="245">
        <v>0.3794</v>
      </c>
      <c r="F380" s="828"/>
      <c r="G380" s="246">
        <f>E380*F380</f>
        <v>0</v>
      </c>
      <c r="H380" s="247">
        <v>1.05688</v>
      </c>
      <c r="I380" s="248">
        <f>E380*H380</f>
        <v>0.400980272</v>
      </c>
      <c r="J380" s="247"/>
      <c r="K380" s="248">
        <f>E380*J380</f>
        <v>0</v>
      </c>
      <c r="O380" s="240">
        <v>2</v>
      </c>
      <c r="AA380" s="213">
        <v>12</v>
      </c>
      <c r="AB380" s="213">
        <v>0</v>
      </c>
      <c r="AC380" s="213">
        <v>34</v>
      </c>
      <c r="AZ380" s="213">
        <v>1</v>
      </c>
      <c r="BA380" s="213">
        <f>IF(AZ380=1,G380,0)</f>
        <v>0</v>
      </c>
      <c r="BB380" s="213">
        <f>IF(AZ380=2,G380,0)</f>
        <v>0</v>
      </c>
      <c r="BC380" s="213">
        <f>IF(AZ380=3,G380,0)</f>
        <v>0</v>
      </c>
      <c r="BD380" s="213">
        <f>IF(AZ380=4,G380,0)</f>
        <v>0</v>
      </c>
      <c r="BE380" s="213">
        <f>IF(AZ380=5,G380,0)</f>
        <v>0</v>
      </c>
      <c r="CA380" s="240">
        <v>12</v>
      </c>
      <c r="CB380" s="240">
        <v>0</v>
      </c>
    </row>
    <row r="381" spans="1:15" ht="12.75">
      <c r="A381" s="249"/>
      <c r="B381" s="250"/>
      <c r="C381" s="768" t="s">
        <v>1667</v>
      </c>
      <c r="D381" s="769"/>
      <c r="E381" s="769"/>
      <c r="F381" s="769"/>
      <c r="G381" s="770"/>
      <c r="I381" s="251"/>
      <c r="K381" s="251"/>
      <c r="L381" s="252" t="s">
        <v>1667</v>
      </c>
      <c r="O381" s="240">
        <v>3</v>
      </c>
    </row>
    <row r="382" spans="1:15" ht="12.75">
      <c r="A382" s="249"/>
      <c r="B382" s="250"/>
      <c r="C382" s="768" t="s">
        <v>1668</v>
      </c>
      <c r="D382" s="769"/>
      <c r="E382" s="769"/>
      <c r="F382" s="769"/>
      <c r="G382" s="770"/>
      <c r="I382" s="251"/>
      <c r="K382" s="251"/>
      <c r="L382" s="252" t="s">
        <v>1668</v>
      </c>
      <c r="O382" s="240">
        <v>3</v>
      </c>
    </row>
    <row r="383" spans="1:15" ht="22.5">
      <c r="A383" s="249"/>
      <c r="B383" s="253"/>
      <c r="C383" s="809" t="s">
        <v>1669</v>
      </c>
      <c r="D383" s="810"/>
      <c r="E383" s="254">
        <v>0.1323</v>
      </c>
      <c r="F383" s="255"/>
      <c r="G383" s="256"/>
      <c r="H383" s="257"/>
      <c r="I383" s="251"/>
      <c r="J383" s="258"/>
      <c r="K383" s="251"/>
      <c r="M383" s="252" t="s">
        <v>1669</v>
      </c>
      <c r="O383" s="240"/>
    </row>
    <row r="384" spans="1:15" ht="22.5">
      <c r="A384" s="249"/>
      <c r="B384" s="253"/>
      <c r="C384" s="809" t="s">
        <v>1670</v>
      </c>
      <c r="D384" s="810"/>
      <c r="E384" s="254">
        <v>0.0285</v>
      </c>
      <c r="F384" s="255"/>
      <c r="G384" s="256"/>
      <c r="H384" s="257"/>
      <c r="I384" s="251"/>
      <c r="J384" s="258"/>
      <c r="K384" s="251"/>
      <c r="M384" s="252" t="s">
        <v>1670</v>
      </c>
      <c r="O384" s="240"/>
    </row>
    <row r="385" spans="1:15" ht="22.5">
      <c r="A385" s="249"/>
      <c r="B385" s="253"/>
      <c r="C385" s="809" t="s">
        <v>1671</v>
      </c>
      <c r="D385" s="810"/>
      <c r="E385" s="254">
        <v>0.1398</v>
      </c>
      <c r="F385" s="255"/>
      <c r="G385" s="256"/>
      <c r="H385" s="257"/>
      <c r="I385" s="251"/>
      <c r="J385" s="258"/>
      <c r="K385" s="251"/>
      <c r="M385" s="252" t="s">
        <v>1671</v>
      </c>
      <c r="O385" s="240"/>
    </row>
    <row r="386" spans="1:15" ht="22.5">
      <c r="A386" s="249"/>
      <c r="B386" s="253"/>
      <c r="C386" s="809" t="s">
        <v>1672</v>
      </c>
      <c r="D386" s="810"/>
      <c r="E386" s="254">
        <v>0.0259</v>
      </c>
      <c r="F386" s="255"/>
      <c r="G386" s="256"/>
      <c r="H386" s="257"/>
      <c r="I386" s="251"/>
      <c r="J386" s="258"/>
      <c r="K386" s="251"/>
      <c r="M386" s="252" t="s">
        <v>1672</v>
      </c>
      <c r="O386" s="240"/>
    </row>
    <row r="387" spans="1:15" ht="22.5">
      <c r="A387" s="249"/>
      <c r="B387" s="253"/>
      <c r="C387" s="809" t="s">
        <v>1673</v>
      </c>
      <c r="D387" s="810"/>
      <c r="E387" s="254">
        <v>0.0529</v>
      </c>
      <c r="F387" s="255"/>
      <c r="G387" s="256"/>
      <c r="H387" s="257"/>
      <c r="I387" s="251"/>
      <c r="J387" s="258"/>
      <c r="K387" s="251"/>
      <c r="M387" s="252" t="s">
        <v>1673</v>
      </c>
      <c r="O387" s="240"/>
    </row>
    <row r="388" spans="1:57" ht="12.75">
      <c r="A388" s="259"/>
      <c r="B388" s="260" t="s">
        <v>96</v>
      </c>
      <c r="C388" s="261" t="s">
        <v>529</v>
      </c>
      <c r="D388" s="262"/>
      <c r="E388" s="263"/>
      <c r="F388" s="264"/>
      <c r="G388" s="265">
        <f>SUM(G343:G387)</f>
        <v>0</v>
      </c>
      <c r="H388" s="266"/>
      <c r="I388" s="267">
        <f>SUM(I343:I387)</f>
        <v>282.293270412</v>
      </c>
      <c r="J388" s="266"/>
      <c r="K388" s="267">
        <f>SUM(K343:K387)</f>
        <v>0</v>
      </c>
      <c r="O388" s="240">
        <v>4</v>
      </c>
      <c r="BA388" s="268">
        <f>SUM(BA343:BA387)</f>
        <v>0</v>
      </c>
      <c r="BB388" s="268">
        <f>SUM(BB343:BB387)</f>
        <v>0</v>
      </c>
      <c r="BC388" s="268">
        <f>SUM(BC343:BC387)</f>
        <v>0</v>
      </c>
      <c r="BD388" s="268">
        <f>SUM(BD343:BD387)</f>
        <v>0</v>
      </c>
      <c r="BE388" s="268">
        <f>SUM(BE343:BE387)</f>
        <v>0</v>
      </c>
    </row>
    <row r="389" spans="1:15" ht="12.75">
      <c r="A389" s="230" t="s">
        <v>93</v>
      </c>
      <c r="B389" s="231" t="s">
        <v>1674</v>
      </c>
      <c r="C389" s="232" t="s">
        <v>1675</v>
      </c>
      <c r="D389" s="233"/>
      <c r="E389" s="234"/>
      <c r="F389" s="234"/>
      <c r="G389" s="235"/>
      <c r="H389" s="236"/>
      <c r="I389" s="237"/>
      <c r="J389" s="238"/>
      <c r="K389" s="239"/>
      <c r="O389" s="240">
        <v>1</v>
      </c>
    </row>
    <row r="390" spans="1:80" ht="22.5">
      <c r="A390" s="241">
        <v>68</v>
      </c>
      <c r="B390" s="242" t="s">
        <v>1677</v>
      </c>
      <c r="C390" s="243" t="s">
        <v>1678</v>
      </c>
      <c r="D390" s="244" t="s">
        <v>183</v>
      </c>
      <c r="E390" s="245">
        <v>2</v>
      </c>
      <c r="F390" s="828"/>
      <c r="G390" s="246">
        <f>E390*F390</f>
        <v>0</v>
      </c>
      <c r="H390" s="247">
        <v>0.51</v>
      </c>
      <c r="I390" s="248">
        <f>E390*H390</f>
        <v>1.02</v>
      </c>
      <c r="J390" s="247"/>
      <c r="K390" s="248">
        <f>E390*J390</f>
        <v>0</v>
      </c>
      <c r="O390" s="240">
        <v>2</v>
      </c>
      <c r="AA390" s="213">
        <v>12</v>
      </c>
      <c r="AB390" s="213">
        <v>0</v>
      </c>
      <c r="AC390" s="213">
        <v>149</v>
      </c>
      <c r="AZ390" s="213">
        <v>1</v>
      </c>
      <c r="BA390" s="213">
        <f>IF(AZ390=1,G390,0)</f>
        <v>0</v>
      </c>
      <c r="BB390" s="213">
        <f>IF(AZ390=2,G390,0)</f>
        <v>0</v>
      </c>
      <c r="BC390" s="213">
        <f>IF(AZ390=3,G390,0)</f>
        <v>0</v>
      </c>
      <c r="BD390" s="213">
        <f>IF(AZ390=4,G390,0)</f>
        <v>0</v>
      </c>
      <c r="BE390" s="213">
        <f>IF(AZ390=5,G390,0)</f>
        <v>0</v>
      </c>
      <c r="CA390" s="240">
        <v>12</v>
      </c>
      <c r="CB390" s="240">
        <v>0</v>
      </c>
    </row>
    <row r="391" spans="1:15" ht="12.75">
      <c r="A391" s="249"/>
      <c r="B391" s="250"/>
      <c r="C391" s="768" t="s">
        <v>1679</v>
      </c>
      <c r="D391" s="769"/>
      <c r="E391" s="769"/>
      <c r="F391" s="769"/>
      <c r="G391" s="770"/>
      <c r="I391" s="251"/>
      <c r="K391" s="251"/>
      <c r="L391" s="252" t="s">
        <v>1679</v>
      </c>
      <c r="O391" s="240">
        <v>3</v>
      </c>
    </row>
    <row r="392" spans="1:15" ht="12.75">
      <c r="A392" s="249"/>
      <c r="B392" s="253"/>
      <c r="C392" s="809" t="s">
        <v>1680</v>
      </c>
      <c r="D392" s="810"/>
      <c r="E392" s="254">
        <v>2</v>
      </c>
      <c r="F392" s="255"/>
      <c r="G392" s="256"/>
      <c r="H392" s="257"/>
      <c r="I392" s="251"/>
      <c r="J392" s="258"/>
      <c r="K392" s="251"/>
      <c r="M392" s="252" t="s">
        <v>1680</v>
      </c>
      <c r="O392" s="240"/>
    </row>
    <row r="393" spans="1:80" ht="12.75">
      <c r="A393" s="241">
        <v>69</v>
      </c>
      <c r="B393" s="242" t="s">
        <v>1681</v>
      </c>
      <c r="C393" s="243" t="s">
        <v>1682</v>
      </c>
      <c r="D393" s="244" t="s">
        <v>183</v>
      </c>
      <c r="E393" s="245">
        <v>2</v>
      </c>
      <c r="F393" s="828"/>
      <c r="G393" s="246">
        <f>E393*F393</f>
        <v>0</v>
      </c>
      <c r="H393" s="247">
        <v>0.202</v>
      </c>
      <c r="I393" s="248">
        <f>E393*H393</f>
        <v>0.404</v>
      </c>
      <c r="J393" s="247">
        <v>0</v>
      </c>
      <c r="K393" s="248">
        <f>E393*J393</f>
        <v>0</v>
      </c>
      <c r="O393" s="240">
        <v>2</v>
      </c>
      <c r="AA393" s="213">
        <v>1</v>
      </c>
      <c r="AB393" s="213">
        <v>1</v>
      </c>
      <c r="AC393" s="213">
        <v>1</v>
      </c>
      <c r="AZ393" s="213">
        <v>1</v>
      </c>
      <c r="BA393" s="213">
        <f>IF(AZ393=1,G393,0)</f>
        <v>0</v>
      </c>
      <c r="BB393" s="213">
        <f>IF(AZ393=2,G393,0)</f>
        <v>0</v>
      </c>
      <c r="BC393" s="213">
        <f>IF(AZ393=3,G393,0)</f>
        <v>0</v>
      </c>
      <c r="BD393" s="213">
        <f>IF(AZ393=4,G393,0)</f>
        <v>0</v>
      </c>
      <c r="BE393" s="213">
        <f>IF(AZ393=5,G393,0)</f>
        <v>0</v>
      </c>
      <c r="CA393" s="240">
        <v>1</v>
      </c>
      <c r="CB393" s="240">
        <v>1</v>
      </c>
    </row>
    <row r="394" spans="1:15" ht="12.75">
      <c r="A394" s="249"/>
      <c r="B394" s="253"/>
      <c r="C394" s="809" t="s">
        <v>1680</v>
      </c>
      <c r="D394" s="810"/>
      <c r="E394" s="254">
        <v>2</v>
      </c>
      <c r="F394" s="255"/>
      <c r="G394" s="256"/>
      <c r="H394" s="257"/>
      <c r="I394" s="251"/>
      <c r="J394" s="258"/>
      <c r="K394" s="251"/>
      <c r="M394" s="252" t="s">
        <v>1680</v>
      </c>
      <c r="O394" s="240"/>
    </row>
    <row r="395" spans="1:57" ht="12.75">
      <c r="A395" s="259"/>
      <c r="B395" s="260" t="s">
        <v>96</v>
      </c>
      <c r="C395" s="261" t="s">
        <v>1676</v>
      </c>
      <c r="D395" s="262"/>
      <c r="E395" s="263"/>
      <c r="F395" s="264"/>
      <c r="G395" s="265">
        <f>SUM(G389:G394)</f>
        <v>0</v>
      </c>
      <c r="H395" s="266"/>
      <c r="I395" s="267">
        <f>SUM(I389:I394)</f>
        <v>1.424</v>
      </c>
      <c r="J395" s="266"/>
      <c r="K395" s="267">
        <f>SUM(K389:K394)</f>
        <v>0</v>
      </c>
      <c r="O395" s="240">
        <v>4</v>
      </c>
      <c r="BA395" s="268">
        <f>SUM(BA389:BA394)</f>
        <v>0</v>
      </c>
      <c r="BB395" s="268">
        <f>SUM(BB389:BB394)</f>
        <v>0</v>
      </c>
      <c r="BC395" s="268">
        <f>SUM(BC389:BC394)</f>
        <v>0</v>
      </c>
      <c r="BD395" s="268">
        <f>SUM(BD389:BD394)</f>
        <v>0</v>
      </c>
      <c r="BE395" s="268">
        <f>SUM(BE389:BE394)</f>
        <v>0</v>
      </c>
    </row>
    <row r="396" spans="1:15" ht="12.75">
      <c r="A396" s="230" t="s">
        <v>93</v>
      </c>
      <c r="B396" s="231" t="s">
        <v>169</v>
      </c>
      <c r="C396" s="232" t="s">
        <v>168</v>
      </c>
      <c r="D396" s="233"/>
      <c r="E396" s="234"/>
      <c r="F396" s="234"/>
      <c r="G396" s="235"/>
      <c r="H396" s="236"/>
      <c r="I396" s="237"/>
      <c r="J396" s="238"/>
      <c r="K396" s="239"/>
      <c r="O396" s="240">
        <v>1</v>
      </c>
    </row>
    <row r="397" spans="1:80" ht="12.75">
      <c r="A397" s="241">
        <v>70</v>
      </c>
      <c r="B397" s="242" t="s">
        <v>1323</v>
      </c>
      <c r="C397" s="243" t="s">
        <v>1324</v>
      </c>
      <c r="D397" s="244" t="s">
        <v>183</v>
      </c>
      <c r="E397" s="245">
        <v>68</v>
      </c>
      <c r="F397" s="828"/>
      <c r="G397" s="246">
        <f>E397*F397</f>
        <v>0</v>
      </c>
      <c r="H397" s="247">
        <v>0.10373</v>
      </c>
      <c r="I397" s="248">
        <f>E397*H397</f>
        <v>7.053640000000001</v>
      </c>
      <c r="J397" s="247">
        <v>0</v>
      </c>
      <c r="K397" s="248">
        <f>E397*J397</f>
        <v>0</v>
      </c>
      <c r="O397" s="240">
        <v>2</v>
      </c>
      <c r="AA397" s="213">
        <v>1</v>
      </c>
      <c r="AB397" s="213">
        <v>1</v>
      </c>
      <c r="AC397" s="213">
        <v>1</v>
      </c>
      <c r="AZ397" s="213">
        <v>1</v>
      </c>
      <c r="BA397" s="213">
        <f>IF(AZ397=1,G397,0)</f>
        <v>0</v>
      </c>
      <c r="BB397" s="213">
        <f>IF(AZ397=2,G397,0)</f>
        <v>0</v>
      </c>
      <c r="BC397" s="213">
        <f>IF(AZ397=3,G397,0)</f>
        <v>0</v>
      </c>
      <c r="BD397" s="213">
        <f>IF(AZ397=4,G397,0)</f>
        <v>0</v>
      </c>
      <c r="BE397" s="213">
        <f>IF(AZ397=5,G397,0)</f>
        <v>0</v>
      </c>
      <c r="CA397" s="240">
        <v>1</v>
      </c>
      <c r="CB397" s="240">
        <v>1</v>
      </c>
    </row>
    <row r="398" spans="1:15" ht="12.75">
      <c r="A398" s="249"/>
      <c r="B398" s="250"/>
      <c r="C398" s="768" t="s">
        <v>1683</v>
      </c>
      <c r="D398" s="769"/>
      <c r="E398" s="769"/>
      <c r="F398" s="769"/>
      <c r="G398" s="770"/>
      <c r="I398" s="251"/>
      <c r="K398" s="251"/>
      <c r="L398" s="252" t="s">
        <v>1683</v>
      </c>
      <c r="O398" s="240">
        <v>3</v>
      </c>
    </row>
    <row r="399" spans="1:15" ht="12.75">
      <c r="A399" s="249"/>
      <c r="B399" s="253"/>
      <c r="C399" s="809" t="s">
        <v>1404</v>
      </c>
      <c r="D399" s="810"/>
      <c r="E399" s="254">
        <v>15</v>
      </c>
      <c r="F399" s="255"/>
      <c r="G399" s="256"/>
      <c r="H399" s="257"/>
      <c r="I399" s="251"/>
      <c r="J399" s="258"/>
      <c r="K399" s="251"/>
      <c r="M399" s="252" t="s">
        <v>1404</v>
      </c>
      <c r="O399" s="240"/>
    </row>
    <row r="400" spans="1:15" ht="12.75">
      <c r="A400" s="249"/>
      <c r="B400" s="253"/>
      <c r="C400" s="809" t="s">
        <v>1405</v>
      </c>
      <c r="D400" s="810"/>
      <c r="E400" s="254">
        <v>53</v>
      </c>
      <c r="F400" s="255"/>
      <c r="G400" s="256"/>
      <c r="H400" s="257"/>
      <c r="I400" s="251"/>
      <c r="J400" s="258"/>
      <c r="K400" s="251"/>
      <c r="M400" s="252" t="s">
        <v>1405</v>
      </c>
      <c r="O400" s="240"/>
    </row>
    <row r="401" spans="1:80" ht="12.75">
      <c r="A401" s="241">
        <v>71</v>
      </c>
      <c r="B401" s="242" t="s">
        <v>1326</v>
      </c>
      <c r="C401" s="243" t="s">
        <v>1327</v>
      </c>
      <c r="D401" s="244" t="s">
        <v>183</v>
      </c>
      <c r="E401" s="245">
        <v>68</v>
      </c>
      <c r="F401" s="828"/>
      <c r="G401" s="246">
        <f>E401*F401</f>
        <v>0</v>
      </c>
      <c r="H401" s="247">
        <v>0.0005</v>
      </c>
      <c r="I401" s="248">
        <f>E401*H401</f>
        <v>0.034</v>
      </c>
      <c r="J401" s="247">
        <v>0</v>
      </c>
      <c r="K401" s="248">
        <f>E401*J401</f>
        <v>0</v>
      </c>
      <c r="O401" s="240">
        <v>2</v>
      </c>
      <c r="AA401" s="213">
        <v>1</v>
      </c>
      <c r="AB401" s="213">
        <v>1</v>
      </c>
      <c r="AC401" s="213">
        <v>1</v>
      </c>
      <c r="AZ401" s="213">
        <v>1</v>
      </c>
      <c r="BA401" s="213">
        <f>IF(AZ401=1,G401,0)</f>
        <v>0</v>
      </c>
      <c r="BB401" s="213">
        <f>IF(AZ401=2,G401,0)</f>
        <v>0</v>
      </c>
      <c r="BC401" s="213">
        <f>IF(AZ401=3,G401,0)</f>
        <v>0</v>
      </c>
      <c r="BD401" s="213">
        <f>IF(AZ401=4,G401,0)</f>
        <v>0</v>
      </c>
      <c r="BE401" s="213">
        <f>IF(AZ401=5,G401,0)</f>
        <v>0</v>
      </c>
      <c r="CA401" s="240">
        <v>1</v>
      </c>
      <c r="CB401" s="240">
        <v>1</v>
      </c>
    </row>
    <row r="402" spans="1:15" ht="12.75">
      <c r="A402" s="249"/>
      <c r="B402" s="250"/>
      <c r="C402" s="768" t="s">
        <v>1683</v>
      </c>
      <c r="D402" s="769"/>
      <c r="E402" s="769"/>
      <c r="F402" s="769"/>
      <c r="G402" s="770"/>
      <c r="I402" s="251"/>
      <c r="K402" s="251"/>
      <c r="L402" s="252" t="s">
        <v>1683</v>
      </c>
      <c r="O402" s="240">
        <v>3</v>
      </c>
    </row>
    <row r="403" spans="1:15" ht="12.75">
      <c r="A403" s="249"/>
      <c r="B403" s="253"/>
      <c r="C403" s="809" t="s">
        <v>1404</v>
      </c>
      <c r="D403" s="810"/>
      <c r="E403" s="254">
        <v>15</v>
      </c>
      <c r="F403" s="255"/>
      <c r="G403" s="256"/>
      <c r="H403" s="257"/>
      <c r="I403" s="251"/>
      <c r="J403" s="258"/>
      <c r="K403" s="251"/>
      <c r="M403" s="252" t="s">
        <v>1404</v>
      </c>
      <c r="O403" s="240"/>
    </row>
    <row r="404" spans="1:15" ht="12.75">
      <c r="A404" s="249"/>
      <c r="B404" s="253"/>
      <c r="C404" s="809" t="s">
        <v>1405</v>
      </c>
      <c r="D404" s="810"/>
      <c r="E404" s="254">
        <v>53</v>
      </c>
      <c r="F404" s="255"/>
      <c r="G404" s="256"/>
      <c r="H404" s="257"/>
      <c r="I404" s="251"/>
      <c r="J404" s="258"/>
      <c r="K404" s="251"/>
      <c r="M404" s="252" t="s">
        <v>1405</v>
      </c>
      <c r="O404" s="240"/>
    </row>
    <row r="405" spans="1:80" ht="12.75">
      <c r="A405" s="241">
        <v>72</v>
      </c>
      <c r="B405" s="242" t="s">
        <v>1328</v>
      </c>
      <c r="C405" s="243" t="s">
        <v>1329</v>
      </c>
      <c r="D405" s="244" t="s">
        <v>183</v>
      </c>
      <c r="E405" s="245">
        <v>68</v>
      </c>
      <c r="F405" s="828"/>
      <c r="G405" s="246">
        <f>E405*F405</f>
        <v>0</v>
      </c>
      <c r="H405" s="247">
        <v>0.15826</v>
      </c>
      <c r="I405" s="248">
        <f>E405*H405</f>
        <v>10.76168</v>
      </c>
      <c r="J405" s="247">
        <v>0</v>
      </c>
      <c r="K405" s="248">
        <f>E405*J405</f>
        <v>0</v>
      </c>
      <c r="O405" s="240">
        <v>2</v>
      </c>
      <c r="AA405" s="213">
        <v>1</v>
      </c>
      <c r="AB405" s="213">
        <v>1</v>
      </c>
      <c r="AC405" s="213">
        <v>1</v>
      </c>
      <c r="AZ405" s="213">
        <v>1</v>
      </c>
      <c r="BA405" s="213">
        <f>IF(AZ405=1,G405,0)</f>
        <v>0</v>
      </c>
      <c r="BB405" s="213">
        <f>IF(AZ405=2,G405,0)</f>
        <v>0</v>
      </c>
      <c r="BC405" s="213">
        <f>IF(AZ405=3,G405,0)</f>
        <v>0</v>
      </c>
      <c r="BD405" s="213">
        <f>IF(AZ405=4,G405,0)</f>
        <v>0</v>
      </c>
      <c r="BE405" s="213">
        <f>IF(AZ405=5,G405,0)</f>
        <v>0</v>
      </c>
      <c r="CA405" s="240">
        <v>1</v>
      </c>
      <c r="CB405" s="240">
        <v>1</v>
      </c>
    </row>
    <row r="406" spans="1:15" ht="12.75">
      <c r="A406" s="249"/>
      <c r="B406" s="250"/>
      <c r="C406" s="768" t="s">
        <v>1683</v>
      </c>
      <c r="D406" s="769"/>
      <c r="E406" s="769"/>
      <c r="F406" s="769"/>
      <c r="G406" s="770"/>
      <c r="I406" s="251"/>
      <c r="K406" s="251"/>
      <c r="L406" s="252" t="s">
        <v>1683</v>
      </c>
      <c r="O406" s="240">
        <v>3</v>
      </c>
    </row>
    <row r="407" spans="1:15" ht="12.75">
      <c r="A407" s="249"/>
      <c r="B407" s="253"/>
      <c r="C407" s="809" t="s">
        <v>1404</v>
      </c>
      <c r="D407" s="810"/>
      <c r="E407" s="254">
        <v>15</v>
      </c>
      <c r="F407" s="255"/>
      <c r="G407" s="256"/>
      <c r="H407" s="257"/>
      <c r="I407" s="251"/>
      <c r="J407" s="258"/>
      <c r="K407" s="251"/>
      <c r="M407" s="252" t="s">
        <v>1404</v>
      </c>
      <c r="O407" s="240"/>
    </row>
    <row r="408" spans="1:15" ht="12.75">
      <c r="A408" s="249"/>
      <c r="B408" s="253"/>
      <c r="C408" s="809" t="s">
        <v>1405</v>
      </c>
      <c r="D408" s="810"/>
      <c r="E408" s="254">
        <v>53</v>
      </c>
      <c r="F408" s="255"/>
      <c r="G408" s="256"/>
      <c r="H408" s="257"/>
      <c r="I408" s="251"/>
      <c r="J408" s="258"/>
      <c r="K408" s="251"/>
      <c r="M408" s="252" t="s">
        <v>1405</v>
      </c>
      <c r="O408" s="240"/>
    </row>
    <row r="409" spans="1:80" ht="12.75">
      <c r="A409" s="241">
        <v>73</v>
      </c>
      <c r="B409" s="242" t="s">
        <v>1330</v>
      </c>
      <c r="C409" s="243" t="s">
        <v>1331</v>
      </c>
      <c r="D409" s="244" t="s">
        <v>183</v>
      </c>
      <c r="E409" s="245">
        <v>68</v>
      </c>
      <c r="F409" s="828"/>
      <c r="G409" s="246">
        <f>E409*F409</f>
        <v>0</v>
      </c>
      <c r="H409" s="247">
        <v>0.00561</v>
      </c>
      <c r="I409" s="248">
        <f>E409*H409</f>
        <v>0.38148000000000004</v>
      </c>
      <c r="J409" s="247"/>
      <c r="K409" s="248">
        <f>E409*J409</f>
        <v>0</v>
      </c>
      <c r="O409" s="240">
        <v>2</v>
      </c>
      <c r="AA409" s="213">
        <v>12</v>
      </c>
      <c r="AB409" s="213">
        <v>0</v>
      </c>
      <c r="AC409" s="213">
        <v>112</v>
      </c>
      <c r="AZ409" s="213">
        <v>1</v>
      </c>
      <c r="BA409" s="213">
        <f>IF(AZ409=1,G409,0)</f>
        <v>0</v>
      </c>
      <c r="BB409" s="213">
        <f>IF(AZ409=2,G409,0)</f>
        <v>0</v>
      </c>
      <c r="BC409" s="213">
        <f>IF(AZ409=3,G409,0)</f>
        <v>0</v>
      </c>
      <c r="BD409" s="213">
        <f>IF(AZ409=4,G409,0)</f>
        <v>0</v>
      </c>
      <c r="BE409" s="213">
        <f>IF(AZ409=5,G409,0)</f>
        <v>0</v>
      </c>
      <c r="CA409" s="240">
        <v>12</v>
      </c>
      <c r="CB409" s="240">
        <v>0</v>
      </c>
    </row>
    <row r="410" spans="1:15" ht="12.75">
      <c r="A410" s="249"/>
      <c r="B410" s="250"/>
      <c r="C410" s="768" t="s">
        <v>1683</v>
      </c>
      <c r="D410" s="769"/>
      <c r="E410" s="769"/>
      <c r="F410" s="769"/>
      <c r="G410" s="770"/>
      <c r="I410" s="251"/>
      <c r="K410" s="251"/>
      <c r="L410" s="252" t="s">
        <v>1683</v>
      </c>
      <c r="O410" s="240">
        <v>3</v>
      </c>
    </row>
    <row r="411" spans="1:15" ht="12.75">
      <c r="A411" s="249"/>
      <c r="B411" s="253"/>
      <c r="C411" s="809" t="s">
        <v>1404</v>
      </c>
      <c r="D411" s="810"/>
      <c r="E411" s="254">
        <v>15</v>
      </c>
      <c r="F411" s="255"/>
      <c r="G411" s="256"/>
      <c r="H411" s="257"/>
      <c r="I411" s="251"/>
      <c r="J411" s="258"/>
      <c r="K411" s="251"/>
      <c r="M411" s="252" t="s">
        <v>1404</v>
      </c>
      <c r="O411" s="240"/>
    </row>
    <row r="412" spans="1:15" ht="12.75">
      <c r="A412" s="249"/>
      <c r="B412" s="253"/>
      <c r="C412" s="809" t="s">
        <v>1405</v>
      </c>
      <c r="D412" s="810"/>
      <c r="E412" s="254">
        <v>53</v>
      </c>
      <c r="F412" s="255"/>
      <c r="G412" s="256"/>
      <c r="H412" s="257"/>
      <c r="I412" s="251"/>
      <c r="J412" s="258"/>
      <c r="K412" s="251"/>
      <c r="M412" s="252" t="s">
        <v>1405</v>
      </c>
      <c r="O412" s="240"/>
    </row>
    <row r="413" spans="1:80" ht="12.75">
      <c r="A413" s="241">
        <v>74</v>
      </c>
      <c r="B413" s="242" t="s">
        <v>1332</v>
      </c>
      <c r="C413" s="243" t="s">
        <v>1333</v>
      </c>
      <c r="D413" s="244" t="s">
        <v>183</v>
      </c>
      <c r="E413" s="245">
        <v>68</v>
      </c>
      <c r="F413" s="828"/>
      <c r="G413" s="246">
        <f>E413*F413</f>
        <v>0</v>
      </c>
      <c r="H413" s="247">
        <v>0.36834</v>
      </c>
      <c r="I413" s="248">
        <f>E413*H413</f>
        <v>25.04712</v>
      </c>
      <c r="J413" s="247">
        <v>0</v>
      </c>
      <c r="K413" s="248">
        <f>E413*J413</f>
        <v>0</v>
      </c>
      <c r="O413" s="240">
        <v>2</v>
      </c>
      <c r="AA413" s="213">
        <v>1</v>
      </c>
      <c r="AB413" s="213">
        <v>1</v>
      </c>
      <c r="AC413" s="213">
        <v>1</v>
      </c>
      <c r="AZ413" s="213">
        <v>1</v>
      </c>
      <c r="BA413" s="213">
        <f>IF(AZ413=1,G413,0)</f>
        <v>0</v>
      </c>
      <c r="BB413" s="213">
        <f>IF(AZ413=2,G413,0)</f>
        <v>0</v>
      </c>
      <c r="BC413" s="213">
        <f>IF(AZ413=3,G413,0)</f>
        <v>0</v>
      </c>
      <c r="BD413" s="213">
        <f>IF(AZ413=4,G413,0)</f>
        <v>0</v>
      </c>
      <c r="BE413" s="213">
        <f>IF(AZ413=5,G413,0)</f>
        <v>0</v>
      </c>
      <c r="CA413" s="240">
        <v>1</v>
      </c>
      <c r="CB413" s="240">
        <v>1</v>
      </c>
    </row>
    <row r="414" spans="1:15" ht="12.75">
      <c r="A414" s="249"/>
      <c r="B414" s="250"/>
      <c r="C414" s="768" t="s">
        <v>1683</v>
      </c>
      <c r="D414" s="769"/>
      <c r="E414" s="769"/>
      <c r="F414" s="769"/>
      <c r="G414" s="770"/>
      <c r="I414" s="251"/>
      <c r="K414" s="251"/>
      <c r="L414" s="252" t="s">
        <v>1683</v>
      </c>
      <c r="O414" s="240">
        <v>3</v>
      </c>
    </row>
    <row r="415" spans="1:15" ht="12.75">
      <c r="A415" s="249"/>
      <c r="B415" s="253"/>
      <c r="C415" s="809" t="s">
        <v>1404</v>
      </c>
      <c r="D415" s="810"/>
      <c r="E415" s="254">
        <v>15</v>
      </c>
      <c r="F415" s="255"/>
      <c r="G415" s="256"/>
      <c r="H415" s="257"/>
      <c r="I415" s="251"/>
      <c r="J415" s="258"/>
      <c r="K415" s="251"/>
      <c r="M415" s="252" t="s">
        <v>1404</v>
      </c>
      <c r="O415" s="240"/>
    </row>
    <row r="416" spans="1:15" ht="12.75">
      <c r="A416" s="249"/>
      <c r="B416" s="253"/>
      <c r="C416" s="809" t="s">
        <v>1405</v>
      </c>
      <c r="D416" s="810"/>
      <c r="E416" s="254">
        <v>53</v>
      </c>
      <c r="F416" s="255"/>
      <c r="G416" s="256"/>
      <c r="H416" s="257"/>
      <c r="I416" s="251"/>
      <c r="J416" s="258"/>
      <c r="K416" s="251"/>
      <c r="M416" s="252" t="s">
        <v>1405</v>
      </c>
      <c r="O416" s="240"/>
    </row>
    <row r="417" spans="1:80" ht="22.5">
      <c r="A417" s="241">
        <v>75</v>
      </c>
      <c r="B417" s="242" t="s">
        <v>1334</v>
      </c>
      <c r="C417" s="243" t="s">
        <v>1335</v>
      </c>
      <c r="D417" s="244" t="s">
        <v>183</v>
      </c>
      <c r="E417" s="245">
        <v>68</v>
      </c>
      <c r="F417" s="828"/>
      <c r="G417" s="246">
        <f>E417*F417</f>
        <v>0</v>
      </c>
      <c r="H417" s="247">
        <v>0.441</v>
      </c>
      <c r="I417" s="248">
        <f>E417*H417</f>
        <v>29.988</v>
      </c>
      <c r="J417" s="247">
        <v>0</v>
      </c>
      <c r="K417" s="248">
        <f>E417*J417</f>
        <v>0</v>
      </c>
      <c r="O417" s="240">
        <v>2</v>
      </c>
      <c r="AA417" s="213">
        <v>1</v>
      </c>
      <c r="AB417" s="213">
        <v>1</v>
      </c>
      <c r="AC417" s="213">
        <v>1</v>
      </c>
      <c r="AZ417" s="213">
        <v>1</v>
      </c>
      <c r="BA417" s="213">
        <f>IF(AZ417=1,G417,0)</f>
        <v>0</v>
      </c>
      <c r="BB417" s="213">
        <f>IF(AZ417=2,G417,0)</f>
        <v>0</v>
      </c>
      <c r="BC417" s="213">
        <f>IF(AZ417=3,G417,0)</f>
        <v>0</v>
      </c>
      <c r="BD417" s="213">
        <f>IF(AZ417=4,G417,0)</f>
        <v>0</v>
      </c>
      <c r="BE417" s="213">
        <f>IF(AZ417=5,G417,0)</f>
        <v>0</v>
      </c>
      <c r="CA417" s="240">
        <v>1</v>
      </c>
      <c r="CB417" s="240">
        <v>1</v>
      </c>
    </row>
    <row r="418" spans="1:15" ht="12.75">
      <c r="A418" s="249"/>
      <c r="B418" s="250"/>
      <c r="C418" s="768" t="s">
        <v>1683</v>
      </c>
      <c r="D418" s="769"/>
      <c r="E418" s="769"/>
      <c r="F418" s="769"/>
      <c r="G418" s="770"/>
      <c r="I418" s="251"/>
      <c r="K418" s="251"/>
      <c r="L418" s="252" t="s">
        <v>1683</v>
      </c>
      <c r="O418" s="240">
        <v>3</v>
      </c>
    </row>
    <row r="419" spans="1:15" ht="12.75">
      <c r="A419" s="249"/>
      <c r="B419" s="253"/>
      <c r="C419" s="809" t="s">
        <v>1404</v>
      </c>
      <c r="D419" s="810"/>
      <c r="E419" s="254">
        <v>15</v>
      </c>
      <c r="F419" s="255"/>
      <c r="G419" s="256"/>
      <c r="H419" s="257"/>
      <c r="I419" s="251"/>
      <c r="J419" s="258"/>
      <c r="K419" s="251"/>
      <c r="M419" s="252" t="s">
        <v>1404</v>
      </c>
      <c r="O419" s="240"/>
    </row>
    <row r="420" spans="1:15" ht="12.75">
      <c r="A420" s="249"/>
      <c r="B420" s="253"/>
      <c r="C420" s="809" t="s">
        <v>1405</v>
      </c>
      <c r="D420" s="810"/>
      <c r="E420" s="254">
        <v>53</v>
      </c>
      <c r="F420" s="255"/>
      <c r="G420" s="256"/>
      <c r="H420" s="257"/>
      <c r="I420" s="251"/>
      <c r="J420" s="258"/>
      <c r="K420" s="251"/>
      <c r="M420" s="252" t="s">
        <v>1405</v>
      </c>
      <c r="O420" s="240"/>
    </row>
    <row r="421" spans="1:57" ht="12.75">
      <c r="A421" s="259"/>
      <c r="B421" s="260" t="s">
        <v>96</v>
      </c>
      <c r="C421" s="261" t="s">
        <v>170</v>
      </c>
      <c r="D421" s="262"/>
      <c r="E421" s="263"/>
      <c r="F421" s="264"/>
      <c r="G421" s="265">
        <f>SUM(G396:G420)</f>
        <v>0</v>
      </c>
      <c r="H421" s="266"/>
      <c r="I421" s="267">
        <f>SUM(I396:I420)</f>
        <v>73.26592</v>
      </c>
      <c r="J421" s="266"/>
      <c r="K421" s="267">
        <f>SUM(K396:K420)</f>
        <v>0</v>
      </c>
      <c r="O421" s="240">
        <v>4</v>
      </c>
      <c r="BA421" s="268">
        <f>SUM(BA396:BA420)</f>
        <v>0</v>
      </c>
      <c r="BB421" s="268">
        <f>SUM(BB396:BB420)</f>
        <v>0</v>
      </c>
      <c r="BC421" s="268">
        <f>SUM(BC396:BC420)</f>
        <v>0</v>
      </c>
      <c r="BD421" s="268">
        <f>SUM(BD396:BD420)</f>
        <v>0</v>
      </c>
      <c r="BE421" s="268">
        <f>SUM(BE396:BE420)</f>
        <v>0</v>
      </c>
    </row>
    <row r="422" spans="1:15" ht="12.75">
      <c r="A422" s="230" t="s">
        <v>93</v>
      </c>
      <c r="B422" s="231" t="s">
        <v>1684</v>
      </c>
      <c r="C422" s="232" t="s">
        <v>1685</v>
      </c>
      <c r="D422" s="233"/>
      <c r="E422" s="234"/>
      <c r="F422" s="234"/>
      <c r="G422" s="235"/>
      <c r="H422" s="236"/>
      <c r="I422" s="237"/>
      <c r="J422" s="238"/>
      <c r="K422" s="239"/>
      <c r="O422" s="240">
        <v>1</v>
      </c>
    </row>
    <row r="423" spans="1:80" ht="22.5">
      <c r="A423" s="241">
        <v>76</v>
      </c>
      <c r="B423" s="242" t="s">
        <v>1687</v>
      </c>
      <c r="C423" s="243" t="s">
        <v>1688</v>
      </c>
      <c r="D423" s="244" t="s">
        <v>216</v>
      </c>
      <c r="E423" s="245">
        <v>84</v>
      </c>
      <c r="F423" s="828"/>
      <c r="G423" s="246">
        <f>E423*F423</f>
        <v>0</v>
      </c>
      <c r="H423" s="247">
        <v>0.0086</v>
      </c>
      <c r="I423" s="248">
        <f>E423*H423</f>
        <v>0.7224</v>
      </c>
      <c r="J423" s="247"/>
      <c r="K423" s="248">
        <f>E423*J423</f>
        <v>0</v>
      </c>
      <c r="O423" s="240">
        <v>2</v>
      </c>
      <c r="AA423" s="213">
        <v>12</v>
      </c>
      <c r="AB423" s="213">
        <v>0</v>
      </c>
      <c r="AC423" s="213">
        <v>56</v>
      </c>
      <c r="AZ423" s="213">
        <v>1</v>
      </c>
      <c r="BA423" s="213">
        <f>IF(AZ423=1,G423,0)</f>
        <v>0</v>
      </c>
      <c r="BB423" s="213">
        <f>IF(AZ423=2,G423,0)</f>
        <v>0</v>
      </c>
      <c r="BC423" s="213">
        <f>IF(AZ423=3,G423,0)</f>
        <v>0</v>
      </c>
      <c r="BD423" s="213">
        <f>IF(AZ423=4,G423,0)</f>
        <v>0</v>
      </c>
      <c r="BE423" s="213">
        <f>IF(AZ423=5,G423,0)</f>
        <v>0</v>
      </c>
      <c r="CA423" s="240">
        <v>12</v>
      </c>
      <c r="CB423" s="240">
        <v>0</v>
      </c>
    </row>
    <row r="424" spans="1:15" ht="12.75">
      <c r="A424" s="249"/>
      <c r="B424" s="250"/>
      <c r="C424" s="768" t="s">
        <v>1689</v>
      </c>
      <c r="D424" s="769"/>
      <c r="E424" s="769"/>
      <c r="F424" s="769"/>
      <c r="G424" s="770"/>
      <c r="I424" s="251"/>
      <c r="K424" s="251"/>
      <c r="L424" s="252" t="s">
        <v>1689</v>
      </c>
      <c r="O424" s="240">
        <v>3</v>
      </c>
    </row>
    <row r="425" spans="1:15" ht="12.75">
      <c r="A425" s="249"/>
      <c r="B425" s="250"/>
      <c r="C425" s="768"/>
      <c r="D425" s="769"/>
      <c r="E425" s="769"/>
      <c r="F425" s="769"/>
      <c r="G425" s="770"/>
      <c r="I425" s="251"/>
      <c r="K425" s="251"/>
      <c r="L425" s="252"/>
      <c r="O425" s="240">
        <v>3</v>
      </c>
    </row>
    <row r="426" spans="1:15" ht="12.75">
      <c r="A426" s="249"/>
      <c r="B426" s="250"/>
      <c r="C426" s="768" t="s">
        <v>1690</v>
      </c>
      <c r="D426" s="769"/>
      <c r="E426" s="769"/>
      <c r="F426" s="769"/>
      <c r="G426" s="770"/>
      <c r="I426" s="251"/>
      <c r="K426" s="251"/>
      <c r="L426" s="252" t="s">
        <v>1690</v>
      </c>
      <c r="O426" s="240">
        <v>3</v>
      </c>
    </row>
    <row r="427" spans="1:15" ht="12.75">
      <c r="A427" s="249"/>
      <c r="B427" s="250"/>
      <c r="C427" s="768" t="s">
        <v>1691</v>
      </c>
      <c r="D427" s="769"/>
      <c r="E427" s="769"/>
      <c r="F427" s="769"/>
      <c r="G427" s="770"/>
      <c r="I427" s="251"/>
      <c r="K427" s="251"/>
      <c r="L427" s="252" t="s">
        <v>1691</v>
      </c>
      <c r="O427" s="240">
        <v>3</v>
      </c>
    </row>
    <row r="428" spans="1:15" ht="12.75">
      <c r="A428" s="249"/>
      <c r="B428" s="250"/>
      <c r="C428" s="768" t="s">
        <v>1692</v>
      </c>
      <c r="D428" s="769"/>
      <c r="E428" s="769"/>
      <c r="F428" s="769"/>
      <c r="G428" s="770"/>
      <c r="I428" s="251"/>
      <c r="K428" s="251"/>
      <c r="L428" s="252" t="s">
        <v>1692</v>
      </c>
      <c r="O428" s="240">
        <v>3</v>
      </c>
    </row>
    <row r="429" spans="1:15" ht="12.75">
      <c r="A429" s="249"/>
      <c r="B429" s="250"/>
      <c r="C429" s="768" t="s">
        <v>1693</v>
      </c>
      <c r="D429" s="769"/>
      <c r="E429" s="769"/>
      <c r="F429" s="769"/>
      <c r="G429" s="770"/>
      <c r="I429" s="251"/>
      <c r="K429" s="251"/>
      <c r="L429" s="252" t="s">
        <v>1693</v>
      </c>
      <c r="O429" s="240">
        <v>3</v>
      </c>
    </row>
    <row r="430" spans="1:15" ht="12.75">
      <c r="A430" s="249"/>
      <c r="B430" s="250"/>
      <c r="C430" s="768" t="s">
        <v>1694</v>
      </c>
      <c r="D430" s="769"/>
      <c r="E430" s="769"/>
      <c r="F430" s="769"/>
      <c r="G430" s="770"/>
      <c r="I430" s="251"/>
      <c r="K430" s="251"/>
      <c r="L430" s="252" t="s">
        <v>1694</v>
      </c>
      <c r="O430" s="240">
        <v>3</v>
      </c>
    </row>
    <row r="431" spans="1:15" ht="22.5">
      <c r="A431" s="249"/>
      <c r="B431" s="250"/>
      <c r="C431" s="768" t="s">
        <v>1695</v>
      </c>
      <c r="D431" s="769"/>
      <c r="E431" s="769"/>
      <c r="F431" s="769"/>
      <c r="G431" s="770"/>
      <c r="I431" s="251"/>
      <c r="K431" s="251"/>
      <c r="L431" s="252" t="s">
        <v>1695</v>
      </c>
      <c r="O431" s="240">
        <v>3</v>
      </c>
    </row>
    <row r="432" spans="1:15" ht="12.75">
      <c r="A432" s="249"/>
      <c r="B432" s="250"/>
      <c r="C432" s="768" t="s">
        <v>1696</v>
      </c>
      <c r="D432" s="769"/>
      <c r="E432" s="769"/>
      <c r="F432" s="769"/>
      <c r="G432" s="770"/>
      <c r="I432" s="251"/>
      <c r="K432" s="251"/>
      <c r="L432" s="252" t="s">
        <v>1696</v>
      </c>
      <c r="O432" s="240">
        <v>3</v>
      </c>
    </row>
    <row r="433" spans="1:80" ht="12.75">
      <c r="A433" s="241">
        <v>77</v>
      </c>
      <c r="B433" s="242" t="s">
        <v>683</v>
      </c>
      <c r="C433" s="243" t="s">
        <v>684</v>
      </c>
      <c r="D433" s="244" t="s">
        <v>216</v>
      </c>
      <c r="E433" s="245">
        <v>5</v>
      </c>
      <c r="F433" s="828"/>
      <c r="G433" s="246">
        <f>E433*F433</f>
        <v>0</v>
      </c>
      <c r="H433" s="247">
        <v>0</v>
      </c>
      <c r="I433" s="248">
        <f>E433*H433</f>
        <v>0</v>
      </c>
      <c r="J433" s="247">
        <v>0</v>
      </c>
      <c r="K433" s="248">
        <f>E433*J433</f>
        <v>0</v>
      </c>
      <c r="O433" s="240">
        <v>2</v>
      </c>
      <c r="AA433" s="213">
        <v>1</v>
      </c>
      <c r="AB433" s="213">
        <v>1</v>
      </c>
      <c r="AC433" s="213">
        <v>1</v>
      </c>
      <c r="AZ433" s="213">
        <v>1</v>
      </c>
      <c r="BA433" s="213">
        <f>IF(AZ433=1,G433,0)</f>
        <v>0</v>
      </c>
      <c r="BB433" s="213">
        <f>IF(AZ433=2,G433,0)</f>
        <v>0</v>
      </c>
      <c r="BC433" s="213">
        <f>IF(AZ433=3,G433,0)</f>
        <v>0</v>
      </c>
      <c r="BD433" s="213">
        <f>IF(AZ433=4,G433,0)</f>
        <v>0</v>
      </c>
      <c r="BE433" s="213">
        <f>IF(AZ433=5,G433,0)</f>
        <v>0</v>
      </c>
      <c r="CA433" s="240">
        <v>1</v>
      </c>
      <c r="CB433" s="240">
        <v>1</v>
      </c>
    </row>
    <row r="434" spans="1:80" ht="12.75">
      <c r="A434" s="241">
        <v>78</v>
      </c>
      <c r="B434" s="242" t="s">
        <v>1697</v>
      </c>
      <c r="C434" s="243" t="s">
        <v>1698</v>
      </c>
      <c r="D434" s="244" t="s">
        <v>216</v>
      </c>
      <c r="E434" s="245">
        <v>5</v>
      </c>
      <c r="F434" s="828"/>
      <c r="G434" s="246">
        <f>E434*F434</f>
        <v>0</v>
      </c>
      <c r="H434" s="247">
        <v>0.00214</v>
      </c>
      <c r="I434" s="248">
        <f>E434*H434</f>
        <v>0.0107</v>
      </c>
      <c r="J434" s="247"/>
      <c r="K434" s="248">
        <f>E434*J434</f>
        <v>0</v>
      </c>
      <c r="O434" s="240">
        <v>2</v>
      </c>
      <c r="AA434" s="213">
        <v>3</v>
      </c>
      <c r="AB434" s="213">
        <v>1</v>
      </c>
      <c r="AC434" s="213">
        <v>286136701</v>
      </c>
      <c r="AZ434" s="213">
        <v>1</v>
      </c>
      <c r="BA434" s="213">
        <f>IF(AZ434=1,G434,0)</f>
        <v>0</v>
      </c>
      <c r="BB434" s="213">
        <f>IF(AZ434=2,G434,0)</f>
        <v>0</v>
      </c>
      <c r="BC434" s="213">
        <f>IF(AZ434=3,G434,0)</f>
        <v>0</v>
      </c>
      <c r="BD434" s="213">
        <f>IF(AZ434=4,G434,0)</f>
        <v>0</v>
      </c>
      <c r="BE434" s="213">
        <f>IF(AZ434=5,G434,0)</f>
        <v>0</v>
      </c>
      <c r="CA434" s="240">
        <v>3</v>
      </c>
      <c r="CB434" s="240">
        <v>1</v>
      </c>
    </row>
    <row r="435" spans="1:15" ht="12.75">
      <c r="A435" s="249"/>
      <c r="B435" s="250"/>
      <c r="C435" s="768" t="s">
        <v>1696</v>
      </c>
      <c r="D435" s="769"/>
      <c r="E435" s="769"/>
      <c r="F435" s="769"/>
      <c r="G435" s="770"/>
      <c r="I435" s="251"/>
      <c r="K435" s="251"/>
      <c r="L435" s="252" t="s">
        <v>1696</v>
      </c>
      <c r="O435" s="240">
        <v>3</v>
      </c>
    </row>
    <row r="436" spans="1:80" ht="12.75">
      <c r="A436" s="241">
        <v>79</v>
      </c>
      <c r="B436" s="242" t="s">
        <v>1699</v>
      </c>
      <c r="C436" s="243" t="s">
        <v>1700</v>
      </c>
      <c r="D436" s="244" t="s">
        <v>216</v>
      </c>
      <c r="E436" s="245">
        <v>2</v>
      </c>
      <c r="F436" s="828"/>
      <c r="G436" s="246">
        <f>E436*F436</f>
        <v>0</v>
      </c>
      <c r="H436" s="247">
        <v>0</v>
      </c>
      <c r="I436" s="248">
        <f>E436*H436</f>
        <v>0</v>
      </c>
      <c r="J436" s="247">
        <v>0</v>
      </c>
      <c r="K436" s="248">
        <f>E436*J436</f>
        <v>0</v>
      </c>
      <c r="O436" s="240">
        <v>2</v>
      </c>
      <c r="AA436" s="213">
        <v>1</v>
      </c>
      <c r="AB436" s="213">
        <v>1</v>
      </c>
      <c r="AC436" s="213">
        <v>1</v>
      </c>
      <c r="AZ436" s="213">
        <v>1</v>
      </c>
      <c r="BA436" s="213">
        <f>IF(AZ436=1,G436,0)</f>
        <v>0</v>
      </c>
      <c r="BB436" s="213">
        <f>IF(AZ436=2,G436,0)</f>
        <v>0</v>
      </c>
      <c r="BC436" s="213">
        <f>IF(AZ436=3,G436,0)</f>
        <v>0</v>
      </c>
      <c r="BD436" s="213">
        <f>IF(AZ436=4,G436,0)</f>
        <v>0</v>
      </c>
      <c r="BE436" s="213">
        <f>IF(AZ436=5,G436,0)</f>
        <v>0</v>
      </c>
      <c r="CA436" s="240">
        <v>1</v>
      </c>
      <c r="CB436" s="240">
        <v>1</v>
      </c>
    </row>
    <row r="437" spans="1:80" ht="12.75">
      <c r="A437" s="241">
        <v>80</v>
      </c>
      <c r="B437" s="242" t="s">
        <v>1701</v>
      </c>
      <c r="C437" s="243" t="s">
        <v>1702</v>
      </c>
      <c r="D437" s="244" t="s">
        <v>216</v>
      </c>
      <c r="E437" s="245">
        <v>2</v>
      </c>
      <c r="F437" s="828"/>
      <c r="G437" s="246">
        <f>E437*F437</f>
        <v>0</v>
      </c>
      <c r="H437" s="247">
        <v>0.00511</v>
      </c>
      <c r="I437" s="248">
        <f>E437*H437</f>
        <v>0.01022</v>
      </c>
      <c r="J437" s="247"/>
      <c r="K437" s="248">
        <f>E437*J437</f>
        <v>0</v>
      </c>
      <c r="O437" s="240">
        <v>2</v>
      </c>
      <c r="AA437" s="213">
        <v>3</v>
      </c>
      <c r="AB437" s="213">
        <v>1</v>
      </c>
      <c r="AC437" s="213">
        <v>286134609</v>
      </c>
      <c r="AZ437" s="213">
        <v>1</v>
      </c>
      <c r="BA437" s="213">
        <f>IF(AZ437=1,G437,0)</f>
        <v>0</v>
      </c>
      <c r="BB437" s="213">
        <f>IF(AZ437=2,G437,0)</f>
        <v>0</v>
      </c>
      <c r="BC437" s="213">
        <f>IF(AZ437=3,G437,0)</f>
        <v>0</v>
      </c>
      <c r="BD437" s="213">
        <f>IF(AZ437=4,G437,0)</f>
        <v>0</v>
      </c>
      <c r="BE437" s="213">
        <f>IF(AZ437=5,G437,0)</f>
        <v>0</v>
      </c>
      <c r="CA437" s="240">
        <v>3</v>
      </c>
      <c r="CB437" s="240">
        <v>1</v>
      </c>
    </row>
    <row r="438" spans="1:15" ht="12.75">
      <c r="A438" s="249"/>
      <c r="B438" s="250"/>
      <c r="C438" s="768" t="s">
        <v>1696</v>
      </c>
      <c r="D438" s="769"/>
      <c r="E438" s="769"/>
      <c r="F438" s="769"/>
      <c r="G438" s="770"/>
      <c r="I438" s="251"/>
      <c r="K438" s="251"/>
      <c r="L438" s="252" t="s">
        <v>1696</v>
      </c>
      <c r="O438" s="240">
        <v>3</v>
      </c>
    </row>
    <row r="439" spans="1:80" ht="12.75">
      <c r="A439" s="241">
        <v>81</v>
      </c>
      <c r="B439" s="242" t="s">
        <v>1703</v>
      </c>
      <c r="C439" s="243" t="s">
        <v>1704</v>
      </c>
      <c r="D439" s="244" t="s">
        <v>216</v>
      </c>
      <c r="E439" s="245">
        <v>5.5</v>
      </c>
      <c r="F439" s="828"/>
      <c r="G439" s="246">
        <f>E439*F439</f>
        <v>0</v>
      </c>
      <c r="H439" s="247">
        <v>0</v>
      </c>
      <c r="I439" s="248">
        <f>E439*H439</f>
        <v>0</v>
      </c>
      <c r="J439" s="247">
        <v>0</v>
      </c>
      <c r="K439" s="248">
        <f>E439*J439</f>
        <v>0</v>
      </c>
      <c r="O439" s="240">
        <v>2</v>
      </c>
      <c r="AA439" s="213">
        <v>1</v>
      </c>
      <c r="AB439" s="213">
        <v>1</v>
      </c>
      <c r="AC439" s="213">
        <v>1</v>
      </c>
      <c r="AZ439" s="213">
        <v>1</v>
      </c>
      <c r="BA439" s="213">
        <f>IF(AZ439=1,G439,0)</f>
        <v>0</v>
      </c>
      <c r="BB439" s="213">
        <f>IF(AZ439=2,G439,0)</f>
        <v>0</v>
      </c>
      <c r="BC439" s="213">
        <f>IF(AZ439=3,G439,0)</f>
        <v>0</v>
      </c>
      <c r="BD439" s="213">
        <f>IF(AZ439=4,G439,0)</f>
        <v>0</v>
      </c>
      <c r="BE439" s="213">
        <f>IF(AZ439=5,G439,0)</f>
        <v>0</v>
      </c>
      <c r="CA439" s="240">
        <v>1</v>
      </c>
      <c r="CB439" s="240">
        <v>1</v>
      </c>
    </row>
    <row r="440" spans="1:15" ht="12.75">
      <c r="A440" s="249"/>
      <c r="B440" s="253"/>
      <c r="C440" s="809" t="s">
        <v>1705</v>
      </c>
      <c r="D440" s="810"/>
      <c r="E440" s="254">
        <v>1</v>
      </c>
      <c r="F440" s="255"/>
      <c r="G440" s="256"/>
      <c r="H440" s="257"/>
      <c r="I440" s="251"/>
      <c r="J440" s="258"/>
      <c r="K440" s="251"/>
      <c r="M440" s="252" t="s">
        <v>1705</v>
      </c>
      <c r="O440" s="240"/>
    </row>
    <row r="441" spans="1:15" ht="12.75">
      <c r="A441" s="249"/>
      <c r="B441" s="253"/>
      <c r="C441" s="809" t="s">
        <v>1706</v>
      </c>
      <c r="D441" s="810"/>
      <c r="E441" s="254">
        <v>4.5</v>
      </c>
      <c r="F441" s="255"/>
      <c r="G441" s="256"/>
      <c r="H441" s="257"/>
      <c r="I441" s="251"/>
      <c r="J441" s="258"/>
      <c r="K441" s="251"/>
      <c r="M441" s="252" t="s">
        <v>1706</v>
      </c>
      <c r="O441" s="240"/>
    </row>
    <row r="442" spans="1:80" ht="12.75">
      <c r="A442" s="241">
        <v>82</v>
      </c>
      <c r="B442" s="242" t="s">
        <v>1707</v>
      </c>
      <c r="C442" s="243" t="s">
        <v>1708</v>
      </c>
      <c r="D442" s="244" t="s">
        <v>216</v>
      </c>
      <c r="E442" s="245">
        <v>5.5</v>
      </c>
      <c r="F442" s="828"/>
      <c r="G442" s="246">
        <f>E442*F442</f>
        <v>0</v>
      </c>
      <c r="H442" s="247">
        <v>0.0042</v>
      </c>
      <c r="I442" s="248">
        <f>E442*H442</f>
        <v>0.0231</v>
      </c>
      <c r="J442" s="247"/>
      <c r="K442" s="248">
        <f>E442*J442</f>
        <v>0</v>
      </c>
      <c r="O442" s="240">
        <v>2</v>
      </c>
      <c r="AA442" s="213">
        <v>12</v>
      </c>
      <c r="AB442" s="213">
        <v>0</v>
      </c>
      <c r="AC442" s="213">
        <v>120</v>
      </c>
      <c r="AZ442" s="213">
        <v>1</v>
      </c>
      <c r="BA442" s="213">
        <f>IF(AZ442=1,G442,0)</f>
        <v>0</v>
      </c>
      <c r="BB442" s="213">
        <f>IF(AZ442=2,G442,0)</f>
        <v>0</v>
      </c>
      <c r="BC442" s="213">
        <f>IF(AZ442=3,G442,0)</f>
        <v>0</v>
      </c>
      <c r="BD442" s="213">
        <f>IF(AZ442=4,G442,0)</f>
        <v>0</v>
      </c>
      <c r="BE442" s="213">
        <f>IF(AZ442=5,G442,0)</f>
        <v>0</v>
      </c>
      <c r="CA442" s="240">
        <v>12</v>
      </c>
      <c r="CB442" s="240">
        <v>0</v>
      </c>
    </row>
    <row r="443" spans="1:15" ht="12.75">
      <c r="A443" s="249"/>
      <c r="B443" s="250"/>
      <c r="C443" s="768" t="s">
        <v>1343</v>
      </c>
      <c r="D443" s="769"/>
      <c r="E443" s="769"/>
      <c r="F443" s="769"/>
      <c r="G443" s="770"/>
      <c r="I443" s="251"/>
      <c r="K443" s="251"/>
      <c r="L443" s="252" t="s">
        <v>1343</v>
      </c>
      <c r="O443" s="240">
        <v>3</v>
      </c>
    </row>
    <row r="444" spans="1:15" ht="12.75">
      <c r="A444" s="249"/>
      <c r="B444" s="250"/>
      <c r="C444" s="768" t="s">
        <v>1344</v>
      </c>
      <c r="D444" s="769"/>
      <c r="E444" s="769"/>
      <c r="F444" s="769"/>
      <c r="G444" s="770"/>
      <c r="I444" s="251"/>
      <c r="K444" s="251"/>
      <c r="L444" s="252" t="s">
        <v>1344</v>
      </c>
      <c r="O444" s="240">
        <v>3</v>
      </c>
    </row>
    <row r="445" spans="1:15" ht="12.75">
      <c r="A445" s="249"/>
      <c r="B445" s="253"/>
      <c r="C445" s="809" t="s">
        <v>1705</v>
      </c>
      <c r="D445" s="810"/>
      <c r="E445" s="254">
        <v>1</v>
      </c>
      <c r="F445" s="255"/>
      <c r="G445" s="256"/>
      <c r="H445" s="257"/>
      <c r="I445" s="251"/>
      <c r="J445" s="258"/>
      <c r="K445" s="251"/>
      <c r="M445" s="252" t="s">
        <v>1705</v>
      </c>
      <c r="O445" s="240"/>
    </row>
    <row r="446" spans="1:15" ht="12.75">
      <c r="A446" s="249"/>
      <c r="B446" s="253"/>
      <c r="C446" s="809" t="s">
        <v>1706</v>
      </c>
      <c r="D446" s="810"/>
      <c r="E446" s="254">
        <v>4.5</v>
      </c>
      <c r="F446" s="255"/>
      <c r="G446" s="256"/>
      <c r="H446" s="257"/>
      <c r="I446" s="251"/>
      <c r="J446" s="258"/>
      <c r="K446" s="251"/>
      <c r="M446" s="252" t="s">
        <v>1706</v>
      </c>
      <c r="O446" s="240"/>
    </row>
    <row r="447" spans="1:80" ht="12.75">
      <c r="A447" s="241">
        <v>83</v>
      </c>
      <c r="B447" s="242" t="s">
        <v>1709</v>
      </c>
      <c r="C447" s="243" t="s">
        <v>1710</v>
      </c>
      <c r="D447" s="244" t="s">
        <v>355</v>
      </c>
      <c r="E447" s="245">
        <v>6</v>
      </c>
      <c r="F447" s="828"/>
      <c r="G447" s="246">
        <f>E447*F447</f>
        <v>0</v>
      </c>
      <c r="H447" s="247">
        <v>1E-05</v>
      </c>
      <c r="I447" s="248">
        <f>E447*H447</f>
        <v>6.000000000000001E-05</v>
      </c>
      <c r="J447" s="247">
        <v>0</v>
      </c>
      <c r="K447" s="248">
        <f>E447*J447</f>
        <v>0</v>
      </c>
      <c r="O447" s="240">
        <v>2</v>
      </c>
      <c r="AA447" s="213">
        <v>1</v>
      </c>
      <c r="AB447" s="213">
        <v>1</v>
      </c>
      <c r="AC447" s="213">
        <v>1</v>
      </c>
      <c r="AZ447" s="213">
        <v>1</v>
      </c>
      <c r="BA447" s="213">
        <f>IF(AZ447=1,G447,0)</f>
        <v>0</v>
      </c>
      <c r="BB447" s="213">
        <f>IF(AZ447=2,G447,0)</f>
        <v>0</v>
      </c>
      <c r="BC447" s="213">
        <f>IF(AZ447=3,G447,0)</f>
        <v>0</v>
      </c>
      <c r="BD447" s="213">
        <f>IF(AZ447=4,G447,0)</f>
        <v>0</v>
      </c>
      <c r="BE447" s="213">
        <f>IF(AZ447=5,G447,0)</f>
        <v>0</v>
      </c>
      <c r="CA447" s="240">
        <v>1</v>
      </c>
      <c r="CB447" s="240">
        <v>1</v>
      </c>
    </row>
    <row r="448" spans="1:15" ht="12.75">
      <c r="A448" s="249"/>
      <c r="B448" s="253"/>
      <c r="C448" s="809" t="s">
        <v>1711</v>
      </c>
      <c r="D448" s="810"/>
      <c r="E448" s="254">
        <v>4</v>
      </c>
      <c r="F448" s="255"/>
      <c r="G448" s="256"/>
      <c r="H448" s="257"/>
      <c r="I448" s="251"/>
      <c r="J448" s="258"/>
      <c r="K448" s="251"/>
      <c r="M448" s="252" t="s">
        <v>1711</v>
      </c>
      <c r="O448" s="240"/>
    </row>
    <row r="449" spans="1:15" ht="12.75">
      <c r="A449" s="249"/>
      <c r="B449" s="253"/>
      <c r="C449" s="809" t="s">
        <v>1712</v>
      </c>
      <c r="D449" s="810"/>
      <c r="E449" s="254">
        <v>2</v>
      </c>
      <c r="F449" s="255"/>
      <c r="G449" s="256"/>
      <c r="H449" s="257"/>
      <c r="I449" s="251"/>
      <c r="J449" s="258"/>
      <c r="K449" s="251"/>
      <c r="M449" s="252" t="s">
        <v>1712</v>
      </c>
      <c r="O449" s="240"/>
    </row>
    <row r="450" spans="1:80" ht="12.75">
      <c r="A450" s="241">
        <v>84</v>
      </c>
      <c r="B450" s="242" t="s">
        <v>1713</v>
      </c>
      <c r="C450" s="243" t="s">
        <v>1714</v>
      </c>
      <c r="D450" s="244" t="s">
        <v>355</v>
      </c>
      <c r="E450" s="245">
        <v>4</v>
      </c>
      <c r="F450" s="828"/>
      <c r="G450" s="246">
        <f>E450*F450</f>
        <v>0</v>
      </c>
      <c r="H450" s="247">
        <v>0</v>
      </c>
      <c r="I450" s="248">
        <f>E450*H450</f>
        <v>0</v>
      </c>
      <c r="J450" s="247"/>
      <c r="K450" s="248">
        <f>E450*J450</f>
        <v>0</v>
      </c>
      <c r="O450" s="240">
        <v>2</v>
      </c>
      <c r="AA450" s="213">
        <v>12</v>
      </c>
      <c r="AB450" s="213">
        <v>0</v>
      </c>
      <c r="AC450" s="213">
        <v>123</v>
      </c>
      <c r="AZ450" s="213">
        <v>1</v>
      </c>
      <c r="BA450" s="213">
        <f>IF(AZ450=1,G450,0)</f>
        <v>0</v>
      </c>
      <c r="BB450" s="213">
        <f>IF(AZ450=2,G450,0)</f>
        <v>0</v>
      </c>
      <c r="BC450" s="213">
        <f>IF(AZ450=3,G450,0)</f>
        <v>0</v>
      </c>
      <c r="BD450" s="213">
        <f>IF(AZ450=4,G450,0)</f>
        <v>0</v>
      </c>
      <c r="BE450" s="213">
        <f>IF(AZ450=5,G450,0)</f>
        <v>0</v>
      </c>
      <c r="CA450" s="240">
        <v>12</v>
      </c>
      <c r="CB450" s="240">
        <v>0</v>
      </c>
    </row>
    <row r="451" spans="1:15" ht="12.75">
      <c r="A451" s="249"/>
      <c r="B451" s="250"/>
      <c r="C451" s="768" t="s">
        <v>1344</v>
      </c>
      <c r="D451" s="769"/>
      <c r="E451" s="769"/>
      <c r="F451" s="769"/>
      <c r="G451" s="770"/>
      <c r="I451" s="251"/>
      <c r="K451" s="251"/>
      <c r="L451" s="252" t="s">
        <v>1344</v>
      </c>
      <c r="O451" s="240">
        <v>3</v>
      </c>
    </row>
    <row r="452" spans="1:80" ht="12.75">
      <c r="A452" s="241">
        <v>85</v>
      </c>
      <c r="B452" s="242" t="s">
        <v>1715</v>
      </c>
      <c r="C452" s="243" t="s">
        <v>1716</v>
      </c>
      <c r="D452" s="244" t="s">
        <v>355</v>
      </c>
      <c r="E452" s="245">
        <v>2</v>
      </c>
      <c r="F452" s="828"/>
      <c r="G452" s="246">
        <f>E452*F452</f>
        <v>0</v>
      </c>
      <c r="H452" s="247">
        <v>0</v>
      </c>
      <c r="I452" s="248">
        <f>E452*H452</f>
        <v>0</v>
      </c>
      <c r="J452" s="247"/>
      <c r="K452" s="248">
        <f>E452*J452</f>
        <v>0</v>
      </c>
      <c r="O452" s="240">
        <v>2</v>
      </c>
      <c r="AA452" s="213">
        <v>12</v>
      </c>
      <c r="AB452" s="213">
        <v>0</v>
      </c>
      <c r="AC452" s="213">
        <v>122</v>
      </c>
      <c r="AZ452" s="213">
        <v>1</v>
      </c>
      <c r="BA452" s="213">
        <f>IF(AZ452=1,G452,0)</f>
        <v>0</v>
      </c>
      <c r="BB452" s="213">
        <f>IF(AZ452=2,G452,0)</f>
        <v>0</v>
      </c>
      <c r="BC452" s="213">
        <f>IF(AZ452=3,G452,0)</f>
        <v>0</v>
      </c>
      <c r="BD452" s="213">
        <f>IF(AZ452=4,G452,0)</f>
        <v>0</v>
      </c>
      <c r="BE452" s="213">
        <f>IF(AZ452=5,G452,0)</f>
        <v>0</v>
      </c>
      <c r="CA452" s="240">
        <v>12</v>
      </c>
      <c r="CB452" s="240">
        <v>0</v>
      </c>
    </row>
    <row r="453" spans="1:15" ht="12.75">
      <c r="A453" s="249"/>
      <c r="B453" s="250"/>
      <c r="C453" s="768" t="s">
        <v>1344</v>
      </c>
      <c r="D453" s="769"/>
      <c r="E453" s="769"/>
      <c r="F453" s="769"/>
      <c r="G453" s="770"/>
      <c r="I453" s="251"/>
      <c r="K453" s="251"/>
      <c r="L453" s="252" t="s">
        <v>1344</v>
      </c>
      <c r="O453" s="240">
        <v>3</v>
      </c>
    </row>
    <row r="454" spans="1:80" ht="12.75">
      <c r="A454" s="241">
        <v>86</v>
      </c>
      <c r="B454" s="242" t="s">
        <v>1717</v>
      </c>
      <c r="C454" s="243" t="s">
        <v>1718</v>
      </c>
      <c r="D454" s="244" t="s">
        <v>355</v>
      </c>
      <c r="E454" s="245">
        <v>1</v>
      </c>
      <c r="F454" s="828"/>
      <c r="G454" s="246">
        <f>E454*F454</f>
        <v>0</v>
      </c>
      <c r="H454" s="247">
        <v>2E-05</v>
      </c>
      <c r="I454" s="248">
        <f>E454*H454</f>
        <v>2E-05</v>
      </c>
      <c r="J454" s="247">
        <v>0</v>
      </c>
      <c r="K454" s="248">
        <f>E454*J454</f>
        <v>0</v>
      </c>
      <c r="O454" s="240">
        <v>2</v>
      </c>
      <c r="AA454" s="213">
        <v>1</v>
      </c>
      <c r="AB454" s="213">
        <v>1</v>
      </c>
      <c r="AC454" s="213">
        <v>1</v>
      </c>
      <c r="AZ454" s="213">
        <v>1</v>
      </c>
      <c r="BA454" s="213">
        <f>IF(AZ454=1,G454,0)</f>
        <v>0</v>
      </c>
      <c r="BB454" s="213">
        <f>IF(AZ454=2,G454,0)</f>
        <v>0</v>
      </c>
      <c r="BC454" s="213">
        <f>IF(AZ454=3,G454,0)</f>
        <v>0</v>
      </c>
      <c r="BD454" s="213">
        <f>IF(AZ454=4,G454,0)</f>
        <v>0</v>
      </c>
      <c r="BE454" s="213">
        <f>IF(AZ454=5,G454,0)</f>
        <v>0</v>
      </c>
      <c r="CA454" s="240">
        <v>1</v>
      </c>
      <c r="CB454" s="240">
        <v>1</v>
      </c>
    </row>
    <row r="455" spans="1:15" ht="12.75">
      <c r="A455" s="249"/>
      <c r="B455" s="253"/>
      <c r="C455" s="809" t="s">
        <v>1719</v>
      </c>
      <c r="D455" s="810"/>
      <c r="E455" s="254">
        <v>1</v>
      </c>
      <c r="F455" s="255"/>
      <c r="G455" s="256"/>
      <c r="H455" s="257"/>
      <c r="I455" s="251"/>
      <c r="J455" s="258"/>
      <c r="K455" s="251"/>
      <c r="M455" s="252" t="s">
        <v>1719</v>
      </c>
      <c r="O455" s="240"/>
    </row>
    <row r="456" spans="1:80" ht="12.75">
      <c r="A456" s="241">
        <v>87</v>
      </c>
      <c r="B456" s="242" t="s">
        <v>1720</v>
      </c>
      <c r="C456" s="243" t="s">
        <v>1721</v>
      </c>
      <c r="D456" s="244" t="s">
        <v>355</v>
      </c>
      <c r="E456" s="245">
        <v>1</v>
      </c>
      <c r="F456" s="828"/>
      <c r="G456" s="246">
        <f>E456*F456</f>
        <v>0</v>
      </c>
      <c r="H456" s="247">
        <v>0</v>
      </c>
      <c r="I456" s="248">
        <f>E456*H456</f>
        <v>0</v>
      </c>
      <c r="J456" s="247"/>
      <c r="K456" s="248">
        <f>E456*J456</f>
        <v>0</v>
      </c>
      <c r="O456" s="240">
        <v>2</v>
      </c>
      <c r="AA456" s="213">
        <v>12</v>
      </c>
      <c r="AB456" s="213">
        <v>0</v>
      </c>
      <c r="AC456" s="213">
        <v>124</v>
      </c>
      <c r="AZ456" s="213">
        <v>1</v>
      </c>
      <c r="BA456" s="213">
        <f>IF(AZ456=1,G456,0)</f>
        <v>0</v>
      </c>
      <c r="BB456" s="213">
        <f>IF(AZ456=2,G456,0)</f>
        <v>0</v>
      </c>
      <c r="BC456" s="213">
        <f>IF(AZ456=3,G456,0)</f>
        <v>0</v>
      </c>
      <c r="BD456" s="213">
        <f>IF(AZ456=4,G456,0)</f>
        <v>0</v>
      </c>
      <c r="BE456" s="213">
        <f>IF(AZ456=5,G456,0)</f>
        <v>0</v>
      </c>
      <c r="CA456" s="240">
        <v>12</v>
      </c>
      <c r="CB456" s="240">
        <v>0</v>
      </c>
    </row>
    <row r="457" spans="1:15" ht="12.75">
      <c r="A457" s="249"/>
      <c r="B457" s="250"/>
      <c r="C457" s="768" t="s">
        <v>1344</v>
      </c>
      <c r="D457" s="769"/>
      <c r="E457" s="769"/>
      <c r="F457" s="769"/>
      <c r="G457" s="770"/>
      <c r="I457" s="251"/>
      <c r="K457" s="251"/>
      <c r="L457" s="252" t="s">
        <v>1344</v>
      </c>
      <c r="O457" s="240">
        <v>3</v>
      </c>
    </row>
    <row r="458" spans="1:80" ht="12.75">
      <c r="A458" s="241">
        <v>88</v>
      </c>
      <c r="B458" s="242" t="s">
        <v>1722</v>
      </c>
      <c r="C458" s="243" t="s">
        <v>1723</v>
      </c>
      <c r="D458" s="244" t="s">
        <v>355</v>
      </c>
      <c r="E458" s="245">
        <v>1</v>
      </c>
      <c r="F458" s="828"/>
      <c r="G458" s="246">
        <f>E458*F458</f>
        <v>0</v>
      </c>
      <c r="H458" s="247">
        <v>3E-05</v>
      </c>
      <c r="I458" s="248">
        <f>E458*H458</f>
        <v>3E-05</v>
      </c>
      <c r="J458" s="247"/>
      <c r="K458" s="248">
        <f>E458*J458</f>
        <v>0</v>
      </c>
      <c r="O458" s="240">
        <v>2</v>
      </c>
      <c r="AA458" s="213">
        <v>12</v>
      </c>
      <c r="AB458" s="213">
        <v>0</v>
      </c>
      <c r="AC458" s="213">
        <v>141</v>
      </c>
      <c r="AZ458" s="213">
        <v>1</v>
      </c>
      <c r="BA458" s="213">
        <f>IF(AZ458=1,G458,0)</f>
        <v>0</v>
      </c>
      <c r="BB458" s="213">
        <f>IF(AZ458=2,G458,0)</f>
        <v>0</v>
      </c>
      <c r="BC458" s="213">
        <f>IF(AZ458=3,G458,0)</f>
        <v>0</v>
      </c>
      <c r="BD458" s="213">
        <f>IF(AZ458=4,G458,0)</f>
        <v>0</v>
      </c>
      <c r="BE458" s="213">
        <f>IF(AZ458=5,G458,0)</f>
        <v>0</v>
      </c>
      <c r="CA458" s="240">
        <v>12</v>
      </c>
      <c r="CB458" s="240">
        <v>0</v>
      </c>
    </row>
    <row r="459" spans="1:15" ht="12.75">
      <c r="A459" s="249"/>
      <c r="B459" s="253"/>
      <c r="C459" s="809" t="s">
        <v>1724</v>
      </c>
      <c r="D459" s="810"/>
      <c r="E459" s="254">
        <v>1</v>
      </c>
      <c r="F459" s="255"/>
      <c r="G459" s="256"/>
      <c r="H459" s="257"/>
      <c r="I459" s="251"/>
      <c r="J459" s="258"/>
      <c r="K459" s="251"/>
      <c r="M459" s="252" t="s">
        <v>1724</v>
      </c>
      <c r="O459" s="240"/>
    </row>
    <row r="460" spans="1:80" ht="22.5">
      <c r="A460" s="241">
        <v>89</v>
      </c>
      <c r="B460" s="242" t="s">
        <v>1725</v>
      </c>
      <c r="C460" s="243" t="s">
        <v>1726</v>
      </c>
      <c r="D460" s="244" t="s">
        <v>355</v>
      </c>
      <c r="E460" s="245">
        <v>1</v>
      </c>
      <c r="F460" s="828"/>
      <c r="G460" s="246">
        <f>E460*F460</f>
        <v>0</v>
      </c>
      <c r="H460" s="247">
        <v>0</v>
      </c>
      <c r="I460" s="248">
        <f>E460*H460</f>
        <v>0</v>
      </c>
      <c r="J460" s="247"/>
      <c r="K460" s="248">
        <f>E460*J460</f>
        <v>0</v>
      </c>
      <c r="O460" s="240">
        <v>2</v>
      </c>
      <c r="AA460" s="213">
        <v>12</v>
      </c>
      <c r="AB460" s="213">
        <v>0</v>
      </c>
      <c r="AC460" s="213">
        <v>121</v>
      </c>
      <c r="AZ460" s="213">
        <v>1</v>
      </c>
      <c r="BA460" s="213">
        <f>IF(AZ460=1,G460,0)</f>
        <v>0</v>
      </c>
      <c r="BB460" s="213">
        <f>IF(AZ460=2,G460,0)</f>
        <v>0</v>
      </c>
      <c r="BC460" s="213">
        <f>IF(AZ460=3,G460,0)</f>
        <v>0</v>
      </c>
      <c r="BD460" s="213">
        <f>IF(AZ460=4,G460,0)</f>
        <v>0</v>
      </c>
      <c r="BE460" s="213">
        <f>IF(AZ460=5,G460,0)</f>
        <v>0</v>
      </c>
      <c r="CA460" s="240">
        <v>12</v>
      </c>
      <c r="CB460" s="240">
        <v>0</v>
      </c>
    </row>
    <row r="461" spans="1:15" ht="12.75">
      <c r="A461" s="249"/>
      <c r="B461" s="250"/>
      <c r="C461" s="768" t="s">
        <v>1344</v>
      </c>
      <c r="D461" s="769"/>
      <c r="E461" s="769"/>
      <c r="F461" s="769"/>
      <c r="G461" s="770"/>
      <c r="I461" s="251"/>
      <c r="K461" s="251"/>
      <c r="L461" s="252" t="s">
        <v>1344</v>
      </c>
      <c r="O461" s="240">
        <v>3</v>
      </c>
    </row>
    <row r="462" spans="1:80" ht="12.75">
      <c r="A462" s="241">
        <v>90</v>
      </c>
      <c r="B462" s="242" t="s">
        <v>1727</v>
      </c>
      <c r="C462" s="243" t="s">
        <v>1728</v>
      </c>
      <c r="D462" s="244" t="s">
        <v>355</v>
      </c>
      <c r="E462" s="245">
        <v>3</v>
      </c>
      <c r="F462" s="828"/>
      <c r="G462" s="246">
        <f aca="true" t="shared" si="0" ref="G462:G474">E462*F462</f>
        <v>0</v>
      </c>
      <c r="H462" s="247">
        <v>0</v>
      </c>
      <c r="I462" s="248">
        <f aca="true" t="shared" si="1" ref="I462:I474">E462*H462</f>
        <v>0</v>
      </c>
      <c r="J462" s="247">
        <v>0</v>
      </c>
      <c r="K462" s="248">
        <f aca="true" t="shared" si="2" ref="K462:K474">E462*J462</f>
        <v>0</v>
      </c>
      <c r="O462" s="240">
        <v>2</v>
      </c>
      <c r="AA462" s="213">
        <v>1</v>
      </c>
      <c r="AB462" s="213">
        <v>1</v>
      </c>
      <c r="AC462" s="213">
        <v>1</v>
      </c>
      <c r="AZ462" s="213">
        <v>1</v>
      </c>
      <c r="BA462" s="213">
        <f aca="true" t="shared" si="3" ref="BA462:BA474">IF(AZ462=1,G462,0)</f>
        <v>0</v>
      </c>
      <c r="BB462" s="213">
        <f aca="true" t="shared" si="4" ref="BB462:BB474">IF(AZ462=2,G462,0)</f>
        <v>0</v>
      </c>
      <c r="BC462" s="213">
        <f aca="true" t="shared" si="5" ref="BC462:BC474">IF(AZ462=3,G462,0)</f>
        <v>0</v>
      </c>
      <c r="BD462" s="213">
        <f aca="true" t="shared" si="6" ref="BD462:BD474">IF(AZ462=4,G462,0)</f>
        <v>0</v>
      </c>
      <c r="BE462" s="213">
        <f aca="true" t="shared" si="7" ref="BE462:BE474">IF(AZ462=5,G462,0)</f>
        <v>0</v>
      </c>
      <c r="CA462" s="240">
        <v>1</v>
      </c>
      <c r="CB462" s="240">
        <v>1</v>
      </c>
    </row>
    <row r="463" spans="1:80" ht="12.75">
      <c r="A463" s="241">
        <v>91</v>
      </c>
      <c r="B463" s="242" t="s">
        <v>1729</v>
      </c>
      <c r="C463" s="243" t="s">
        <v>1730</v>
      </c>
      <c r="D463" s="244" t="s">
        <v>355</v>
      </c>
      <c r="E463" s="245">
        <v>3</v>
      </c>
      <c r="F463" s="828"/>
      <c r="G463" s="246">
        <f t="shared" si="0"/>
        <v>0</v>
      </c>
      <c r="H463" s="247">
        <v>0.00051</v>
      </c>
      <c r="I463" s="248">
        <f t="shared" si="1"/>
        <v>0.0015300000000000001</v>
      </c>
      <c r="J463" s="247"/>
      <c r="K463" s="248">
        <f t="shared" si="2"/>
        <v>0</v>
      </c>
      <c r="O463" s="240">
        <v>2</v>
      </c>
      <c r="AA463" s="213">
        <v>12</v>
      </c>
      <c r="AB463" s="213">
        <v>0</v>
      </c>
      <c r="AC463" s="213">
        <v>132</v>
      </c>
      <c r="AZ463" s="213">
        <v>1</v>
      </c>
      <c r="BA463" s="213">
        <f t="shared" si="3"/>
        <v>0</v>
      </c>
      <c r="BB463" s="213">
        <f t="shared" si="4"/>
        <v>0</v>
      </c>
      <c r="BC463" s="213">
        <f t="shared" si="5"/>
        <v>0</v>
      </c>
      <c r="BD463" s="213">
        <f t="shared" si="6"/>
        <v>0</v>
      </c>
      <c r="BE463" s="213">
        <f t="shared" si="7"/>
        <v>0</v>
      </c>
      <c r="CA463" s="240">
        <v>12</v>
      </c>
      <c r="CB463" s="240">
        <v>0</v>
      </c>
    </row>
    <row r="464" spans="1:80" ht="12.75">
      <c r="A464" s="241">
        <v>92</v>
      </c>
      <c r="B464" s="242" t="s">
        <v>1731</v>
      </c>
      <c r="C464" s="243" t="s">
        <v>1732</v>
      </c>
      <c r="D464" s="244" t="s">
        <v>355</v>
      </c>
      <c r="E464" s="245">
        <v>1</v>
      </c>
      <c r="F464" s="828"/>
      <c r="G464" s="246">
        <f t="shared" si="0"/>
        <v>0</v>
      </c>
      <c r="H464" s="247">
        <v>0</v>
      </c>
      <c r="I464" s="248">
        <f t="shared" si="1"/>
        <v>0</v>
      </c>
      <c r="J464" s="247">
        <v>0</v>
      </c>
      <c r="K464" s="248">
        <f t="shared" si="2"/>
        <v>0</v>
      </c>
      <c r="O464" s="240">
        <v>2</v>
      </c>
      <c r="AA464" s="213">
        <v>1</v>
      </c>
      <c r="AB464" s="213">
        <v>1</v>
      </c>
      <c r="AC464" s="213">
        <v>1</v>
      </c>
      <c r="AZ464" s="213">
        <v>1</v>
      </c>
      <c r="BA464" s="213">
        <f t="shared" si="3"/>
        <v>0</v>
      </c>
      <c r="BB464" s="213">
        <f t="shared" si="4"/>
        <v>0</v>
      </c>
      <c r="BC464" s="213">
        <f t="shared" si="5"/>
        <v>0</v>
      </c>
      <c r="BD464" s="213">
        <f t="shared" si="6"/>
        <v>0</v>
      </c>
      <c r="BE464" s="213">
        <f t="shared" si="7"/>
        <v>0</v>
      </c>
      <c r="CA464" s="240">
        <v>1</v>
      </c>
      <c r="CB464" s="240">
        <v>1</v>
      </c>
    </row>
    <row r="465" spans="1:80" ht="12.75">
      <c r="A465" s="241">
        <v>93</v>
      </c>
      <c r="B465" s="242" t="s">
        <v>1733</v>
      </c>
      <c r="C465" s="243" t="s">
        <v>1734</v>
      </c>
      <c r="D465" s="244" t="s">
        <v>355</v>
      </c>
      <c r="E465" s="245">
        <v>1</v>
      </c>
      <c r="F465" s="828"/>
      <c r="G465" s="246">
        <f t="shared" si="0"/>
        <v>0</v>
      </c>
      <c r="H465" s="247">
        <v>0.00127</v>
      </c>
      <c r="I465" s="248">
        <f t="shared" si="1"/>
        <v>0.00127</v>
      </c>
      <c r="J465" s="247"/>
      <c r="K465" s="248">
        <f t="shared" si="2"/>
        <v>0</v>
      </c>
      <c r="O465" s="240">
        <v>2</v>
      </c>
      <c r="AA465" s="213">
        <v>12</v>
      </c>
      <c r="AB465" s="213">
        <v>0</v>
      </c>
      <c r="AC465" s="213">
        <v>125</v>
      </c>
      <c r="AZ465" s="213">
        <v>1</v>
      </c>
      <c r="BA465" s="213">
        <f t="shared" si="3"/>
        <v>0</v>
      </c>
      <c r="BB465" s="213">
        <f t="shared" si="4"/>
        <v>0</v>
      </c>
      <c r="BC465" s="213">
        <f t="shared" si="5"/>
        <v>0</v>
      </c>
      <c r="BD465" s="213">
        <f t="shared" si="6"/>
        <v>0</v>
      </c>
      <c r="BE465" s="213">
        <f t="shared" si="7"/>
        <v>0</v>
      </c>
      <c r="CA465" s="240">
        <v>12</v>
      </c>
      <c r="CB465" s="240">
        <v>0</v>
      </c>
    </row>
    <row r="466" spans="1:80" ht="12.75">
      <c r="A466" s="241">
        <v>94</v>
      </c>
      <c r="B466" s="242" t="s">
        <v>1735</v>
      </c>
      <c r="C466" s="243" t="s">
        <v>1736</v>
      </c>
      <c r="D466" s="244" t="s">
        <v>355</v>
      </c>
      <c r="E466" s="245">
        <v>1</v>
      </c>
      <c r="F466" s="828"/>
      <c r="G466" s="246">
        <f t="shared" si="0"/>
        <v>0</v>
      </c>
      <c r="H466" s="247">
        <v>0</v>
      </c>
      <c r="I466" s="248">
        <f t="shared" si="1"/>
        <v>0</v>
      </c>
      <c r="J466" s="247"/>
      <c r="K466" s="248">
        <f t="shared" si="2"/>
        <v>0</v>
      </c>
      <c r="O466" s="240">
        <v>2</v>
      </c>
      <c r="AA466" s="213">
        <v>12</v>
      </c>
      <c r="AB466" s="213">
        <v>0</v>
      </c>
      <c r="AC466" s="213">
        <v>138</v>
      </c>
      <c r="AZ466" s="213">
        <v>1</v>
      </c>
      <c r="BA466" s="213">
        <f t="shared" si="3"/>
        <v>0</v>
      </c>
      <c r="BB466" s="213">
        <f t="shared" si="4"/>
        <v>0</v>
      </c>
      <c r="BC466" s="213">
        <f t="shared" si="5"/>
        <v>0</v>
      </c>
      <c r="BD466" s="213">
        <f t="shared" si="6"/>
        <v>0</v>
      </c>
      <c r="BE466" s="213">
        <f t="shared" si="7"/>
        <v>0</v>
      </c>
      <c r="CA466" s="240">
        <v>12</v>
      </c>
      <c r="CB466" s="240">
        <v>0</v>
      </c>
    </row>
    <row r="467" spans="1:80" ht="12.75">
      <c r="A467" s="241">
        <v>95</v>
      </c>
      <c r="B467" s="242" t="s">
        <v>1737</v>
      </c>
      <c r="C467" s="243" t="s">
        <v>1738</v>
      </c>
      <c r="D467" s="244" t="s">
        <v>355</v>
      </c>
      <c r="E467" s="245">
        <v>1</v>
      </c>
      <c r="F467" s="828"/>
      <c r="G467" s="246">
        <f t="shared" si="0"/>
        <v>0</v>
      </c>
      <c r="H467" s="247">
        <v>0.00209</v>
      </c>
      <c r="I467" s="248">
        <f t="shared" si="1"/>
        <v>0.00209</v>
      </c>
      <c r="J467" s="247"/>
      <c r="K467" s="248">
        <f t="shared" si="2"/>
        <v>0</v>
      </c>
      <c r="O467" s="240">
        <v>2</v>
      </c>
      <c r="AA467" s="213">
        <v>12</v>
      </c>
      <c r="AB467" s="213">
        <v>0</v>
      </c>
      <c r="AC467" s="213">
        <v>129</v>
      </c>
      <c r="AZ467" s="213">
        <v>1</v>
      </c>
      <c r="BA467" s="213">
        <f t="shared" si="3"/>
        <v>0</v>
      </c>
      <c r="BB467" s="213">
        <f t="shared" si="4"/>
        <v>0</v>
      </c>
      <c r="BC467" s="213">
        <f t="shared" si="5"/>
        <v>0</v>
      </c>
      <c r="BD467" s="213">
        <f t="shared" si="6"/>
        <v>0</v>
      </c>
      <c r="BE467" s="213">
        <f t="shared" si="7"/>
        <v>0</v>
      </c>
      <c r="CA467" s="240">
        <v>12</v>
      </c>
      <c r="CB467" s="240">
        <v>0</v>
      </c>
    </row>
    <row r="468" spans="1:80" ht="22.5">
      <c r="A468" s="241">
        <v>96</v>
      </c>
      <c r="B468" s="242" t="s">
        <v>1739</v>
      </c>
      <c r="C468" s="243" t="s">
        <v>1740</v>
      </c>
      <c r="D468" s="244" t="s">
        <v>355</v>
      </c>
      <c r="E468" s="245">
        <v>1</v>
      </c>
      <c r="F468" s="828"/>
      <c r="G468" s="246">
        <f t="shared" si="0"/>
        <v>0</v>
      </c>
      <c r="H468" s="247">
        <v>0.00034</v>
      </c>
      <c r="I468" s="248">
        <f t="shared" si="1"/>
        <v>0.00034</v>
      </c>
      <c r="J468" s="247"/>
      <c r="K468" s="248">
        <f t="shared" si="2"/>
        <v>0</v>
      </c>
      <c r="O468" s="240">
        <v>2</v>
      </c>
      <c r="AA468" s="213">
        <v>12</v>
      </c>
      <c r="AB468" s="213">
        <v>0</v>
      </c>
      <c r="AC468" s="213">
        <v>153</v>
      </c>
      <c r="AZ468" s="213">
        <v>1</v>
      </c>
      <c r="BA468" s="213">
        <f t="shared" si="3"/>
        <v>0</v>
      </c>
      <c r="BB468" s="213">
        <f t="shared" si="4"/>
        <v>0</v>
      </c>
      <c r="BC468" s="213">
        <f t="shared" si="5"/>
        <v>0</v>
      </c>
      <c r="BD468" s="213">
        <f t="shared" si="6"/>
        <v>0</v>
      </c>
      <c r="BE468" s="213">
        <f t="shared" si="7"/>
        <v>0</v>
      </c>
      <c r="CA468" s="240">
        <v>12</v>
      </c>
      <c r="CB468" s="240">
        <v>0</v>
      </c>
    </row>
    <row r="469" spans="1:80" ht="22.5">
      <c r="A469" s="241">
        <v>97</v>
      </c>
      <c r="B469" s="242" t="s">
        <v>1739</v>
      </c>
      <c r="C469" s="243" t="s">
        <v>1741</v>
      </c>
      <c r="D469" s="244" t="s">
        <v>355</v>
      </c>
      <c r="E469" s="245">
        <v>2</v>
      </c>
      <c r="F469" s="828"/>
      <c r="G469" s="246">
        <f t="shared" si="0"/>
        <v>0</v>
      </c>
      <c r="H469" s="247">
        <v>0.00058</v>
      </c>
      <c r="I469" s="248">
        <f t="shared" si="1"/>
        <v>0.00116</v>
      </c>
      <c r="J469" s="247"/>
      <c r="K469" s="248">
        <f t="shared" si="2"/>
        <v>0</v>
      </c>
      <c r="O469" s="240">
        <v>2</v>
      </c>
      <c r="AA469" s="213">
        <v>12</v>
      </c>
      <c r="AB469" s="213">
        <v>0</v>
      </c>
      <c r="AC469" s="213">
        <v>131</v>
      </c>
      <c r="AZ469" s="213">
        <v>1</v>
      </c>
      <c r="BA469" s="213">
        <f t="shared" si="3"/>
        <v>0</v>
      </c>
      <c r="BB469" s="213">
        <f t="shared" si="4"/>
        <v>0</v>
      </c>
      <c r="BC469" s="213">
        <f t="shared" si="5"/>
        <v>0</v>
      </c>
      <c r="BD469" s="213">
        <f t="shared" si="6"/>
        <v>0</v>
      </c>
      <c r="BE469" s="213">
        <f t="shared" si="7"/>
        <v>0</v>
      </c>
      <c r="CA469" s="240">
        <v>12</v>
      </c>
      <c r="CB469" s="240">
        <v>0</v>
      </c>
    </row>
    <row r="470" spans="1:80" ht="22.5">
      <c r="A470" s="241">
        <v>98</v>
      </c>
      <c r="B470" s="242" t="s">
        <v>1742</v>
      </c>
      <c r="C470" s="243" t="s">
        <v>1743</v>
      </c>
      <c r="D470" s="244" t="s">
        <v>355</v>
      </c>
      <c r="E470" s="245">
        <v>1</v>
      </c>
      <c r="F470" s="828"/>
      <c r="G470" s="246">
        <f t="shared" si="0"/>
        <v>0</v>
      </c>
      <c r="H470" s="247">
        <v>0.00157</v>
      </c>
      <c r="I470" s="248">
        <f t="shared" si="1"/>
        <v>0.00157</v>
      </c>
      <c r="J470" s="247"/>
      <c r="K470" s="248">
        <f t="shared" si="2"/>
        <v>0</v>
      </c>
      <c r="O470" s="240">
        <v>2</v>
      </c>
      <c r="AA470" s="213">
        <v>12</v>
      </c>
      <c r="AB470" s="213">
        <v>0</v>
      </c>
      <c r="AC470" s="213">
        <v>130</v>
      </c>
      <c r="AZ470" s="213">
        <v>1</v>
      </c>
      <c r="BA470" s="213">
        <f t="shared" si="3"/>
        <v>0</v>
      </c>
      <c r="BB470" s="213">
        <f t="shared" si="4"/>
        <v>0</v>
      </c>
      <c r="BC470" s="213">
        <f t="shared" si="5"/>
        <v>0</v>
      </c>
      <c r="BD470" s="213">
        <f t="shared" si="6"/>
        <v>0</v>
      </c>
      <c r="BE470" s="213">
        <f t="shared" si="7"/>
        <v>0</v>
      </c>
      <c r="CA470" s="240">
        <v>12</v>
      </c>
      <c r="CB470" s="240">
        <v>0</v>
      </c>
    </row>
    <row r="471" spans="1:80" ht="22.5">
      <c r="A471" s="241">
        <v>99</v>
      </c>
      <c r="B471" s="242" t="s">
        <v>1744</v>
      </c>
      <c r="C471" s="243" t="s">
        <v>1745</v>
      </c>
      <c r="D471" s="244" t="s">
        <v>355</v>
      </c>
      <c r="E471" s="245">
        <v>1</v>
      </c>
      <c r="F471" s="828"/>
      <c r="G471" s="246">
        <f t="shared" si="0"/>
        <v>0</v>
      </c>
      <c r="H471" s="247">
        <v>0.0023</v>
      </c>
      <c r="I471" s="248">
        <f t="shared" si="1"/>
        <v>0.0023</v>
      </c>
      <c r="J471" s="247"/>
      <c r="K471" s="248">
        <f t="shared" si="2"/>
        <v>0</v>
      </c>
      <c r="O471" s="240">
        <v>2</v>
      </c>
      <c r="AA471" s="213">
        <v>12</v>
      </c>
      <c r="AB471" s="213">
        <v>0</v>
      </c>
      <c r="AC471" s="213">
        <v>126</v>
      </c>
      <c r="AZ471" s="213">
        <v>1</v>
      </c>
      <c r="BA471" s="213">
        <f t="shared" si="3"/>
        <v>0</v>
      </c>
      <c r="BB471" s="213">
        <f t="shared" si="4"/>
        <v>0</v>
      </c>
      <c r="BC471" s="213">
        <f t="shared" si="5"/>
        <v>0</v>
      </c>
      <c r="BD471" s="213">
        <f t="shared" si="6"/>
        <v>0</v>
      </c>
      <c r="BE471" s="213">
        <f t="shared" si="7"/>
        <v>0</v>
      </c>
      <c r="CA471" s="240">
        <v>12</v>
      </c>
      <c r="CB471" s="240">
        <v>0</v>
      </c>
    </row>
    <row r="472" spans="1:80" ht="22.5">
      <c r="A472" s="241">
        <v>100</v>
      </c>
      <c r="B472" s="242" t="s">
        <v>1746</v>
      </c>
      <c r="C472" s="243" t="s">
        <v>737</v>
      </c>
      <c r="D472" s="244" t="s">
        <v>216</v>
      </c>
      <c r="E472" s="245">
        <v>94</v>
      </c>
      <c r="F472" s="828"/>
      <c r="G472" s="246">
        <f t="shared" si="0"/>
        <v>0</v>
      </c>
      <c r="H472" s="247">
        <v>0</v>
      </c>
      <c r="I472" s="248">
        <f t="shared" si="1"/>
        <v>0</v>
      </c>
      <c r="J472" s="247"/>
      <c r="K472" s="248">
        <f t="shared" si="2"/>
        <v>0</v>
      </c>
      <c r="O472" s="240">
        <v>2</v>
      </c>
      <c r="AA472" s="213">
        <v>12</v>
      </c>
      <c r="AB472" s="213">
        <v>0</v>
      </c>
      <c r="AC472" s="213">
        <v>137</v>
      </c>
      <c r="AZ472" s="213">
        <v>1</v>
      </c>
      <c r="BA472" s="213">
        <f t="shared" si="3"/>
        <v>0</v>
      </c>
      <c r="BB472" s="213">
        <f t="shared" si="4"/>
        <v>0</v>
      </c>
      <c r="BC472" s="213">
        <f t="shared" si="5"/>
        <v>0</v>
      </c>
      <c r="BD472" s="213">
        <f t="shared" si="6"/>
        <v>0</v>
      </c>
      <c r="BE472" s="213">
        <f t="shared" si="7"/>
        <v>0</v>
      </c>
      <c r="CA472" s="240">
        <v>12</v>
      </c>
      <c r="CB472" s="240">
        <v>0</v>
      </c>
    </row>
    <row r="473" spans="1:80" ht="12.75">
      <c r="A473" s="241">
        <v>101</v>
      </c>
      <c r="B473" s="242" t="s">
        <v>1747</v>
      </c>
      <c r="C473" s="243" t="s">
        <v>735</v>
      </c>
      <c r="D473" s="244" t="s">
        <v>216</v>
      </c>
      <c r="E473" s="245">
        <v>10</v>
      </c>
      <c r="F473" s="828"/>
      <c r="G473" s="246">
        <f t="shared" si="0"/>
        <v>0</v>
      </c>
      <c r="H473" s="247">
        <v>0</v>
      </c>
      <c r="I473" s="248">
        <f t="shared" si="1"/>
        <v>0</v>
      </c>
      <c r="J473" s="247"/>
      <c r="K473" s="248">
        <f t="shared" si="2"/>
        <v>0</v>
      </c>
      <c r="O473" s="240">
        <v>2</v>
      </c>
      <c r="AA473" s="213">
        <v>12</v>
      </c>
      <c r="AB473" s="213">
        <v>0</v>
      </c>
      <c r="AC473" s="213">
        <v>133</v>
      </c>
      <c r="AZ473" s="213">
        <v>1</v>
      </c>
      <c r="BA473" s="213">
        <f t="shared" si="3"/>
        <v>0</v>
      </c>
      <c r="BB473" s="213">
        <f t="shared" si="4"/>
        <v>0</v>
      </c>
      <c r="BC473" s="213">
        <f t="shared" si="5"/>
        <v>0</v>
      </c>
      <c r="BD473" s="213">
        <f t="shared" si="6"/>
        <v>0</v>
      </c>
      <c r="BE473" s="213">
        <f t="shared" si="7"/>
        <v>0</v>
      </c>
      <c r="CA473" s="240">
        <v>12</v>
      </c>
      <c r="CB473" s="240">
        <v>0</v>
      </c>
    </row>
    <row r="474" spans="1:80" ht="22.5">
      <c r="A474" s="241">
        <v>102</v>
      </c>
      <c r="B474" s="242" t="s">
        <v>1748</v>
      </c>
      <c r="C474" s="243" t="s">
        <v>1749</v>
      </c>
      <c r="D474" s="244" t="s">
        <v>355</v>
      </c>
      <c r="E474" s="245">
        <v>1</v>
      </c>
      <c r="F474" s="828"/>
      <c r="G474" s="246">
        <f t="shared" si="0"/>
        <v>0</v>
      </c>
      <c r="H474" s="247">
        <v>0.08807</v>
      </c>
      <c r="I474" s="248">
        <f t="shared" si="1"/>
        <v>0.08807</v>
      </c>
      <c r="J474" s="247"/>
      <c r="K474" s="248">
        <f t="shared" si="2"/>
        <v>0</v>
      </c>
      <c r="O474" s="240">
        <v>2</v>
      </c>
      <c r="AA474" s="213">
        <v>12</v>
      </c>
      <c r="AB474" s="213">
        <v>0</v>
      </c>
      <c r="AC474" s="213">
        <v>90</v>
      </c>
      <c r="AZ474" s="213">
        <v>1</v>
      </c>
      <c r="BA474" s="213">
        <f t="shared" si="3"/>
        <v>0</v>
      </c>
      <c r="BB474" s="213">
        <f t="shared" si="4"/>
        <v>0</v>
      </c>
      <c r="BC474" s="213">
        <f t="shared" si="5"/>
        <v>0</v>
      </c>
      <c r="BD474" s="213">
        <f t="shared" si="6"/>
        <v>0</v>
      </c>
      <c r="BE474" s="213">
        <f t="shared" si="7"/>
        <v>0</v>
      </c>
      <c r="CA474" s="240">
        <v>12</v>
      </c>
      <c r="CB474" s="240">
        <v>0</v>
      </c>
    </row>
    <row r="475" spans="1:15" ht="22.5">
      <c r="A475" s="249"/>
      <c r="B475" s="250"/>
      <c r="C475" s="768" t="s">
        <v>1750</v>
      </c>
      <c r="D475" s="769"/>
      <c r="E475" s="769"/>
      <c r="F475" s="769"/>
      <c r="G475" s="770"/>
      <c r="I475" s="251"/>
      <c r="K475" s="251"/>
      <c r="L475" s="252" t="s">
        <v>1750</v>
      </c>
      <c r="O475" s="240">
        <v>3</v>
      </c>
    </row>
    <row r="476" spans="1:80" ht="12.75">
      <c r="A476" s="241">
        <v>103</v>
      </c>
      <c r="B476" s="242" t="s">
        <v>689</v>
      </c>
      <c r="C476" s="243" t="s">
        <v>690</v>
      </c>
      <c r="D476" s="244" t="s">
        <v>183</v>
      </c>
      <c r="E476" s="245">
        <v>2</v>
      </c>
      <c r="F476" s="828"/>
      <c r="G476" s="246">
        <f>E476*F476</f>
        <v>0</v>
      </c>
      <c r="H476" s="247">
        <v>0.005</v>
      </c>
      <c r="I476" s="248">
        <f>E476*H476</f>
        <v>0.01</v>
      </c>
      <c r="J476" s="247">
        <v>0</v>
      </c>
      <c r="K476" s="248">
        <f>E476*J476</f>
        <v>0</v>
      </c>
      <c r="O476" s="240">
        <v>2</v>
      </c>
      <c r="AA476" s="213">
        <v>1</v>
      </c>
      <c r="AB476" s="213">
        <v>1</v>
      </c>
      <c r="AC476" s="213">
        <v>1</v>
      </c>
      <c r="AZ476" s="213">
        <v>1</v>
      </c>
      <c r="BA476" s="213">
        <f>IF(AZ476=1,G476,0)</f>
        <v>0</v>
      </c>
      <c r="BB476" s="213">
        <f>IF(AZ476=2,G476,0)</f>
        <v>0</v>
      </c>
      <c r="BC476" s="213">
        <f>IF(AZ476=3,G476,0)</f>
        <v>0</v>
      </c>
      <c r="BD476" s="213">
        <f>IF(AZ476=4,G476,0)</f>
        <v>0</v>
      </c>
      <c r="BE476" s="213">
        <f>IF(AZ476=5,G476,0)</f>
        <v>0</v>
      </c>
      <c r="CA476" s="240">
        <v>1</v>
      </c>
      <c r="CB476" s="240">
        <v>1</v>
      </c>
    </row>
    <row r="477" spans="1:15" ht="12.75">
      <c r="A477" s="249"/>
      <c r="B477" s="250"/>
      <c r="C477" s="768" t="s">
        <v>691</v>
      </c>
      <c r="D477" s="769"/>
      <c r="E477" s="769"/>
      <c r="F477" s="769"/>
      <c r="G477" s="770"/>
      <c r="I477" s="251"/>
      <c r="K477" s="251"/>
      <c r="L477" s="252" t="s">
        <v>691</v>
      </c>
      <c r="O477" s="240">
        <v>3</v>
      </c>
    </row>
    <row r="478" spans="1:15" ht="12.75">
      <c r="A478" s="249"/>
      <c r="B478" s="250"/>
      <c r="C478" s="768" t="s">
        <v>692</v>
      </c>
      <c r="D478" s="769"/>
      <c r="E478" s="769"/>
      <c r="F478" s="769"/>
      <c r="G478" s="770"/>
      <c r="I478" s="251"/>
      <c r="K478" s="251"/>
      <c r="L478" s="252" t="s">
        <v>692</v>
      </c>
      <c r="O478" s="240">
        <v>3</v>
      </c>
    </row>
    <row r="479" spans="1:15" ht="12.75">
      <c r="A479" s="249"/>
      <c r="B479" s="253"/>
      <c r="C479" s="809" t="s">
        <v>1751</v>
      </c>
      <c r="D479" s="810"/>
      <c r="E479" s="254">
        <v>2</v>
      </c>
      <c r="F479" s="255"/>
      <c r="G479" s="256"/>
      <c r="H479" s="257"/>
      <c r="I479" s="251"/>
      <c r="J479" s="258"/>
      <c r="K479" s="251"/>
      <c r="M479" s="252" t="s">
        <v>1751</v>
      </c>
      <c r="O479" s="240"/>
    </row>
    <row r="480" spans="1:80" ht="12.75">
      <c r="A480" s="241">
        <v>104</v>
      </c>
      <c r="B480" s="242" t="s">
        <v>694</v>
      </c>
      <c r="C480" s="243" t="s">
        <v>695</v>
      </c>
      <c r="D480" s="244" t="s">
        <v>186</v>
      </c>
      <c r="E480" s="245">
        <v>0.25</v>
      </c>
      <c r="F480" s="828"/>
      <c r="G480" s="246">
        <f>E480*F480</f>
        <v>0</v>
      </c>
      <c r="H480" s="247">
        <v>2.355</v>
      </c>
      <c r="I480" s="248">
        <f>E480*H480</f>
        <v>0.58875</v>
      </c>
      <c r="J480" s="247">
        <v>0</v>
      </c>
      <c r="K480" s="248">
        <f>E480*J480</f>
        <v>0</v>
      </c>
      <c r="O480" s="240">
        <v>2</v>
      </c>
      <c r="AA480" s="213">
        <v>1</v>
      </c>
      <c r="AB480" s="213">
        <v>1</v>
      </c>
      <c r="AC480" s="213">
        <v>1</v>
      </c>
      <c r="AZ480" s="213">
        <v>1</v>
      </c>
      <c r="BA480" s="213">
        <f>IF(AZ480=1,G480,0)</f>
        <v>0</v>
      </c>
      <c r="BB480" s="213">
        <f>IF(AZ480=2,G480,0)</f>
        <v>0</v>
      </c>
      <c r="BC480" s="213">
        <f>IF(AZ480=3,G480,0)</f>
        <v>0</v>
      </c>
      <c r="BD480" s="213">
        <f>IF(AZ480=4,G480,0)</f>
        <v>0</v>
      </c>
      <c r="BE480" s="213">
        <f>IF(AZ480=5,G480,0)</f>
        <v>0</v>
      </c>
      <c r="CA480" s="240">
        <v>1</v>
      </c>
      <c r="CB480" s="240">
        <v>1</v>
      </c>
    </row>
    <row r="481" spans="1:15" ht="12.75">
      <c r="A481" s="249"/>
      <c r="B481" s="250"/>
      <c r="C481" s="768" t="s">
        <v>696</v>
      </c>
      <c r="D481" s="769"/>
      <c r="E481" s="769"/>
      <c r="F481" s="769"/>
      <c r="G481" s="770"/>
      <c r="I481" s="251"/>
      <c r="K481" s="251"/>
      <c r="L481" s="252" t="s">
        <v>696</v>
      </c>
      <c r="O481" s="240">
        <v>3</v>
      </c>
    </row>
    <row r="482" spans="1:15" ht="12.75">
      <c r="A482" s="249"/>
      <c r="B482" s="253"/>
      <c r="C482" s="809" t="s">
        <v>1752</v>
      </c>
      <c r="D482" s="810"/>
      <c r="E482" s="254">
        <v>0.25</v>
      </c>
      <c r="F482" s="255"/>
      <c r="G482" s="256"/>
      <c r="H482" s="257"/>
      <c r="I482" s="251"/>
      <c r="J482" s="258"/>
      <c r="K482" s="251"/>
      <c r="M482" s="252" t="s">
        <v>1752</v>
      </c>
      <c r="O482" s="240"/>
    </row>
    <row r="483" spans="1:57" ht="12.75">
      <c r="A483" s="259"/>
      <c r="B483" s="260" t="s">
        <v>96</v>
      </c>
      <c r="C483" s="261" t="s">
        <v>1686</v>
      </c>
      <c r="D483" s="262"/>
      <c r="E483" s="263"/>
      <c r="F483" s="264"/>
      <c r="G483" s="265">
        <f>SUM(G422:G482)</f>
        <v>0</v>
      </c>
      <c r="H483" s="266"/>
      <c r="I483" s="267">
        <f>SUM(I422:I482)</f>
        <v>1.46361</v>
      </c>
      <c r="J483" s="266"/>
      <c r="K483" s="267">
        <f>SUM(K422:K482)</f>
        <v>0</v>
      </c>
      <c r="O483" s="240">
        <v>4</v>
      </c>
      <c r="BA483" s="268">
        <f>SUM(BA422:BA482)</f>
        <v>0</v>
      </c>
      <c r="BB483" s="268">
        <f>SUM(BB422:BB482)</f>
        <v>0</v>
      </c>
      <c r="BC483" s="268">
        <f>SUM(BC422:BC482)</f>
        <v>0</v>
      </c>
      <c r="BD483" s="268">
        <f>SUM(BD422:BD482)</f>
        <v>0</v>
      </c>
      <c r="BE483" s="268">
        <f>SUM(BE422:BE482)</f>
        <v>0</v>
      </c>
    </row>
    <row r="484" spans="1:15" ht="12.75">
      <c r="A484" s="230" t="s">
        <v>93</v>
      </c>
      <c r="B484" s="231" t="s">
        <v>1753</v>
      </c>
      <c r="C484" s="232" t="s">
        <v>1754</v>
      </c>
      <c r="D484" s="233"/>
      <c r="E484" s="234"/>
      <c r="F484" s="234"/>
      <c r="G484" s="235"/>
      <c r="H484" s="236"/>
      <c r="I484" s="237"/>
      <c r="J484" s="238"/>
      <c r="K484" s="239"/>
      <c r="O484" s="240">
        <v>1</v>
      </c>
    </row>
    <row r="485" spans="1:80" ht="12.75">
      <c r="A485" s="241">
        <v>105</v>
      </c>
      <c r="B485" s="242" t="s">
        <v>1756</v>
      </c>
      <c r="C485" s="243" t="s">
        <v>1757</v>
      </c>
      <c r="D485" s="244" t="s">
        <v>216</v>
      </c>
      <c r="E485" s="245">
        <v>470</v>
      </c>
      <c r="F485" s="828"/>
      <c r="G485" s="246">
        <f>E485*F485</f>
        <v>0</v>
      </c>
      <c r="H485" s="247">
        <v>4E-05</v>
      </c>
      <c r="I485" s="248">
        <f>E485*H485</f>
        <v>0.0188</v>
      </c>
      <c r="J485" s="247">
        <v>0</v>
      </c>
      <c r="K485" s="248">
        <f>E485*J485</f>
        <v>0</v>
      </c>
      <c r="O485" s="240">
        <v>2</v>
      </c>
      <c r="AA485" s="213">
        <v>1</v>
      </c>
      <c r="AB485" s="213">
        <v>1</v>
      </c>
      <c r="AC485" s="213">
        <v>1</v>
      </c>
      <c r="AZ485" s="213">
        <v>1</v>
      </c>
      <c r="BA485" s="213">
        <f>IF(AZ485=1,G485,0)</f>
        <v>0</v>
      </c>
      <c r="BB485" s="213">
        <f>IF(AZ485=2,G485,0)</f>
        <v>0</v>
      </c>
      <c r="BC485" s="213">
        <f>IF(AZ485=3,G485,0)</f>
        <v>0</v>
      </c>
      <c r="BD485" s="213">
        <f>IF(AZ485=4,G485,0)</f>
        <v>0</v>
      </c>
      <c r="BE485" s="213">
        <f>IF(AZ485=5,G485,0)</f>
        <v>0</v>
      </c>
      <c r="CA485" s="240">
        <v>1</v>
      </c>
      <c r="CB485" s="240">
        <v>1</v>
      </c>
    </row>
    <row r="486" spans="1:15" ht="12.75">
      <c r="A486" s="249"/>
      <c r="B486" s="250"/>
      <c r="C486" s="768" t="s">
        <v>1758</v>
      </c>
      <c r="D486" s="769"/>
      <c r="E486" s="769"/>
      <c r="F486" s="769"/>
      <c r="G486" s="770"/>
      <c r="I486" s="251"/>
      <c r="K486" s="251"/>
      <c r="L486" s="252" t="s">
        <v>1758</v>
      </c>
      <c r="O486" s="240">
        <v>3</v>
      </c>
    </row>
    <row r="487" spans="1:15" ht="12.75">
      <c r="A487" s="249"/>
      <c r="B487" s="253"/>
      <c r="C487" s="809" t="s">
        <v>1759</v>
      </c>
      <c r="D487" s="810"/>
      <c r="E487" s="254">
        <v>432</v>
      </c>
      <c r="F487" s="255"/>
      <c r="G487" s="256"/>
      <c r="H487" s="257"/>
      <c r="I487" s="251"/>
      <c r="J487" s="258"/>
      <c r="K487" s="251"/>
      <c r="M487" s="252" t="s">
        <v>1759</v>
      </c>
      <c r="O487" s="240"/>
    </row>
    <row r="488" spans="1:15" ht="12.75">
      <c r="A488" s="249"/>
      <c r="B488" s="253"/>
      <c r="C488" s="809" t="s">
        <v>1760</v>
      </c>
      <c r="D488" s="810"/>
      <c r="E488" s="254">
        <v>5</v>
      </c>
      <c r="F488" s="255"/>
      <c r="G488" s="256"/>
      <c r="H488" s="257"/>
      <c r="I488" s="251"/>
      <c r="J488" s="258"/>
      <c r="K488" s="251"/>
      <c r="M488" s="252" t="s">
        <v>1760</v>
      </c>
      <c r="O488" s="240"/>
    </row>
    <row r="489" spans="1:15" ht="12.75">
      <c r="A489" s="249"/>
      <c r="B489" s="253"/>
      <c r="C489" s="809" t="s">
        <v>1761</v>
      </c>
      <c r="D489" s="810"/>
      <c r="E489" s="254">
        <v>11</v>
      </c>
      <c r="F489" s="255"/>
      <c r="G489" s="256"/>
      <c r="H489" s="257"/>
      <c r="I489" s="251"/>
      <c r="J489" s="258"/>
      <c r="K489" s="251"/>
      <c r="M489" s="252" t="s">
        <v>1761</v>
      </c>
      <c r="O489" s="240"/>
    </row>
    <row r="490" spans="1:15" ht="12.75">
      <c r="A490" s="249"/>
      <c r="B490" s="253"/>
      <c r="C490" s="809" t="s">
        <v>1762</v>
      </c>
      <c r="D490" s="810"/>
      <c r="E490" s="254">
        <v>22</v>
      </c>
      <c r="F490" s="255"/>
      <c r="G490" s="256"/>
      <c r="H490" s="257"/>
      <c r="I490" s="251"/>
      <c r="J490" s="258"/>
      <c r="K490" s="251"/>
      <c r="M490" s="252" t="s">
        <v>1762</v>
      </c>
      <c r="O490" s="240"/>
    </row>
    <row r="491" spans="1:80" ht="12.75">
      <c r="A491" s="241">
        <v>106</v>
      </c>
      <c r="B491" s="242" t="s">
        <v>1763</v>
      </c>
      <c r="C491" s="243" t="s">
        <v>1764</v>
      </c>
      <c r="D491" s="244" t="s">
        <v>216</v>
      </c>
      <c r="E491" s="245">
        <v>470</v>
      </c>
      <c r="F491" s="828"/>
      <c r="G491" s="246">
        <f>E491*F491</f>
        <v>0</v>
      </c>
      <c r="H491" s="247">
        <v>0.1</v>
      </c>
      <c r="I491" s="248">
        <f>E491*H491</f>
        <v>47</v>
      </c>
      <c r="J491" s="247"/>
      <c r="K491" s="248">
        <f>E491*J491</f>
        <v>0</v>
      </c>
      <c r="O491" s="240">
        <v>2</v>
      </c>
      <c r="AA491" s="213">
        <v>3</v>
      </c>
      <c r="AB491" s="213">
        <v>1</v>
      </c>
      <c r="AC491" s="213">
        <v>597106995</v>
      </c>
      <c r="AZ491" s="213">
        <v>1</v>
      </c>
      <c r="BA491" s="213">
        <f>IF(AZ491=1,G491,0)</f>
        <v>0</v>
      </c>
      <c r="BB491" s="213">
        <f>IF(AZ491=2,G491,0)</f>
        <v>0</v>
      </c>
      <c r="BC491" s="213">
        <f>IF(AZ491=3,G491,0)</f>
        <v>0</v>
      </c>
      <c r="BD491" s="213">
        <f>IF(AZ491=4,G491,0)</f>
        <v>0</v>
      </c>
      <c r="BE491" s="213">
        <f>IF(AZ491=5,G491,0)</f>
        <v>0</v>
      </c>
      <c r="CA491" s="240">
        <v>3</v>
      </c>
      <c r="CB491" s="240">
        <v>1</v>
      </c>
    </row>
    <row r="492" spans="1:15" ht="12.75">
      <c r="A492" s="249"/>
      <c r="B492" s="250"/>
      <c r="C492" s="768" t="s">
        <v>1765</v>
      </c>
      <c r="D492" s="769"/>
      <c r="E492" s="769"/>
      <c r="F492" s="769"/>
      <c r="G492" s="770"/>
      <c r="I492" s="251"/>
      <c r="K492" s="251"/>
      <c r="L492" s="252" t="s">
        <v>1765</v>
      </c>
      <c r="O492" s="240">
        <v>3</v>
      </c>
    </row>
    <row r="493" spans="1:15" ht="12.75">
      <c r="A493" s="249"/>
      <c r="B493" s="250"/>
      <c r="C493" s="768" t="s">
        <v>1766</v>
      </c>
      <c r="D493" s="769"/>
      <c r="E493" s="769"/>
      <c r="F493" s="769"/>
      <c r="G493" s="770"/>
      <c r="I493" s="251"/>
      <c r="K493" s="251"/>
      <c r="L493" s="252" t="s">
        <v>1766</v>
      </c>
      <c r="O493" s="240">
        <v>3</v>
      </c>
    </row>
    <row r="494" spans="1:15" ht="12.75">
      <c r="A494" s="249"/>
      <c r="B494" s="250"/>
      <c r="C494" s="768" t="s">
        <v>1767</v>
      </c>
      <c r="D494" s="769"/>
      <c r="E494" s="769"/>
      <c r="F494" s="769"/>
      <c r="G494" s="770"/>
      <c r="I494" s="251"/>
      <c r="K494" s="251"/>
      <c r="L494" s="252" t="s">
        <v>1767</v>
      </c>
      <c r="O494" s="240">
        <v>3</v>
      </c>
    </row>
    <row r="495" spans="1:15" ht="12.75">
      <c r="A495" s="249"/>
      <c r="B495" s="250"/>
      <c r="C495" s="768" t="s">
        <v>1768</v>
      </c>
      <c r="D495" s="769"/>
      <c r="E495" s="769"/>
      <c r="F495" s="769"/>
      <c r="G495" s="770"/>
      <c r="I495" s="251"/>
      <c r="K495" s="251"/>
      <c r="L495" s="252" t="s">
        <v>1768</v>
      </c>
      <c r="O495" s="240">
        <v>3</v>
      </c>
    </row>
    <row r="496" spans="1:15" ht="12.75">
      <c r="A496" s="249"/>
      <c r="B496" s="250"/>
      <c r="C496" s="768" t="s">
        <v>1769</v>
      </c>
      <c r="D496" s="769"/>
      <c r="E496" s="769"/>
      <c r="F496" s="769"/>
      <c r="G496" s="770"/>
      <c r="I496" s="251"/>
      <c r="K496" s="251"/>
      <c r="L496" s="252" t="s">
        <v>1769</v>
      </c>
      <c r="O496" s="240">
        <v>3</v>
      </c>
    </row>
    <row r="497" spans="1:15" ht="12.75">
      <c r="A497" s="249"/>
      <c r="B497" s="250"/>
      <c r="C497" s="768" t="s">
        <v>1770</v>
      </c>
      <c r="D497" s="769"/>
      <c r="E497" s="769"/>
      <c r="F497" s="769"/>
      <c r="G497" s="770"/>
      <c r="I497" s="251"/>
      <c r="K497" s="251"/>
      <c r="L497" s="252" t="s">
        <v>1770</v>
      </c>
      <c r="O497" s="240">
        <v>3</v>
      </c>
    </row>
    <row r="498" spans="1:15" ht="12.75">
      <c r="A498" s="249"/>
      <c r="B498" s="250"/>
      <c r="C498" s="768" t="s">
        <v>1771</v>
      </c>
      <c r="D498" s="769"/>
      <c r="E498" s="769"/>
      <c r="F498" s="769"/>
      <c r="G498" s="770"/>
      <c r="I498" s="251"/>
      <c r="K498" s="251"/>
      <c r="L498" s="252" t="s">
        <v>1771</v>
      </c>
      <c r="O498" s="240">
        <v>3</v>
      </c>
    </row>
    <row r="499" spans="1:15" ht="12.75">
      <c r="A499" s="249"/>
      <c r="B499" s="250"/>
      <c r="C499" s="768" t="s">
        <v>1772</v>
      </c>
      <c r="D499" s="769"/>
      <c r="E499" s="769"/>
      <c r="F499" s="769"/>
      <c r="G499" s="770"/>
      <c r="I499" s="251"/>
      <c r="K499" s="251"/>
      <c r="L499" s="252" t="s">
        <v>1772</v>
      </c>
      <c r="O499" s="240">
        <v>3</v>
      </c>
    </row>
    <row r="500" spans="1:15" ht="12.75">
      <c r="A500" s="249"/>
      <c r="B500" s="253"/>
      <c r="C500" s="809" t="s">
        <v>1759</v>
      </c>
      <c r="D500" s="810"/>
      <c r="E500" s="254">
        <v>432</v>
      </c>
      <c r="F500" s="255"/>
      <c r="G500" s="256"/>
      <c r="H500" s="257"/>
      <c r="I500" s="251"/>
      <c r="J500" s="258"/>
      <c r="K500" s="251"/>
      <c r="M500" s="252" t="s">
        <v>1759</v>
      </c>
      <c r="O500" s="240"/>
    </row>
    <row r="501" spans="1:15" ht="12.75">
      <c r="A501" s="249"/>
      <c r="B501" s="253"/>
      <c r="C501" s="809" t="s">
        <v>1760</v>
      </c>
      <c r="D501" s="810"/>
      <c r="E501" s="254">
        <v>5</v>
      </c>
      <c r="F501" s="255"/>
      <c r="G501" s="256"/>
      <c r="H501" s="257"/>
      <c r="I501" s="251"/>
      <c r="J501" s="258"/>
      <c r="K501" s="251"/>
      <c r="M501" s="252" t="s">
        <v>1760</v>
      </c>
      <c r="O501" s="240"/>
    </row>
    <row r="502" spans="1:15" ht="12.75">
      <c r="A502" s="249"/>
      <c r="B502" s="253"/>
      <c r="C502" s="809" t="s">
        <v>1761</v>
      </c>
      <c r="D502" s="810"/>
      <c r="E502" s="254">
        <v>11</v>
      </c>
      <c r="F502" s="255"/>
      <c r="G502" s="256"/>
      <c r="H502" s="257"/>
      <c r="I502" s="251"/>
      <c r="J502" s="258"/>
      <c r="K502" s="251"/>
      <c r="M502" s="252" t="s">
        <v>1761</v>
      </c>
      <c r="O502" s="240"/>
    </row>
    <row r="503" spans="1:15" ht="12.75">
      <c r="A503" s="249"/>
      <c r="B503" s="253"/>
      <c r="C503" s="809" t="s">
        <v>1762</v>
      </c>
      <c r="D503" s="810"/>
      <c r="E503" s="254">
        <v>22</v>
      </c>
      <c r="F503" s="255"/>
      <c r="G503" s="256"/>
      <c r="H503" s="257"/>
      <c r="I503" s="251"/>
      <c r="J503" s="258"/>
      <c r="K503" s="251"/>
      <c r="M503" s="252" t="s">
        <v>1762</v>
      </c>
      <c r="O503" s="240"/>
    </row>
    <row r="504" spans="1:80" ht="12.75">
      <c r="A504" s="241">
        <v>107</v>
      </c>
      <c r="B504" s="242" t="s">
        <v>1773</v>
      </c>
      <c r="C504" s="243" t="s">
        <v>1774</v>
      </c>
      <c r="D504" s="244" t="s">
        <v>355</v>
      </c>
      <c r="E504" s="245">
        <v>1</v>
      </c>
      <c r="F504" s="828"/>
      <c r="G504" s="246">
        <f>E504*F504</f>
        <v>0</v>
      </c>
      <c r="H504" s="247">
        <v>4E-05</v>
      </c>
      <c r="I504" s="248">
        <f>E504*H504</f>
        <v>4E-05</v>
      </c>
      <c r="J504" s="247">
        <v>0</v>
      </c>
      <c r="K504" s="248">
        <f>E504*J504</f>
        <v>0</v>
      </c>
      <c r="O504" s="240">
        <v>2</v>
      </c>
      <c r="AA504" s="213">
        <v>1</v>
      </c>
      <c r="AB504" s="213">
        <v>1</v>
      </c>
      <c r="AC504" s="213">
        <v>1</v>
      </c>
      <c r="AZ504" s="213">
        <v>1</v>
      </c>
      <c r="BA504" s="213">
        <f>IF(AZ504=1,G504,0)</f>
        <v>0</v>
      </c>
      <c r="BB504" s="213">
        <f>IF(AZ504=2,G504,0)</f>
        <v>0</v>
      </c>
      <c r="BC504" s="213">
        <f>IF(AZ504=3,G504,0)</f>
        <v>0</v>
      </c>
      <c r="BD504" s="213">
        <f>IF(AZ504=4,G504,0)</f>
        <v>0</v>
      </c>
      <c r="BE504" s="213">
        <f>IF(AZ504=5,G504,0)</f>
        <v>0</v>
      </c>
      <c r="CA504" s="240">
        <v>1</v>
      </c>
      <c r="CB504" s="240">
        <v>1</v>
      </c>
    </row>
    <row r="505" spans="1:15" ht="12.75">
      <c r="A505" s="249"/>
      <c r="B505" s="253"/>
      <c r="C505" s="809" t="s">
        <v>1775</v>
      </c>
      <c r="D505" s="810"/>
      <c r="E505" s="254">
        <v>1</v>
      </c>
      <c r="F505" s="255"/>
      <c r="G505" s="256"/>
      <c r="H505" s="257"/>
      <c r="I505" s="251"/>
      <c r="J505" s="258"/>
      <c r="K505" s="251"/>
      <c r="M505" s="252" t="s">
        <v>1775</v>
      </c>
      <c r="O505" s="240"/>
    </row>
    <row r="506" spans="1:80" ht="12.75">
      <c r="A506" s="241">
        <v>108</v>
      </c>
      <c r="B506" s="242" t="s">
        <v>1776</v>
      </c>
      <c r="C506" s="243" t="s">
        <v>1777</v>
      </c>
      <c r="D506" s="244" t="s">
        <v>355</v>
      </c>
      <c r="E506" s="245">
        <v>1</v>
      </c>
      <c r="F506" s="828"/>
      <c r="G506" s="246">
        <f>E506*F506</f>
        <v>0</v>
      </c>
      <c r="H506" s="247">
        <v>0.014</v>
      </c>
      <c r="I506" s="248">
        <f>E506*H506</f>
        <v>0.014</v>
      </c>
      <c r="J506" s="247"/>
      <c r="K506" s="248">
        <f>E506*J506</f>
        <v>0</v>
      </c>
      <c r="O506" s="240">
        <v>2</v>
      </c>
      <c r="AA506" s="213">
        <v>3</v>
      </c>
      <c r="AB506" s="213">
        <v>1</v>
      </c>
      <c r="AC506" s="213">
        <v>597115220</v>
      </c>
      <c r="AZ506" s="213">
        <v>1</v>
      </c>
      <c r="BA506" s="213">
        <f>IF(AZ506=1,G506,0)</f>
        <v>0</v>
      </c>
      <c r="BB506" s="213">
        <f>IF(AZ506=2,G506,0)</f>
        <v>0</v>
      </c>
      <c r="BC506" s="213">
        <f>IF(AZ506=3,G506,0)</f>
        <v>0</v>
      </c>
      <c r="BD506" s="213">
        <f>IF(AZ506=4,G506,0)</f>
        <v>0</v>
      </c>
      <c r="BE506" s="213">
        <f>IF(AZ506=5,G506,0)</f>
        <v>0</v>
      </c>
      <c r="CA506" s="240">
        <v>3</v>
      </c>
      <c r="CB506" s="240">
        <v>1</v>
      </c>
    </row>
    <row r="507" spans="1:15" ht="12.75">
      <c r="A507" s="249"/>
      <c r="B507" s="250"/>
      <c r="C507" s="768" t="s">
        <v>1778</v>
      </c>
      <c r="D507" s="769"/>
      <c r="E507" s="769"/>
      <c r="F507" s="769"/>
      <c r="G507" s="770"/>
      <c r="I507" s="251"/>
      <c r="K507" s="251"/>
      <c r="L507" s="252" t="s">
        <v>1778</v>
      </c>
      <c r="O507" s="240">
        <v>3</v>
      </c>
    </row>
    <row r="508" spans="1:15" ht="12.75">
      <c r="A508" s="249"/>
      <c r="B508" s="250"/>
      <c r="C508" s="768"/>
      <c r="D508" s="769"/>
      <c r="E508" s="769"/>
      <c r="F508" s="769"/>
      <c r="G508" s="770"/>
      <c r="I508" s="251"/>
      <c r="K508" s="251"/>
      <c r="L508" s="252"/>
      <c r="O508" s="240">
        <v>3</v>
      </c>
    </row>
    <row r="509" spans="1:15" ht="12.75">
      <c r="A509" s="249"/>
      <c r="B509" s="250"/>
      <c r="C509" s="768" t="s">
        <v>1779</v>
      </c>
      <c r="D509" s="769"/>
      <c r="E509" s="769"/>
      <c r="F509" s="769"/>
      <c r="G509" s="770"/>
      <c r="I509" s="251"/>
      <c r="K509" s="251"/>
      <c r="L509" s="252" t="s">
        <v>1779</v>
      </c>
      <c r="O509" s="240">
        <v>3</v>
      </c>
    </row>
    <row r="510" spans="1:15" ht="12.75">
      <c r="A510" s="249"/>
      <c r="B510" s="250"/>
      <c r="C510" s="768" t="s">
        <v>1772</v>
      </c>
      <c r="D510" s="769"/>
      <c r="E510" s="769"/>
      <c r="F510" s="769"/>
      <c r="G510" s="770"/>
      <c r="I510" s="251"/>
      <c r="K510" s="251"/>
      <c r="L510" s="252" t="s">
        <v>1772</v>
      </c>
      <c r="O510" s="240">
        <v>3</v>
      </c>
    </row>
    <row r="511" spans="1:15" ht="12.75">
      <c r="A511" s="249"/>
      <c r="B511" s="250"/>
      <c r="C511" s="768" t="s">
        <v>1780</v>
      </c>
      <c r="D511" s="769"/>
      <c r="E511" s="769"/>
      <c r="F511" s="769"/>
      <c r="G511" s="770"/>
      <c r="I511" s="251"/>
      <c r="K511" s="251"/>
      <c r="L511" s="252" t="s">
        <v>1780</v>
      </c>
      <c r="O511" s="240">
        <v>3</v>
      </c>
    </row>
    <row r="512" spans="1:15" ht="12.75">
      <c r="A512" s="249"/>
      <c r="B512" s="250"/>
      <c r="C512" s="768" t="s">
        <v>1781</v>
      </c>
      <c r="D512" s="769"/>
      <c r="E512" s="769"/>
      <c r="F512" s="769"/>
      <c r="G512" s="770"/>
      <c r="I512" s="251"/>
      <c r="K512" s="251"/>
      <c r="L512" s="252" t="s">
        <v>1781</v>
      </c>
      <c r="O512" s="240">
        <v>3</v>
      </c>
    </row>
    <row r="513" spans="1:15" ht="12.75">
      <c r="A513" s="249"/>
      <c r="B513" s="250"/>
      <c r="C513" s="768" t="s">
        <v>1782</v>
      </c>
      <c r="D513" s="769"/>
      <c r="E513" s="769"/>
      <c r="F513" s="769"/>
      <c r="G513" s="770"/>
      <c r="I513" s="251"/>
      <c r="K513" s="251"/>
      <c r="L513" s="252" t="s">
        <v>1782</v>
      </c>
      <c r="O513" s="240">
        <v>3</v>
      </c>
    </row>
    <row r="514" spans="1:15" ht="12.75">
      <c r="A514" s="249"/>
      <c r="B514" s="253"/>
      <c r="C514" s="809" t="s">
        <v>1783</v>
      </c>
      <c r="D514" s="810"/>
      <c r="E514" s="254">
        <v>1</v>
      </c>
      <c r="F514" s="255"/>
      <c r="G514" s="256"/>
      <c r="H514" s="257"/>
      <c r="I514" s="251"/>
      <c r="J514" s="258"/>
      <c r="K514" s="251"/>
      <c r="M514" s="252" t="s">
        <v>1783</v>
      </c>
      <c r="O514" s="240"/>
    </row>
    <row r="515" spans="1:80" ht="12.75">
      <c r="A515" s="241">
        <v>109</v>
      </c>
      <c r="B515" s="242" t="s">
        <v>1784</v>
      </c>
      <c r="C515" s="243" t="s">
        <v>1785</v>
      </c>
      <c r="D515" s="244" t="s">
        <v>355</v>
      </c>
      <c r="E515" s="245">
        <v>15</v>
      </c>
      <c r="F515" s="828"/>
      <c r="G515" s="246">
        <f>E515*F515</f>
        <v>0</v>
      </c>
      <c r="H515" s="247">
        <v>7E-05</v>
      </c>
      <c r="I515" s="248">
        <f>E515*H515</f>
        <v>0.00105</v>
      </c>
      <c r="J515" s="247">
        <v>0</v>
      </c>
      <c r="K515" s="248">
        <f>E515*J515</f>
        <v>0</v>
      </c>
      <c r="O515" s="240">
        <v>2</v>
      </c>
      <c r="AA515" s="213">
        <v>1</v>
      </c>
      <c r="AB515" s="213">
        <v>1</v>
      </c>
      <c r="AC515" s="213">
        <v>1</v>
      </c>
      <c r="AZ515" s="213">
        <v>1</v>
      </c>
      <c r="BA515" s="213">
        <f>IF(AZ515=1,G515,0)</f>
        <v>0</v>
      </c>
      <c r="BB515" s="213">
        <f>IF(AZ515=2,G515,0)</f>
        <v>0</v>
      </c>
      <c r="BC515" s="213">
        <f>IF(AZ515=3,G515,0)</f>
        <v>0</v>
      </c>
      <c r="BD515" s="213">
        <f>IF(AZ515=4,G515,0)</f>
        <v>0</v>
      </c>
      <c r="BE515" s="213">
        <f>IF(AZ515=5,G515,0)</f>
        <v>0</v>
      </c>
      <c r="CA515" s="240">
        <v>1</v>
      </c>
      <c r="CB515" s="240">
        <v>1</v>
      </c>
    </row>
    <row r="516" spans="1:15" ht="12.75">
      <c r="A516" s="249"/>
      <c r="B516" s="253"/>
      <c r="C516" s="809" t="s">
        <v>1786</v>
      </c>
      <c r="D516" s="810"/>
      <c r="E516" s="254">
        <v>14</v>
      </c>
      <c r="F516" s="255"/>
      <c r="G516" s="256"/>
      <c r="H516" s="257"/>
      <c r="I516" s="251"/>
      <c r="J516" s="258"/>
      <c r="K516" s="251"/>
      <c r="M516" s="252" t="s">
        <v>1786</v>
      </c>
      <c r="O516" s="240"/>
    </row>
    <row r="517" spans="1:15" ht="12.75">
      <c r="A517" s="249"/>
      <c r="B517" s="253"/>
      <c r="C517" s="809" t="s">
        <v>1787</v>
      </c>
      <c r="D517" s="810"/>
      <c r="E517" s="254">
        <v>1</v>
      </c>
      <c r="F517" s="255"/>
      <c r="G517" s="256"/>
      <c r="H517" s="257"/>
      <c r="I517" s="251"/>
      <c r="J517" s="258"/>
      <c r="K517" s="251"/>
      <c r="M517" s="252" t="s">
        <v>1787</v>
      </c>
      <c r="O517" s="240"/>
    </row>
    <row r="518" spans="1:80" ht="12.75">
      <c r="A518" s="241">
        <v>110</v>
      </c>
      <c r="B518" s="242" t="s">
        <v>1788</v>
      </c>
      <c r="C518" s="243" t="s">
        <v>1789</v>
      </c>
      <c r="D518" s="244" t="s">
        <v>355</v>
      </c>
      <c r="E518" s="245">
        <v>15</v>
      </c>
      <c r="F518" s="828"/>
      <c r="G518" s="246">
        <f>E518*F518</f>
        <v>0</v>
      </c>
      <c r="H518" s="247">
        <v>0.086</v>
      </c>
      <c r="I518" s="248">
        <f>E518*H518</f>
        <v>1.2899999999999998</v>
      </c>
      <c r="J518" s="247"/>
      <c r="K518" s="248">
        <f>E518*J518</f>
        <v>0</v>
      </c>
      <c r="O518" s="240">
        <v>2</v>
      </c>
      <c r="AA518" s="213">
        <v>3</v>
      </c>
      <c r="AB518" s="213">
        <v>1</v>
      </c>
      <c r="AC518" s="213">
        <v>59711554</v>
      </c>
      <c r="AZ518" s="213">
        <v>1</v>
      </c>
      <c r="BA518" s="213">
        <f>IF(AZ518=1,G518,0)</f>
        <v>0</v>
      </c>
      <c r="BB518" s="213">
        <f>IF(AZ518=2,G518,0)</f>
        <v>0</v>
      </c>
      <c r="BC518" s="213">
        <f>IF(AZ518=3,G518,0)</f>
        <v>0</v>
      </c>
      <c r="BD518" s="213">
        <f>IF(AZ518=4,G518,0)</f>
        <v>0</v>
      </c>
      <c r="BE518" s="213">
        <f>IF(AZ518=5,G518,0)</f>
        <v>0</v>
      </c>
      <c r="CA518" s="240">
        <v>3</v>
      </c>
      <c r="CB518" s="240">
        <v>1</v>
      </c>
    </row>
    <row r="519" spans="1:15" ht="12.75">
      <c r="A519" s="249"/>
      <c r="B519" s="250"/>
      <c r="C519" s="768" t="s">
        <v>1790</v>
      </c>
      <c r="D519" s="769"/>
      <c r="E519" s="769"/>
      <c r="F519" s="769"/>
      <c r="G519" s="770"/>
      <c r="I519" s="251"/>
      <c r="K519" s="251"/>
      <c r="L519" s="252" t="s">
        <v>1790</v>
      </c>
      <c r="O519" s="240">
        <v>3</v>
      </c>
    </row>
    <row r="520" spans="1:15" ht="12.75">
      <c r="A520" s="249"/>
      <c r="B520" s="250"/>
      <c r="C520" s="768"/>
      <c r="D520" s="769"/>
      <c r="E520" s="769"/>
      <c r="F520" s="769"/>
      <c r="G520" s="770"/>
      <c r="I520" s="251"/>
      <c r="K520" s="251"/>
      <c r="L520" s="252"/>
      <c r="O520" s="240">
        <v>3</v>
      </c>
    </row>
    <row r="521" spans="1:15" ht="12.75">
      <c r="A521" s="249"/>
      <c r="B521" s="250"/>
      <c r="C521" s="768" t="s">
        <v>1791</v>
      </c>
      <c r="D521" s="769"/>
      <c r="E521" s="769"/>
      <c r="F521" s="769"/>
      <c r="G521" s="770"/>
      <c r="I521" s="251"/>
      <c r="K521" s="251"/>
      <c r="L521" s="252" t="s">
        <v>1791</v>
      </c>
      <c r="O521" s="240">
        <v>3</v>
      </c>
    </row>
    <row r="522" spans="1:15" ht="12.75">
      <c r="A522" s="249"/>
      <c r="B522" s="250"/>
      <c r="C522" s="768" t="s">
        <v>1792</v>
      </c>
      <c r="D522" s="769"/>
      <c r="E522" s="769"/>
      <c r="F522" s="769"/>
      <c r="G522" s="770"/>
      <c r="I522" s="251"/>
      <c r="K522" s="251"/>
      <c r="L522" s="252" t="s">
        <v>1792</v>
      </c>
      <c r="O522" s="240">
        <v>3</v>
      </c>
    </row>
    <row r="523" spans="1:15" ht="12.75">
      <c r="A523" s="249"/>
      <c r="B523" s="250"/>
      <c r="C523" s="768" t="s">
        <v>1793</v>
      </c>
      <c r="D523" s="769"/>
      <c r="E523" s="769"/>
      <c r="F523" s="769"/>
      <c r="G523" s="770"/>
      <c r="I523" s="251"/>
      <c r="K523" s="251"/>
      <c r="L523" s="252" t="s">
        <v>1793</v>
      </c>
      <c r="O523" s="240">
        <v>3</v>
      </c>
    </row>
    <row r="524" spans="1:15" ht="12.75">
      <c r="A524" s="249"/>
      <c r="B524" s="250"/>
      <c r="C524" s="768" t="s">
        <v>1794</v>
      </c>
      <c r="D524" s="769"/>
      <c r="E524" s="769"/>
      <c r="F524" s="769"/>
      <c r="G524" s="770"/>
      <c r="I524" s="251"/>
      <c r="K524" s="251"/>
      <c r="L524" s="252" t="s">
        <v>1794</v>
      </c>
      <c r="O524" s="240">
        <v>3</v>
      </c>
    </row>
    <row r="525" spans="1:15" ht="12.75">
      <c r="A525" s="249"/>
      <c r="B525" s="250"/>
      <c r="C525" s="768" t="s">
        <v>1795</v>
      </c>
      <c r="D525" s="769"/>
      <c r="E525" s="769"/>
      <c r="F525" s="769"/>
      <c r="G525" s="770"/>
      <c r="I525" s="251"/>
      <c r="K525" s="251"/>
      <c r="L525" s="252" t="s">
        <v>1795</v>
      </c>
      <c r="O525" s="240">
        <v>3</v>
      </c>
    </row>
    <row r="526" spans="1:15" ht="12.75">
      <c r="A526" s="249"/>
      <c r="B526" s="250"/>
      <c r="C526" s="768" t="s">
        <v>1796</v>
      </c>
      <c r="D526" s="769"/>
      <c r="E526" s="769"/>
      <c r="F526" s="769"/>
      <c r="G526" s="770"/>
      <c r="I526" s="251"/>
      <c r="K526" s="251"/>
      <c r="L526" s="252" t="s">
        <v>1796</v>
      </c>
      <c r="O526" s="240">
        <v>3</v>
      </c>
    </row>
    <row r="527" spans="1:15" ht="12.75">
      <c r="A527" s="249"/>
      <c r="B527" s="253"/>
      <c r="C527" s="809" t="s">
        <v>1786</v>
      </c>
      <c r="D527" s="810"/>
      <c r="E527" s="254">
        <v>14</v>
      </c>
      <c r="F527" s="255"/>
      <c r="G527" s="256"/>
      <c r="H527" s="257"/>
      <c r="I527" s="251"/>
      <c r="J527" s="258"/>
      <c r="K527" s="251"/>
      <c r="M527" s="252" t="s">
        <v>1786</v>
      </c>
      <c r="O527" s="240"/>
    </row>
    <row r="528" spans="1:15" ht="12.75">
      <c r="A528" s="249"/>
      <c r="B528" s="253"/>
      <c r="C528" s="809" t="s">
        <v>1787</v>
      </c>
      <c r="D528" s="810"/>
      <c r="E528" s="254">
        <v>1</v>
      </c>
      <c r="F528" s="255"/>
      <c r="G528" s="256"/>
      <c r="H528" s="257"/>
      <c r="I528" s="251"/>
      <c r="J528" s="258"/>
      <c r="K528" s="251"/>
      <c r="M528" s="252" t="s">
        <v>1787</v>
      </c>
      <c r="O528" s="240"/>
    </row>
    <row r="529" spans="1:57" ht="12.75">
      <c r="A529" s="259"/>
      <c r="B529" s="260" t="s">
        <v>96</v>
      </c>
      <c r="C529" s="261" t="s">
        <v>1755</v>
      </c>
      <c r="D529" s="262"/>
      <c r="E529" s="263"/>
      <c r="F529" s="264"/>
      <c r="G529" s="265">
        <f>SUM(G484:G528)</f>
        <v>0</v>
      </c>
      <c r="H529" s="266"/>
      <c r="I529" s="267">
        <f>SUM(I484:I528)</f>
        <v>48.32389</v>
      </c>
      <c r="J529" s="266"/>
      <c r="K529" s="267">
        <f>SUM(K484:K528)</f>
        <v>0</v>
      </c>
      <c r="O529" s="240">
        <v>4</v>
      </c>
      <c r="BA529" s="268">
        <f>SUM(BA484:BA528)</f>
        <v>0</v>
      </c>
      <c r="BB529" s="268">
        <f>SUM(BB484:BB528)</f>
        <v>0</v>
      </c>
      <c r="BC529" s="268">
        <f>SUM(BC484:BC528)</f>
        <v>0</v>
      </c>
      <c r="BD529" s="268">
        <f>SUM(BD484:BD528)</f>
        <v>0</v>
      </c>
      <c r="BE529" s="268">
        <f>SUM(BE484:BE528)</f>
        <v>0</v>
      </c>
    </row>
    <row r="530" spans="1:15" ht="12.75">
      <c r="A530" s="230" t="s">
        <v>93</v>
      </c>
      <c r="B530" s="231" t="s">
        <v>1336</v>
      </c>
      <c r="C530" s="232" t="s">
        <v>1337</v>
      </c>
      <c r="D530" s="233"/>
      <c r="E530" s="234"/>
      <c r="F530" s="234"/>
      <c r="G530" s="235"/>
      <c r="H530" s="236"/>
      <c r="I530" s="237"/>
      <c r="J530" s="238"/>
      <c r="K530" s="239"/>
      <c r="O530" s="240">
        <v>1</v>
      </c>
    </row>
    <row r="531" spans="1:80" ht="12.75">
      <c r="A531" s="241">
        <v>111</v>
      </c>
      <c r="B531" s="242" t="s">
        <v>1339</v>
      </c>
      <c r="C531" s="243" t="s">
        <v>1340</v>
      </c>
      <c r="D531" s="244" t="s">
        <v>216</v>
      </c>
      <c r="E531" s="245">
        <v>16.8</v>
      </c>
      <c r="F531" s="828"/>
      <c r="G531" s="246">
        <f>E531*F531</f>
        <v>0</v>
      </c>
      <c r="H531" s="247">
        <v>1E-05</v>
      </c>
      <c r="I531" s="248">
        <f>E531*H531</f>
        <v>0.00016800000000000002</v>
      </c>
      <c r="J531" s="247">
        <v>0</v>
      </c>
      <c r="K531" s="248">
        <f>E531*J531</f>
        <v>0</v>
      </c>
      <c r="O531" s="240">
        <v>2</v>
      </c>
      <c r="AA531" s="213">
        <v>1</v>
      </c>
      <c r="AB531" s="213">
        <v>1</v>
      </c>
      <c r="AC531" s="213">
        <v>1</v>
      </c>
      <c r="AZ531" s="213">
        <v>1</v>
      </c>
      <c r="BA531" s="213">
        <f>IF(AZ531=1,G531,0)</f>
        <v>0</v>
      </c>
      <c r="BB531" s="213">
        <f>IF(AZ531=2,G531,0)</f>
        <v>0</v>
      </c>
      <c r="BC531" s="213">
        <f>IF(AZ531=3,G531,0)</f>
        <v>0</v>
      </c>
      <c r="BD531" s="213">
        <f>IF(AZ531=4,G531,0)</f>
        <v>0</v>
      </c>
      <c r="BE531" s="213">
        <f>IF(AZ531=5,G531,0)</f>
        <v>0</v>
      </c>
      <c r="CA531" s="240">
        <v>1</v>
      </c>
      <c r="CB531" s="240">
        <v>1</v>
      </c>
    </row>
    <row r="532" spans="1:15" ht="12.75">
      <c r="A532" s="249"/>
      <c r="B532" s="253"/>
      <c r="C532" s="809" t="s">
        <v>1797</v>
      </c>
      <c r="D532" s="810"/>
      <c r="E532" s="254">
        <v>12</v>
      </c>
      <c r="F532" s="255"/>
      <c r="G532" s="256"/>
      <c r="H532" s="257"/>
      <c r="I532" s="251"/>
      <c r="J532" s="258"/>
      <c r="K532" s="251"/>
      <c r="M532" s="252" t="s">
        <v>1797</v>
      </c>
      <c r="O532" s="240"/>
    </row>
    <row r="533" spans="1:15" ht="12.75">
      <c r="A533" s="249"/>
      <c r="B533" s="253"/>
      <c r="C533" s="809" t="s">
        <v>1798</v>
      </c>
      <c r="D533" s="810"/>
      <c r="E533" s="254">
        <v>4.8</v>
      </c>
      <c r="F533" s="255"/>
      <c r="G533" s="256"/>
      <c r="H533" s="257"/>
      <c r="I533" s="251"/>
      <c r="J533" s="258"/>
      <c r="K533" s="251"/>
      <c r="M533" s="252" t="s">
        <v>1798</v>
      </c>
      <c r="O533" s="240"/>
    </row>
    <row r="534" spans="1:80" ht="12.75">
      <c r="A534" s="241">
        <v>112</v>
      </c>
      <c r="B534" s="242" t="s">
        <v>1341</v>
      </c>
      <c r="C534" s="243" t="s">
        <v>1342</v>
      </c>
      <c r="D534" s="244" t="s">
        <v>216</v>
      </c>
      <c r="E534" s="245">
        <v>16.8</v>
      </c>
      <c r="F534" s="828"/>
      <c r="G534" s="246">
        <f>E534*F534</f>
        <v>0</v>
      </c>
      <c r="H534" s="247">
        <v>0.01659</v>
      </c>
      <c r="I534" s="248">
        <f>E534*H534</f>
        <v>0.278712</v>
      </c>
      <c r="J534" s="247"/>
      <c r="K534" s="248">
        <f>E534*J534</f>
        <v>0</v>
      </c>
      <c r="O534" s="240">
        <v>2</v>
      </c>
      <c r="AA534" s="213">
        <v>12</v>
      </c>
      <c r="AB534" s="213">
        <v>0</v>
      </c>
      <c r="AC534" s="213">
        <v>52</v>
      </c>
      <c r="AZ534" s="213">
        <v>1</v>
      </c>
      <c r="BA534" s="213">
        <f>IF(AZ534=1,G534,0)</f>
        <v>0</v>
      </c>
      <c r="BB534" s="213">
        <f>IF(AZ534=2,G534,0)</f>
        <v>0</v>
      </c>
      <c r="BC534" s="213">
        <f>IF(AZ534=3,G534,0)</f>
        <v>0</v>
      </c>
      <c r="BD534" s="213">
        <f>IF(AZ534=4,G534,0)</f>
        <v>0</v>
      </c>
      <c r="BE534" s="213">
        <f>IF(AZ534=5,G534,0)</f>
        <v>0</v>
      </c>
      <c r="CA534" s="240">
        <v>12</v>
      </c>
      <c r="CB534" s="240">
        <v>0</v>
      </c>
    </row>
    <row r="535" spans="1:15" ht="12.75">
      <c r="A535" s="249"/>
      <c r="B535" s="250"/>
      <c r="C535" s="768" t="s">
        <v>1343</v>
      </c>
      <c r="D535" s="769"/>
      <c r="E535" s="769"/>
      <c r="F535" s="769"/>
      <c r="G535" s="770"/>
      <c r="I535" s="251"/>
      <c r="K535" s="251"/>
      <c r="L535" s="252" t="s">
        <v>1343</v>
      </c>
      <c r="O535" s="240">
        <v>3</v>
      </c>
    </row>
    <row r="536" spans="1:15" ht="12.75">
      <c r="A536" s="249"/>
      <c r="B536" s="250"/>
      <c r="C536" s="768" t="s">
        <v>1344</v>
      </c>
      <c r="D536" s="769"/>
      <c r="E536" s="769"/>
      <c r="F536" s="769"/>
      <c r="G536" s="770"/>
      <c r="I536" s="251"/>
      <c r="K536" s="251"/>
      <c r="L536" s="252" t="s">
        <v>1344</v>
      </c>
      <c r="O536" s="240">
        <v>3</v>
      </c>
    </row>
    <row r="537" spans="1:15" ht="12.75">
      <c r="A537" s="249"/>
      <c r="B537" s="253"/>
      <c r="C537" s="809" t="s">
        <v>1797</v>
      </c>
      <c r="D537" s="810"/>
      <c r="E537" s="254">
        <v>12</v>
      </c>
      <c r="F537" s="255"/>
      <c r="G537" s="256"/>
      <c r="H537" s="257"/>
      <c r="I537" s="251"/>
      <c r="J537" s="258"/>
      <c r="K537" s="251"/>
      <c r="M537" s="252" t="s">
        <v>1797</v>
      </c>
      <c r="O537" s="240"/>
    </row>
    <row r="538" spans="1:15" ht="12.75">
      <c r="A538" s="249"/>
      <c r="B538" s="253"/>
      <c r="C538" s="809" t="s">
        <v>1798</v>
      </c>
      <c r="D538" s="810"/>
      <c r="E538" s="254">
        <v>4.8</v>
      </c>
      <c r="F538" s="255"/>
      <c r="G538" s="256"/>
      <c r="H538" s="257"/>
      <c r="I538" s="251"/>
      <c r="J538" s="258"/>
      <c r="K538" s="251"/>
      <c r="M538" s="252" t="s">
        <v>1798</v>
      </c>
      <c r="O538" s="240"/>
    </row>
    <row r="539" spans="1:80" ht="12.75">
      <c r="A539" s="241">
        <v>113</v>
      </c>
      <c r="B539" s="242" t="s">
        <v>1799</v>
      </c>
      <c r="C539" s="243" t="s">
        <v>1800</v>
      </c>
      <c r="D539" s="244" t="s">
        <v>216</v>
      </c>
      <c r="E539" s="245">
        <v>15</v>
      </c>
      <c r="F539" s="828"/>
      <c r="G539" s="246">
        <f>E539*F539</f>
        <v>0</v>
      </c>
      <c r="H539" s="247">
        <v>1E-05</v>
      </c>
      <c r="I539" s="248">
        <f>E539*H539</f>
        <v>0.00015000000000000001</v>
      </c>
      <c r="J539" s="247">
        <v>0</v>
      </c>
      <c r="K539" s="248">
        <f>E539*J539</f>
        <v>0</v>
      </c>
      <c r="O539" s="240">
        <v>2</v>
      </c>
      <c r="AA539" s="213">
        <v>1</v>
      </c>
      <c r="AB539" s="213">
        <v>1</v>
      </c>
      <c r="AC539" s="213">
        <v>1</v>
      </c>
      <c r="AZ539" s="213">
        <v>1</v>
      </c>
      <c r="BA539" s="213">
        <f>IF(AZ539=1,G539,0)</f>
        <v>0</v>
      </c>
      <c r="BB539" s="213">
        <f>IF(AZ539=2,G539,0)</f>
        <v>0</v>
      </c>
      <c r="BC539" s="213">
        <f>IF(AZ539=3,G539,0)</f>
        <v>0</v>
      </c>
      <c r="BD539" s="213">
        <f>IF(AZ539=4,G539,0)</f>
        <v>0</v>
      </c>
      <c r="BE539" s="213">
        <f>IF(AZ539=5,G539,0)</f>
        <v>0</v>
      </c>
      <c r="CA539" s="240">
        <v>1</v>
      </c>
      <c r="CB539" s="240">
        <v>1</v>
      </c>
    </row>
    <row r="540" spans="1:15" ht="12.75">
      <c r="A540" s="249"/>
      <c r="B540" s="253"/>
      <c r="C540" s="809" t="s">
        <v>1801</v>
      </c>
      <c r="D540" s="810"/>
      <c r="E540" s="254">
        <v>15</v>
      </c>
      <c r="F540" s="255"/>
      <c r="G540" s="256"/>
      <c r="H540" s="257"/>
      <c r="I540" s="251"/>
      <c r="J540" s="258"/>
      <c r="K540" s="251"/>
      <c r="M540" s="252" t="s">
        <v>1801</v>
      </c>
      <c r="O540" s="240"/>
    </row>
    <row r="541" spans="1:80" ht="12.75">
      <c r="A541" s="241">
        <v>114</v>
      </c>
      <c r="B541" s="242" t="s">
        <v>1802</v>
      </c>
      <c r="C541" s="243" t="s">
        <v>1803</v>
      </c>
      <c r="D541" s="244" t="s">
        <v>216</v>
      </c>
      <c r="E541" s="245">
        <v>15</v>
      </c>
      <c r="F541" s="828"/>
      <c r="G541" s="246">
        <f>E541*F541</f>
        <v>0</v>
      </c>
      <c r="H541" s="247">
        <v>0.02677</v>
      </c>
      <c r="I541" s="248">
        <f>E541*H541</f>
        <v>0.40154999999999996</v>
      </c>
      <c r="J541" s="247"/>
      <c r="K541" s="248">
        <f>E541*J541</f>
        <v>0</v>
      </c>
      <c r="O541" s="240">
        <v>2</v>
      </c>
      <c r="AA541" s="213">
        <v>12</v>
      </c>
      <c r="AB541" s="213">
        <v>0</v>
      </c>
      <c r="AC541" s="213">
        <v>59</v>
      </c>
      <c r="AZ541" s="213">
        <v>1</v>
      </c>
      <c r="BA541" s="213">
        <f>IF(AZ541=1,G541,0)</f>
        <v>0</v>
      </c>
      <c r="BB541" s="213">
        <f>IF(AZ541=2,G541,0)</f>
        <v>0</v>
      </c>
      <c r="BC541" s="213">
        <f>IF(AZ541=3,G541,0)</f>
        <v>0</v>
      </c>
      <c r="BD541" s="213">
        <f>IF(AZ541=4,G541,0)</f>
        <v>0</v>
      </c>
      <c r="BE541" s="213">
        <f>IF(AZ541=5,G541,0)</f>
        <v>0</v>
      </c>
      <c r="CA541" s="240">
        <v>12</v>
      </c>
      <c r="CB541" s="240">
        <v>0</v>
      </c>
    </row>
    <row r="542" spans="1:15" ht="12.75">
      <c r="A542" s="249"/>
      <c r="B542" s="250"/>
      <c r="C542" s="768" t="s">
        <v>1343</v>
      </c>
      <c r="D542" s="769"/>
      <c r="E542" s="769"/>
      <c r="F542" s="769"/>
      <c r="G542" s="770"/>
      <c r="I542" s="251"/>
      <c r="K542" s="251"/>
      <c r="L542" s="252" t="s">
        <v>1343</v>
      </c>
      <c r="O542" s="240">
        <v>3</v>
      </c>
    </row>
    <row r="543" spans="1:15" ht="12.75">
      <c r="A543" s="249"/>
      <c r="B543" s="250"/>
      <c r="C543" s="768" t="s">
        <v>1344</v>
      </c>
      <c r="D543" s="769"/>
      <c r="E543" s="769"/>
      <c r="F543" s="769"/>
      <c r="G543" s="770"/>
      <c r="I543" s="251"/>
      <c r="K543" s="251"/>
      <c r="L543" s="252" t="s">
        <v>1344</v>
      </c>
      <c r="O543" s="240">
        <v>3</v>
      </c>
    </row>
    <row r="544" spans="1:15" ht="12.75">
      <c r="A544" s="249"/>
      <c r="B544" s="253"/>
      <c r="C544" s="809" t="s">
        <v>1801</v>
      </c>
      <c r="D544" s="810"/>
      <c r="E544" s="254">
        <v>15</v>
      </c>
      <c r="F544" s="255"/>
      <c r="G544" s="256"/>
      <c r="H544" s="257"/>
      <c r="I544" s="251"/>
      <c r="J544" s="258"/>
      <c r="K544" s="251"/>
      <c r="M544" s="252" t="s">
        <v>1801</v>
      </c>
      <c r="O544" s="240"/>
    </row>
    <row r="545" spans="1:80" ht="12.75">
      <c r="A545" s="241">
        <v>115</v>
      </c>
      <c r="B545" s="242" t="s">
        <v>1345</v>
      </c>
      <c r="C545" s="243" t="s">
        <v>1346</v>
      </c>
      <c r="D545" s="244" t="s">
        <v>355</v>
      </c>
      <c r="E545" s="245">
        <v>2</v>
      </c>
      <c r="F545" s="828"/>
      <c r="G545" s="246">
        <f>E545*F545</f>
        <v>0</v>
      </c>
      <c r="H545" s="247">
        <v>5E-05</v>
      </c>
      <c r="I545" s="248">
        <f>E545*H545</f>
        <v>0.0001</v>
      </c>
      <c r="J545" s="247">
        <v>0</v>
      </c>
      <c r="K545" s="248">
        <f>E545*J545</f>
        <v>0</v>
      </c>
      <c r="O545" s="240">
        <v>2</v>
      </c>
      <c r="AA545" s="213">
        <v>1</v>
      </c>
      <c r="AB545" s="213">
        <v>1</v>
      </c>
      <c r="AC545" s="213">
        <v>1</v>
      </c>
      <c r="AZ545" s="213">
        <v>1</v>
      </c>
      <c r="BA545" s="213">
        <f>IF(AZ545=1,G545,0)</f>
        <v>0</v>
      </c>
      <c r="BB545" s="213">
        <f>IF(AZ545=2,G545,0)</f>
        <v>0</v>
      </c>
      <c r="BC545" s="213">
        <f>IF(AZ545=3,G545,0)</f>
        <v>0</v>
      </c>
      <c r="BD545" s="213">
        <f>IF(AZ545=4,G545,0)</f>
        <v>0</v>
      </c>
      <c r="BE545" s="213">
        <f>IF(AZ545=5,G545,0)</f>
        <v>0</v>
      </c>
      <c r="CA545" s="240">
        <v>1</v>
      </c>
      <c r="CB545" s="240">
        <v>1</v>
      </c>
    </row>
    <row r="546" spans="1:15" ht="12.75">
      <c r="A546" s="249"/>
      <c r="B546" s="253"/>
      <c r="C546" s="809" t="s">
        <v>1804</v>
      </c>
      <c r="D546" s="810"/>
      <c r="E546" s="254">
        <v>1</v>
      </c>
      <c r="F546" s="255"/>
      <c r="G546" s="256"/>
      <c r="H546" s="257"/>
      <c r="I546" s="251"/>
      <c r="J546" s="258"/>
      <c r="K546" s="251"/>
      <c r="M546" s="252" t="s">
        <v>1804</v>
      </c>
      <c r="O546" s="240"/>
    </row>
    <row r="547" spans="1:15" ht="12.75">
      <c r="A547" s="249"/>
      <c r="B547" s="253"/>
      <c r="C547" s="809" t="s">
        <v>1805</v>
      </c>
      <c r="D547" s="810"/>
      <c r="E547" s="254">
        <v>1</v>
      </c>
      <c r="F547" s="255"/>
      <c r="G547" s="256"/>
      <c r="H547" s="257"/>
      <c r="I547" s="251"/>
      <c r="J547" s="258"/>
      <c r="K547" s="251"/>
      <c r="M547" s="252" t="s">
        <v>1805</v>
      </c>
      <c r="O547" s="240"/>
    </row>
    <row r="548" spans="1:80" ht="22.5">
      <c r="A548" s="241">
        <v>116</v>
      </c>
      <c r="B548" s="242" t="s">
        <v>1806</v>
      </c>
      <c r="C548" s="243" t="s">
        <v>1807</v>
      </c>
      <c r="D548" s="244" t="s">
        <v>355</v>
      </c>
      <c r="E548" s="245">
        <v>2</v>
      </c>
      <c r="F548" s="828"/>
      <c r="G548" s="246">
        <f>E548*F548</f>
        <v>0</v>
      </c>
      <c r="H548" s="247">
        <v>0.0096</v>
      </c>
      <c r="I548" s="248">
        <f>E548*H548</f>
        <v>0.0192</v>
      </c>
      <c r="J548" s="247"/>
      <c r="K548" s="248">
        <f>E548*J548</f>
        <v>0</v>
      </c>
      <c r="O548" s="240">
        <v>2</v>
      </c>
      <c r="AA548" s="213">
        <v>12</v>
      </c>
      <c r="AB548" s="213">
        <v>0</v>
      </c>
      <c r="AC548" s="213">
        <v>81</v>
      </c>
      <c r="AZ548" s="213">
        <v>1</v>
      </c>
      <c r="BA548" s="213">
        <f>IF(AZ548=1,G548,0)</f>
        <v>0</v>
      </c>
      <c r="BB548" s="213">
        <f>IF(AZ548=2,G548,0)</f>
        <v>0</v>
      </c>
      <c r="BC548" s="213">
        <f>IF(AZ548=3,G548,0)</f>
        <v>0</v>
      </c>
      <c r="BD548" s="213">
        <f>IF(AZ548=4,G548,0)</f>
        <v>0</v>
      </c>
      <c r="BE548" s="213">
        <f>IF(AZ548=5,G548,0)</f>
        <v>0</v>
      </c>
      <c r="CA548" s="240">
        <v>12</v>
      </c>
      <c r="CB548" s="240">
        <v>0</v>
      </c>
    </row>
    <row r="549" spans="1:15" ht="12.75">
      <c r="A549" s="249"/>
      <c r="B549" s="250"/>
      <c r="C549" s="768" t="s">
        <v>1344</v>
      </c>
      <c r="D549" s="769"/>
      <c r="E549" s="769"/>
      <c r="F549" s="769"/>
      <c r="G549" s="770"/>
      <c r="I549" s="251"/>
      <c r="K549" s="251"/>
      <c r="L549" s="252" t="s">
        <v>1344</v>
      </c>
      <c r="O549" s="240">
        <v>3</v>
      </c>
    </row>
    <row r="550" spans="1:15" ht="12.75">
      <c r="A550" s="249"/>
      <c r="B550" s="253"/>
      <c r="C550" s="809" t="s">
        <v>1808</v>
      </c>
      <c r="D550" s="810"/>
      <c r="E550" s="254">
        <v>1</v>
      </c>
      <c r="F550" s="255"/>
      <c r="G550" s="256"/>
      <c r="H550" s="257"/>
      <c r="I550" s="251"/>
      <c r="J550" s="258"/>
      <c r="K550" s="251"/>
      <c r="M550" s="252" t="s">
        <v>1808</v>
      </c>
      <c r="O550" s="240"/>
    </row>
    <row r="551" spans="1:15" ht="12.75">
      <c r="A551" s="249"/>
      <c r="B551" s="253"/>
      <c r="C551" s="809" t="s">
        <v>1805</v>
      </c>
      <c r="D551" s="810"/>
      <c r="E551" s="254">
        <v>1</v>
      </c>
      <c r="F551" s="255"/>
      <c r="G551" s="256"/>
      <c r="H551" s="257"/>
      <c r="I551" s="251"/>
      <c r="J551" s="258"/>
      <c r="K551" s="251"/>
      <c r="M551" s="252" t="s">
        <v>1805</v>
      </c>
      <c r="O551" s="240"/>
    </row>
    <row r="552" spans="1:57" ht="12.75">
      <c r="A552" s="259"/>
      <c r="B552" s="260" t="s">
        <v>96</v>
      </c>
      <c r="C552" s="261" t="s">
        <v>1338</v>
      </c>
      <c r="D552" s="262"/>
      <c r="E552" s="263"/>
      <c r="F552" s="264"/>
      <c r="G552" s="265">
        <f>SUM(G530:G551)</f>
        <v>0</v>
      </c>
      <c r="H552" s="266"/>
      <c r="I552" s="267">
        <f>SUM(I530:I551)</f>
        <v>0.69988</v>
      </c>
      <c r="J552" s="266"/>
      <c r="K552" s="267">
        <f>SUM(K530:K551)</f>
        <v>0</v>
      </c>
      <c r="O552" s="240">
        <v>4</v>
      </c>
      <c r="BA552" s="268">
        <f>SUM(BA530:BA551)</f>
        <v>0</v>
      </c>
      <c r="BB552" s="268">
        <f>SUM(BB530:BB551)</f>
        <v>0</v>
      </c>
      <c r="BC552" s="268">
        <f>SUM(BC530:BC551)</f>
        <v>0</v>
      </c>
      <c r="BD552" s="268">
        <f>SUM(BD530:BD551)</f>
        <v>0</v>
      </c>
      <c r="BE552" s="268">
        <f>SUM(BE530:BE551)</f>
        <v>0</v>
      </c>
    </row>
    <row r="553" spans="1:15" ht="12.75">
      <c r="A553" s="230" t="s">
        <v>93</v>
      </c>
      <c r="B553" s="231" t="s">
        <v>173</v>
      </c>
      <c r="C553" s="232" t="s">
        <v>174</v>
      </c>
      <c r="D553" s="233"/>
      <c r="E553" s="234"/>
      <c r="F553" s="234"/>
      <c r="G553" s="235"/>
      <c r="H553" s="236"/>
      <c r="I553" s="237"/>
      <c r="J553" s="238"/>
      <c r="K553" s="239"/>
      <c r="O553" s="240">
        <v>1</v>
      </c>
    </row>
    <row r="554" spans="1:80" ht="12.75">
      <c r="A554" s="241">
        <v>117</v>
      </c>
      <c r="B554" s="242" t="s">
        <v>1351</v>
      </c>
      <c r="C554" s="243" t="s">
        <v>735</v>
      </c>
      <c r="D554" s="244" t="s">
        <v>216</v>
      </c>
      <c r="E554" s="245">
        <v>501.8</v>
      </c>
      <c r="F554" s="828"/>
      <c r="G554" s="246">
        <f>E554*F554</f>
        <v>0</v>
      </c>
      <c r="H554" s="247">
        <v>0</v>
      </c>
      <c r="I554" s="248">
        <f>E554*H554</f>
        <v>0</v>
      </c>
      <c r="J554" s="247"/>
      <c r="K554" s="248">
        <f>E554*J554</f>
        <v>0</v>
      </c>
      <c r="O554" s="240">
        <v>2</v>
      </c>
      <c r="AA554" s="213">
        <v>12</v>
      </c>
      <c r="AB554" s="213">
        <v>0</v>
      </c>
      <c r="AC554" s="213">
        <v>4</v>
      </c>
      <c r="AZ554" s="213">
        <v>1</v>
      </c>
      <c r="BA554" s="213">
        <f>IF(AZ554=1,G554,0)</f>
        <v>0</v>
      </c>
      <c r="BB554" s="213">
        <f>IF(AZ554=2,G554,0)</f>
        <v>0</v>
      </c>
      <c r="BC554" s="213">
        <f>IF(AZ554=3,G554,0)</f>
        <v>0</v>
      </c>
      <c r="BD554" s="213">
        <f>IF(AZ554=4,G554,0)</f>
        <v>0</v>
      </c>
      <c r="BE554" s="213">
        <f>IF(AZ554=5,G554,0)</f>
        <v>0</v>
      </c>
      <c r="CA554" s="240">
        <v>12</v>
      </c>
      <c r="CB554" s="240">
        <v>0</v>
      </c>
    </row>
    <row r="555" spans="1:15" ht="12.75">
      <c r="A555" s="249"/>
      <c r="B555" s="253"/>
      <c r="C555" s="809" t="s">
        <v>1618</v>
      </c>
      <c r="D555" s="810"/>
      <c r="E555" s="254">
        <v>432</v>
      </c>
      <c r="F555" s="255"/>
      <c r="G555" s="256"/>
      <c r="H555" s="257"/>
      <c r="I555" s="251"/>
      <c r="J555" s="258"/>
      <c r="K555" s="251"/>
      <c r="M555" s="252" t="s">
        <v>1618</v>
      </c>
      <c r="O555" s="240"/>
    </row>
    <row r="556" spans="1:15" ht="12.75">
      <c r="A556" s="249"/>
      <c r="B556" s="253"/>
      <c r="C556" s="809" t="s">
        <v>1619</v>
      </c>
      <c r="D556" s="810"/>
      <c r="E556" s="254">
        <v>5</v>
      </c>
      <c r="F556" s="255"/>
      <c r="G556" s="256"/>
      <c r="H556" s="257"/>
      <c r="I556" s="251"/>
      <c r="J556" s="258"/>
      <c r="K556" s="251"/>
      <c r="M556" s="252" t="s">
        <v>1619</v>
      </c>
      <c r="O556" s="240"/>
    </row>
    <row r="557" spans="1:15" ht="12.75">
      <c r="A557" s="249"/>
      <c r="B557" s="253"/>
      <c r="C557" s="809" t="s">
        <v>1620</v>
      </c>
      <c r="D557" s="810"/>
      <c r="E557" s="254">
        <v>11</v>
      </c>
      <c r="F557" s="255"/>
      <c r="G557" s="256"/>
      <c r="H557" s="257"/>
      <c r="I557" s="251"/>
      <c r="J557" s="258"/>
      <c r="K557" s="251"/>
      <c r="M557" s="252" t="s">
        <v>1620</v>
      </c>
      <c r="O557" s="240"/>
    </row>
    <row r="558" spans="1:15" ht="12.75">
      <c r="A558" s="249"/>
      <c r="B558" s="253"/>
      <c r="C558" s="809" t="s">
        <v>1621</v>
      </c>
      <c r="D558" s="810"/>
      <c r="E558" s="254">
        <v>22</v>
      </c>
      <c r="F558" s="255"/>
      <c r="G558" s="256"/>
      <c r="H558" s="257"/>
      <c r="I558" s="251"/>
      <c r="J558" s="258"/>
      <c r="K558" s="251"/>
      <c r="M558" s="252" t="s">
        <v>1621</v>
      </c>
      <c r="O558" s="240"/>
    </row>
    <row r="559" spans="1:15" ht="12.75">
      <c r="A559" s="249"/>
      <c r="B559" s="253"/>
      <c r="C559" s="809" t="s">
        <v>1809</v>
      </c>
      <c r="D559" s="810"/>
      <c r="E559" s="254">
        <v>12</v>
      </c>
      <c r="F559" s="255"/>
      <c r="G559" s="256"/>
      <c r="H559" s="257"/>
      <c r="I559" s="251"/>
      <c r="J559" s="258"/>
      <c r="K559" s="251"/>
      <c r="M559" s="252" t="s">
        <v>1809</v>
      </c>
      <c r="O559" s="240"/>
    </row>
    <row r="560" spans="1:15" ht="12.75">
      <c r="A560" s="249"/>
      <c r="B560" s="253"/>
      <c r="C560" s="809" t="s">
        <v>1810</v>
      </c>
      <c r="D560" s="810"/>
      <c r="E560" s="254">
        <v>4.8</v>
      </c>
      <c r="F560" s="255"/>
      <c r="G560" s="256"/>
      <c r="H560" s="257"/>
      <c r="I560" s="251"/>
      <c r="J560" s="258"/>
      <c r="K560" s="251"/>
      <c r="M560" s="252" t="s">
        <v>1810</v>
      </c>
      <c r="O560" s="240"/>
    </row>
    <row r="561" spans="1:15" ht="12.75">
      <c r="A561" s="249"/>
      <c r="B561" s="253"/>
      <c r="C561" s="809" t="s">
        <v>1811</v>
      </c>
      <c r="D561" s="810"/>
      <c r="E561" s="254">
        <v>15</v>
      </c>
      <c r="F561" s="255"/>
      <c r="G561" s="256"/>
      <c r="H561" s="257"/>
      <c r="I561" s="251"/>
      <c r="J561" s="258"/>
      <c r="K561" s="251"/>
      <c r="M561" s="252" t="s">
        <v>1811</v>
      </c>
      <c r="O561" s="240"/>
    </row>
    <row r="562" spans="1:80" ht="22.5">
      <c r="A562" s="241">
        <v>118</v>
      </c>
      <c r="B562" s="242" t="s">
        <v>1812</v>
      </c>
      <c r="C562" s="243" t="s">
        <v>1813</v>
      </c>
      <c r="D562" s="244" t="s">
        <v>216</v>
      </c>
      <c r="E562" s="245">
        <v>84</v>
      </c>
      <c r="F562" s="828"/>
      <c r="G562" s="246">
        <f>E562*F562</f>
        <v>0</v>
      </c>
      <c r="H562" s="247">
        <v>0</v>
      </c>
      <c r="I562" s="248">
        <f>E562*H562</f>
        <v>0</v>
      </c>
      <c r="J562" s="247"/>
      <c r="K562" s="248">
        <f>E562*J562</f>
        <v>0</v>
      </c>
      <c r="O562" s="240">
        <v>2</v>
      </c>
      <c r="AA562" s="213">
        <v>12</v>
      </c>
      <c r="AB562" s="213">
        <v>0</v>
      </c>
      <c r="AC562" s="213">
        <v>84</v>
      </c>
      <c r="AZ562" s="213">
        <v>1</v>
      </c>
      <c r="BA562" s="213">
        <f>IF(AZ562=1,G562,0)</f>
        <v>0</v>
      </c>
      <c r="BB562" s="213">
        <f>IF(AZ562=2,G562,0)</f>
        <v>0</v>
      </c>
      <c r="BC562" s="213">
        <f>IF(AZ562=3,G562,0)</f>
        <v>0</v>
      </c>
      <c r="BD562" s="213">
        <f>IF(AZ562=4,G562,0)</f>
        <v>0</v>
      </c>
      <c r="BE562" s="213">
        <f>IF(AZ562=5,G562,0)</f>
        <v>0</v>
      </c>
      <c r="CA562" s="240">
        <v>12</v>
      </c>
      <c r="CB562" s="240">
        <v>0</v>
      </c>
    </row>
    <row r="563" spans="1:15" ht="12.75">
      <c r="A563" s="249"/>
      <c r="B563" s="250"/>
      <c r="C563" s="768" t="s">
        <v>1814</v>
      </c>
      <c r="D563" s="769"/>
      <c r="E563" s="769"/>
      <c r="F563" s="769"/>
      <c r="G563" s="770"/>
      <c r="I563" s="251"/>
      <c r="K563" s="251"/>
      <c r="L563" s="252" t="s">
        <v>1814</v>
      </c>
      <c r="O563" s="240">
        <v>3</v>
      </c>
    </row>
    <row r="564" spans="1:15" ht="12.75">
      <c r="A564" s="249"/>
      <c r="B564" s="253"/>
      <c r="C564" s="809" t="s">
        <v>1815</v>
      </c>
      <c r="D564" s="810"/>
      <c r="E564" s="254">
        <v>84</v>
      </c>
      <c r="F564" s="255"/>
      <c r="G564" s="256"/>
      <c r="H564" s="257"/>
      <c r="I564" s="251"/>
      <c r="J564" s="258"/>
      <c r="K564" s="251"/>
      <c r="M564" s="252" t="s">
        <v>1815</v>
      </c>
      <c r="O564" s="240"/>
    </row>
    <row r="565" spans="1:80" ht="12.75">
      <c r="A565" s="241">
        <v>119</v>
      </c>
      <c r="B565" s="242" t="s">
        <v>1816</v>
      </c>
      <c r="C565" s="243" t="s">
        <v>1353</v>
      </c>
      <c r="D565" s="244" t="s">
        <v>216</v>
      </c>
      <c r="E565" s="245">
        <v>585.8</v>
      </c>
      <c r="F565" s="828"/>
      <c r="G565" s="246">
        <f>E565*F565</f>
        <v>0</v>
      </c>
      <c r="H565" s="247">
        <v>0</v>
      </c>
      <c r="I565" s="248">
        <f>E565*H565</f>
        <v>0</v>
      </c>
      <c r="J565" s="247"/>
      <c r="K565" s="248">
        <f>E565*J565</f>
        <v>0</v>
      </c>
      <c r="O565" s="240">
        <v>2</v>
      </c>
      <c r="AA565" s="213">
        <v>12</v>
      </c>
      <c r="AB565" s="213">
        <v>0</v>
      </c>
      <c r="AC565" s="213">
        <v>5</v>
      </c>
      <c r="AZ565" s="213">
        <v>1</v>
      </c>
      <c r="BA565" s="213">
        <f>IF(AZ565=1,G565,0)</f>
        <v>0</v>
      </c>
      <c r="BB565" s="213">
        <f>IF(AZ565=2,G565,0)</f>
        <v>0</v>
      </c>
      <c r="BC565" s="213">
        <f>IF(AZ565=3,G565,0)</f>
        <v>0</v>
      </c>
      <c r="BD565" s="213">
        <f>IF(AZ565=4,G565,0)</f>
        <v>0</v>
      </c>
      <c r="BE565" s="213">
        <f>IF(AZ565=5,G565,0)</f>
        <v>0</v>
      </c>
      <c r="CA565" s="240">
        <v>12</v>
      </c>
      <c r="CB565" s="240">
        <v>0</v>
      </c>
    </row>
    <row r="566" spans="1:15" ht="22.5">
      <c r="A566" s="249"/>
      <c r="B566" s="250"/>
      <c r="C566" s="768" t="s">
        <v>1354</v>
      </c>
      <c r="D566" s="769"/>
      <c r="E566" s="769"/>
      <c r="F566" s="769"/>
      <c r="G566" s="770"/>
      <c r="I566" s="251"/>
      <c r="K566" s="251"/>
      <c r="L566" s="252" t="s">
        <v>1354</v>
      </c>
      <c r="O566" s="240">
        <v>3</v>
      </c>
    </row>
    <row r="567" spans="1:15" ht="12.75">
      <c r="A567" s="249"/>
      <c r="B567" s="253"/>
      <c r="C567" s="809" t="s">
        <v>1618</v>
      </c>
      <c r="D567" s="810"/>
      <c r="E567" s="254">
        <v>432</v>
      </c>
      <c r="F567" s="255"/>
      <c r="G567" s="256"/>
      <c r="H567" s="257"/>
      <c r="I567" s="251"/>
      <c r="J567" s="258"/>
      <c r="K567" s="251"/>
      <c r="M567" s="252" t="s">
        <v>1618</v>
      </c>
      <c r="O567" s="240"/>
    </row>
    <row r="568" spans="1:15" ht="12.75">
      <c r="A568" s="249"/>
      <c r="B568" s="253"/>
      <c r="C568" s="809" t="s">
        <v>1619</v>
      </c>
      <c r="D568" s="810"/>
      <c r="E568" s="254">
        <v>5</v>
      </c>
      <c r="F568" s="255"/>
      <c r="G568" s="256"/>
      <c r="H568" s="257"/>
      <c r="I568" s="251"/>
      <c r="J568" s="258"/>
      <c r="K568" s="251"/>
      <c r="M568" s="252" t="s">
        <v>1619</v>
      </c>
      <c r="O568" s="240"/>
    </row>
    <row r="569" spans="1:15" ht="12.75">
      <c r="A569" s="249"/>
      <c r="B569" s="253"/>
      <c r="C569" s="809" t="s">
        <v>1620</v>
      </c>
      <c r="D569" s="810"/>
      <c r="E569" s="254">
        <v>11</v>
      </c>
      <c r="F569" s="255"/>
      <c r="G569" s="256"/>
      <c r="H569" s="257"/>
      <c r="I569" s="251"/>
      <c r="J569" s="258"/>
      <c r="K569" s="251"/>
      <c r="M569" s="252" t="s">
        <v>1620</v>
      </c>
      <c r="O569" s="240"/>
    </row>
    <row r="570" spans="1:15" ht="12.75">
      <c r="A570" s="249"/>
      <c r="B570" s="253"/>
      <c r="C570" s="809" t="s">
        <v>1621</v>
      </c>
      <c r="D570" s="810"/>
      <c r="E570" s="254">
        <v>22</v>
      </c>
      <c r="F570" s="255"/>
      <c r="G570" s="256"/>
      <c r="H570" s="257"/>
      <c r="I570" s="251"/>
      <c r="J570" s="258"/>
      <c r="K570" s="251"/>
      <c r="M570" s="252" t="s">
        <v>1621</v>
      </c>
      <c r="O570" s="240"/>
    </row>
    <row r="571" spans="1:15" ht="12.75">
      <c r="A571" s="249"/>
      <c r="B571" s="253"/>
      <c r="C571" s="809" t="s">
        <v>1809</v>
      </c>
      <c r="D571" s="810"/>
      <c r="E571" s="254">
        <v>12</v>
      </c>
      <c r="F571" s="255"/>
      <c r="G571" s="256"/>
      <c r="H571" s="257"/>
      <c r="I571" s="251"/>
      <c r="J571" s="258"/>
      <c r="K571" s="251"/>
      <c r="M571" s="252" t="s">
        <v>1809</v>
      </c>
      <c r="O571" s="240"/>
    </row>
    <row r="572" spans="1:15" ht="12.75">
      <c r="A572" s="249"/>
      <c r="B572" s="253"/>
      <c r="C572" s="809" t="s">
        <v>1810</v>
      </c>
      <c r="D572" s="810"/>
      <c r="E572" s="254">
        <v>4.8</v>
      </c>
      <c r="F572" s="255"/>
      <c r="G572" s="256"/>
      <c r="H572" s="257"/>
      <c r="I572" s="251"/>
      <c r="J572" s="258"/>
      <c r="K572" s="251"/>
      <c r="M572" s="252" t="s">
        <v>1810</v>
      </c>
      <c r="O572" s="240"/>
    </row>
    <row r="573" spans="1:15" ht="12.75">
      <c r="A573" s="249"/>
      <c r="B573" s="253"/>
      <c r="C573" s="809" t="s">
        <v>1811</v>
      </c>
      <c r="D573" s="810"/>
      <c r="E573" s="254">
        <v>15</v>
      </c>
      <c r="F573" s="255"/>
      <c r="G573" s="256"/>
      <c r="H573" s="257"/>
      <c r="I573" s="251"/>
      <c r="J573" s="258"/>
      <c r="K573" s="251"/>
      <c r="M573" s="252" t="s">
        <v>1811</v>
      </c>
      <c r="O573" s="240"/>
    </row>
    <row r="574" spans="1:15" ht="12.75">
      <c r="A574" s="249"/>
      <c r="B574" s="253"/>
      <c r="C574" s="809" t="s">
        <v>1817</v>
      </c>
      <c r="D574" s="810"/>
      <c r="E574" s="254">
        <v>84</v>
      </c>
      <c r="F574" s="255"/>
      <c r="G574" s="256"/>
      <c r="H574" s="257"/>
      <c r="I574" s="251"/>
      <c r="J574" s="258"/>
      <c r="K574" s="251"/>
      <c r="M574" s="252" t="s">
        <v>1817</v>
      </c>
      <c r="O574" s="240"/>
    </row>
    <row r="575" spans="1:80" ht="12.75">
      <c r="A575" s="241">
        <v>120</v>
      </c>
      <c r="B575" s="242" t="s">
        <v>1818</v>
      </c>
      <c r="C575" s="243" t="s">
        <v>1819</v>
      </c>
      <c r="D575" s="244" t="s">
        <v>216</v>
      </c>
      <c r="E575" s="245">
        <v>84</v>
      </c>
      <c r="F575" s="828"/>
      <c r="G575" s="246">
        <f>E575*F575</f>
        <v>0</v>
      </c>
      <c r="H575" s="247">
        <v>0</v>
      </c>
      <c r="I575" s="248">
        <f>E575*H575</f>
        <v>0</v>
      </c>
      <c r="J575" s="247">
        <v>0</v>
      </c>
      <c r="K575" s="248">
        <f>E575*J575</f>
        <v>0</v>
      </c>
      <c r="O575" s="240">
        <v>2</v>
      </c>
      <c r="AA575" s="213">
        <v>1</v>
      </c>
      <c r="AB575" s="213">
        <v>1</v>
      </c>
      <c r="AC575" s="213">
        <v>1</v>
      </c>
      <c r="AZ575" s="213">
        <v>1</v>
      </c>
      <c r="BA575" s="213">
        <f>IF(AZ575=1,G575,0)</f>
        <v>0</v>
      </c>
      <c r="BB575" s="213">
        <f>IF(AZ575=2,G575,0)</f>
        <v>0</v>
      </c>
      <c r="BC575" s="213">
        <f>IF(AZ575=3,G575,0)</f>
        <v>0</v>
      </c>
      <c r="BD575" s="213">
        <f>IF(AZ575=4,G575,0)</f>
        <v>0</v>
      </c>
      <c r="BE575" s="213">
        <f>IF(AZ575=5,G575,0)</f>
        <v>0</v>
      </c>
      <c r="CA575" s="240">
        <v>1</v>
      </c>
      <c r="CB575" s="240">
        <v>1</v>
      </c>
    </row>
    <row r="576" spans="1:15" ht="12.75">
      <c r="A576" s="249"/>
      <c r="B576" s="250"/>
      <c r="C576" s="768" t="s">
        <v>1820</v>
      </c>
      <c r="D576" s="769"/>
      <c r="E576" s="769"/>
      <c r="F576" s="769"/>
      <c r="G576" s="770"/>
      <c r="I576" s="251"/>
      <c r="K576" s="251"/>
      <c r="L576" s="252" t="s">
        <v>1820</v>
      </c>
      <c r="O576" s="240">
        <v>3</v>
      </c>
    </row>
    <row r="577" spans="1:15" ht="12.75">
      <c r="A577" s="249"/>
      <c r="B577" s="253"/>
      <c r="C577" s="809" t="s">
        <v>1815</v>
      </c>
      <c r="D577" s="810"/>
      <c r="E577" s="254">
        <v>84</v>
      </c>
      <c r="F577" s="255"/>
      <c r="G577" s="256"/>
      <c r="H577" s="257"/>
      <c r="I577" s="251"/>
      <c r="J577" s="258"/>
      <c r="K577" s="251"/>
      <c r="M577" s="252" t="s">
        <v>1815</v>
      </c>
      <c r="O577" s="240"/>
    </row>
    <row r="578" spans="1:80" ht="22.5">
      <c r="A578" s="241">
        <v>121</v>
      </c>
      <c r="B578" s="242" t="s">
        <v>1821</v>
      </c>
      <c r="C578" s="243" t="s">
        <v>1356</v>
      </c>
      <c r="D578" s="244" t="s">
        <v>108</v>
      </c>
      <c r="E578" s="245">
        <v>16</v>
      </c>
      <c r="F578" s="828"/>
      <c r="G578" s="246">
        <f>E578*F578</f>
        <v>0</v>
      </c>
      <c r="H578" s="247">
        <v>0</v>
      </c>
      <c r="I578" s="248">
        <f>E578*H578</f>
        <v>0</v>
      </c>
      <c r="J578" s="247"/>
      <c r="K578" s="248">
        <f>E578*J578</f>
        <v>0</v>
      </c>
      <c r="O578" s="240">
        <v>2</v>
      </c>
      <c r="AA578" s="213">
        <v>12</v>
      </c>
      <c r="AB578" s="213">
        <v>0</v>
      </c>
      <c r="AC578" s="213">
        <v>2</v>
      </c>
      <c r="AZ578" s="213">
        <v>1</v>
      </c>
      <c r="BA578" s="213">
        <f>IF(AZ578=1,G578,0)</f>
        <v>0</v>
      </c>
      <c r="BB578" s="213">
        <f>IF(AZ578=2,G578,0)</f>
        <v>0</v>
      </c>
      <c r="BC578" s="213">
        <f>IF(AZ578=3,G578,0)</f>
        <v>0</v>
      </c>
      <c r="BD578" s="213">
        <f>IF(AZ578=4,G578,0)</f>
        <v>0</v>
      </c>
      <c r="BE578" s="213">
        <f>IF(AZ578=5,G578,0)</f>
        <v>0</v>
      </c>
      <c r="CA578" s="240">
        <v>12</v>
      </c>
      <c r="CB578" s="240">
        <v>0</v>
      </c>
    </row>
    <row r="579" spans="1:15" ht="22.5">
      <c r="A579" s="249"/>
      <c r="B579" s="250"/>
      <c r="C579" s="768" t="s">
        <v>1357</v>
      </c>
      <c r="D579" s="769"/>
      <c r="E579" s="769"/>
      <c r="F579" s="769"/>
      <c r="G579" s="770"/>
      <c r="I579" s="251"/>
      <c r="K579" s="251"/>
      <c r="L579" s="252" t="s">
        <v>1357</v>
      </c>
      <c r="O579" s="240">
        <v>3</v>
      </c>
    </row>
    <row r="580" spans="1:15" ht="12.75">
      <c r="A580" s="249"/>
      <c r="B580" s="250"/>
      <c r="C580" s="768" t="s">
        <v>1358</v>
      </c>
      <c r="D580" s="769"/>
      <c r="E580" s="769"/>
      <c r="F580" s="769"/>
      <c r="G580" s="770"/>
      <c r="I580" s="251"/>
      <c r="K580" s="251"/>
      <c r="L580" s="252" t="s">
        <v>1358</v>
      </c>
      <c r="O580" s="240">
        <v>3</v>
      </c>
    </row>
    <row r="581" spans="1:15" ht="12.75">
      <c r="A581" s="249"/>
      <c r="B581" s="250"/>
      <c r="C581" s="768" t="s">
        <v>1359</v>
      </c>
      <c r="D581" s="769"/>
      <c r="E581" s="769"/>
      <c r="F581" s="769"/>
      <c r="G581" s="770"/>
      <c r="I581" s="251"/>
      <c r="K581" s="251"/>
      <c r="L581" s="252" t="s">
        <v>1359</v>
      </c>
      <c r="O581" s="240">
        <v>3</v>
      </c>
    </row>
    <row r="582" spans="1:15" ht="12.75">
      <c r="A582" s="249"/>
      <c r="B582" s="250"/>
      <c r="C582" s="768" t="s">
        <v>1360</v>
      </c>
      <c r="D582" s="769"/>
      <c r="E582" s="769"/>
      <c r="F582" s="769"/>
      <c r="G582" s="770"/>
      <c r="I582" s="251"/>
      <c r="K582" s="251"/>
      <c r="L582" s="252" t="s">
        <v>1360</v>
      </c>
      <c r="O582" s="240">
        <v>3</v>
      </c>
    </row>
    <row r="583" spans="1:15" ht="45">
      <c r="A583" s="249"/>
      <c r="B583" s="250"/>
      <c r="C583" s="768" t="s">
        <v>1822</v>
      </c>
      <c r="D583" s="769"/>
      <c r="E583" s="769"/>
      <c r="F583" s="769"/>
      <c r="G583" s="770"/>
      <c r="I583" s="251"/>
      <c r="K583" s="251"/>
      <c r="L583" s="252" t="s">
        <v>1822</v>
      </c>
      <c r="O583" s="240">
        <v>3</v>
      </c>
    </row>
    <row r="584" spans="1:15" ht="12.75">
      <c r="A584" s="249"/>
      <c r="B584" s="250"/>
      <c r="C584" s="768" t="s">
        <v>1362</v>
      </c>
      <c r="D584" s="769"/>
      <c r="E584" s="769"/>
      <c r="F584" s="769"/>
      <c r="G584" s="770"/>
      <c r="I584" s="251"/>
      <c r="K584" s="251"/>
      <c r="L584" s="252" t="s">
        <v>1362</v>
      </c>
      <c r="O584" s="240">
        <v>3</v>
      </c>
    </row>
    <row r="585" spans="1:15" ht="12.75">
      <c r="A585" s="249"/>
      <c r="B585" s="250"/>
      <c r="C585" s="768" t="s">
        <v>1363</v>
      </c>
      <c r="D585" s="769"/>
      <c r="E585" s="769"/>
      <c r="F585" s="769"/>
      <c r="G585" s="770"/>
      <c r="I585" s="251"/>
      <c r="K585" s="251"/>
      <c r="L585" s="252" t="s">
        <v>1363</v>
      </c>
      <c r="O585" s="240">
        <v>3</v>
      </c>
    </row>
    <row r="586" spans="1:15" ht="12.75">
      <c r="A586" s="249"/>
      <c r="B586" s="253"/>
      <c r="C586" s="809" t="s">
        <v>1823</v>
      </c>
      <c r="D586" s="810"/>
      <c r="E586" s="254">
        <v>12</v>
      </c>
      <c r="F586" s="255"/>
      <c r="G586" s="256"/>
      <c r="H586" s="257"/>
      <c r="I586" s="251"/>
      <c r="J586" s="258"/>
      <c r="K586" s="251"/>
      <c r="M586" s="252" t="s">
        <v>1823</v>
      </c>
      <c r="O586" s="240"/>
    </row>
    <row r="587" spans="1:15" ht="12.75">
      <c r="A587" s="249"/>
      <c r="B587" s="253"/>
      <c r="C587" s="809" t="s">
        <v>1824</v>
      </c>
      <c r="D587" s="810"/>
      <c r="E587" s="254">
        <v>1</v>
      </c>
      <c r="F587" s="255"/>
      <c r="G587" s="256"/>
      <c r="H587" s="257"/>
      <c r="I587" s="251"/>
      <c r="J587" s="258"/>
      <c r="K587" s="251"/>
      <c r="M587" s="252" t="s">
        <v>1824</v>
      </c>
      <c r="O587" s="240"/>
    </row>
    <row r="588" spans="1:15" ht="12.75">
      <c r="A588" s="249"/>
      <c r="B588" s="253"/>
      <c r="C588" s="809" t="s">
        <v>1825</v>
      </c>
      <c r="D588" s="810"/>
      <c r="E588" s="254">
        <v>1</v>
      </c>
      <c r="F588" s="255"/>
      <c r="G588" s="256"/>
      <c r="H588" s="257"/>
      <c r="I588" s="251"/>
      <c r="J588" s="258"/>
      <c r="K588" s="251"/>
      <c r="M588" s="252" t="s">
        <v>1825</v>
      </c>
      <c r="O588" s="240"/>
    </row>
    <row r="589" spans="1:15" ht="12.75">
      <c r="A589" s="249"/>
      <c r="B589" s="253"/>
      <c r="C589" s="809" t="s">
        <v>1826</v>
      </c>
      <c r="D589" s="810"/>
      <c r="E589" s="254">
        <v>1</v>
      </c>
      <c r="F589" s="255"/>
      <c r="G589" s="256"/>
      <c r="H589" s="257"/>
      <c r="I589" s="251"/>
      <c r="J589" s="258"/>
      <c r="K589" s="251"/>
      <c r="M589" s="252" t="s">
        <v>1826</v>
      </c>
      <c r="O589" s="240"/>
    </row>
    <row r="590" spans="1:15" ht="12.75">
      <c r="A590" s="249"/>
      <c r="B590" s="253"/>
      <c r="C590" s="809" t="s">
        <v>1827</v>
      </c>
      <c r="D590" s="810"/>
      <c r="E590" s="254">
        <v>1</v>
      </c>
      <c r="F590" s="255"/>
      <c r="G590" s="256"/>
      <c r="H590" s="257"/>
      <c r="I590" s="251"/>
      <c r="J590" s="258"/>
      <c r="K590" s="251"/>
      <c r="M590" s="252" t="s">
        <v>1827</v>
      </c>
      <c r="O590" s="240"/>
    </row>
    <row r="591" spans="1:80" ht="22.5">
      <c r="A591" s="241">
        <v>122</v>
      </c>
      <c r="B591" s="242" t="s">
        <v>1828</v>
      </c>
      <c r="C591" s="243" t="s">
        <v>1829</v>
      </c>
      <c r="D591" s="244" t="s">
        <v>108</v>
      </c>
      <c r="E591" s="245">
        <v>1</v>
      </c>
      <c r="F591" s="828"/>
      <c r="G591" s="246">
        <f>E591*F591</f>
        <v>0</v>
      </c>
      <c r="H591" s="247">
        <v>0</v>
      </c>
      <c r="I591" s="248">
        <f>E591*H591</f>
        <v>0</v>
      </c>
      <c r="J591" s="247"/>
      <c r="K591" s="248">
        <f>E591*J591</f>
        <v>0</v>
      </c>
      <c r="O591" s="240">
        <v>2</v>
      </c>
      <c r="AA591" s="213">
        <v>12</v>
      </c>
      <c r="AB591" s="213">
        <v>0</v>
      </c>
      <c r="AC591" s="213">
        <v>94</v>
      </c>
      <c r="AZ591" s="213">
        <v>1</v>
      </c>
      <c r="BA591" s="213">
        <f>IF(AZ591=1,G591,0)</f>
        <v>0</v>
      </c>
      <c r="BB591" s="213">
        <f>IF(AZ591=2,G591,0)</f>
        <v>0</v>
      </c>
      <c r="BC591" s="213">
        <f>IF(AZ591=3,G591,0)</f>
        <v>0</v>
      </c>
      <c r="BD591" s="213">
        <f>IF(AZ591=4,G591,0)</f>
        <v>0</v>
      </c>
      <c r="BE591" s="213">
        <f>IF(AZ591=5,G591,0)</f>
        <v>0</v>
      </c>
      <c r="CA591" s="240">
        <v>12</v>
      </c>
      <c r="CB591" s="240">
        <v>0</v>
      </c>
    </row>
    <row r="592" spans="1:15" ht="22.5">
      <c r="A592" s="249"/>
      <c r="B592" s="250"/>
      <c r="C592" s="768" t="s">
        <v>1357</v>
      </c>
      <c r="D592" s="769"/>
      <c r="E592" s="769"/>
      <c r="F592" s="769"/>
      <c r="G592" s="770"/>
      <c r="I592" s="251"/>
      <c r="K592" s="251"/>
      <c r="L592" s="252" t="s">
        <v>1357</v>
      </c>
      <c r="O592" s="240">
        <v>3</v>
      </c>
    </row>
    <row r="593" spans="1:15" ht="12.75">
      <c r="A593" s="249"/>
      <c r="B593" s="250"/>
      <c r="C593" s="768" t="s">
        <v>1359</v>
      </c>
      <c r="D593" s="769"/>
      <c r="E593" s="769"/>
      <c r="F593" s="769"/>
      <c r="G593" s="770"/>
      <c r="I593" s="251"/>
      <c r="K593" s="251"/>
      <c r="L593" s="252" t="s">
        <v>1359</v>
      </c>
      <c r="O593" s="240">
        <v>3</v>
      </c>
    </row>
    <row r="594" spans="1:15" ht="12.75">
      <c r="A594" s="249"/>
      <c r="B594" s="250"/>
      <c r="C594" s="768" t="s">
        <v>1360</v>
      </c>
      <c r="D594" s="769"/>
      <c r="E594" s="769"/>
      <c r="F594" s="769"/>
      <c r="G594" s="770"/>
      <c r="I594" s="251"/>
      <c r="K594" s="251"/>
      <c r="L594" s="252" t="s">
        <v>1360</v>
      </c>
      <c r="O594" s="240">
        <v>3</v>
      </c>
    </row>
    <row r="595" spans="1:15" ht="45">
      <c r="A595" s="249"/>
      <c r="B595" s="250"/>
      <c r="C595" s="768" t="s">
        <v>1822</v>
      </c>
      <c r="D595" s="769"/>
      <c r="E595" s="769"/>
      <c r="F595" s="769"/>
      <c r="G595" s="770"/>
      <c r="I595" s="251"/>
      <c r="K595" s="251"/>
      <c r="L595" s="252" t="s">
        <v>1822</v>
      </c>
      <c r="O595" s="240">
        <v>3</v>
      </c>
    </row>
    <row r="596" spans="1:15" ht="12.75">
      <c r="A596" s="249"/>
      <c r="B596" s="250"/>
      <c r="C596" s="768" t="s">
        <v>1362</v>
      </c>
      <c r="D596" s="769"/>
      <c r="E596" s="769"/>
      <c r="F596" s="769"/>
      <c r="G596" s="770"/>
      <c r="I596" s="251"/>
      <c r="K596" s="251"/>
      <c r="L596" s="252" t="s">
        <v>1362</v>
      </c>
      <c r="O596" s="240">
        <v>3</v>
      </c>
    </row>
    <row r="597" spans="1:15" ht="12.75">
      <c r="A597" s="249"/>
      <c r="B597" s="250"/>
      <c r="C597" s="768" t="s">
        <v>1363</v>
      </c>
      <c r="D597" s="769"/>
      <c r="E597" s="769"/>
      <c r="F597" s="769"/>
      <c r="G597" s="770"/>
      <c r="I597" s="251"/>
      <c r="K597" s="251"/>
      <c r="L597" s="252" t="s">
        <v>1363</v>
      </c>
      <c r="O597" s="240">
        <v>3</v>
      </c>
    </row>
    <row r="598" spans="1:15" ht="12.75">
      <c r="A598" s="249"/>
      <c r="B598" s="253"/>
      <c r="C598" s="809" t="s">
        <v>1830</v>
      </c>
      <c r="D598" s="810"/>
      <c r="E598" s="254">
        <v>1</v>
      </c>
      <c r="F598" s="255"/>
      <c r="G598" s="256"/>
      <c r="H598" s="257"/>
      <c r="I598" s="251"/>
      <c r="J598" s="258"/>
      <c r="K598" s="251"/>
      <c r="M598" s="252" t="s">
        <v>1830</v>
      </c>
      <c r="O598" s="240"/>
    </row>
    <row r="599" spans="1:80" ht="22.5">
      <c r="A599" s="241">
        <v>123</v>
      </c>
      <c r="B599" s="242" t="s">
        <v>1831</v>
      </c>
      <c r="C599" s="243" t="s">
        <v>1832</v>
      </c>
      <c r="D599" s="244" t="s">
        <v>355</v>
      </c>
      <c r="E599" s="245">
        <v>29</v>
      </c>
      <c r="F599" s="828"/>
      <c r="G599" s="246">
        <f>E599*F599</f>
        <v>0</v>
      </c>
      <c r="H599" s="247">
        <v>0</v>
      </c>
      <c r="I599" s="248">
        <f>E599*H599</f>
        <v>0</v>
      </c>
      <c r="J599" s="247"/>
      <c r="K599" s="248">
        <f>E599*J599</f>
        <v>0</v>
      </c>
      <c r="O599" s="240">
        <v>2</v>
      </c>
      <c r="AA599" s="213">
        <v>12</v>
      </c>
      <c r="AB599" s="213">
        <v>0</v>
      </c>
      <c r="AC599" s="213">
        <v>3</v>
      </c>
      <c r="AZ599" s="213">
        <v>1</v>
      </c>
      <c r="BA599" s="213">
        <f>IF(AZ599=1,G599,0)</f>
        <v>0</v>
      </c>
      <c r="BB599" s="213">
        <f>IF(AZ599=2,G599,0)</f>
        <v>0</v>
      </c>
      <c r="BC599" s="213">
        <f>IF(AZ599=3,G599,0)</f>
        <v>0</v>
      </c>
      <c r="BD599" s="213">
        <f>IF(AZ599=4,G599,0)</f>
        <v>0</v>
      </c>
      <c r="BE599" s="213">
        <f>IF(AZ599=5,G599,0)</f>
        <v>0</v>
      </c>
      <c r="CA599" s="240">
        <v>12</v>
      </c>
      <c r="CB599" s="240">
        <v>0</v>
      </c>
    </row>
    <row r="600" spans="1:80" ht="12.75">
      <c r="A600" s="241">
        <v>124</v>
      </c>
      <c r="B600" s="242" t="s">
        <v>1365</v>
      </c>
      <c r="C600" s="243" t="s">
        <v>1366</v>
      </c>
      <c r="D600" s="244" t="s">
        <v>355</v>
      </c>
      <c r="E600" s="245">
        <v>17</v>
      </c>
      <c r="F600" s="828"/>
      <c r="G600" s="246">
        <f>E600*F600</f>
        <v>0</v>
      </c>
      <c r="H600" s="247">
        <v>0.00702</v>
      </c>
      <c r="I600" s="248">
        <f>E600*H600</f>
        <v>0.11934</v>
      </c>
      <c r="J600" s="247">
        <v>0</v>
      </c>
      <c r="K600" s="248">
        <f>E600*J600</f>
        <v>0</v>
      </c>
      <c r="O600" s="240">
        <v>2</v>
      </c>
      <c r="AA600" s="213">
        <v>1</v>
      </c>
      <c r="AB600" s="213">
        <v>1</v>
      </c>
      <c r="AC600" s="213">
        <v>1</v>
      </c>
      <c r="AZ600" s="213">
        <v>1</v>
      </c>
      <c r="BA600" s="213">
        <f>IF(AZ600=1,G600,0)</f>
        <v>0</v>
      </c>
      <c r="BB600" s="213">
        <f>IF(AZ600=2,G600,0)</f>
        <v>0</v>
      </c>
      <c r="BC600" s="213">
        <f>IF(AZ600=3,G600,0)</f>
        <v>0</v>
      </c>
      <c r="BD600" s="213">
        <f>IF(AZ600=4,G600,0)</f>
        <v>0</v>
      </c>
      <c r="BE600" s="213">
        <f>IF(AZ600=5,G600,0)</f>
        <v>0</v>
      </c>
      <c r="CA600" s="240">
        <v>1</v>
      </c>
      <c r="CB600" s="240">
        <v>1</v>
      </c>
    </row>
    <row r="601" spans="1:15" ht="22.5">
      <c r="A601" s="249"/>
      <c r="B601" s="250"/>
      <c r="C601" s="768" t="s">
        <v>1833</v>
      </c>
      <c r="D601" s="769"/>
      <c r="E601" s="769"/>
      <c r="F601" s="769"/>
      <c r="G601" s="770"/>
      <c r="I601" s="251"/>
      <c r="K601" s="251"/>
      <c r="L601" s="252" t="s">
        <v>1833</v>
      </c>
      <c r="O601" s="240">
        <v>3</v>
      </c>
    </row>
    <row r="602" spans="1:80" ht="22.5">
      <c r="A602" s="241">
        <v>125</v>
      </c>
      <c r="B602" s="242" t="s">
        <v>1368</v>
      </c>
      <c r="C602" s="243" t="s">
        <v>1369</v>
      </c>
      <c r="D602" s="244" t="s">
        <v>355</v>
      </c>
      <c r="E602" s="245">
        <v>15</v>
      </c>
      <c r="F602" s="828"/>
      <c r="G602" s="246">
        <f>E602*F602</f>
        <v>0</v>
      </c>
      <c r="H602" s="247">
        <v>0.068</v>
      </c>
      <c r="I602" s="248">
        <f>E602*H602</f>
        <v>1.02</v>
      </c>
      <c r="J602" s="247"/>
      <c r="K602" s="248">
        <f>E602*J602</f>
        <v>0</v>
      </c>
      <c r="O602" s="240">
        <v>2</v>
      </c>
      <c r="AA602" s="213">
        <v>12</v>
      </c>
      <c r="AB602" s="213">
        <v>0</v>
      </c>
      <c r="AC602" s="213">
        <v>92</v>
      </c>
      <c r="AZ602" s="213">
        <v>1</v>
      </c>
      <c r="BA602" s="213">
        <f>IF(AZ602=1,G602,0)</f>
        <v>0</v>
      </c>
      <c r="BB602" s="213">
        <f>IF(AZ602=2,G602,0)</f>
        <v>0</v>
      </c>
      <c r="BC602" s="213">
        <f>IF(AZ602=3,G602,0)</f>
        <v>0</v>
      </c>
      <c r="BD602" s="213">
        <f>IF(AZ602=4,G602,0)</f>
        <v>0</v>
      </c>
      <c r="BE602" s="213">
        <f>IF(AZ602=5,G602,0)</f>
        <v>0</v>
      </c>
      <c r="CA602" s="240">
        <v>12</v>
      </c>
      <c r="CB602" s="240">
        <v>0</v>
      </c>
    </row>
    <row r="603" spans="1:15" ht="22.5">
      <c r="A603" s="249"/>
      <c r="B603" s="250"/>
      <c r="C603" s="768" t="s">
        <v>1370</v>
      </c>
      <c r="D603" s="769"/>
      <c r="E603" s="769"/>
      <c r="F603" s="769"/>
      <c r="G603" s="770"/>
      <c r="I603" s="251"/>
      <c r="K603" s="251"/>
      <c r="L603" s="252" t="s">
        <v>1370</v>
      </c>
      <c r="O603" s="240">
        <v>3</v>
      </c>
    </row>
    <row r="604" spans="1:15" ht="12.75">
      <c r="A604" s="249"/>
      <c r="B604" s="250"/>
      <c r="C604" s="768" t="s">
        <v>1371</v>
      </c>
      <c r="D604" s="769"/>
      <c r="E604" s="769"/>
      <c r="F604" s="769"/>
      <c r="G604" s="770"/>
      <c r="I604" s="251"/>
      <c r="K604" s="251"/>
      <c r="L604" s="252" t="s">
        <v>1371</v>
      </c>
      <c r="O604" s="240">
        <v>3</v>
      </c>
    </row>
    <row r="605" spans="1:80" ht="22.5">
      <c r="A605" s="241">
        <v>126</v>
      </c>
      <c r="B605" s="242" t="s">
        <v>1372</v>
      </c>
      <c r="C605" s="243" t="s">
        <v>1373</v>
      </c>
      <c r="D605" s="244" t="s">
        <v>355</v>
      </c>
      <c r="E605" s="245">
        <v>2</v>
      </c>
      <c r="F605" s="828"/>
      <c r="G605" s="246">
        <f>E605*F605</f>
        <v>0</v>
      </c>
      <c r="H605" s="247">
        <v>0.0546</v>
      </c>
      <c r="I605" s="248">
        <f>E605*H605</f>
        <v>0.1092</v>
      </c>
      <c r="J605" s="247"/>
      <c r="K605" s="248">
        <f>E605*J605</f>
        <v>0</v>
      </c>
      <c r="O605" s="240">
        <v>2</v>
      </c>
      <c r="AA605" s="213">
        <v>12</v>
      </c>
      <c r="AB605" s="213">
        <v>0</v>
      </c>
      <c r="AC605" s="213">
        <v>93</v>
      </c>
      <c r="AZ605" s="213">
        <v>1</v>
      </c>
      <c r="BA605" s="213">
        <f>IF(AZ605=1,G605,0)</f>
        <v>0</v>
      </c>
      <c r="BB605" s="213">
        <f>IF(AZ605=2,G605,0)</f>
        <v>0</v>
      </c>
      <c r="BC605" s="213">
        <f>IF(AZ605=3,G605,0)</f>
        <v>0</v>
      </c>
      <c r="BD605" s="213">
        <f>IF(AZ605=4,G605,0)</f>
        <v>0</v>
      </c>
      <c r="BE605" s="213">
        <f>IF(AZ605=5,G605,0)</f>
        <v>0</v>
      </c>
      <c r="CA605" s="240">
        <v>12</v>
      </c>
      <c r="CB605" s="240">
        <v>0</v>
      </c>
    </row>
    <row r="606" spans="1:15" ht="22.5">
      <c r="A606" s="249"/>
      <c r="B606" s="250"/>
      <c r="C606" s="768" t="s">
        <v>1370</v>
      </c>
      <c r="D606" s="769"/>
      <c r="E606" s="769"/>
      <c r="F606" s="769"/>
      <c r="G606" s="770"/>
      <c r="I606" s="251"/>
      <c r="K606" s="251"/>
      <c r="L606" s="252" t="s">
        <v>1370</v>
      </c>
      <c r="O606" s="240">
        <v>3</v>
      </c>
    </row>
    <row r="607" spans="1:80" ht="22.5">
      <c r="A607" s="241">
        <v>127</v>
      </c>
      <c r="B607" s="242" t="s">
        <v>1374</v>
      </c>
      <c r="C607" s="243" t="s">
        <v>1834</v>
      </c>
      <c r="D607" s="244" t="s">
        <v>355</v>
      </c>
      <c r="E607" s="245">
        <v>1</v>
      </c>
      <c r="F607" s="828"/>
      <c r="G607" s="246">
        <f>E607*F607</f>
        <v>0</v>
      </c>
      <c r="H607" s="247">
        <v>0</v>
      </c>
      <c r="I607" s="248">
        <f>E607*H607</f>
        <v>0</v>
      </c>
      <c r="J607" s="247"/>
      <c r="K607" s="248">
        <f>E607*J607</f>
        <v>0</v>
      </c>
      <c r="O607" s="240">
        <v>2</v>
      </c>
      <c r="AA607" s="213">
        <v>12</v>
      </c>
      <c r="AB607" s="213">
        <v>0</v>
      </c>
      <c r="AC607" s="213">
        <v>151</v>
      </c>
      <c r="AZ607" s="213">
        <v>1</v>
      </c>
      <c r="BA607" s="213">
        <f>IF(AZ607=1,G607,0)</f>
        <v>0</v>
      </c>
      <c r="BB607" s="213">
        <f>IF(AZ607=2,G607,0)</f>
        <v>0</v>
      </c>
      <c r="BC607" s="213">
        <f>IF(AZ607=3,G607,0)</f>
        <v>0</v>
      </c>
      <c r="BD607" s="213">
        <f>IF(AZ607=4,G607,0)</f>
        <v>0</v>
      </c>
      <c r="BE607" s="213">
        <f>IF(AZ607=5,G607,0)</f>
        <v>0</v>
      </c>
      <c r="CA607" s="240">
        <v>12</v>
      </c>
      <c r="CB607" s="240">
        <v>0</v>
      </c>
    </row>
    <row r="608" spans="1:80" ht="22.5">
      <c r="A608" s="241">
        <v>128</v>
      </c>
      <c r="B608" s="242" t="s">
        <v>1377</v>
      </c>
      <c r="C608" s="243" t="s">
        <v>1835</v>
      </c>
      <c r="D608" s="244" t="s">
        <v>355</v>
      </c>
      <c r="E608" s="245">
        <v>1</v>
      </c>
      <c r="F608" s="828"/>
      <c r="G608" s="246">
        <f>E608*F608</f>
        <v>0</v>
      </c>
      <c r="H608" s="247">
        <v>0</v>
      </c>
      <c r="I608" s="248">
        <f>E608*H608</f>
        <v>0</v>
      </c>
      <c r="J608" s="247"/>
      <c r="K608" s="248">
        <f>E608*J608</f>
        <v>0</v>
      </c>
      <c r="O608" s="240">
        <v>2</v>
      </c>
      <c r="AA608" s="213">
        <v>12</v>
      </c>
      <c r="AB608" s="213">
        <v>0</v>
      </c>
      <c r="AC608" s="213">
        <v>152</v>
      </c>
      <c r="AZ608" s="213">
        <v>1</v>
      </c>
      <c r="BA608" s="213">
        <f>IF(AZ608=1,G608,0)</f>
        <v>0</v>
      </c>
      <c r="BB608" s="213">
        <f>IF(AZ608=2,G608,0)</f>
        <v>0</v>
      </c>
      <c r="BC608" s="213">
        <f>IF(AZ608=3,G608,0)</f>
        <v>0</v>
      </c>
      <c r="BD608" s="213">
        <f>IF(AZ608=4,G608,0)</f>
        <v>0</v>
      </c>
      <c r="BE608" s="213">
        <f>IF(AZ608=5,G608,0)</f>
        <v>0</v>
      </c>
      <c r="CA608" s="240">
        <v>12</v>
      </c>
      <c r="CB608" s="240">
        <v>0</v>
      </c>
    </row>
    <row r="609" spans="1:80" ht="12.75">
      <c r="A609" s="241">
        <v>129</v>
      </c>
      <c r="B609" s="242" t="s">
        <v>1836</v>
      </c>
      <c r="C609" s="243" t="s">
        <v>1837</v>
      </c>
      <c r="D609" s="244" t="s">
        <v>355</v>
      </c>
      <c r="E609" s="245">
        <v>1</v>
      </c>
      <c r="F609" s="828"/>
      <c r="G609" s="246">
        <f>E609*F609</f>
        <v>0</v>
      </c>
      <c r="H609" s="247">
        <v>0.32974</v>
      </c>
      <c r="I609" s="248">
        <f>E609*H609</f>
        <v>0.32974</v>
      </c>
      <c r="J609" s="247"/>
      <c r="K609" s="248">
        <f>E609*J609</f>
        <v>0</v>
      </c>
      <c r="O609" s="240">
        <v>2</v>
      </c>
      <c r="AA609" s="213">
        <v>12</v>
      </c>
      <c r="AB609" s="213">
        <v>0</v>
      </c>
      <c r="AC609" s="213">
        <v>154</v>
      </c>
      <c r="AZ609" s="213">
        <v>1</v>
      </c>
      <c r="BA609" s="213">
        <f>IF(AZ609=1,G609,0)</f>
        <v>0</v>
      </c>
      <c r="BB609" s="213">
        <f>IF(AZ609=2,G609,0)</f>
        <v>0</v>
      </c>
      <c r="BC609" s="213">
        <f>IF(AZ609=3,G609,0)</f>
        <v>0</v>
      </c>
      <c r="BD609" s="213">
        <f>IF(AZ609=4,G609,0)</f>
        <v>0</v>
      </c>
      <c r="BE609" s="213">
        <f>IF(AZ609=5,G609,0)</f>
        <v>0</v>
      </c>
      <c r="CA609" s="240">
        <v>12</v>
      </c>
      <c r="CB609" s="240">
        <v>0</v>
      </c>
    </row>
    <row r="610" spans="1:15" ht="12.75">
      <c r="A610" s="249"/>
      <c r="B610" s="253"/>
      <c r="C610" s="809" t="s">
        <v>1838</v>
      </c>
      <c r="D610" s="810"/>
      <c r="E610" s="254">
        <v>1</v>
      </c>
      <c r="F610" s="255"/>
      <c r="G610" s="256"/>
      <c r="H610" s="257"/>
      <c r="I610" s="251"/>
      <c r="J610" s="258"/>
      <c r="K610" s="251"/>
      <c r="M610" s="252" t="s">
        <v>1838</v>
      </c>
      <c r="O610" s="240"/>
    </row>
    <row r="611" spans="1:57" ht="12.75">
      <c r="A611" s="259"/>
      <c r="B611" s="260" t="s">
        <v>96</v>
      </c>
      <c r="C611" s="261" t="s">
        <v>175</v>
      </c>
      <c r="D611" s="262"/>
      <c r="E611" s="263"/>
      <c r="F611" s="264"/>
      <c r="G611" s="265">
        <f>SUM(G553:G610)</f>
        <v>0</v>
      </c>
      <c r="H611" s="266"/>
      <c r="I611" s="267">
        <f>SUM(I553:I610)</f>
        <v>1.57828</v>
      </c>
      <c r="J611" s="266"/>
      <c r="K611" s="267">
        <f>SUM(K553:K610)</f>
        <v>0</v>
      </c>
      <c r="O611" s="240">
        <v>4</v>
      </c>
      <c r="BA611" s="268">
        <f>SUM(BA553:BA610)</f>
        <v>0</v>
      </c>
      <c r="BB611" s="268">
        <f>SUM(BB553:BB610)</f>
        <v>0</v>
      </c>
      <c r="BC611" s="268">
        <f>SUM(BC553:BC610)</f>
        <v>0</v>
      </c>
      <c r="BD611" s="268">
        <f>SUM(BD553:BD610)</f>
        <v>0</v>
      </c>
      <c r="BE611" s="268">
        <f>SUM(BE553:BE610)</f>
        <v>0</v>
      </c>
    </row>
    <row r="612" spans="1:15" ht="12.75">
      <c r="A612" s="230" t="s">
        <v>93</v>
      </c>
      <c r="B612" s="231" t="s">
        <v>1380</v>
      </c>
      <c r="C612" s="232" t="s">
        <v>1381</v>
      </c>
      <c r="D612" s="233"/>
      <c r="E612" s="234"/>
      <c r="F612" s="234"/>
      <c r="G612" s="235"/>
      <c r="H612" s="236"/>
      <c r="I612" s="237"/>
      <c r="J612" s="238"/>
      <c r="K612" s="239"/>
      <c r="O612" s="240">
        <v>1</v>
      </c>
    </row>
    <row r="613" spans="1:80" ht="12.75">
      <c r="A613" s="241">
        <v>130</v>
      </c>
      <c r="B613" s="242" t="s">
        <v>1383</v>
      </c>
      <c r="C613" s="243" t="s">
        <v>1384</v>
      </c>
      <c r="D613" s="244" t="s">
        <v>216</v>
      </c>
      <c r="E613" s="245">
        <v>13</v>
      </c>
      <c r="F613" s="828"/>
      <c r="G613" s="246">
        <f>E613*F613</f>
        <v>0</v>
      </c>
      <c r="H613" s="247">
        <v>0</v>
      </c>
      <c r="I613" s="248">
        <f>E613*H613</f>
        <v>0</v>
      </c>
      <c r="J613" s="247">
        <v>0</v>
      </c>
      <c r="K613" s="248">
        <f>E613*J613</f>
        <v>0</v>
      </c>
      <c r="O613" s="240">
        <v>2</v>
      </c>
      <c r="AA613" s="213">
        <v>1</v>
      </c>
      <c r="AB613" s="213">
        <v>1</v>
      </c>
      <c r="AC613" s="213">
        <v>1</v>
      </c>
      <c r="AZ613" s="213">
        <v>1</v>
      </c>
      <c r="BA613" s="213">
        <f>IF(AZ613=1,G613,0)</f>
        <v>0</v>
      </c>
      <c r="BB613" s="213">
        <f>IF(AZ613=2,G613,0)</f>
        <v>0</v>
      </c>
      <c r="BC613" s="213">
        <f>IF(AZ613=3,G613,0)</f>
        <v>0</v>
      </c>
      <c r="BD613" s="213">
        <f>IF(AZ613=4,G613,0)</f>
        <v>0</v>
      </c>
      <c r="BE613" s="213">
        <f>IF(AZ613=5,G613,0)</f>
        <v>0</v>
      </c>
      <c r="CA613" s="240">
        <v>1</v>
      </c>
      <c r="CB613" s="240">
        <v>1</v>
      </c>
    </row>
    <row r="614" spans="1:15" ht="12.75">
      <c r="A614" s="249"/>
      <c r="B614" s="253"/>
      <c r="C614" s="809" t="s">
        <v>1839</v>
      </c>
      <c r="D614" s="810"/>
      <c r="E614" s="254">
        <v>9</v>
      </c>
      <c r="F614" s="255"/>
      <c r="G614" s="256"/>
      <c r="H614" s="257"/>
      <c r="I614" s="251"/>
      <c r="J614" s="258"/>
      <c r="K614" s="251"/>
      <c r="M614" s="252" t="s">
        <v>1839</v>
      </c>
      <c r="O614" s="240"/>
    </row>
    <row r="615" spans="1:15" ht="12.75">
      <c r="A615" s="249"/>
      <c r="B615" s="253"/>
      <c r="C615" s="809" t="s">
        <v>1840</v>
      </c>
      <c r="D615" s="810"/>
      <c r="E615" s="254">
        <v>4</v>
      </c>
      <c r="F615" s="255"/>
      <c r="G615" s="256"/>
      <c r="H615" s="257"/>
      <c r="I615" s="251"/>
      <c r="J615" s="258"/>
      <c r="K615" s="251"/>
      <c r="M615" s="252" t="s">
        <v>1840</v>
      </c>
      <c r="O615" s="240"/>
    </row>
    <row r="616" spans="1:80" ht="12.75">
      <c r="A616" s="241">
        <v>131</v>
      </c>
      <c r="B616" s="242" t="s">
        <v>1841</v>
      </c>
      <c r="C616" s="243" t="s">
        <v>1842</v>
      </c>
      <c r="D616" s="244" t="s">
        <v>216</v>
      </c>
      <c r="E616" s="245">
        <v>12</v>
      </c>
      <c r="F616" s="828"/>
      <c r="G616" s="246">
        <f>E616*F616</f>
        <v>0</v>
      </c>
      <c r="H616" s="247">
        <v>0</v>
      </c>
      <c r="I616" s="248">
        <f>E616*H616</f>
        <v>0</v>
      </c>
      <c r="J616" s="247"/>
      <c r="K616" s="248">
        <f>E616*J616</f>
        <v>0</v>
      </c>
      <c r="O616" s="240">
        <v>2</v>
      </c>
      <c r="AA616" s="213">
        <v>12</v>
      </c>
      <c r="AB616" s="213">
        <v>0</v>
      </c>
      <c r="AC616" s="213">
        <v>155</v>
      </c>
      <c r="AZ616" s="213">
        <v>1</v>
      </c>
      <c r="BA616" s="213">
        <f>IF(AZ616=1,G616,0)</f>
        <v>0</v>
      </c>
      <c r="BB616" s="213">
        <f>IF(AZ616=2,G616,0)</f>
        <v>0</v>
      </c>
      <c r="BC616" s="213">
        <f>IF(AZ616=3,G616,0)</f>
        <v>0</v>
      </c>
      <c r="BD616" s="213">
        <f>IF(AZ616=4,G616,0)</f>
        <v>0</v>
      </c>
      <c r="BE616" s="213">
        <f>IF(AZ616=5,G616,0)</f>
        <v>0</v>
      </c>
      <c r="CA616" s="240">
        <v>12</v>
      </c>
      <c r="CB616" s="240">
        <v>0</v>
      </c>
    </row>
    <row r="617" spans="1:15" ht="12.75">
      <c r="A617" s="249"/>
      <c r="B617" s="253"/>
      <c r="C617" s="809" t="s">
        <v>1843</v>
      </c>
      <c r="D617" s="810"/>
      <c r="E617" s="254">
        <v>12</v>
      </c>
      <c r="F617" s="255"/>
      <c r="G617" s="256"/>
      <c r="H617" s="257"/>
      <c r="I617" s="251"/>
      <c r="J617" s="258"/>
      <c r="K617" s="251"/>
      <c r="M617" s="252" t="s">
        <v>1843</v>
      </c>
      <c r="O617" s="240"/>
    </row>
    <row r="618" spans="1:57" ht="12.75">
      <c r="A618" s="259"/>
      <c r="B618" s="260" t="s">
        <v>96</v>
      </c>
      <c r="C618" s="261" t="s">
        <v>1382</v>
      </c>
      <c r="D618" s="262"/>
      <c r="E618" s="263"/>
      <c r="F618" s="264"/>
      <c r="G618" s="265">
        <f>SUM(G612:G617)</f>
        <v>0</v>
      </c>
      <c r="H618" s="266"/>
      <c r="I618" s="267">
        <f>SUM(I612:I617)</f>
        <v>0</v>
      </c>
      <c r="J618" s="266"/>
      <c r="K618" s="267">
        <f>SUM(K612:K617)</f>
        <v>0</v>
      </c>
      <c r="O618" s="240">
        <v>4</v>
      </c>
      <c r="BA618" s="268">
        <f>SUM(BA612:BA617)</f>
        <v>0</v>
      </c>
      <c r="BB618" s="268">
        <f>SUM(BB612:BB617)</f>
        <v>0</v>
      </c>
      <c r="BC618" s="268">
        <f>SUM(BC612:BC617)</f>
        <v>0</v>
      </c>
      <c r="BD618" s="268">
        <f>SUM(BD612:BD617)</f>
        <v>0</v>
      </c>
      <c r="BE618" s="268">
        <f>SUM(BE612:BE617)</f>
        <v>0</v>
      </c>
    </row>
    <row r="619" spans="1:15" ht="12.75">
      <c r="A619" s="230" t="s">
        <v>93</v>
      </c>
      <c r="B619" s="231" t="s">
        <v>740</v>
      </c>
      <c r="C619" s="232" t="s">
        <v>741</v>
      </c>
      <c r="D619" s="233"/>
      <c r="E619" s="234"/>
      <c r="F619" s="234"/>
      <c r="G619" s="235"/>
      <c r="H619" s="236"/>
      <c r="I619" s="237"/>
      <c r="J619" s="238"/>
      <c r="K619" s="239"/>
      <c r="O619" s="240">
        <v>1</v>
      </c>
    </row>
    <row r="620" spans="1:80" ht="12.75">
      <c r="A620" s="241">
        <v>132</v>
      </c>
      <c r="B620" s="242" t="s">
        <v>1844</v>
      </c>
      <c r="C620" s="243" t="s">
        <v>1845</v>
      </c>
      <c r="D620" s="244" t="s">
        <v>216</v>
      </c>
      <c r="E620" s="245">
        <v>84</v>
      </c>
      <c r="F620" s="828"/>
      <c r="G620" s="246">
        <f>E620*F620</f>
        <v>0</v>
      </c>
      <c r="H620" s="247">
        <v>0.03184</v>
      </c>
      <c r="I620" s="248">
        <f>E620*H620</f>
        <v>2.67456</v>
      </c>
      <c r="J620" s="247"/>
      <c r="K620" s="248">
        <f>E620*J620</f>
        <v>0</v>
      </c>
      <c r="O620" s="240">
        <v>2</v>
      </c>
      <c r="AA620" s="213">
        <v>12</v>
      </c>
      <c r="AB620" s="213">
        <v>0</v>
      </c>
      <c r="AC620" s="213">
        <v>86</v>
      </c>
      <c r="AZ620" s="213">
        <v>1</v>
      </c>
      <c r="BA620" s="213">
        <f>IF(AZ620=1,G620,0)</f>
        <v>0</v>
      </c>
      <c r="BB620" s="213">
        <f>IF(AZ620=2,G620,0)</f>
        <v>0</v>
      </c>
      <c r="BC620" s="213">
        <f>IF(AZ620=3,G620,0)</f>
        <v>0</v>
      </c>
      <c r="BD620" s="213">
        <f>IF(AZ620=4,G620,0)</f>
        <v>0</v>
      </c>
      <c r="BE620" s="213">
        <f>IF(AZ620=5,G620,0)</f>
        <v>0</v>
      </c>
      <c r="CA620" s="240">
        <v>12</v>
      </c>
      <c r="CB620" s="240">
        <v>0</v>
      </c>
    </row>
    <row r="621" spans="1:15" ht="12.75">
      <c r="A621" s="249"/>
      <c r="B621" s="253"/>
      <c r="C621" s="809" t="s">
        <v>1846</v>
      </c>
      <c r="D621" s="810"/>
      <c r="E621" s="254">
        <v>84</v>
      </c>
      <c r="F621" s="255"/>
      <c r="G621" s="256"/>
      <c r="H621" s="257"/>
      <c r="I621" s="251"/>
      <c r="J621" s="258"/>
      <c r="K621" s="251"/>
      <c r="M621" s="252" t="s">
        <v>1846</v>
      </c>
      <c r="O621" s="240"/>
    </row>
    <row r="622" spans="1:57" ht="12.75">
      <c r="A622" s="259"/>
      <c r="B622" s="260" t="s">
        <v>96</v>
      </c>
      <c r="C622" s="261" t="s">
        <v>742</v>
      </c>
      <c r="D622" s="262"/>
      <c r="E622" s="263"/>
      <c r="F622" s="264"/>
      <c r="G622" s="265">
        <f>SUM(G619:G621)</f>
        <v>0</v>
      </c>
      <c r="H622" s="266"/>
      <c r="I622" s="267">
        <f>SUM(I619:I621)</f>
        <v>2.67456</v>
      </c>
      <c r="J622" s="266"/>
      <c r="K622" s="267">
        <f>SUM(K619:K621)</f>
        <v>0</v>
      </c>
      <c r="O622" s="240">
        <v>4</v>
      </c>
      <c r="BA622" s="268">
        <f>SUM(BA619:BA621)</f>
        <v>0</v>
      </c>
      <c r="BB622" s="268">
        <f>SUM(BB619:BB621)</f>
        <v>0</v>
      </c>
      <c r="BC622" s="268">
        <f>SUM(BC619:BC621)</f>
        <v>0</v>
      </c>
      <c r="BD622" s="268">
        <f>SUM(BD619:BD621)</f>
        <v>0</v>
      </c>
      <c r="BE622" s="268">
        <f>SUM(BE619:BE621)</f>
        <v>0</v>
      </c>
    </row>
    <row r="623" spans="1:15" ht="12.75">
      <c r="A623" s="230" t="s">
        <v>93</v>
      </c>
      <c r="B623" s="231" t="s">
        <v>843</v>
      </c>
      <c r="C623" s="232" t="s">
        <v>844</v>
      </c>
      <c r="D623" s="233"/>
      <c r="E623" s="234"/>
      <c r="F623" s="234"/>
      <c r="G623" s="235"/>
      <c r="H623" s="236"/>
      <c r="I623" s="237"/>
      <c r="J623" s="238"/>
      <c r="K623" s="239"/>
      <c r="O623" s="240">
        <v>1</v>
      </c>
    </row>
    <row r="624" spans="1:80" ht="12.75">
      <c r="A624" s="241">
        <v>133</v>
      </c>
      <c r="B624" s="242" t="s">
        <v>1847</v>
      </c>
      <c r="C624" s="243" t="s">
        <v>1848</v>
      </c>
      <c r="D624" s="244" t="s">
        <v>186</v>
      </c>
      <c r="E624" s="245">
        <v>18.397</v>
      </c>
      <c r="F624" s="828"/>
      <c r="G624" s="246">
        <f>E624*F624</f>
        <v>0</v>
      </c>
      <c r="H624" s="247">
        <v>0.00147</v>
      </c>
      <c r="I624" s="248">
        <f>E624*H624</f>
        <v>0.027043589999999996</v>
      </c>
      <c r="J624" s="247"/>
      <c r="K624" s="248">
        <f>E624*J624</f>
        <v>0</v>
      </c>
      <c r="O624" s="240">
        <v>2</v>
      </c>
      <c r="AA624" s="213">
        <v>12</v>
      </c>
      <c r="AB624" s="213">
        <v>0</v>
      </c>
      <c r="AC624" s="213">
        <v>96</v>
      </c>
      <c r="AZ624" s="213">
        <v>1</v>
      </c>
      <c r="BA624" s="213">
        <f>IF(AZ624=1,G624,0)</f>
        <v>0</v>
      </c>
      <c r="BB624" s="213">
        <f>IF(AZ624=2,G624,0)</f>
        <v>0</v>
      </c>
      <c r="BC624" s="213">
        <f>IF(AZ624=3,G624,0)</f>
        <v>0</v>
      </c>
      <c r="BD624" s="213">
        <f>IF(AZ624=4,G624,0)</f>
        <v>0</v>
      </c>
      <c r="BE624" s="213">
        <f>IF(AZ624=5,G624,0)</f>
        <v>0</v>
      </c>
      <c r="CA624" s="240">
        <v>12</v>
      </c>
      <c r="CB624" s="240">
        <v>0</v>
      </c>
    </row>
    <row r="625" spans="1:15" ht="12.75">
      <c r="A625" s="249"/>
      <c r="B625" s="253"/>
      <c r="C625" s="809" t="s">
        <v>1849</v>
      </c>
      <c r="D625" s="810"/>
      <c r="E625" s="254">
        <v>3.528</v>
      </c>
      <c r="F625" s="255"/>
      <c r="G625" s="256"/>
      <c r="H625" s="257"/>
      <c r="I625" s="251"/>
      <c r="J625" s="258"/>
      <c r="K625" s="251"/>
      <c r="M625" s="252" t="s">
        <v>1849</v>
      </c>
      <c r="O625" s="240"/>
    </row>
    <row r="626" spans="1:15" ht="12.75">
      <c r="A626" s="249"/>
      <c r="B626" s="253"/>
      <c r="C626" s="809" t="s">
        <v>1850</v>
      </c>
      <c r="D626" s="810"/>
      <c r="E626" s="254">
        <v>8.04</v>
      </c>
      <c r="F626" s="255"/>
      <c r="G626" s="256"/>
      <c r="H626" s="257"/>
      <c r="I626" s="251"/>
      <c r="J626" s="258"/>
      <c r="K626" s="251"/>
      <c r="M626" s="252" t="s">
        <v>1850</v>
      </c>
      <c r="O626" s="240"/>
    </row>
    <row r="627" spans="1:15" ht="12.75">
      <c r="A627" s="249"/>
      <c r="B627" s="253"/>
      <c r="C627" s="809" t="s">
        <v>1851</v>
      </c>
      <c r="D627" s="810"/>
      <c r="E627" s="254">
        <v>3.297</v>
      </c>
      <c r="F627" s="255"/>
      <c r="G627" s="256"/>
      <c r="H627" s="257"/>
      <c r="I627" s="251"/>
      <c r="J627" s="258"/>
      <c r="K627" s="251"/>
      <c r="M627" s="252" t="s">
        <v>1851</v>
      </c>
      <c r="O627" s="240"/>
    </row>
    <row r="628" spans="1:15" ht="12.75">
      <c r="A628" s="249"/>
      <c r="B628" s="253"/>
      <c r="C628" s="809" t="s">
        <v>1852</v>
      </c>
      <c r="D628" s="810"/>
      <c r="E628" s="254">
        <v>3.312</v>
      </c>
      <c r="F628" s="255"/>
      <c r="G628" s="256"/>
      <c r="H628" s="257"/>
      <c r="I628" s="251"/>
      <c r="J628" s="258"/>
      <c r="K628" s="251"/>
      <c r="M628" s="252" t="s">
        <v>1852</v>
      </c>
      <c r="O628" s="240"/>
    </row>
    <row r="629" spans="1:15" ht="12.75">
      <c r="A629" s="249"/>
      <c r="B629" s="253"/>
      <c r="C629" s="809" t="s">
        <v>1853</v>
      </c>
      <c r="D629" s="810"/>
      <c r="E629" s="254">
        <v>-0.42</v>
      </c>
      <c r="F629" s="255"/>
      <c r="G629" s="256"/>
      <c r="H629" s="257"/>
      <c r="I629" s="251"/>
      <c r="J629" s="258"/>
      <c r="K629" s="251"/>
      <c r="M629" s="252" t="s">
        <v>1853</v>
      </c>
      <c r="O629" s="240"/>
    </row>
    <row r="630" spans="1:15" ht="12.75">
      <c r="A630" s="249"/>
      <c r="B630" s="253"/>
      <c r="C630" s="809" t="s">
        <v>1854</v>
      </c>
      <c r="D630" s="810"/>
      <c r="E630" s="254">
        <v>0.64</v>
      </c>
      <c r="F630" s="255"/>
      <c r="G630" s="256"/>
      <c r="H630" s="257"/>
      <c r="I630" s="251"/>
      <c r="J630" s="258"/>
      <c r="K630" s="251"/>
      <c r="M630" s="252" t="s">
        <v>1854</v>
      </c>
      <c r="O630" s="240"/>
    </row>
    <row r="631" spans="1:80" ht="12.75">
      <c r="A631" s="241">
        <v>134</v>
      </c>
      <c r="B631" s="242" t="s">
        <v>1855</v>
      </c>
      <c r="C631" s="243" t="s">
        <v>1856</v>
      </c>
      <c r="D631" s="244" t="s">
        <v>186</v>
      </c>
      <c r="E631" s="245">
        <v>5.017</v>
      </c>
      <c r="F631" s="828"/>
      <c r="G631" s="246">
        <f>E631*F631</f>
        <v>0</v>
      </c>
      <c r="H631" s="247">
        <v>0</v>
      </c>
      <c r="I631" s="248">
        <f>E631*H631</f>
        <v>0</v>
      </c>
      <c r="J631" s="247"/>
      <c r="K631" s="248">
        <f>E631*J631</f>
        <v>0</v>
      </c>
      <c r="O631" s="240">
        <v>2</v>
      </c>
      <c r="AA631" s="213">
        <v>12</v>
      </c>
      <c r="AB631" s="213">
        <v>0</v>
      </c>
      <c r="AC631" s="213">
        <v>111</v>
      </c>
      <c r="AZ631" s="213">
        <v>1</v>
      </c>
      <c r="BA631" s="213">
        <f>IF(AZ631=1,G631,0)</f>
        <v>0</v>
      </c>
      <c r="BB631" s="213">
        <f>IF(AZ631=2,G631,0)</f>
        <v>0</v>
      </c>
      <c r="BC631" s="213">
        <f>IF(AZ631=3,G631,0)</f>
        <v>0</v>
      </c>
      <c r="BD631" s="213">
        <f>IF(AZ631=4,G631,0)</f>
        <v>0</v>
      </c>
      <c r="BE631" s="213">
        <f>IF(AZ631=5,G631,0)</f>
        <v>0</v>
      </c>
      <c r="CA631" s="240">
        <v>12</v>
      </c>
      <c r="CB631" s="240">
        <v>0</v>
      </c>
    </row>
    <row r="632" spans="1:15" ht="12.75">
      <c r="A632" s="249"/>
      <c r="B632" s="253"/>
      <c r="C632" s="809" t="s">
        <v>1857</v>
      </c>
      <c r="D632" s="810"/>
      <c r="E632" s="254">
        <v>3.492</v>
      </c>
      <c r="F632" s="255"/>
      <c r="G632" s="256"/>
      <c r="H632" s="257"/>
      <c r="I632" s="251"/>
      <c r="J632" s="258"/>
      <c r="K632" s="251"/>
      <c r="M632" s="252" t="s">
        <v>1857</v>
      </c>
      <c r="O632" s="240"/>
    </row>
    <row r="633" spans="1:15" ht="12.75">
      <c r="A633" s="249"/>
      <c r="B633" s="253"/>
      <c r="C633" s="809" t="s">
        <v>1858</v>
      </c>
      <c r="D633" s="810"/>
      <c r="E633" s="254">
        <v>1.525</v>
      </c>
      <c r="F633" s="255"/>
      <c r="G633" s="256"/>
      <c r="H633" s="257"/>
      <c r="I633" s="251"/>
      <c r="J633" s="258"/>
      <c r="K633" s="251"/>
      <c r="M633" s="252" t="s">
        <v>1858</v>
      </c>
      <c r="O633" s="240"/>
    </row>
    <row r="634" spans="1:57" ht="12.75">
      <c r="A634" s="259"/>
      <c r="B634" s="260" t="s">
        <v>96</v>
      </c>
      <c r="C634" s="261" t="s">
        <v>845</v>
      </c>
      <c r="D634" s="262"/>
      <c r="E634" s="263"/>
      <c r="F634" s="264"/>
      <c r="G634" s="265">
        <f>SUM(G623:G633)</f>
        <v>0</v>
      </c>
      <c r="H634" s="266"/>
      <c r="I634" s="267">
        <f>SUM(I623:I633)</f>
        <v>0.027043589999999996</v>
      </c>
      <c r="J634" s="266"/>
      <c r="K634" s="267">
        <f>SUM(K623:K633)</f>
        <v>0</v>
      </c>
      <c r="O634" s="240">
        <v>4</v>
      </c>
      <c r="BA634" s="268">
        <f>SUM(BA623:BA633)</f>
        <v>0</v>
      </c>
      <c r="BB634" s="268">
        <f>SUM(BB623:BB633)</f>
        <v>0</v>
      </c>
      <c r="BC634" s="268">
        <f>SUM(BC623:BC633)</f>
        <v>0</v>
      </c>
      <c r="BD634" s="268">
        <f>SUM(BD623:BD633)</f>
        <v>0</v>
      </c>
      <c r="BE634" s="268">
        <f>SUM(BE623:BE633)</f>
        <v>0</v>
      </c>
    </row>
    <row r="635" spans="1:15" ht="12.75">
      <c r="A635" s="230" t="s">
        <v>93</v>
      </c>
      <c r="B635" s="231" t="s">
        <v>899</v>
      </c>
      <c r="C635" s="232" t="s">
        <v>900</v>
      </c>
      <c r="D635" s="233"/>
      <c r="E635" s="234"/>
      <c r="F635" s="234"/>
      <c r="G635" s="235"/>
      <c r="H635" s="236"/>
      <c r="I635" s="237"/>
      <c r="J635" s="238"/>
      <c r="K635" s="239"/>
      <c r="O635" s="240">
        <v>1</v>
      </c>
    </row>
    <row r="636" spans="1:80" ht="12.75">
      <c r="A636" s="241">
        <v>135</v>
      </c>
      <c r="B636" s="242" t="s">
        <v>1859</v>
      </c>
      <c r="C636" s="243" t="s">
        <v>1860</v>
      </c>
      <c r="D636" s="244" t="s">
        <v>309</v>
      </c>
      <c r="E636" s="245">
        <v>1099.218326552</v>
      </c>
      <c r="F636" s="828"/>
      <c r="G636" s="246">
        <f>E636*F636</f>
        <v>0</v>
      </c>
      <c r="H636" s="247">
        <v>0</v>
      </c>
      <c r="I636" s="248">
        <f>E636*H636</f>
        <v>0</v>
      </c>
      <c r="J636" s="247"/>
      <c r="K636" s="248">
        <f>E636*J636</f>
        <v>0</v>
      </c>
      <c r="O636" s="240">
        <v>2</v>
      </c>
      <c r="AA636" s="213">
        <v>7</v>
      </c>
      <c r="AB636" s="213">
        <v>1</v>
      </c>
      <c r="AC636" s="213">
        <v>2</v>
      </c>
      <c r="AZ636" s="213">
        <v>1</v>
      </c>
      <c r="BA636" s="213">
        <f>IF(AZ636=1,G636,0)</f>
        <v>0</v>
      </c>
      <c r="BB636" s="213">
        <f>IF(AZ636=2,G636,0)</f>
        <v>0</v>
      </c>
      <c r="BC636" s="213">
        <f>IF(AZ636=3,G636,0)</f>
        <v>0</v>
      </c>
      <c r="BD636" s="213">
        <f>IF(AZ636=4,G636,0)</f>
        <v>0</v>
      </c>
      <c r="BE636" s="213">
        <f>IF(AZ636=5,G636,0)</f>
        <v>0</v>
      </c>
      <c r="CA636" s="240">
        <v>7</v>
      </c>
      <c r="CB636" s="240">
        <v>1</v>
      </c>
    </row>
    <row r="637" spans="1:57" ht="12.75">
      <c r="A637" s="259"/>
      <c r="B637" s="260" t="s">
        <v>96</v>
      </c>
      <c r="C637" s="261" t="s">
        <v>901</v>
      </c>
      <c r="D637" s="262"/>
      <c r="E637" s="263"/>
      <c r="F637" s="264"/>
      <c r="G637" s="265">
        <f>SUM(G635:G636)</f>
        <v>0</v>
      </c>
      <c r="H637" s="266"/>
      <c r="I637" s="267">
        <f>SUM(I635:I636)</f>
        <v>0</v>
      </c>
      <c r="J637" s="266"/>
      <c r="K637" s="267">
        <f>SUM(K635:K636)</f>
        <v>0</v>
      </c>
      <c r="O637" s="240">
        <v>4</v>
      </c>
      <c r="BA637" s="268">
        <f>SUM(BA635:BA636)</f>
        <v>0</v>
      </c>
      <c r="BB637" s="268">
        <f>SUM(BB635:BB636)</f>
        <v>0</v>
      </c>
      <c r="BC637" s="268">
        <f>SUM(BC635:BC636)</f>
        <v>0</v>
      </c>
      <c r="BD637" s="268">
        <f>SUM(BD635:BD636)</f>
        <v>0</v>
      </c>
      <c r="BE637" s="268">
        <f>SUM(BE635:BE636)</f>
        <v>0</v>
      </c>
    </row>
    <row r="638" spans="1:15" ht="12.75">
      <c r="A638" s="230" t="s">
        <v>93</v>
      </c>
      <c r="B638" s="231" t="s">
        <v>1174</v>
      </c>
      <c r="C638" s="232" t="s">
        <v>1175</v>
      </c>
      <c r="D638" s="233"/>
      <c r="E638" s="234"/>
      <c r="F638" s="234"/>
      <c r="G638" s="235"/>
      <c r="H638" s="236"/>
      <c r="I638" s="237"/>
      <c r="J638" s="238"/>
      <c r="K638" s="239"/>
      <c r="O638" s="240">
        <v>1</v>
      </c>
    </row>
    <row r="639" spans="1:80" ht="12.75">
      <c r="A639" s="241">
        <v>136</v>
      </c>
      <c r="B639" s="242" t="s">
        <v>1190</v>
      </c>
      <c r="C639" s="243" t="s">
        <v>1191</v>
      </c>
      <c r="D639" s="244" t="s">
        <v>309</v>
      </c>
      <c r="E639" s="245">
        <v>85.1102</v>
      </c>
      <c r="F639" s="828"/>
      <c r="G639" s="246">
        <f>E639*F639</f>
        <v>0</v>
      </c>
      <c r="H639" s="247">
        <v>0</v>
      </c>
      <c r="I639" s="248">
        <f>E639*H639</f>
        <v>0</v>
      </c>
      <c r="J639" s="247"/>
      <c r="K639" s="248">
        <f>E639*J639</f>
        <v>0</v>
      </c>
      <c r="O639" s="240">
        <v>2</v>
      </c>
      <c r="AA639" s="213">
        <v>8</v>
      </c>
      <c r="AB639" s="213">
        <v>0</v>
      </c>
      <c r="AC639" s="213">
        <v>3</v>
      </c>
      <c r="AZ639" s="213">
        <v>1</v>
      </c>
      <c r="BA639" s="213">
        <f>IF(AZ639=1,G639,0)</f>
        <v>0</v>
      </c>
      <c r="BB639" s="213">
        <f>IF(AZ639=2,G639,0)</f>
        <v>0</v>
      </c>
      <c r="BC639" s="213">
        <f>IF(AZ639=3,G639,0)</f>
        <v>0</v>
      </c>
      <c r="BD639" s="213">
        <f>IF(AZ639=4,G639,0)</f>
        <v>0</v>
      </c>
      <c r="BE639" s="213">
        <f>IF(AZ639=5,G639,0)</f>
        <v>0</v>
      </c>
      <c r="CA639" s="240">
        <v>8</v>
      </c>
      <c r="CB639" s="240">
        <v>0</v>
      </c>
    </row>
    <row r="640" spans="1:80" ht="12.75">
      <c r="A640" s="241">
        <v>137</v>
      </c>
      <c r="B640" s="242" t="s">
        <v>1192</v>
      </c>
      <c r="C640" s="243" t="s">
        <v>1193</v>
      </c>
      <c r="D640" s="244" t="s">
        <v>309</v>
      </c>
      <c r="E640" s="245">
        <v>2042.6448</v>
      </c>
      <c r="F640" s="828"/>
      <c r="G640" s="246">
        <f>E640*F640</f>
        <v>0</v>
      </c>
      <c r="H640" s="247">
        <v>0</v>
      </c>
      <c r="I640" s="248">
        <f>E640*H640</f>
        <v>0</v>
      </c>
      <c r="J640" s="247"/>
      <c r="K640" s="248">
        <f>E640*J640</f>
        <v>0</v>
      </c>
      <c r="O640" s="240">
        <v>2</v>
      </c>
      <c r="AA640" s="213">
        <v>8</v>
      </c>
      <c r="AB640" s="213">
        <v>0</v>
      </c>
      <c r="AC640" s="213">
        <v>3</v>
      </c>
      <c r="AZ640" s="213">
        <v>1</v>
      </c>
      <c r="BA640" s="213">
        <f>IF(AZ640=1,G640,0)</f>
        <v>0</v>
      </c>
      <c r="BB640" s="213">
        <f>IF(AZ640=2,G640,0)</f>
        <v>0</v>
      </c>
      <c r="BC640" s="213">
        <f>IF(AZ640=3,G640,0)</f>
        <v>0</v>
      </c>
      <c r="BD640" s="213">
        <f>IF(AZ640=4,G640,0)</f>
        <v>0</v>
      </c>
      <c r="BE640" s="213">
        <f>IF(AZ640=5,G640,0)</f>
        <v>0</v>
      </c>
      <c r="CA640" s="240">
        <v>8</v>
      </c>
      <c r="CB640" s="240">
        <v>0</v>
      </c>
    </row>
    <row r="641" spans="1:15" ht="12.75">
      <c r="A641" s="249"/>
      <c r="B641" s="250"/>
      <c r="C641" s="768" t="s">
        <v>1194</v>
      </c>
      <c r="D641" s="769"/>
      <c r="E641" s="769"/>
      <c r="F641" s="769"/>
      <c r="G641" s="770"/>
      <c r="I641" s="251"/>
      <c r="K641" s="251"/>
      <c r="L641" s="252" t="s">
        <v>1194</v>
      </c>
      <c r="O641" s="240">
        <v>3</v>
      </c>
    </row>
    <row r="642" spans="1:80" ht="12.75">
      <c r="A642" s="241">
        <v>138</v>
      </c>
      <c r="B642" s="242" t="s">
        <v>1195</v>
      </c>
      <c r="C642" s="243" t="s">
        <v>1196</v>
      </c>
      <c r="D642" s="244" t="s">
        <v>309</v>
      </c>
      <c r="E642" s="245">
        <v>85.1102</v>
      </c>
      <c r="F642" s="828"/>
      <c r="G642" s="246">
        <f>E642*F642</f>
        <v>0</v>
      </c>
      <c r="H642" s="247">
        <v>0</v>
      </c>
      <c r="I642" s="248">
        <f>E642*H642</f>
        <v>0</v>
      </c>
      <c r="J642" s="247"/>
      <c r="K642" s="248">
        <f>E642*J642</f>
        <v>0</v>
      </c>
      <c r="O642" s="240">
        <v>2</v>
      </c>
      <c r="AA642" s="213">
        <v>8</v>
      </c>
      <c r="AB642" s="213">
        <v>0</v>
      </c>
      <c r="AC642" s="213">
        <v>3</v>
      </c>
      <c r="AZ642" s="213">
        <v>1</v>
      </c>
      <c r="BA642" s="213">
        <f>IF(AZ642=1,G642,0)</f>
        <v>0</v>
      </c>
      <c r="BB642" s="213">
        <f>IF(AZ642=2,G642,0)</f>
        <v>0</v>
      </c>
      <c r="BC642" s="213">
        <f>IF(AZ642=3,G642,0)</f>
        <v>0</v>
      </c>
      <c r="BD642" s="213">
        <f>IF(AZ642=4,G642,0)</f>
        <v>0</v>
      </c>
      <c r="BE642" s="213">
        <f>IF(AZ642=5,G642,0)</f>
        <v>0</v>
      </c>
      <c r="CA642" s="240">
        <v>8</v>
      </c>
      <c r="CB642" s="240">
        <v>0</v>
      </c>
    </row>
    <row r="643" spans="1:80" ht="12.75">
      <c r="A643" s="241">
        <v>139</v>
      </c>
      <c r="B643" s="242" t="s">
        <v>1197</v>
      </c>
      <c r="C643" s="243" t="s">
        <v>1198</v>
      </c>
      <c r="D643" s="244" t="s">
        <v>309</v>
      </c>
      <c r="E643" s="245">
        <v>85.1102</v>
      </c>
      <c r="F643" s="828"/>
      <c r="G643" s="246">
        <f>E643*F643</f>
        <v>0</v>
      </c>
      <c r="H643" s="247">
        <v>0</v>
      </c>
      <c r="I643" s="248">
        <f>E643*H643</f>
        <v>0</v>
      </c>
      <c r="J643" s="247"/>
      <c r="K643" s="248">
        <f>E643*J643</f>
        <v>0</v>
      </c>
      <c r="O643" s="240">
        <v>2</v>
      </c>
      <c r="AA643" s="213">
        <v>8</v>
      </c>
      <c r="AB643" s="213">
        <v>0</v>
      </c>
      <c r="AC643" s="213">
        <v>3</v>
      </c>
      <c r="AZ643" s="213">
        <v>1</v>
      </c>
      <c r="BA643" s="213">
        <f>IF(AZ643=1,G643,0)</f>
        <v>0</v>
      </c>
      <c r="BB643" s="213">
        <f>IF(AZ643=2,G643,0)</f>
        <v>0</v>
      </c>
      <c r="BC643" s="213">
        <f>IF(AZ643=3,G643,0)</f>
        <v>0</v>
      </c>
      <c r="BD643" s="213">
        <f>IF(AZ643=4,G643,0)</f>
        <v>0</v>
      </c>
      <c r="BE643" s="213">
        <f>IF(AZ643=5,G643,0)</f>
        <v>0</v>
      </c>
      <c r="CA643" s="240">
        <v>8</v>
      </c>
      <c r="CB643" s="240">
        <v>0</v>
      </c>
    </row>
    <row r="644" spans="1:57" ht="12.75">
      <c r="A644" s="259"/>
      <c r="B644" s="260" t="s">
        <v>96</v>
      </c>
      <c r="C644" s="261" t="s">
        <v>1176</v>
      </c>
      <c r="D644" s="262"/>
      <c r="E644" s="263"/>
      <c r="F644" s="264"/>
      <c r="G644" s="265">
        <f>SUM(G638:G643)</f>
        <v>0</v>
      </c>
      <c r="H644" s="266"/>
      <c r="I644" s="267">
        <f>SUM(I638:I643)</f>
        <v>0</v>
      </c>
      <c r="J644" s="266"/>
      <c r="K644" s="267">
        <f>SUM(K638:K643)</f>
        <v>0</v>
      </c>
      <c r="O644" s="240">
        <v>4</v>
      </c>
      <c r="BA644" s="268">
        <f>SUM(BA638:BA643)</f>
        <v>0</v>
      </c>
      <c r="BB644" s="268">
        <f>SUM(BB638:BB643)</f>
        <v>0</v>
      </c>
      <c r="BC644" s="268">
        <f>SUM(BC638:BC643)</f>
        <v>0</v>
      </c>
      <c r="BD644" s="268">
        <f>SUM(BD638:BD643)</f>
        <v>0</v>
      </c>
      <c r="BE644" s="268">
        <f>SUM(BE638:BE643)</f>
        <v>0</v>
      </c>
    </row>
    <row r="645" ht="12.75">
      <c r="E645" s="213"/>
    </row>
    <row r="646" ht="12.75">
      <c r="E646" s="213"/>
    </row>
    <row r="647" ht="12.75">
      <c r="E647" s="213"/>
    </row>
    <row r="648" ht="12.75">
      <c r="E648" s="213"/>
    </row>
    <row r="649" ht="12.75">
      <c r="E649" s="213"/>
    </row>
    <row r="650" ht="12.75">
      <c r="E650" s="213"/>
    </row>
    <row r="651" ht="12.75">
      <c r="E651" s="213"/>
    </row>
    <row r="652" ht="12.75">
      <c r="E652" s="213"/>
    </row>
    <row r="653" ht="12.75">
      <c r="E653" s="213"/>
    </row>
    <row r="654" ht="12.75">
      <c r="E654" s="213"/>
    </row>
    <row r="655" ht="12.75">
      <c r="E655" s="213"/>
    </row>
    <row r="656" ht="12.75">
      <c r="E656" s="213"/>
    </row>
    <row r="657" ht="12.75">
      <c r="E657" s="213"/>
    </row>
    <row r="658" ht="12.75">
      <c r="E658" s="213"/>
    </row>
    <row r="659" ht="12.75">
      <c r="E659" s="213"/>
    </row>
    <row r="660" ht="12.75">
      <c r="E660" s="213"/>
    </row>
    <row r="661" ht="12.75">
      <c r="E661" s="213"/>
    </row>
    <row r="662" ht="12.75">
      <c r="E662" s="213"/>
    </row>
    <row r="663" ht="12.75">
      <c r="E663" s="213"/>
    </row>
    <row r="664" ht="12.75">
      <c r="E664" s="213"/>
    </row>
    <row r="665" ht="12.75">
      <c r="E665" s="213"/>
    </row>
    <row r="666" ht="12.75">
      <c r="E666" s="213"/>
    </row>
    <row r="667" ht="12.75">
      <c r="E667" s="213"/>
    </row>
    <row r="668" spans="1:7" ht="12.75">
      <c r="A668" s="258"/>
      <c r="B668" s="258"/>
      <c r="C668" s="258"/>
      <c r="D668" s="258"/>
      <c r="E668" s="258"/>
      <c r="F668" s="258"/>
      <c r="G668" s="258"/>
    </row>
    <row r="669" spans="1:7" ht="12.75">
      <c r="A669" s="258"/>
      <c r="B669" s="258"/>
      <c r="C669" s="258"/>
      <c r="D669" s="258"/>
      <c r="E669" s="258"/>
      <c r="F669" s="258"/>
      <c r="G669" s="258"/>
    </row>
    <row r="670" spans="1:7" ht="12.75">
      <c r="A670" s="258"/>
      <c r="B670" s="258"/>
      <c r="C670" s="258"/>
      <c r="D670" s="258"/>
      <c r="E670" s="258"/>
      <c r="F670" s="258"/>
      <c r="G670" s="258"/>
    </row>
    <row r="671" spans="1:7" ht="12.75">
      <c r="A671" s="258"/>
      <c r="B671" s="258"/>
      <c r="C671" s="258"/>
      <c r="D671" s="258"/>
      <c r="E671" s="258"/>
      <c r="F671" s="258"/>
      <c r="G671" s="258"/>
    </row>
    <row r="672" ht="12.75">
      <c r="E672" s="213"/>
    </row>
    <row r="673" ht="12.75">
      <c r="E673" s="213"/>
    </row>
    <row r="674" ht="12.75">
      <c r="E674" s="213"/>
    </row>
    <row r="675" ht="12.75">
      <c r="E675" s="213"/>
    </row>
    <row r="676" ht="12.75">
      <c r="E676" s="213"/>
    </row>
    <row r="677" ht="12.75">
      <c r="E677" s="213"/>
    </row>
    <row r="678" ht="12.75">
      <c r="E678" s="213"/>
    </row>
    <row r="679" ht="12.75">
      <c r="E679" s="213"/>
    </row>
    <row r="680" ht="12.75">
      <c r="E680" s="213"/>
    </row>
    <row r="681" ht="12.75">
      <c r="E681" s="213"/>
    </row>
    <row r="682" ht="12.75">
      <c r="E682" s="213"/>
    </row>
    <row r="683" ht="12.75">
      <c r="E683" s="213"/>
    </row>
    <row r="684" ht="12.75">
      <c r="E684" s="213"/>
    </row>
    <row r="685" ht="12.75">
      <c r="E685" s="213"/>
    </row>
    <row r="686" ht="12.75">
      <c r="E686" s="213"/>
    </row>
    <row r="687" ht="12.75">
      <c r="E687" s="213"/>
    </row>
    <row r="688" ht="12.75">
      <c r="E688" s="213"/>
    </row>
    <row r="689" ht="12.75">
      <c r="E689" s="213"/>
    </row>
    <row r="690" ht="12.75">
      <c r="E690" s="213"/>
    </row>
    <row r="691" ht="12.75">
      <c r="E691" s="213"/>
    </row>
    <row r="692" ht="12.75">
      <c r="E692" s="213"/>
    </row>
    <row r="693" ht="12.75">
      <c r="E693" s="213"/>
    </row>
    <row r="694" ht="12.75">
      <c r="E694" s="213"/>
    </row>
    <row r="695" ht="12.75">
      <c r="E695" s="213"/>
    </row>
    <row r="696" ht="12.75">
      <c r="E696" s="213"/>
    </row>
    <row r="697" ht="12.75">
      <c r="E697" s="213"/>
    </row>
    <row r="698" ht="12.75">
      <c r="E698" s="213"/>
    </row>
    <row r="699" ht="12.75">
      <c r="E699" s="213"/>
    </row>
    <row r="700" ht="12.75">
      <c r="E700" s="213"/>
    </row>
    <row r="701" ht="12.75">
      <c r="E701" s="213"/>
    </row>
    <row r="702" ht="12.75">
      <c r="E702" s="213"/>
    </row>
    <row r="703" spans="1:2" ht="12.75">
      <c r="A703" s="269"/>
      <c r="B703" s="269"/>
    </row>
    <row r="704" spans="1:7" ht="12.75">
      <c r="A704" s="258"/>
      <c r="B704" s="258"/>
      <c r="C704" s="270"/>
      <c r="D704" s="270"/>
      <c r="E704" s="271"/>
      <c r="F704" s="270"/>
      <c r="G704" s="272"/>
    </row>
    <row r="705" spans="1:7" ht="12.75">
      <c r="A705" s="273"/>
      <c r="B705" s="273"/>
      <c r="C705" s="258"/>
      <c r="D705" s="258"/>
      <c r="E705" s="274"/>
      <c r="F705" s="258"/>
      <c r="G705" s="258"/>
    </row>
    <row r="706" spans="1:7" ht="12.75">
      <c r="A706" s="258"/>
      <c r="B706" s="258"/>
      <c r="C706" s="258"/>
      <c r="D706" s="258"/>
      <c r="E706" s="274"/>
      <c r="F706" s="258"/>
      <c r="G706" s="258"/>
    </row>
    <row r="707" spans="1:7" ht="12.75">
      <c r="A707" s="258"/>
      <c r="B707" s="258"/>
      <c r="C707" s="258"/>
      <c r="D707" s="258"/>
      <c r="E707" s="274"/>
      <c r="F707" s="258"/>
      <c r="G707" s="258"/>
    </row>
    <row r="708" spans="1:7" ht="12.75">
      <c r="A708" s="258"/>
      <c r="B708" s="258"/>
      <c r="C708" s="258"/>
      <c r="D708" s="258"/>
      <c r="E708" s="274"/>
      <c r="F708" s="258"/>
      <c r="G708" s="258"/>
    </row>
    <row r="709" spans="1:7" ht="12.75">
      <c r="A709" s="258"/>
      <c r="B709" s="258"/>
      <c r="C709" s="258"/>
      <c r="D709" s="258"/>
      <c r="E709" s="274"/>
      <c r="F709" s="258"/>
      <c r="G709" s="258"/>
    </row>
    <row r="710" spans="1:7" ht="12.75">
      <c r="A710" s="258"/>
      <c r="B710" s="258"/>
      <c r="C710" s="258"/>
      <c r="D710" s="258"/>
      <c r="E710" s="274"/>
      <c r="F710" s="258"/>
      <c r="G710" s="258"/>
    </row>
    <row r="711" spans="1:7" ht="12.75">
      <c r="A711" s="258"/>
      <c r="B711" s="258"/>
      <c r="C711" s="258"/>
      <c r="D711" s="258"/>
      <c r="E711" s="274"/>
      <c r="F711" s="258"/>
      <c r="G711" s="258"/>
    </row>
    <row r="712" spans="1:7" ht="12.75">
      <c r="A712" s="258"/>
      <c r="B712" s="258"/>
      <c r="C712" s="258"/>
      <c r="D712" s="258"/>
      <c r="E712" s="274"/>
      <c r="F712" s="258"/>
      <c r="G712" s="258"/>
    </row>
    <row r="713" spans="1:7" ht="12.75">
      <c r="A713" s="258"/>
      <c r="B713" s="258"/>
      <c r="C713" s="258"/>
      <c r="D713" s="258"/>
      <c r="E713" s="274"/>
      <c r="F713" s="258"/>
      <c r="G713" s="258"/>
    </row>
    <row r="714" spans="1:7" ht="12.75">
      <c r="A714" s="258"/>
      <c r="B714" s="258"/>
      <c r="C714" s="258"/>
      <c r="D714" s="258"/>
      <c r="E714" s="274"/>
      <c r="F714" s="258"/>
      <c r="G714" s="258"/>
    </row>
    <row r="715" spans="1:7" ht="12.75">
      <c r="A715" s="258"/>
      <c r="B715" s="258"/>
      <c r="C715" s="258"/>
      <c r="D715" s="258"/>
      <c r="E715" s="274"/>
      <c r="F715" s="258"/>
      <c r="G715" s="258"/>
    </row>
    <row r="716" spans="1:7" ht="12.75">
      <c r="A716" s="258"/>
      <c r="B716" s="258"/>
      <c r="C716" s="258"/>
      <c r="D716" s="258"/>
      <c r="E716" s="274"/>
      <c r="F716" s="258"/>
      <c r="G716" s="258"/>
    </row>
    <row r="717" spans="1:7" ht="12.75">
      <c r="A717" s="258"/>
      <c r="B717" s="258"/>
      <c r="C717" s="258"/>
      <c r="D717" s="258"/>
      <c r="E717" s="274"/>
      <c r="F717" s="258"/>
      <c r="G717" s="258"/>
    </row>
    <row r="1048576" ht="12.75">
      <c r="F1048576" s="831"/>
    </row>
  </sheetData>
  <mergeCells count="475">
    <mergeCell ref="C641:G641"/>
    <mergeCell ref="C630:D630"/>
    <mergeCell ref="C632:D632"/>
    <mergeCell ref="C633:D633"/>
    <mergeCell ref="C621:D621"/>
    <mergeCell ref="C625:D625"/>
    <mergeCell ref="C626:D626"/>
    <mergeCell ref="C627:D627"/>
    <mergeCell ref="C628:D628"/>
    <mergeCell ref="C629:D629"/>
    <mergeCell ref="C590:D590"/>
    <mergeCell ref="C592:G592"/>
    <mergeCell ref="C593:G593"/>
    <mergeCell ref="C617:D617"/>
    <mergeCell ref="C594:G594"/>
    <mergeCell ref="C595:G595"/>
    <mergeCell ref="C596:G596"/>
    <mergeCell ref="C597:G597"/>
    <mergeCell ref="C598:D598"/>
    <mergeCell ref="C601:G601"/>
    <mergeCell ref="C603:G603"/>
    <mergeCell ref="C604:G604"/>
    <mergeCell ref="C606:G606"/>
    <mergeCell ref="C610:D610"/>
    <mergeCell ref="C614:D614"/>
    <mergeCell ref="C615:D615"/>
    <mergeCell ref="C581:G581"/>
    <mergeCell ref="C582:G582"/>
    <mergeCell ref="C583:G583"/>
    <mergeCell ref="C584:G584"/>
    <mergeCell ref="C585:G585"/>
    <mergeCell ref="C586:D586"/>
    <mergeCell ref="C587:D587"/>
    <mergeCell ref="C588:D588"/>
    <mergeCell ref="C589:D589"/>
    <mergeCell ref="C570:D570"/>
    <mergeCell ref="C571:D571"/>
    <mergeCell ref="C572:D572"/>
    <mergeCell ref="C573:D573"/>
    <mergeCell ref="C574:D574"/>
    <mergeCell ref="C576:G576"/>
    <mergeCell ref="C577:D577"/>
    <mergeCell ref="C579:G579"/>
    <mergeCell ref="C580:G580"/>
    <mergeCell ref="C559:D559"/>
    <mergeCell ref="C560:D560"/>
    <mergeCell ref="C561:D561"/>
    <mergeCell ref="C563:G563"/>
    <mergeCell ref="C564:D564"/>
    <mergeCell ref="C566:G566"/>
    <mergeCell ref="C567:D567"/>
    <mergeCell ref="C568:D568"/>
    <mergeCell ref="C569:D569"/>
    <mergeCell ref="C557:D557"/>
    <mergeCell ref="C558:D558"/>
    <mergeCell ref="C538:D538"/>
    <mergeCell ref="C540:D540"/>
    <mergeCell ref="C542:G542"/>
    <mergeCell ref="C543:G543"/>
    <mergeCell ref="C544:D544"/>
    <mergeCell ref="C546:D546"/>
    <mergeCell ref="C547:D547"/>
    <mergeCell ref="C549:G549"/>
    <mergeCell ref="C550:D550"/>
    <mergeCell ref="C551:D551"/>
    <mergeCell ref="C555:D555"/>
    <mergeCell ref="C556:D556"/>
    <mergeCell ref="C512:G512"/>
    <mergeCell ref="C513:G513"/>
    <mergeCell ref="C514:D514"/>
    <mergeCell ref="C516:D516"/>
    <mergeCell ref="C517:D517"/>
    <mergeCell ref="C519:G519"/>
    <mergeCell ref="C536:G536"/>
    <mergeCell ref="C537:D537"/>
    <mergeCell ref="C520:G520"/>
    <mergeCell ref="C521:G521"/>
    <mergeCell ref="C522:G522"/>
    <mergeCell ref="C523:G523"/>
    <mergeCell ref="C524:G524"/>
    <mergeCell ref="C525:G525"/>
    <mergeCell ref="C526:G526"/>
    <mergeCell ref="C527:D527"/>
    <mergeCell ref="C528:D528"/>
    <mergeCell ref="C532:D532"/>
    <mergeCell ref="C533:D533"/>
    <mergeCell ref="C535:G535"/>
    <mergeCell ref="C501:D501"/>
    <mergeCell ref="C502:D502"/>
    <mergeCell ref="C503:D503"/>
    <mergeCell ref="C505:D505"/>
    <mergeCell ref="C507:G507"/>
    <mergeCell ref="C508:G508"/>
    <mergeCell ref="C509:G509"/>
    <mergeCell ref="C510:G510"/>
    <mergeCell ref="C511:G511"/>
    <mergeCell ref="C492:G492"/>
    <mergeCell ref="C493:G493"/>
    <mergeCell ref="C494:G494"/>
    <mergeCell ref="C495:G495"/>
    <mergeCell ref="C496:G496"/>
    <mergeCell ref="C497:G497"/>
    <mergeCell ref="C498:G498"/>
    <mergeCell ref="C499:G499"/>
    <mergeCell ref="C500:D500"/>
    <mergeCell ref="C489:D489"/>
    <mergeCell ref="C490:D490"/>
    <mergeCell ref="C457:G457"/>
    <mergeCell ref="C459:D459"/>
    <mergeCell ref="C461:G461"/>
    <mergeCell ref="C475:G475"/>
    <mergeCell ref="C477:G477"/>
    <mergeCell ref="C478:G478"/>
    <mergeCell ref="C479:D479"/>
    <mergeCell ref="C481:G481"/>
    <mergeCell ref="C482:D482"/>
    <mergeCell ref="C486:G486"/>
    <mergeCell ref="C487:D487"/>
    <mergeCell ref="C488:D488"/>
    <mergeCell ref="C443:G443"/>
    <mergeCell ref="C444:G444"/>
    <mergeCell ref="C445:D445"/>
    <mergeCell ref="C446:D446"/>
    <mergeCell ref="C448:D448"/>
    <mergeCell ref="C449:D449"/>
    <mergeCell ref="C451:G451"/>
    <mergeCell ref="C453:G453"/>
    <mergeCell ref="C455:D455"/>
    <mergeCell ref="C428:G428"/>
    <mergeCell ref="C429:G429"/>
    <mergeCell ref="C430:G430"/>
    <mergeCell ref="C431:G431"/>
    <mergeCell ref="C432:G432"/>
    <mergeCell ref="C435:G435"/>
    <mergeCell ref="C438:G438"/>
    <mergeCell ref="C440:D440"/>
    <mergeCell ref="C441:D441"/>
    <mergeCell ref="C426:G426"/>
    <mergeCell ref="C427:G427"/>
    <mergeCell ref="C408:D408"/>
    <mergeCell ref="C410:G410"/>
    <mergeCell ref="C411:D411"/>
    <mergeCell ref="C412:D412"/>
    <mergeCell ref="C414:G414"/>
    <mergeCell ref="C415:D415"/>
    <mergeCell ref="C416:D416"/>
    <mergeCell ref="C418:G418"/>
    <mergeCell ref="C419:D419"/>
    <mergeCell ref="C420:D420"/>
    <mergeCell ref="C424:G424"/>
    <mergeCell ref="C425:G425"/>
    <mergeCell ref="C384:D384"/>
    <mergeCell ref="C385:D385"/>
    <mergeCell ref="C386:D386"/>
    <mergeCell ref="C406:G406"/>
    <mergeCell ref="C407:D407"/>
    <mergeCell ref="C387:D387"/>
    <mergeCell ref="C391:G391"/>
    <mergeCell ref="C392:D392"/>
    <mergeCell ref="C394:D394"/>
    <mergeCell ref="C398:G398"/>
    <mergeCell ref="C399:D399"/>
    <mergeCell ref="C400:D400"/>
    <mergeCell ref="C402:G402"/>
    <mergeCell ref="C403:D403"/>
    <mergeCell ref="C404:D404"/>
    <mergeCell ref="C374:D374"/>
    <mergeCell ref="C375:D375"/>
    <mergeCell ref="C376:D376"/>
    <mergeCell ref="C377:D377"/>
    <mergeCell ref="C378:D378"/>
    <mergeCell ref="C379:D379"/>
    <mergeCell ref="C381:G381"/>
    <mergeCell ref="C382:G382"/>
    <mergeCell ref="C383:D383"/>
    <mergeCell ref="C363:D363"/>
    <mergeCell ref="C365:D365"/>
    <mergeCell ref="C366:D366"/>
    <mergeCell ref="C367:D367"/>
    <mergeCell ref="C368:D368"/>
    <mergeCell ref="C369:D369"/>
    <mergeCell ref="C370:D370"/>
    <mergeCell ref="C371:D371"/>
    <mergeCell ref="C373:D373"/>
    <mergeCell ref="C353:D353"/>
    <mergeCell ref="C354:D354"/>
    <mergeCell ref="C355:D355"/>
    <mergeCell ref="C356:D356"/>
    <mergeCell ref="C357:D357"/>
    <mergeCell ref="C359:D359"/>
    <mergeCell ref="C360:D360"/>
    <mergeCell ref="C361:D361"/>
    <mergeCell ref="C362:D362"/>
    <mergeCell ref="C350:D350"/>
    <mergeCell ref="C352:D352"/>
    <mergeCell ref="C334:D334"/>
    <mergeCell ref="C335:D335"/>
    <mergeCell ref="C337:G337"/>
    <mergeCell ref="C338:D338"/>
    <mergeCell ref="C339:D339"/>
    <mergeCell ref="C340:D340"/>
    <mergeCell ref="C341:D341"/>
    <mergeCell ref="C345:D345"/>
    <mergeCell ref="C346:D346"/>
    <mergeCell ref="C347:D347"/>
    <mergeCell ref="C348:D348"/>
    <mergeCell ref="C349:D349"/>
    <mergeCell ref="C314:D314"/>
    <mergeCell ref="C315:D315"/>
    <mergeCell ref="C332:D332"/>
    <mergeCell ref="C333:D333"/>
    <mergeCell ref="C316:D316"/>
    <mergeCell ref="C317:D317"/>
    <mergeCell ref="C318:D318"/>
    <mergeCell ref="C319:D319"/>
    <mergeCell ref="C320:D320"/>
    <mergeCell ref="C321:D321"/>
    <mergeCell ref="C325:D325"/>
    <mergeCell ref="C326:D326"/>
    <mergeCell ref="C327:D327"/>
    <mergeCell ref="C328:D328"/>
    <mergeCell ref="C329:D329"/>
    <mergeCell ref="C330:D330"/>
    <mergeCell ref="C305:D305"/>
    <mergeCell ref="C306:D306"/>
    <mergeCell ref="C307:D307"/>
    <mergeCell ref="C308:D308"/>
    <mergeCell ref="C309:D309"/>
    <mergeCell ref="C310:D310"/>
    <mergeCell ref="C311:D311"/>
    <mergeCell ref="C312:D312"/>
    <mergeCell ref="C313:D313"/>
    <mergeCell ref="C293:D293"/>
    <mergeCell ref="C294:D294"/>
    <mergeCell ref="C295:D295"/>
    <mergeCell ref="C297:G297"/>
    <mergeCell ref="C298:D298"/>
    <mergeCell ref="C300:G300"/>
    <mergeCell ref="C301:D301"/>
    <mergeCell ref="C303:G303"/>
    <mergeCell ref="C304:D304"/>
    <mergeCell ref="C283:G283"/>
    <mergeCell ref="C284:D284"/>
    <mergeCell ref="C285:D285"/>
    <mergeCell ref="C287:D287"/>
    <mergeCell ref="C288:D288"/>
    <mergeCell ref="C289:D289"/>
    <mergeCell ref="C290:D290"/>
    <mergeCell ref="C291:D291"/>
    <mergeCell ref="C292:D292"/>
    <mergeCell ref="C268:D268"/>
    <mergeCell ref="C270:D270"/>
    <mergeCell ref="C271:D271"/>
    <mergeCell ref="C273:D273"/>
    <mergeCell ref="C275:D275"/>
    <mergeCell ref="C277:D277"/>
    <mergeCell ref="C278:D278"/>
    <mergeCell ref="C279:D279"/>
    <mergeCell ref="C281:D281"/>
    <mergeCell ref="C257:D257"/>
    <mergeCell ref="C258:D258"/>
    <mergeCell ref="C259:D259"/>
    <mergeCell ref="C261:D261"/>
    <mergeCell ref="C262:D262"/>
    <mergeCell ref="C263:D263"/>
    <mergeCell ref="C264:D264"/>
    <mergeCell ref="C265:D265"/>
    <mergeCell ref="C267:D267"/>
    <mergeCell ref="C241:D241"/>
    <mergeCell ref="C243:D243"/>
    <mergeCell ref="C245:D245"/>
    <mergeCell ref="C247:D247"/>
    <mergeCell ref="C249:D249"/>
    <mergeCell ref="C251:D251"/>
    <mergeCell ref="C253:D253"/>
    <mergeCell ref="C255:D255"/>
    <mergeCell ref="C256:D256"/>
    <mergeCell ref="C225:D225"/>
    <mergeCell ref="C227:D227"/>
    <mergeCell ref="C228:D228"/>
    <mergeCell ref="C229:D229"/>
    <mergeCell ref="C231:D231"/>
    <mergeCell ref="C233:D233"/>
    <mergeCell ref="C235:D235"/>
    <mergeCell ref="C237:D237"/>
    <mergeCell ref="C239:D239"/>
    <mergeCell ref="C216:D216"/>
    <mergeCell ref="C217:D217"/>
    <mergeCell ref="C218:D218"/>
    <mergeCell ref="C219:D219"/>
    <mergeCell ref="C220:D220"/>
    <mergeCell ref="C221:D221"/>
    <mergeCell ref="C222:D222"/>
    <mergeCell ref="C223:D223"/>
    <mergeCell ref="C224:D224"/>
    <mergeCell ref="C204:D204"/>
    <mergeCell ref="C205:D205"/>
    <mergeCell ref="C207:G207"/>
    <mergeCell ref="C208:D208"/>
    <mergeCell ref="C210:G210"/>
    <mergeCell ref="C211:D211"/>
    <mergeCell ref="C212:D212"/>
    <mergeCell ref="C214:D214"/>
    <mergeCell ref="C215:D215"/>
    <mergeCell ref="C193:D193"/>
    <mergeCell ref="C194:D194"/>
    <mergeCell ref="C195:D195"/>
    <mergeCell ref="C196:D196"/>
    <mergeCell ref="C197:D197"/>
    <mergeCell ref="C199:G199"/>
    <mergeCell ref="C200:D200"/>
    <mergeCell ref="C202:G202"/>
    <mergeCell ref="C203:D203"/>
    <mergeCell ref="C183:D183"/>
    <mergeCell ref="C185:G185"/>
    <mergeCell ref="C186:D186"/>
    <mergeCell ref="C187:D187"/>
    <mergeCell ref="C188:D188"/>
    <mergeCell ref="C189:D189"/>
    <mergeCell ref="C190:D190"/>
    <mergeCell ref="C191:D191"/>
    <mergeCell ref="C192:D192"/>
    <mergeCell ref="C173:G173"/>
    <mergeCell ref="C174:G174"/>
    <mergeCell ref="C175:D175"/>
    <mergeCell ref="C177:G177"/>
    <mergeCell ref="C178:G178"/>
    <mergeCell ref="C179:G179"/>
    <mergeCell ref="C180:G180"/>
    <mergeCell ref="C181:G181"/>
    <mergeCell ref="C182:D182"/>
    <mergeCell ref="C163:D163"/>
    <mergeCell ref="C164:D164"/>
    <mergeCell ref="C165:D165"/>
    <mergeCell ref="C166:D166"/>
    <mergeCell ref="C167:D167"/>
    <mergeCell ref="C168:D168"/>
    <mergeCell ref="C169:D169"/>
    <mergeCell ref="C170:D170"/>
    <mergeCell ref="C171:D171"/>
    <mergeCell ref="C153:D153"/>
    <mergeCell ref="C154:D154"/>
    <mergeCell ref="C155:D155"/>
    <mergeCell ref="C157:G157"/>
    <mergeCell ref="C158:G158"/>
    <mergeCell ref="C159:G159"/>
    <mergeCell ref="C160:G160"/>
    <mergeCell ref="C161:G161"/>
    <mergeCell ref="C162:G162"/>
    <mergeCell ref="C144:D144"/>
    <mergeCell ref="C145:D145"/>
    <mergeCell ref="C146:D146"/>
    <mergeCell ref="C147:D147"/>
    <mergeCell ref="C148:D148"/>
    <mergeCell ref="C149:D149"/>
    <mergeCell ref="C150:D150"/>
    <mergeCell ref="C151:D151"/>
    <mergeCell ref="C152:D152"/>
    <mergeCell ref="C133:D133"/>
    <mergeCell ref="C134:D134"/>
    <mergeCell ref="C136:G136"/>
    <mergeCell ref="C137:G137"/>
    <mergeCell ref="C138:D138"/>
    <mergeCell ref="C139:D139"/>
    <mergeCell ref="C140:D140"/>
    <mergeCell ref="C142:G142"/>
    <mergeCell ref="C143:G143"/>
    <mergeCell ref="C121:D121"/>
    <mergeCell ref="C122:D122"/>
    <mergeCell ref="C124:G124"/>
    <mergeCell ref="C125:D125"/>
    <mergeCell ref="C127:G127"/>
    <mergeCell ref="C128:D128"/>
    <mergeCell ref="C130:G130"/>
    <mergeCell ref="C131:G131"/>
    <mergeCell ref="C132:D132"/>
    <mergeCell ref="C110:D110"/>
    <mergeCell ref="C112:G112"/>
    <mergeCell ref="C113:G113"/>
    <mergeCell ref="C114:D114"/>
    <mergeCell ref="C116:G116"/>
    <mergeCell ref="C117:G117"/>
    <mergeCell ref="C118:G118"/>
    <mergeCell ref="C119:G119"/>
    <mergeCell ref="C120:G120"/>
    <mergeCell ref="C101:G101"/>
    <mergeCell ref="C102:D102"/>
    <mergeCell ref="C103:D103"/>
    <mergeCell ref="C104:D104"/>
    <mergeCell ref="C105:D105"/>
    <mergeCell ref="C106:D106"/>
    <mergeCell ref="C107:D107"/>
    <mergeCell ref="C108:D108"/>
    <mergeCell ref="C109:D109"/>
    <mergeCell ref="C91:D91"/>
    <mergeCell ref="C92:D92"/>
    <mergeCell ref="C93:D93"/>
    <mergeCell ref="C94:D94"/>
    <mergeCell ref="C96:G96"/>
    <mergeCell ref="C97:G97"/>
    <mergeCell ref="C98:G98"/>
    <mergeCell ref="C99:G99"/>
    <mergeCell ref="C100:G100"/>
    <mergeCell ref="C82:G82"/>
    <mergeCell ref="C83:D83"/>
    <mergeCell ref="C84:D84"/>
    <mergeCell ref="C85:D85"/>
    <mergeCell ref="C86:D86"/>
    <mergeCell ref="C87:D87"/>
    <mergeCell ref="C88:D88"/>
    <mergeCell ref="C89:D89"/>
    <mergeCell ref="C90:D90"/>
    <mergeCell ref="C72:D72"/>
    <mergeCell ref="C73:D73"/>
    <mergeCell ref="C74:D74"/>
    <mergeCell ref="C75:D75"/>
    <mergeCell ref="C76:D76"/>
    <mergeCell ref="C77:D77"/>
    <mergeCell ref="C78:D78"/>
    <mergeCell ref="C79:D79"/>
    <mergeCell ref="C81:G81"/>
    <mergeCell ref="C62:D62"/>
    <mergeCell ref="C63:D63"/>
    <mergeCell ref="C64:D64"/>
    <mergeCell ref="C66:G66"/>
    <mergeCell ref="C67:G67"/>
    <mergeCell ref="C68:D68"/>
    <mergeCell ref="C69:D69"/>
    <mergeCell ref="C70:D70"/>
    <mergeCell ref="C71:D71"/>
    <mergeCell ref="C51:D51"/>
    <mergeCell ref="C52:D52"/>
    <mergeCell ref="C54:G54"/>
    <mergeCell ref="C55:G55"/>
    <mergeCell ref="C56:D56"/>
    <mergeCell ref="C57:D57"/>
    <mergeCell ref="C58:D58"/>
    <mergeCell ref="C60:G60"/>
    <mergeCell ref="C61:G61"/>
    <mergeCell ref="C40:D40"/>
    <mergeCell ref="C42:G42"/>
    <mergeCell ref="C43:G43"/>
    <mergeCell ref="C44:D44"/>
    <mergeCell ref="C45:D45"/>
    <mergeCell ref="C46:D46"/>
    <mergeCell ref="C48:G48"/>
    <mergeCell ref="C49:G49"/>
    <mergeCell ref="C50:D50"/>
    <mergeCell ref="C29:G29"/>
    <mergeCell ref="C30:G30"/>
    <mergeCell ref="C31:D31"/>
    <mergeCell ref="C32:D32"/>
    <mergeCell ref="C34:G34"/>
    <mergeCell ref="C35:G35"/>
    <mergeCell ref="C36:D36"/>
    <mergeCell ref="C38:G38"/>
    <mergeCell ref="C39:G39"/>
    <mergeCell ref="C17:D17"/>
    <mergeCell ref="C19:G19"/>
    <mergeCell ref="C20:G20"/>
    <mergeCell ref="C21:D21"/>
    <mergeCell ref="C22:D22"/>
    <mergeCell ref="C24:G24"/>
    <mergeCell ref="C25:G25"/>
    <mergeCell ref="C26:D26"/>
    <mergeCell ref="C27:D27"/>
    <mergeCell ref="C12:D12"/>
    <mergeCell ref="C15:G15"/>
    <mergeCell ref="A1:G1"/>
    <mergeCell ref="A3:B3"/>
    <mergeCell ref="A4:B4"/>
    <mergeCell ref="E4:G4"/>
    <mergeCell ref="C9:D9"/>
    <mergeCell ref="C11:G11"/>
    <mergeCell ref="C16:D16"/>
  </mergeCells>
  <printOptions/>
  <pageMargins left="0.3937007874015748" right="0.1968503937007874" top="0.3937007874015748" bottom="0.3937007874015748" header="0" footer="0.1968503937007874"/>
  <pageSetup fitToHeight="9999" horizontalDpi="300" verticalDpi="300" orientation="portrait" paperSize="9" r:id="rId1"/>
  <headerFooter alignWithMargins="0">
    <oddFooter>&amp;L&amp;9 1565-51; Sušice – stavební úpravy v ulici Hájkova&amp;R&amp;9&amp;P/&amp;N</oddFooter>
  </headerFooter>
  <rowBreaks count="15" manualBreakCount="15">
    <brk id="46" max="16383" man="1"/>
    <brk id="79" max="16383" man="1"/>
    <brk id="114" max="16383" man="1"/>
    <brk id="155" max="16383" man="1"/>
    <brk id="200" max="16383" man="1"/>
    <brk id="253" max="16383" man="1"/>
    <brk id="285" max="16383" man="1"/>
    <brk id="322" max="16383" man="1"/>
    <brk id="357" max="16383" man="1"/>
    <brk id="388" max="16383" man="1"/>
    <brk id="438" max="16383" man="1"/>
    <brk id="483" max="16383" man="1"/>
    <brk id="533" max="16383" man="1"/>
    <brk id="577" max="16383" man="1"/>
    <brk id="61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BE51"/>
  <sheetViews>
    <sheetView view="pageBreakPreview" zoomScale="60" workbookViewId="0" topLeftCell="A1">
      <selection activeCell="L16" sqref="L16"/>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26</v>
      </c>
      <c r="B1" s="75"/>
      <c r="C1" s="75"/>
      <c r="D1" s="75"/>
      <c r="E1" s="75"/>
      <c r="F1" s="75"/>
      <c r="G1" s="75"/>
    </row>
    <row r="2" spans="1:7" ht="12.75" customHeight="1">
      <c r="A2" s="76" t="s">
        <v>27</v>
      </c>
      <c r="B2" s="77"/>
      <c r="C2" s="78" t="s">
        <v>97</v>
      </c>
      <c r="D2" s="78" t="s">
        <v>1864</v>
      </c>
      <c r="E2" s="79"/>
      <c r="F2" s="80" t="s">
        <v>28</v>
      </c>
      <c r="G2" s="81"/>
    </row>
    <row r="3" spans="1:7" ht="3" customHeight="1" hidden="1">
      <c r="A3" s="82"/>
      <c r="B3" s="83"/>
      <c r="C3" s="84"/>
      <c r="D3" s="84"/>
      <c r="E3" s="85"/>
      <c r="F3" s="86"/>
      <c r="G3" s="87"/>
    </row>
    <row r="4" spans="1:7" ht="12" customHeight="1">
      <c r="A4" s="88" t="s">
        <v>29</v>
      </c>
      <c r="B4" s="83"/>
      <c r="C4" s="84"/>
      <c r="D4" s="84"/>
      <c r="E4" s="85"/>
      <c r="F4" s="86" t="s">
        <v>30</v>
      </c>
      <c r="G4" s="89"/>
    </row>
    <row r="5" spans="1:7" ht="12.95" customHeight="1">
      <c r="A5" s="90" t="s">
        <v>1861</v>
      </c>
      <c r="B5" s="91"/>
      <c r="C5" s="92" t="s">
        <v>1862</v>
      </c>
      <c r="D5" s="93"/>
      <c r="E5" s="91"/>
      <c r="F5" s="86" t="s">
        <v>31</v>
      </c>
      <c r="G5" s="87"/>
    </row>
    <row r="6" spans="1:15" ht="12.95" customHeight="1">
      <c r="A6" s="88" t="s">
        <v>32</v>
      </c>
      <c r="B6" s="83"/>
      <c r="C6" s="84"/>
      <c r="D6" s="84"/>
      <c r="E6" s="85"/>
      <c r="F6" s="94" t="s">
        <v>33</v>
      </c>
      <c r="G6" s="95">
        <v>0</v>
      </c>
      <c r="O6" s="96"/>
    </row>
    <row r="7" spans="1:7" ht="12.95" customHeight="1">
      <c r="A7" s="97" t="s">
        <v>97</v>
      </c>
      <c r="B7" s="98"/>
      <c r="C7" s="99" t="s">
        <v>98</v>
      </c>
      <c r="D7" s="100"/>
      <c r="E7" s="100"/>
      <c r="F7" s="101" t="s">
        <v>34</v>
      </c>
      <c r="G7" s="95">
        <f>IF(G6=0,,ROUND((F30+F32)/G6,1))</f>
        <v>0</v>
      </c>
    </row>
    <row r="8" spans="1:9" ht="12.75">
      <c r="A8" s="102" t="s">
        <v>35</v>
      </c>
      <c r="B8" s="86"/>
      <c r="C8" s="748"/>
      <c r="D8" s="748"/>
      <c r="E8" s="749"/>
      <c r="F8" s="103" t="s">
        <v>36</v>
      </c>
      <c r="G8" s="104"/>
      <c r="H8" s="105"/>
      <c r="I8" s="106"/>
    </row>
    <row r="9" spans="1:8" ht="12.75">
      <c r="A9" s="102" t="s">
        <v>37</v>
      </c>
      <c r="B9" s="86"/>
      <c r="C9" s="748"/>
      <c r="D9" s="748"/>
      <c r="E9" s="749"/>
      <c r="F9" s="86"/>
      <c r="G9" s="107"/>
      <c r="H9" s="108"/>
    </row>
    <row r="10" spans="1:8" ht="12.75">
      <c r="A10" s="102" t="s">
        <v>38</v>
      </c>
      <c r="B10" s="86"/>
      <c r="C10" s="748"/>
      <c r="D10" s="748"/>
      <c r="E10" s="748"/>
      <c r="F10" s="109"/>
      <c r="G10" s="110"/>
      <c r="H10" s="111"/>
    </row>
    <row r="11" spans="1:57" ht="13.5" customHeight="1">
      <c r="A11" s="102" t="s">
        <v>39</v>
      </c>
      <c r="B11" s="86"/>
      <c r="C11" s="748" t="s">
        <v>128</v>
      </c>
      <c r="D11" s="748"/>
      <c r="E11" s="748"/>
      <c r="F11" s="112" t="s">
        <v>40</v>
      </c>
      <c r="G11" s="113"/>
      <c r="H11" s="108"/>
      <c r="BA11" s="114"/>
      <c r="BB11" s="114"/>
      <c r="BC11" s="114"/>
      <c r="BD11" s="114"/>
      <c r="BE11" s="114"/>
    </row>
    <row r="12" spans="1:8" ht="12.75" customHeight="1">
      <c r="A12" s="115" t="s">
        <v>41</v>
      </c>
      <c r="B12" s="83"/>
      <c r="C12" s="750"/>
      <c r="D12" s="750"/>
      <c r="E12" s="750"/>
      <c r="F12" s="116" t="s">
        <v>42</v>
      </c>
      <c r="G12" s="117"/>
      <c r="H12" s="108"/>
    </row>
    <row r="13" spans="1:8" ht="28.5" customHeight="1" thickBot="1">
      <c r="A13" s="118" t="s">
        <v>43</v>
      </c>
      <c r="B13" s="119"/>
      <c r="C13" s="119"/>
      <c r="D13" s="119"/>
      <c r="E13" s="120"/>
      <c r="F13" s="120"/>
      <c r="G13" s="121"/>
      <c r="H13" s="108"/>
    </row>
    <row r="14" spans="1:7" ht="17.25" customHeight="1" thickBot="1">
      <c r="A14" s="122" t="s">
        <v>44</v>
      </c>
      <c r="B14" s="123"/>
      <c r="C14" s="124"/>
      <c r="D14" s="125" t="s">
        <v>45</v>
      </c>
      <c r="E14" s="126"/>
      <c r="F14" s="126"/>
      <c r="G14" s="124"/>
    </row>
    <row r="15" spans="1:7" ht="15.95" customHeight="1">
      <c r="A15" s="127"/>
      <c r="B15" s="128" t="s">
        <v>46</v>
      </c>
      <c r="C15" s="129">
        <f>'SO 04 Rek'!E20</f>
        <v>0</v>
      </c>
      <c r="D15" s="130">
        <f>'SO 04 Rek'!A28</f>
        <v>0</v>
      </c>
      <c r="E15" s="131"/>
      <c r="F15" s="132"/>
      <c r="G15" s="129">
        <f>'SO 04 Rek'!I28</f>
        <v>0</v>
      </c>
    </row>
    <row r="16" spans="1:7" ht="15.95" customHeight="1">
      <c r="A16" s="127" t="s">
        <v>47</v>
      </c>
      <c r="B16" s="128" t="s">
        <v>48</v>
      </c>
      <c r="C16" s="129">
        <f>'SO 04 Rek'!F20</f>
        <v>0</v>
      </c>
      <c r="D16" s="82"/>
      <c r="E16" s="133"/>
      <c r="F16" s="134"/>
      <c r="G16" s="129"/>
    </row>
    <row r="17" spans="1:7" ht="15.95" customHeight="1">
      <c r="A17" s="127" t="s">
        <v>49</v>
      </c>
      <c r="B17" s="128" t="s">
        <v>50</v>
      </c>
      <c r="C17" s="129">
        <f>'SO 04 Rek'!H20</f>
        <v>0</v>
      </c>
      <c r="D17" s="82"/>
      <c r="E17" s="133"/>
      <c r="F17" s="134"/>
      <c r="G17" s="129"/>
    </row>
    <row r="18" spans="1:7" ht="15.95" customHeight="1">
      <c r="A18" s="135" t="s">
        <v>51</v>
      </c>
      <c r="B18" s="136" t="s">
        <v>52</v>
      </c>
      <c r="C18" s="129">
        <f>'SO 04 Rek'!G20</f>
        <v>0</v>
      </c>
      <c r="D18" s="82"/>
      <c r="E18" s="133"/>
      <c r="F18" s="134"/>
      <c r="G18" s="129"/>
    </row>
    <row r="19" spans="1:7" ht="15.95" customHeight="1">
      <c r="A19" s="137" t="s">
        <v>53</v>
      </c>
      <c r="B19" s="128"/>
      <c r="C19" s="129">
        <f>SUM(C15:C18)</f>
        <v>0</v>
      </c>
      <c r="D19" s="82"/>
      <c r="E19" s="133"/>
      <c r="F19" s="134"/>
      <c r="G19" s="129"/>
    </row>
    <row r="20" spans="1:7" ht="15.95" customHeight="1">
      <c r="A20" s="137"/>
      <c r="B20" s="128"/>
      <c r="C20" s="129"/>
      <c r="D20" s="82"/>
      <c r="E20" s="133"/>
      <c r="F20" s="134"/>
      <c r="G20" s="129"/>
    </row>
    <row r="21" spans="1:7" ht="15.95" customHeight="1">
      <c r="A21" s="137" t="s">
        <v>25</v>
      </c>
      <c r="B21" s="128"/>
      <c r="C21" s="129">
        <f>'SO 04 Rek'!I20</f>
        <v>0</v>
      </c>
      <c r="D21" s="82"/>
      <c r="E21" s="133"/>
      <c r="F21" s="134"/>
      <c r="G21" s="129"/>
    </row>
    <row r="22" spans="1:7" ht="15.95" customHeight="1">
      <c r="A22" s="138" t="s">
        <v>54</v>
      </c>
      <c r="B22" s="108"/>
      <c r="C22" s="129">
        <f>C19+C21</f>
        <v>0</v>
      </c>
      <c r="D22" s="82" t="s">
        <v>55</v>
      </c>
      <c r="E22" s="133"/>
      <c r="F22" s="134"/>
      <c r="G22" s="129">
        <f>G23-SUM(G15:G21)</f>
        <v>0</v>
      </c>
    </row>
    <row r="23" spans="1:7" ht="15.95" customHeight="1" thickBot="1">
      <c r="A23" s="751" t="s">
        <v>56</v>
      </c>
      <c r="B23" s="752"/>
      <c r="C23" s="139">
        <f>C22+G23</f>
        <v>0</v>
      </c>
      <c r="D23" s="140" t="s">
        <v>57</v>
      </c>
      <c r="E23" s="141"/>
      <c r="F23" s="142"/>
      <c r="G23" s="129">
        <f>'SO 04 Rek'!H26</f>
        <v>0</v>
      </c>
    </row>
    <row r="24" spans="1:7" ht="12.75">
      <c r="A24" s="143" t="s">
        <v>58</v>
      </c>
      <c r="B24" s="144"/>
      <c r="C24" s="145"/>
      <c r="D24" s="144" t="s">
        <v>59</v>
      </c>
      <c r="E24" s="144"/>
      <c r="F24" s="146" t="s">
        <v>60</v>
      </c>
      <c r="G24" s="147"/>
    </row>
    <row r="25" spans="1:7" ht="12.75">
      <c r="A25" s="138" t="s">
        <v>61</v>
      </c>
      <c r="B25" s="108"/>
      <c r="C25" s="148"/>
      <c r="D25" s="108" t="s">
        <v>61</v>
      </c>
      <c r="F25" s="149" t="s">
        <v>61</v>
      </c>
      <c r="G25" s="150"/>
    </row>
    <row r="26" spans="1:7" ht="37.5" customHeight="1">
      <c r="A26" s="138" t="s">
        <v>62</v>
      </c>
      <c r="B26" s="151"/>
      <c r="C26" s="148"/>
      <c r="D26" s="108" t="s">
        <v>62</v>
      </c>
      <c r="F26" s="149" t="s">
        <v>62</v>
      </c>
      <c r="G26" s="150"/>
    </row>
    <row r="27" spans="1:7" ht="12.75">
      <c r="A27" s="138"/>
      <c r="B27" s="152"/>
      <c r="C27" s="148"/>
      <c r="D27" s="108"/>
      <c r="F27" s="149"/>
      <c r="G27" s="150"/>
    </row>
    <row r="28" spans="1:7" ht="12.75">
      <c r="A28" s="138" t="s">
        <v>63</v>
      </c>
      <c r="B28" s="108"/>
      <c r="C28" s="148"/>
      <c r="D28" s="149" t="s">
        <v>64</v>
      </c>
      <c r="E28" s="148"/>
      <c r="F28" s="153" t="s">
        <v>64</v>
      </c>
      <c r="G28" s="150"/>
    </row>
    <row r="29" spans="1:7" ht="69" customHeight="1">
      <c r="A29" s="138"/>
      <c r="B29" s="108"/>
      <c r="C29" s="154"/>
      <c r="D29" s="155"/>
      <c r="E29" s="154"/>
      <c r="F29" s="108"/>
      <c r="G29" s="150"/>
    </row>
    <row r="30" spans="1:7" ht="12.75">
      <c r="A30" s="156" t="s">
        <v>12</v>
      </c>
      <c r="B30" s="157"/>
      <c r="C30" s="158">
        <v>21</v>
      </c>
      <c r="D30" s="157" t="s">
        <v>65</v>
      </c>
      <c r="E30" s="159"/>
      <c r="F30" s="753">
        <f>C23-F32</f>
        <v>0</v>
      </c>
      <c r="G30" s="754"/>
    </row>
    <row r="31" spans="1:7" ht="12.75">
      <c r="A31" s="156" t="s">
        <v>66</v>
      </c>
      <c r="B31" s="157"/>
      <c r="C31" s="158">
        <f>C30</f>
        <v>21</v>
      </c>
      <c r="D31" s="157" t="s">
        <v>67</v>
      </c>
      <c r="E31" s="159"/>
      <c r="F31" s="753">
        <f>ROUND(PRODUCT(F30,C31/100),0)</f>
        <v>0</v>
      </c>
      <c r="G31" s="754"/>
    </row>
    <row r="32" spans="1:7" ht="12.75">
      <c r="A32" s="156" t="s">
        <v>12</v>
      </c>
      <c r="B32" s="157"/>
      <c r="C32" s="158">
        <v>0</v>
      </c>
      <c r="D32" s="157" t="s">
        <v>67</v>
      </c>
      <c r="E32" s="159"/>
      <c r="F32" s="753">
        <v>0</v>
      </c>
      <c r="G32" s="754"/>
    </row>
    <row r="33" spans="1:7" ht="12.75">
      <c r="A33" s="156" t="s">
        <v>66</v>
      </c>
      <c r="B33" s="160"/>
      <c r="C33" s="161">
        <f>C32</f>
        <v>0</v>
      </c>
      <c r="D33" s="157" t="s">
        <v>67</v>
      </c>
      <c r="E33" s="134"/>
      <c r="F33" s="753">
        <f>ROUND(PRODUCT(F32,C33/100),0)</f>
        <v>0</v>
      </c>
      <c r="G33" s="754"/>
    </row>
    <row r="34" spans="1:7" s="165" customFormat="1" ht="19.5" customHeight="1" thickBot="1">
      <c r="A34" s="162" t="s">
        <v>68</v>
      </c>
      <c r="B34" s="163"/>
      <c r="C34" s="163"/>
      <c r="D34" s="163"/>
      <c r="E34" s="164"/>
      <c r="F34" s="756">
        <f>ROUND(SUM(F30:F33),0)</f>
        <v>0</v>
      </c>
      <c r="G34" s="757"/>
    </row>
    <row r="36" spans="1:8" ht="12.75">
      <c r="A36" s="2" t="s">
        <v>69</v>
      </c>
      <c r="B36" s="2"/>
      <c r="C36" s="2"/>
      <c r="D36" s="2"/>
      <c r="E36" s="2"/>
      <c r="F36" s="2"/>
      <c r="G36" s="2"/>
      <c r="H36" s="1" t="s">
        <v>2</v>
      </c>
    </row>
    <row r="37" spans="1:8" ht="14.25" customHeight="1">
      <c r="A37" s="2"/>
      <c r="B37" s="758"/>
      <c r="C37" s="758"/>
      <c r="D37" s="758"/>
      <c r="E37" s="758"/>
      <c r="F37" s="758"/>
      <c r="G37" s="758"/>
      <c r="H37" s="1" t="s">
        <v>2</v>
      </c>
    </row>
    <row r="38" spans="1:8" ht="12.75" customHeight="1">
      <c r="A38" s="166"/>
      <c r="B38" s="758"/>
      <c r="C38" s="758"/>
      <c r="D38" s="758"/>
      <c r="E38" s="758"/>
      <c r="F38" s="758"/>
      <c r="G38" s="758"/>
      <c r="H38" s="1" t="s">
        <v>2</v>
      </c>
    </row>
    <row r="39" spans="1:8" ht="12.75">
      <c r="A39" s="166"/>
      <c r="B39" s="758"/>
      <c r="C39" s="758"/>
      <c r="D39" s="758"/>
      <c r="E39" s="758"/>
      <c r="F39" s="758"/>
      <c r="G39" s="758"/>
      <c r="H39" s="1" t="s">
        <v>2</v>
      </c>
    </row>
    <row r="40" spans="1:8" ht="12.75">
      <c r="A40" s="166"/>
      <c r="B40" s="758"/>
      <c r="C40" s="758"/>
      <c r="D40" s="758"/>
      <c r="E40" s="758"/>
      <c r="F40" s="758"/>
      <c r="G40" s="758"/>
      <c r="H40" s="1" t="s">
        <v>2</v>
      </c>
    </row>
    <row r="41" spans="1:8" ht="12.75">
      <c r="A41" s="166"/>
      <c r="B41" s="758"/>
      <c r="C41" s="758"/>
      <c r="D41" s="758"/>
      <c r="E41" s="758"/>
      <c r="F41" s="758"/>
      <c r="G41" s="758"/>
      <c r="H41" s="1" t="s">
        <v>2</v>
      </c>
    </row>
    <row r="42" spans="1:8" ht="12.75">
      <c r="A42" s="166"/>
      <c r="B42" s="758"/>
      <c r="C42" s="758"/>
      <c r="D42" s="758"/>
      <c r="E42" s="758"/>
      <c r="F42" s="758"/>
      <c r="G42" s="758"/>
      <c r="H42" s="1" t="s">
        <v>2</v>
      </c>
    </row>
    <row r="43" spans="1:8" ht="12.75">
      <c r="A43" s="166"/>
      <c r="B43" s="758"/>
      <c r="C43" s="758"/>
      <c r="D43" s="758"/>
      <c r="E43" s="758"/>
      <c r="F43" s="758"/>
      <c r="G43" s="758"/>
      <c r="H43" s="1" t="s">
        <v>2</v>
      </c>
    </row>
    <row r="44" spans="1:8" ht="12.75" customHeight="1">
      <c r="A44" s="166"/>
      <c r="B44" s="758"/>
      <c r="C44" s="758"/>
      <c r="D44" s="758"/>
      <c r="E44" s="758"/>
      <c r="F44" s="758"/>
      <c r="G44" s="758"/>
      <c r="H44" s="1" t="s">
        <v>2</v>
      </c>
    </row>
    <row r="45" spans="1:8" ht="12.75" customHeight="1">
      <c r="A45" s="166"/>
      <c r="B45" s="758"/>
      <c r="C45" s="758"/>
      <c r="D45" s="758"/>
      <c r="E45" s="758"/>
      <c r="F45" s="758"/>
      <c r="G45" s="758"/>
      <c r="H45" s="1" t="s">
        <v>2</v>
      </c>
    </row>
    <row r="46" spans="2:7" ht="12.75">
      <c r="B46" s="755"/>
      <c r="C46" s="755"/>
      <c r="D46" s="755"/>
      <c r="E46" s="755"/>
      <c r="F46" s="755"/>
      <c r="G46" s="755"/>
    </row>
    <row r="47" spans="2:7" ht="12.75">
      <c r="B47" s="755"/>
      <c r="C47" s="755"/>
      <c r="D47" s="755"/>
      <c r="E47" s="755"/>
      <c r="F47" s="755"/>
      <c r="G47" s="755"/>
    </row>
    <row r="48" spans="2:7" ht="12.75">
      <c r="B48" s="755"/>
      <c r="C48" s="755"/>
      <c r="D48" s="755"/>
      <c r="E48" s="755"/>
      <c r="F48" s="755"/>
      <c r="G48" s="755"/>
    </row>
    <row r="49" spans="2:7" ht="12.75">
      <c r="B49" s="755"/>
      <c r="C49" s="755"/>
      <c r="D49" s="755"/>
      <c r="E49" s="755"/>
      <c r="F49" s="755"/>
      <c r="G49" s="755"/>
    </row>
    <row r="50" spans="2:7" ht="12.75">
      <c r="B50" s="755"/>
      <c r="C50" s="755"/>
      <c r="D50" s="755"/>
      <c r="E50" s="755"/>
      <c r="F50" s="755"/>
      <c r="G50" s="755"/>
    </row>
    <row r="51" spans="2:7" ht="12.75">
      <c r="B51" s="755"/>
      <c r="C51" s="755"/>
      <c r="D51" s="755"/>
      <c r="E51" s="755"/>
      <c r="F51" s="755"/>
      <c r="G51" s="755"/>
    </row>
  </sheetData>
  <mergeCells count="18">
    <mergeCell ref="B49:G49"/>
    <mergeCell ref="B50:G50"/>
    <mergeCell ref="B51:G51"/>
    <mergeCell ref="F34:G34"/>
    <mergeCell ref="B37:G45"/>
    <mergeCell ref="B46:G46"/>
    <mergeCell ref="B47:G47"/>
    <mergeCell ref="B48:G48"/>
    <mergeCell ref="A23:B23"/>
    <mergeCell ref="F30:G30"/>
    <mergeCell ref="F31:G31"/>
    <mergeCell ref="F32:G32"/>
    <mergeCell ref="F33:G33"/>
    <mergeCell ref="C8:E8"/>
    <mergeCell ref="C9:E9"/>
    <mergeCell ref="C10:E10"/>
    <mergeCell ref="C11:E11"/>
    <mergeCell ref="C12:E12"/>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 1565-51; Sušice – stavební úpravy v ulici Hájkova&amp;R&amp;9&amp;P/&amp;N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BE77"/>
  <sheetViews>
    <sheetView view="pageBreakPreview" zoomScale="60" workbookViewId="0" topLeftCell="A1">
      <selection activeCell="L16" sqref="L16"/>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759" t="s">
        <v>3</v>
      </c>
      <c r="B1" s="760"/>
      <c r="C1" s="167" t="s">
        <v>99</v>
      </c>
      <c r="D1" s="168"/>
      <c r="E1" s="169"/>
      <c r="F1" s="168"/>
      <c r="G1" s="170" t="s">
        <v>70</v>
      </c>
      <c r="H1" s="171" t="s">
        <v>97</v>
      </c>
      <c r="I1" s="172"/>
    </row>
    <row r="2" spans="1:9" ht="13.5" thickBot="1">
      <c r="A2" s="761" t="s">
        <v>71</v>
      </c>
      <c r="B2" s="762"/>
      <c r="C2" s="173" t="s">
        <v>1863</v>
      </c>
      <c r="D2" s="174"/>
      <c r="E2" s="175"/>
      <c r="F2" s="174"/>
      <c r="G2" s="763" t="s">
        <v>1864</v>
      </c>
      <c r="H2" s="764"/>
      <c r="I2" s="765"/>
    </row>
    <row r="3" ht="13.5" thickTop="1">
      <c r="F3" s="108"/>
    </row>
    <row r="4" spans="1:9" ht="19.5" customHeight="1">
      <c r="A4" s="176" t="s">
        <v>72</v>
      </c>
      <c r="B4" s="177"/>
      <c r="C4" s="177"/>
      <c r="D4" s="177"/>
      <c r="E4" s="178"/>
      <c r="F4" s="177"/>
      <c r="G4" s="177"/>
      <c r="H4" s="177"/>
      <c r="I4" s="177"/>
    </row>
    <row r="5" ht="13.5" thickBot="1"/>
    <row r="6" spans="1:9" s="108" customFormat="1" ht="13.5" thickBot="1">
      <c r="A6" s="179"/>
      <c r="B6" s="180" t="s">
        <v>73</v>
      </c>
      <c r="C6" s="180"/>
      <c r="D6" s="181"/>
      <c r="E6" s="182" t="s">
        <v>21</v>
      </c>
      <c r="F6" s="183" t="s">
        <v>22</v>
      </c>
      <c r="G6" s="183" t="s">
        <v>23</v>
      </c>
      <c r="H6" s="183" t="s">
        <v>24</v>
      </c>
      <c r="I6" s="184" t="s">
        <v>25</v>
      </c>
    </row>
    <row r="7" spans="1:9" s="108" customFormat="1" ht="12.75">
      <c r="A7" s="275" t="str">
        <f>'SO 04 Pol'!B7</f>
        <v>1</v>
      </c>
      <c r="B7" s="62" t="str">
        <f>'SO 04 Pol'!C7</f>
        <v>Zemní práce</v>
      </c>
      <c r="D7" s="185"/>
      <c r="E7" s="276">
        <f>'SO 04 Pol'!BA280</f>
        <v>0</v>
      </c>
      <c r="F7" s="277">
        <f>'SO 04 Pol'!BB280</f>
        <v>0</v>
      </c>
      <c r="G7" s="277">
        <f>'SO 04 Pol'!BC280</f>
        <v>0</v>
      </c>
      <c r="H7" s="277">
        <f>'SO 04 Pol'!BD280</f>
        <v>0</v>
      </c>
      <c r="I7" s="278">
        <f>'SO 04 Pol'!BE280</f>
        <v>0</v>
      </c>
    </row>
    <row r="8" spans="1:9" s="108" customFormat="1" ht="12.75">
      <c r="A8" s="275" t="str">
        <f>'SO 04 Pol'!B281</f>
        <v>2</v>
      </c>
      <c r="B8" s="62" t="str">
        <f>'SO 04 Pol'!C281</f>
        <v>Základy a zvláštní zakládání</v>
      </c>
      <c r="D8" s="185"/>
      <c r="E8" s="276">
        <f>'SO 04 Pol'!BA308</f>
        <v>0</v>
      </c>
      <c r="F8" s="277">
        <f>'SO 04 Pol'!BB308</f>
        <v>0</v>
      </c>
      <c r="G8" s="277">
        <f>'SO 04 Pol'!BC308</f>
        <v>0</v>
      </c>
      <c r="H8" s="277">
        <f>'SO 04 Pol'!BD308</f>
        <v>0</v>
      </c>
      <c r="I8" s="278">
        <f>'SO 04 Pol'!BE308</f>
        <v>0</v>
      </c>
    </row>
    <row r="9" spans="1:9" s="108" customFormat="1" ht="12.75">
      <c r="A9" s="275" t="str">
        <f>'SO 04 Pol'!B309</f>
        <v>4</v>
      </c>
      <c r="B9" s="62" t="str">
        <f>'SO 04 Pol'!C309</f>
        <v>Vodorovné konstrukce</v>
      </c>
      <c r="D9" s="185"/>
      <c r="E9" s="276">
        <f>'SO 04 Pol'!BA338</f>
        <v>0</v>
      </c>
      <c r="F9" s="277">
        <f>'SO 04 Pol'!BB338</f>
        <v>0</v>
      </c>
      <c r="G9" s="277">
        <f>'SO 04 Pol'!BC338</f>
        <v>0</v>
      </c>
      <c r="H9" s="277">
        <f>'SO 04 Pol'!BD338</f>
        <v>0</v>
      </c>
      <c r="I9" s="278">
        <f>'SO 04 Pol'!BE338</f>
        <v>0</v>
      </c>
    </row>
    <row r="10" spans="1:9" s="108" customFormat="1" ht="12.75">
      <c r="A10" s="275" t="str">
        <f>'SO 04 Pol'!B339</f>
        <v>87</v>
      </c>
      <c r="B10" s="62" t="str">
        <f>'SO 04 Pol'!C339</f>
        <v>Potrubí z trub z plastických hmot</v>
      </c>
      <c r="D10" s="185"/>
      <c r="E10" s="276">
        <f>'SO 04 Pol'!BA364</f>
        <v>0</v>
      </c>
      <c r="F10" s="277">
        <f>'SO 04 Pol'!BB364</f>
        <v>0</v>
      </c>
      <c r="G10" s="277">
        <f>'SO 04 Pol'!BC364</f>
        <v>0</v>
      </c>
      <c r="H10" s="277">
        <f>'SO 04 Pol'!BD364</f>
        <v>0</v>
      </c>
      <c r="I10" s="278">
        <f>'SO 04 Pol'!BE364</f>
        <v>0</v>
      </c>
    </row>
    <row r="11" spans="1:9" s="108" customFormat="1" ht="12.75">
      <c r="A11" s="275" t="str">
        <f>'SO 04 Pol'!B365</f>
        <v>734</v>
      </c>
      <c r="B11" s="62" t="str">
        <f>'SO 04 Pol'!C365</f>
        <v>Armatury</v>
      </c>
      <c r="D11" s="185"/>
      <c r="E11" s="276">
        <f>'SO 04 Pol'!BA413</f>
        <v>0</v>
      </c>
      <c r="F11" s="277">
        <f>'SO 04 Pol'!BB413</f>
        <v>0</v>
      </c>
      <c r="G11" s="277">
        <f>'SO 04 Pol'!BC413</f>
        <v>0</v>
      </c>
      <c r="H11" s="277">
        <f>'SO 04 Pol'!BD413</f>
        <v>0</v>
      </c>
      <c r="I11" s="278">
        <f>'SO 04 Pol'!BE413</f>
        <v>0</v>
      </c>
    </row>
    <row r="12" spans="1:9" s="108" customFormat="1" ht="12.75">
      <c r="A12" s="275" t="str">
        <f>'SO 04 Pol'!B414</f>
        <v>737</v>
      </c>
      <c r="B12" s="62" t="str">
        <f>'SO 04 Pol'!C414</f>
        <v>Tvarovky</v>
      </c>
      <c r="D12" s="185"/>
      <c r="E12" s="276">
        <f>'SO 04 Pol'!BA458</f>
        <v>0</v>
      </c>
      <c r="F12" s="277">
        <f>'SO 04 Pol'!BB458</f>
        <v>0</v>
      </c>
      <c r="G12" s="277">
        <f>'SO 04 Pol'!BC458</f>
        <v>0</v>
      </c>
      <c r="H12" s="277">
        <f>'SO 04 Pol'!BD458</f>
        <v>0</v>
      </c>
      <c r="I12" s="278">
        <f>'SO 04 Pol'!BE458</f>
        <v>0</v>
      </c>
    </row>
    <row r="13" spans="1:9" s="108" customFormat="1" ht="12.75">
      <c r="A13" s="275" t="str">
        <f>'SO 04 Pol'!B459</f>
        <v>89</v>
      </c>
      <c r="B13" s="62" t="str">
        <f>'SO 04 Pol'!C459</f>
        <v>Ostatní konstrukce na trubním vedení</v>
      </c>
      <c r="D13" s="185"/>
      <c r="E13" s="276">
        <f>'SO 04 Pol'!BA499</f>
        <v>0</v>
      </c>
      <c r="F13" s="277">
        <f>'SO 04 Pol'!BB499</f>
        <v>0</v>
      </c>
      <c r="G13" s="277">
        <f>'SO 04 Pol'!BC499</f>
        <v>0</v>
      </c>
      <c r="H13" s="277">
        <f>'SO 04 Pol'!BD499</f>
        <v>0</v>
      </c>
      <c r="I13" s="278">
        <f>'SO 04 Pol'!BE499</f>
        <v>0</v>
      </c>
    </row>
    <row r="14" spans="1:9" s="108" customFormat="1" ht="12.75">
      <c r="A14" s="275" t="str">
        <f>'SO 04 Pol'!B500</f>
        <v>893</v>
      </c>
      <c r="B14" s="62" t="str">
        <f>'SO 04 Pol'!C500</f>
        <v>Vodovodní přípojky</v>
      </c>
      <c r="D14" s="185"/>
      <c r="E14" s="276">
        <f>'SO 04 Pol'!BA524</f>
        <v>0</v>
      </c>
      <c r="F14" s="277">
        <f>'SO 04 Pol'!BB524</f>
        <v>0</v>
      </c>
      <c r="G14" s="277">
        <f>'SO 04 Pol'!BC524</f>
        <v>0</v>
      </c>
      <c r="H14" s="277">
        <f>'SO 04 Pol'!BD524</f>
        <v>0</v>
      </c>
      <c r="I14" s="278">
        <f>'SO 04 Pol'!BE524</f>
        <v>0</v>
      </c>
    </row>
    <row r="15" spans="1:9" s="108" customFormat="1" ht="12.75">
      <c r="A15" s="275" t="str">
        <f>'SO 04 Pol'!B525</f>
        <v>91</v>
      </c>
      <c r="B15" s="62" t="str">
        <f>'SO 04 Pol'!C525</f>
        <v>Doplňující práce na komunikaci</v>
      </c>
      <c r="D15" s="185"/>
      <c r="E15" s="276">
        <f>'SO 04 Pol'!BA529</f>
        <v>0</v>
      </c>
      <c r="F15" s="277">
        <f>'SO 04 Pol'!BB529</f>
        <v>0</v>
      </c>
      <c r="G15" s="277">
        <f>'SO 04 Pol'!BC529</f>
        <v>0</v>
      </c>
      <c r="H15" s="277">
        <f>'SO 04 Pol'!BD529</f>
        <v>0</v>
      </c>
      <c r="I15" s="278">
        <f>'SO 04 Pol'!BE529</f>
        <v>0</v>
      </c>
    </row>
    <row r="16" spans="1:9" s="108" customFormat="1" ht="12.75">
      <c r="A16" s="275" t="str">
        <f>'SO 04 Pol'!B530</f>
        <v>93</v>
      </c>
      <c r="B16" s="62" t="str">
        <f>'SO 04 Pol'!C530</f>
        <v>Dokončovací práce inženýrskách staveb</v>
      </c>
      <c r="D16" s="185"/>
      <c r="E16" s="276">
        <f>'SO 04 Pol'!BA533</f>
        <v>0</v>
      </c>
      <c r="F16" s="277">
        <f>'SO 04 Pol'!BB533</f>
        <v>0</v>
      </c>
      <c r="G16" s="277">
        <f>'SO 04 Pol'!BC533</f>
        <v>0</v>
      </c>
      <c r="H16" s="277">
        <f>'SO 04 Pol'!BD533</f>
        <v>0</v>
      </c>
      <c r="I16" s="278">
        <f>'SO 04 Pol'!BE533</f>
        <v>0</v>
      </c>
    </row>
    <row r="17" spans="1:9" s="108" customFormat="1" ht="12.75">
      <c r="A17" s="275" t="str">
        <f>'SO 04 Pol'!B534</f>
        <v>96</v>
      </c>
      <c r="B17" s="62" t="str">
        <f>'SO 04 Pol'!C534</f>
        <v>Bourání konstrukcí</v>
      </c>
      <c r="D17" s="185"/>
      <c r="E17" s="276">
        <f>'SO 04 Pol'!BA539</f>
        <v>0</v>
      </c>
      <c r="F17" s="277">
        <f>'SO 04 Pol'!BB539</f>
        <v>0</v>
      </c>
      <c r="G17" s="277">
        <f>'SO 04 Pol'!BC539</f>
        <v>0</v>
      </c>
      <c r="H17" s="277">
        <f>'SO 04 Pol'!BD539</f>
        <v>0</v>
      </c>
      <c r="I17" s="278">
        <f>'SO 04 Pol'!BE539</f>
        <v>0</v>
      </c>
    </row>
    <row r="18" spans="1:9" s="108" customFormat="1" ht="12.75">
      <c r="A18" s="275" t="str">
        <f>'SO 04 Pol'!B540</f>
        <v>99</v>
      </c>
      <c r="B18" s="62" t="str">
        <f>'SO 04 Pol'!C540</f>
        <v>Staveništní přesun hmot</v>
      </c>
      <c r="D18" s="185"/>
      <c r="E18" s="276">
        <f>'SO 04 Pol'!BA542</f>
        <v>0</v>
      </c>
      <c r="F18" s="277">
        <f>'SO 04 Pol'!BB542</f>
        <v>0</v>
      </c>
      <c r="G18" s="277">
        <f>'SO 04 Pol'!BC542</f>
        <v>0</v>
      </c>
      <c r="H18" s="277">
        <f>'SO 04 Pol'!BD542</f>
        <v>0</v>
      </c>
      <c r="I18" s="278">
        <f>'SO 04 Pol'!BE542</f>
        <v>0</v>
      </c>
    </row>
    <row r="19" spans="1:9" s="108" customFormat="1" ht="13.5" thickBot="1">
      <c r="A19" s="275" t="str">
        <f>'SO 04 Pol'!B543</f>
        <v>D96</v>
      </c>
      <c r="B19" s="62" t="str">
        <f>'SO 04 Pol'!C543</f>
        <v>Přesuny suti a vybouraných hmot</v>
      </c>
      <c r="D19" s="185"/>
      <c r="E19" s="276">
        <f>'SO 04 Pol'!BA549</f>
        <v>0</v>
      </c>
      <c r="F19" s="277">
        <f>'SO 04 Pol'!BB549</f>
        <v>0</v>
      </c>
      <c r="G19" s="277">
        <f>'SO 04 Pol'!BC549</f>
        <v>0</v>
      </c>
      <c r="H19" s="277">
        <f>'SO 04 Pol'!BD549</f>
        <v>0</v>
      </c>
      <c r="I19" s="278">
        <f>'SO 04 Pol'!BE549</f>
        <v>0</v>
      </c>
    </row>
    <row r="20" spans="1:9" s="14" customFormat="1" ht="13.5" thickBot="1">
      <c r="A20" s="186"/>
      <c r="B20" s="187" t="s">
        <v>74</v>
      </c>
      <c r="C20" s="187"/>
      <c r="D20" s="188"/>
      <c r="E20" s="189">
        <f>SUM(E7:E19)</f>
        <v>0</v>
      </c>
      <c r="F20" s="190">
        <f>SUM(F7:F19)</f>
        <v>0</v>
      </c>
      <c r="G20" s="190">
        <f>SUM(G7:G19)</f>
        <v>0</v>
      </c>
      <c r="H20" s="190">
        <f>SUM(H7:H19)</f>
        <v>0</v>
      </c>
      <c r="I20" s="191">
        <f>SUM(I7:I19)</f>
        <v>0</v>
      </c>
    </row>
    <row r="21" spans="1:9" ht="12.75">
      <c r="A21" s="108"/>
      <c r="B21" s="108"/>
      <c r="C21" s="108"/>
      <c r="D21" s="108"/>
      <c r="E21" s="108"/>
      <c r="F21" s="108"/>
      <c r="G21" s="108"/>
      <c r="H21" s="108"/>
      <c r="I21" s="108"/>
    </row>
    <row r="22" spans="1:57" ht="19.5" customHeight="1">
      <c r="A22" s="177" t="s">
        <v>75</v>
      </c>
      <c r="B22" s="177"/>
      <c r="C22" s="177"/>
      <c r="D22" s="177"/>
      <c r="E22" s="177"/>
      <c r="F22" s="177"/>
      <c r="G22" s="192"/>
      <c r="H22" s="177"/>
      <c r="I22" s="177"/>
      <c r="BA22" s="114"/>
      <c r="BB22" s="114"/>
      <c r="BC22" s="114"/>
      <c r="BD22" s="114"/>
      <c r="BE22" s="114"/>
    </row>
    <row r="23" ht="13.5" thickBot="1"/>
    <row r="24" spans="1:9" ht="12.75">
      <c r="A24" s="143" t="s">
        <v>76</v>
      </c>
      <c r="B24" s="144"/>
      <c r="C24" s="144"/>
      <c r="D24" s="193"/>
      <c r="E24" s="194" t="s">
        <v>77</v>
      </c>
      <c r="F24" s="195" t="s">
        <v>13</v>
      </c>
      <c r="G24" s="196" t="s">
        <v>78</v>
      </c>
      <c r="H24" s="197"/>
      <c r="I24" s="198" t="s">
        <v>77</v>
      </c>
    </row>
    <row r="25" spans="1:53" ht="12.75">
      <c r="A25" s="137"/>
      <c r="B25" s="128"/>
      <c r="C25" s="128"/>
      <c r="D25" s="199"/>
      <c r="E25" s="200"/>
      <c r="F25" s="201"/>
      <c r="G25" s="202">
        <f>CHOOSE(BA25+1,E20+F20,E20+F20+H20,E20+F20+G20+H20,E20,F20,H20,G20,H20+G20,0)</f>
        <v>0</v>
      </c>
      <c r="H25" s="203"/>
      <c r="I25" s="204">
        <f>E25+F25*G25/100</f>
        <v>0</v>
      </c>
      <c r="BA25" s="1">
        <v>8</v>
      </c>
    </row>
    <row r="26" spans="1:9" ht="13.5" thickBot="1">
      <c r="A26" s="205"/>
      <c r="B26" s="206" t="s">
        <v>79</v>
      </c>
      <c r="C26" s="207"/>
      <c r="D26" s="208"/>
      <c r="E26" s="209"/>
      <c r="F26" s="210"/>
      <c r="G26" s="210"/>
      <c r="H26" s="766">
        <f>SUM(I25:I25)</f>
        <v>0</v>
      </c>
      <c r="I26" s="767"/>
    </row>
    <row r="28" spans="2:9" ht="12.75">
      <c r="B28" s="14"/>
      <c r="F28" s="211"/>
      <c r="G28" s="212"/>
      <c r="H28" s="212"/>
      <c r="I28" s="46"/>
    </row>
    <row r="29" spans="6:9" ht="12.75">
      <c r="F29" s="211"/>
      <c r="G29" s="212"/>
      <c r="H29" s="212"/>
      <c r="I29" s="46"/>
    </row>
    <row r="30" spans="6:9" ht="12.75">
      <c r="F30" s="211"/>
      <c r="G30" s="212"/>
      <c r="H30" s="212"/>
      <c r="I30" s="46"/>
    </row>
    <row r="31" spans="6:9" ht="12.75">
      <c r="F31" s="211"/>
      <c r="G31" s="212"/>
      <c r="H31" s="212"/>
      <c r="I31" s="46"/>
    </row>
    <row r="32" spans="6:9" ht="12.75">
      <c r="F32" s="211"/>
      <c r="G32" s="212"/>
      <c r="H32" s="212"/>
      <c r="I32" s="46"/>
    </row>
    <row r="33" spans="6:9" ht="12.75">
      <c r="F33" s="211"/>
      <c r="G33" s="212"/>
      <c r="H33" s="212"/>
      <c r="I33" s="46"/>
    </row>
    <row r="34" spans="6:9" ht="12.75">
      <c r="F34" s="211"/>
      <c r="G34" s="212"/>
      <c r="H34" s="212"/>
      <c r="I34" s="46"/>
    </row>
    <row r="35" spans="6:9" ht="12.75">
      <c r="F35" s="211"/>
      <c r="G35" s="212"/>
      <c r="H35" s="212"/>
      <c r="I35" s="46"/>
    </row>
    <row r="36" spans="6:9" ht="12.75">
      <c r="F36" s="211"/>
      <c r="G36" s="212"/>
      <c r="H36" s="212"/>
      <c r="I36" s="46"/>
    </row>
    <row r="37" spans="6:9" ht="12.75">
      <c r="F37" s="211"/>
      <c r="G37" s="212"/>
      <c r="H37" s="212"/>
      <c r="I37" s="46"/>
    </row>
    <row r="38" spans="6:9" ht="12.75">
      <c r="F38" s="211"/>
      <c r="G38" s="212"/>
      <c r="H38" s="212"/>
      <c r="I38" s="46"/>
    </row>
    <row r="39" spans="6:9" ht="12.75">
      <c r="F39" s="211"/>
      <c r="G39" s="212"/>
      <c r="H39" s="212"/>
      <c r="I39" s="46"/>
    </row>
    <row r="40" spans="6:9" ht="12.75">
      <c r="F40" s="211"/>
      <c r="G40" s="212"/>
      <c r="H40" s="212"/>
      <c r="I40" s="46"/>
    </row>
    <row r="41" spans="6:9" ht="12.75">
      <c r="F41" s="211"/>
      <c r="G41" s="212"/>
      <c r="H41" s="212"/>
      <c r="I41" s="46"/>
    </row>
    <row r="42" spans="6:9" ht="12.75">
      <c r="F42" s="211"/>
      <c r="G42" s="212"/>
      <c r="H42" s="212"/>
      <c r="I42" s="46"/>
    </row>
    <row r="43" spans="6:9" ht="12.75">
      <c r="F43" s="211"/>
      <c r="G43" s="212"/>
      <c r="H43" s="212"/>
      <c r="I43" s="46"/>
    </row>
    <row r="44" spans="6:9" ht="12.75">
      <c r="F44" s="211"/>
      <c r="G44" s="212"/>
      <c r="H44" s="212"/>
      <c r="I44" s="46"/>
    </row>
    <row r="45" spans="6:9" ht="12.75">
      <c r="F45" s="211"/>
      <c r="G45" s="212"/>
      <c r="H45" s="212"/>
      <c r="I45" s="46"/>
    </row>
    <row r="46" spans="6:9" ht="12.75">
      <c r="F46" s="211"/>
      <c r="G46" s="212"/>
      <c r="H46" s="212"/>
      <c r="I46" s="46"/>
    </row>
    <row r="47" spans="6:9" ht="12.75">
      <c r="F47" s="211"/>
      <c r="G47" s="212"/>
      <c r="H47" s="212"/>
      <c r="I47" s="46"/>
    </row>
    <row r="48" spans="6:9" ht="12.75">
      <c r="F48" s="211"/>
      <c r="G48" s="212"/>
      <c r="H48" s="212"/>
      <c r="I48" s="46"/>
    </row>
    <row r="49" spans="6:9" ht="12.75">
      <c r="F49" s="211"/>
      <c r="G49" s="212"/>
      <c r="H49" s="212"/>
      <c r="I49" s="46"/>
    </row>
    <row r="50" spans="6:9" ht="12.75">
      <c r="F50" s="211"/>
      <c r="G50" s="212"/>
      <c r="H50" s="212"/>
      <c r="I50" s="46"/>
    </row>
    <row r="51" spans="6:9" ht="12.75">
      <c r="F51" s="211"/>
      <c r="G51" s="212"/>
      <c r="H51" s="212"/>
      <c r="I51" s="46"/>
    </row>
    <row r="52" spans="6:9" ht="12.75">
      <c r="F52" s="211"/>
      <c r="G52" s="212"/>
      <c r="H52" s="212"/>
      <c r="I52" s="46"/>
    </row>
    <row r="53" spans="6:9" ht="12.75">
      <c r="F53" s="211"/>
      <c r="G53" s="212"/>
      <c r="H53" s="212"/>
      <c r="I53" s="46"/>
    </row>
    <row r="54" spans="6:9" ht="12.75">
      <c r="F54" s="211"/>
      <c r="G54" s="212"/>
      <c r="H54" s="212"/>
      <c r="I54" s="46"/>
    </row>
    <row r="55" spans="6:9" ht="12.75">
      <c r="F55" s="211"/>
      <c r="G55" s="212"/>
      <c r="H55" s="212"/>
      <c r="I55" s="46"/>
    </row>
    <row r="56" spans="6:9" ht="12.75">
      <c r="F56" s="211"/>
      <c r="G56" s="212"/>
      <c r="H56" s="212"/>
      <c r="I56" s="46"/>
    </row>
    <row r="57" spans="6:9" ht="12.75">
      <c r="F57" s="211"/>
      <c r="G57" s="212"/>
      <c r="H57" s="212"/>
      <c r="I57" s="46"/>
    </row>
    <row r="58" spans="6:9" ht="12.75">
      <c r="F58" s="211"/>
      <c r="G58" s="212"/>
      <c r="H58" s="212"/>
      <c r="I58" s="46"/>
    </row>
    <row r="59" spans="6:9" ht="12.75">
      <c r="F59" s="211"/>
      <c r="G59" s="212"/>
      <c r="H59" s="212"/>
      <c r="I59" s="46"/>
    </row>
    <row r="60" spans="6:9" ht="12.75">
      <c r="F60" s="211"/>
      <c r="G60" s="212"/>
      <c r="H60" s="212"/>
      <c r="I60" s="46"/>
    </row>
    <row r="61" spans="6:9" ht="12.75">
      <c r="F61" s="211"/>
      <c r="G61" s="212"/>
      <c r="H61" s="212"/>
      <c r="I61" s="46"/>
    </row>
    <row r="62" spans="6:9" ht="12.75">
      <c r="F62" s="211"/>
      <c r="G62" s="212"/>
      <c r="H62" s="212"/>
      <c r="I62" s="46"/>
    </row>
    <row r="63" spans="6:9" ht="12.75">
      <c r="F63" s="211"/>
      <c r="G63" s="212"/>
      <c r="H63" s="212"/>
      <c r="I63" s="46"/>
    </row>
    <row r="64" spans="6:9" ht="12.75">
      <c r="F64" s="211"/>
      <c r="G64" s="212"/>
      <c r="H64" s="212"/>
      <c r="I64" s="46"/>
    </row>
    <row r="65" spans="6:9" ht="12.75">
      <c r="F65" s="211"/>
      <c r="G65" s="212"/>
      <c r="H65" s="212"/>
      <c r="I65" s="46"/>
    </row>
    <row r="66" spans="6:9" ht="12.75">
      <c r="F66" s="211"/>
      <c r="G66" s="212"/>
      <c r="H66" s="212"/>
      <c r="I66" s="46"/>
    </row>
    <row r="67" spans="6:9" ht="12.75">
      <c r="F67" s="211"/>
      <c r="G67" s="212"/>
      <c r="H67" s="212"/>
      <c r="I67" s="46"/>
    </row>
    <row r="68" spans="6:9" ht="12.75">
      <c r="F68" s="211"/>
      <c r="G68" s="212"/>
      <c r="H68" s="212"/>
      <c r="I68" s="46"/>
    </row>
    <row r="69" spans="6:9" ht="12.75">
      <c r="F69" s="211"/>
      <c r="G69" s="212"/>
      <c r="H69" s="212"/>
      <c r="I69" s="46"/>
    </row>
    <row r="70" spans="6:9" ht="12.75">
      <c r="F70" s="211"/>
      <c r="G70" s="212"/>
      <c r="H70" s="212"/>
      <c r="I70" s="46"/>
    </row>
    <row r="71" spans="6:9" ht="12.75">
      <c r="F71" s="211"/>
      <c r="G71" s="212"/>
      <c r="H71" s="212"/>
      <c r="I71" s="46"/>
    </row>
    <row r="72" spans="6:9" ht="12.75">
      <c r="F72" s="211"/>
      <c r="G72" s="212"/>
      <c r="H72" s="212"/>
      <c r="I72" s="46"/>
    </row>
    <row r="73" spans="6:9" ht="12.75">
      <c r="F73" s="211"/>
      <c r="G73" s="212"/>
      <c r="H73" s="212"/>
      <c r="I73" s="46"/>
    </row>
    <row r="74" spans="6:9" ht="12.75">
      <c r="F74" s="211"/>
      <c r="G74" s="212"/>
      <c r="H74" s="212"/>
      <c r="I74" s="46"/>
    </row>
    <row r="75" spans="6:9" ht="12.75">
      <c r="F75" s="211"/>
      <c r="G75" s="212"/>
      <c r="H75" s="212"/>
      <c r="I75" s="46"/>
    </row>
    <row r="76" spans="6:9" ht="12.75">
      <c r="F76" s="211"/>
      <c r="G76" s="212"/>
      <c r="H76" s="212"/>
      <c r="I76" s="46"/>
    </row>
    <row r="77" spans="6:9" ht="12.75">
      <c r="F77" s="211"/>
      <c r="G77" s="212"/>
      <c r="H77" s="212"/>
      <c r="I77" s="46"/>
    </row>
  </sheetData>
  <mergeCells count="4">
    <mergeCell ref="A1:B1"/>
    <mergeCell ref="A2:B2"/>
    <mergeCell ref="G2:I2"/>
    <mergeCell ref="H26:I26"/>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 1565-51; Sušice – stavební úpravy v ulici Hájkova&amp;R&amp;9&amp;P/&amp;N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B1048576"/>
  <sheetViews>
    <sheetView showGridLines="0" showZeros="0" view="pageBreakPreview" zoomScaleSheetLayoutView="100" workbookViewId="0" topLeftCell="A1">
      <selection activeCell="A1" sqref="A1:G1"/>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625" style="213" customWidth="1"/>
    <col min="13" max="13" width="45.375" style="213" customWidth="1"/>
    <col min="14" max="16384" width="9.125" style="213" customWidth="1"/>
  </cols>
  <sheetData>
    <row r="1" spans="1:7" ht="15.75">
      <c r="A1" s="771" t="s">
        <v>80</v>
      </c>
      <c r="B1" s="771"/>
      <c r="C1" s="771"/>
      <c r="D1" s="771"/>
      <c r="E1" s="771"/>
      <c r="F1" s="771"/>
      <c r="G1" s="771"/>
    </row>
    <row r="2" spans="2:7" ht="14.25" customHeight="1" thickBot="1">
      <c r="B2" s="214"/>
      <c r="C2" s="215"/>
      <c r="D2" s="215"/>
      <c r="E2" s="216"/>
      <c r="F2" s="215"/>
      <c r="G2" s="215"/>
    </row>
    <row r="3" spans="1:7" ht="13.5" thickTop="1">
      <c r="A3" s="759" t="s">
        <v>3</v>
      </c>
      <c r="B3" s="760"/>
      <c r="C3" s="167" t="s">
        <v>99</v>
      </c>
      <c r="D3" s="217"/>
      <c r="E3" s="218" t="s">
        <v>81</v>
      </c>
      <c r="F3" s="219" t="str">
        <f>'SO 04 Rek'!H1</f>
        <v>1565-51</v>
      </c>
      <c r="G3" s="220"/>
    </row>
    <row r="4" spans="1:7" ht="13.5" thickBot="1">
      <c r="A4" s="772" t="s">
        <v>71</v>
      </c>
      <c r="B4" s="762"/>
      <c r="C4" s="173" t="s">
        <v>1863</v>
      </c>
      <c r="D4" s="221"/>
      <c r="E4" s="773" t="str">
        <f>'SO 04 Rek'!G2</f>
        <v>Vodovod_I/19</v>
      </c>
      <c r="F4" s="774"/>
      <c r="G4" s="775"/>
    </row>
    <row r="5" spans="1:7" ht="13.5" thickTop="1">
      <c r="A5" s="222"/>
      <c r="G5" s="224"/>
    </row>
    <row r="6" spans="1:11" ht="27" customHeight="1">
      <c r="A6" s="225" t="s">
        <v>82</v>
      </c>
      <c r="B6" s="226" t="s">
        <v>83</v>
      </c>
      <c r="C6" s="226" t="s">
        <v>84</v>
      </c>
      <c r="D6" s="226" t="s">
        <v>85</v>
      </c>
      <c r="E6" s="227" t="s">
        <v>86</v>
      </c>
      <c r="F6" s="226" t="s">
        <v>87</v>
      </c>
      <c r="G6" s="228" t="s">
        <v>88</v>
      </c>
      <c r="H6" s="229" t="s">
        <v>89</v>
      </c>
      <c r="I6" s="229" t="s">
        <v>90</v>
      </c>
      <c r="J6" s="229" t="s">
        <v>91</v>
      </c>
      <c r="K6" s="229" t="s">
        <v>92</v>
      </c>
    </row>
    <row r="7" spans="1:15" ht="12.75">
      <c r="A7" s="230" t="s">
        <v>93</v>
      </c>
      <c r="B7" s="231" t="s">
        <v>94</v>
      </c>
      <c r="C7" s="232" t="s">
        <v>95</v>
      </c>
      <c r="D7" s="233"/>
      <c r="E7" s="234"/>
      <c r="F7" s="234"/>
      <c r="G7" s="235"/>
      <c r="H7" s="236"/>
      <c r="I7" s="237"/>
      <c r="J7" s="238"/>
      <c r="K7" s="239"/>
      <c r="O7" s="240">
        <v>1</v>
      </c>
    </row>
    <row r="8" spans="1:80" ht="12.75">
      <c r="A8" s="241">
        <v>1</v>
      </c>
      <c r="B8" s="242" t="s">
        <v>1392</v>
      </c>
      <c r="C8" s="243" t="s">
        <v>1393</v>
      </c>
      <c r="D8" s="244" t="s">
        <v>1394</v>
      </c>
      <c r="E8" s="245">
        <v>50</v>
      </c>
      <c r="F8" s="828"/>
      <c r="G8" s="246">
        <f>E8*F8</f>
        <v>0</v>
      </c>
      <c r="H8" s="247">
        <v>0</v>
      </c>
      <c r="I8" s="248">
        <f>E8*H8</f>
        <v>0</v>
      </c>
      <c r="J8" s="247">
        <v>0</v>
      </c>
      <c r="K8" s="248">
        <f>E8*J8</f>
        <v>0</v>
      </c>
      <c r="O8" s="240">
        <v>2</v>
      </c>
      <c r="AA8" s="213">
        <v>1</v>
      </c>
      <c r="AB8" s="213">
        <v>1</v>
      </c>
      <c r="AC8" s="213">
        <v>1</v>
      </c>
      <c r="AZ8" s="213">
        <v>1</v>
      </c>
      <c r="BA8" s="213">
        <f>IF(AZ8=1,G8,0)</f>
        <v>0</v>
      </c>
      <c r="BB8" s="213">
        <f>IF(AZ8=2,G8,0)</f>
        <v>0</v>
      </c>
      <c r="BC8" s="213">
        <f>IF(AZ8=3,G8,0)</f>
        <v>0</v>
      </c>
      <c r="BD8" s="213">
        <f>IF(AZ8=4,G8,0)</f>
        <v>0</v>
      </c>
      <c r="BE8" s="213">
        <f>IF(AZ8=5,G8,0)</f>
        <v>0</v>
      </c>
      <c r="CA8" s="240">
        <v>1</v>
      </c>
      <c r="CB8" s="240">
        <v>1</v>
      </c>
    </row>
    <row r="9" spans="1:15" ht="12.75">
      <c r="A9" s="249"/>
      <c r="B9" s="253"/>
      <c r="C9" s="809" t="s">
        <v>1865</v>
      </c>
      <c r="D9" s="810"/>
      <c r="E9" s="254">
        <v>50</v>
      </c>
      <c r="F9" s="255"/>
      <c r="G9" s="256"/>
      <c r="H9" s="257"/>
      <c r="I9" s="251"/>
      <c r="J9" s="258"/>
      <c r="K9" s="251"/>
      <c r="M9" s="252" t="s">
        <v>1865</v>
      </c>
      <c r="O9" s="240"/>
    </row>
    <row r="10" spans="1:80" ht="12.75">
      <c r="A10" s="241">
        <v>2</v>
      </c>
      <c r="B10" s="242" t="s">
        <v>1396</v>
      </c>
      <c r="C10" s="243" t="s">
        <v>1397</v>
      </c>
      <c r="D10" s="244" t="s">
        <v>1398</v>
      </c>
      <c r="E10" s="245">
        <v>31</v>
      </c>
      <c r="F10" s="828"/>
      <c r="G10" s="246">
        <f>E10*F10</f>
        <v>0</v>
      </c>
      <c r="H10" s="247">
        <v>0</v>
      </c>
      <c r="I10" s="248">
        <f>E10*H10</f>
        <v>0</v>
      </c>
      <c r="J10" s="247">
        <v>0</v>
      </c>
      <c r="K10" s="248">
        <f>E10*J10</f>
        <v>0</v>
      </c>
      <c r="O10" s="240">
        <v>2</v>
      </c>
      <c r="AA10" s="213">
        <v>1</v>
      </c>
      <c r="AB10" s="213">
        <v>1</v>
      </c>
      <c r="AC10" s="213">
        <v>1</v>
      </c>
      <c r="AZ10" s="213">
        <v>1</v>
      </c>
      <c r="BA10" s="213">
        <f>IF(AZ10=1,G10,0)</f>
        <v>0</v>
      </c>
      <c r="BB10" s="213">
        <f>IF(AZ10=2,G10,0)</f>
        <v>0</v>
      </c>
      <c r="BC10" s="213">
        <f>IF(AZ10=3,G10,0)</f>
        <v>0</v>
      </c>
      <c r="BD10" s="213">
        <f>IF(AZ10=4,G10,0)</f>
        <v>0</v>
      </c>
      <c r="BE10" s="213">
        <f>IF(AZ10=5,G10,0)</f>
        <v>0</v>
      </c>
      <c r="CA10" s="240">
        <v>1</v>
      </c>
      <c r="CB10" s="240">
        <v>1</v>
      </c>
    </row>
    <row r="11" spans="1:15" ht="12.75">
      <c r="A11" s="249"/>
      <c r="B11" s="250"/>
      <c r="C11" s="768" t="s">
        <v>1399</v>
      </c>
      <c r="D11" s="769"/>
      <c r="E11" s="769"/>
      <c r="F11" s="769"/>
      <c r="G11" s="770"/>
      <c r="I11" s="251"/>
      <c r="K11" s="251"/>
      <c r="L11" s="252" t="s">
        <v>1399</v>
      </c>
      <c r="O11" s="240">
        <v>3</v>
      </c>
    </row>
    <row r="12" spans="1:15" ht="12.75">
      <c r="A12" s="249"/>
      <c r="B12" s="253"/>
      <c r="C12" s="809" t="s">
        <v>1866</v>
      </c>
      <c r="D12" s="810"/>
      <c r="E12" s="254">
        <v>31</v>
      </c>
      <c r="F12" s="255"/>
      <c r="G12" s="256"/>
      <c r="H12" s="257"/>
      <c r="I12" s="251"/>
      <c r="J12" s="258"/>
      <c r="K12" s="251"/>
      <c r="M12" s="252" t="s">
        <v>1866</v>
      </c>
      <c r="O12" s="240"/>
    </row>
    <row r="13" spans="1:80" ht="12.75">
      <c r="A13" s="241">
        <v>3</v>
      </c>
      <c r="B13" s="242" t="s">
        <v>1401</v>
      </c>
      <c r="C13" s="243" t="s">
        <v>1402</v>
      </c>
      <c r="D13" s="244" t="s">
        <v>216</v>
      </c>
      <c r="E13" s="245">
        <v>10</v>
      </c>
      <c r="F13" s="828"/>
      <c r="G13" s="246">
        <f>E13*F13</f>
        <v>0</v>
      </c>
      <c r="H13" s="247">
        <v>0.00692</v>
      </c>
      <c r="I13" s="248">
        <f>E13*H13</f>
        <v>0.0692</v>
      </c>
      <c r="J13" s="247">
        <v>0</v>
      </c>
      <c r="K13" s="248">
        <f>E13*J13</f>
        <v>0</v>
      </c>
      <c r="O13" s="240">
        <v>2</v>
      </c>
      <c r="AA13" s="213">
        <v>1</v>
      </c>
      <c r="AB13" s="213">
        <v>1</v>
      </c>
      <c r="AC13" s="213">
        <v>1</v>
      </c>
      <c r="AZ13" s="213">
        <v>1</v>
      </c>
      <c r="BA13" s="213">
        <f>IF(AZ13=1,G13,0)</f>
        <v>0</v>
      </c>
      <c r="BB13" s="213">
        <f>IF(AZ13=2,G13,0)</f>
        <v>0</v>
      </c>
      <c r="BC13" s="213">
        <f>IF(AZ13=3,G13,0)</f>
        <v>0</v>
      </c>
      <c r="BD13" s="213">
        <f>IF(AZ13=4,G13,0)</f>
        <v>0</v>
      </c>
      <c r="BE13" s="213">
        <f>IF(AZ13=5,G13,0)</f>
        <v>0</v>
      </c>
      <c r="CA13" s="240">
        <v>1</v>
      </c>
      <c r="CB13" s="240">
        <v>1</v>
      </c>
    </row>
    <row r="14" spans="1:80" ht="12.75">
      <c r="A14" s="241">
        <v>4</v>
      </c>
      <c r="B14" s="242" t="s">
        <v>1211</v>
      </c>
      <c r="C14" s="243" t="s">
        <v>1212</v>
      </c>
      <c r="D14" s="244" t="s">
        <v>186</v>
      </c>
      <c r="E14" s="245">
        <v>511.0861</v>
      </c>
      <c r="F14" s="828"/>
      <c r="G14" s="246">
        <f>E14*F14</f>
        <v>0</v>
      </c>
      <c r="H14" s="247">
        <v>0</v>
      </c>
      <c r="I14" s="248">
        <f>E14*H14</f>
        <v>0</v>
      </c>
      <c r="J14" s="247">
        <v>0</v>
      </c>
      <c r="K14" s="248">
        <f>E14*J14</f>
        <v>0</v>
      </c>
      <c r="O14" s="240">
        <v>2</v>
      </c>
      <c r="AA14" s="213">
        <v>1</v>
      </c>
      <c r="AB14" s="213">
        <v>1</v>
      </c>
      <c r="AC14" s="213">
        <v>1</v>
      </c>
      <c r="AZ14" s="213">
        <v>1</v>
      </c>
      <c r="BA14" s="213">
        <f>IF(AZ14=1,G14,0)</f>
        <v>0</v>
      </c>
      <c r="BB14" s="213">
        <f>IF(AZ14=2,G14,0)</f>
        <v>0</v>
      </c>
      <c r="BC14" s="213">
        <f>IF(AZ14=3,G14,0)</f>
        <v>0</v>
      </c>
      <c r="BD14" s="213">
        <f>IF(AZ14=4,G14,0)</f>
        <v>0</v>
      </c>
      <c r="BE14" s="213">
        <f>IF(AZ14=5,G14,0)</f>
        <v>0</v>
      </c>
      <c r="CA14" s="240">
        <v>1</v>
      </c>
      <c r="CB14" s="240">
        <v>1</v>
      </c>
    </row>
    <row r="15" spans="1:15" ht="12.75">
      <c r="A15" s="249"/>
      <c r="B15" s="250"/>
      <c r="C15" s="768" t="s">
        <v>1213</v>
      </c>
      <c r="D15" s="769"/>
      <c r="E15" s="769"/>
      <c r="F15" s="769"/>
      <c r="G15" s="770"/>
      <c r="I15" s="251"/>
      <c r="K15" s="251"/>
      <c r="L15" s="252" t="s">
        <v>1213</v>
      </c>
      <c r="O15" s="240">
        <v>3</v>
      </c>
    </row>
    <row r="16" spans="1:15" ht="22.5">
      <c r="A16" s="249"/>
      <c r="B16" s="250"/>
      <c r="C16" s="768" t="s">
        <v>1214</v>
      </c>
      <c r="D16" s="769"/>
      <c r="E16" s="769"/>
      <c r="F16" s="769"/>
      <c r="G16" s="770"/>
      <c r="I16" s="251"/>
      <c r="K16" s="251"/>
      <c r="L16" s="252" t="s">
        <v>1214</v>
      </c>
      <c r="O16" s="240">
        <v>3</v>
      </c>
    </row>
    <row r="17" spans="1:15" ht="22.5">
      <c r="A17" s="249"/>
      <c r="B17" s="250"/>
      <c r="C17" s="768" t="s">
        <v>1867</v>
      </c>
      <c r="D17" s="769"/>
      <c r="E17" s="769"/>
      <c r="F17" s="769"/>
      <c r="G17" s="770"/>
      <c r="I17" s="251"/>
      <c r="K17" s="251"/>
      <c r="L17" s="252" t="s">
        <v>1867</v>
      </c>
      <c r="O17" s="240">
        <v>3</v>
      </c>
    </row>
    <row r="18" spans="1:15" ht="22.5">
      <c r="A18" s="249"/>
      <c r="B18" s="253"/>
      <c r="C18" s="809" t="s">
        <v>1868</v>
      </c>
      <c r="D18" s="810"/>
      <c r="E18" s="254">
        <v>45.522</v>
      </c>
      <c r="F18" s="255"/>
      <c r="G18" s="256"/>
      <c r="H18" s="257"/>
      <c r="I18" s="251"/>
      <c r="J18" s="258"/>
      <c r="K18" s="251"/>
      <c r="M18" s="252" t="s">
        <v>1868</v>
      </c>
      <c r="O18" s="240"/>
    </row>
    <row r="19" spans="1:15" ht="22.5">
      <c r="A19" s="249"/>
      <c r="B19" s="253"/>
      <c r="C19" s="809" t="s">
        <v>1869</v>
      </c>
      <c r="D19" s="810"/>
      <c r="E19" s="254">
        <v>2.3976</v>
      </c>
      <c r="F19" s="255"/>
      <c r="G19" s="256"/>
      <c r="H19" s="257"/>
      <c r="I19" s="251"/>
      <c r="J19" s="258"/>
      <c r="K19" s="251"/>
      <c r="M19" s="252" t="s">
        <v>1869</v>
      </c>
      <c r="O19" s="240"/>
    </row>
    <row r="20" spans="1:15" ht="12.75">
      <c r="A20" s="249"/>
      <c r="B20" s="253"/>
      <c r="C20" s="809" t="s">
        <v>1870</v>
      </c>
      <c r="D20" s="810"/>
      <c r="E20" s="254">
        <v>0</v>
      </c>
      <c r="F20" s="255"/>
      <c r="G20" s="256"/>
      <c r="H20" s="257"/>
      <c r="I20" s="251"/>
      <c r="J20" s="258"/>
      <c r="K20" s="251"/>
      <c r="M20" s="252" t="s">
        <v>1870</v>
      </c>
      <c r="O20" s="240"/>
    </row>
    <row r="21" spans="1:15" ht="22.5">
      <c r="A21" s="249"/>
      <c r="B21" s="253"/>
      <c r="C21" s="809" t="s">
        <v>1871</v>
      </c>
      <c r="D21" s="810"/>
      <c r="E21" s="254">
        <v>2.3994</v>
      </c>
      <c r="F21" s="255"/>
      <c r="G21" s="256"/>
      <c r="H21" s="257"/>
      <c r="I21" s="251"/>
      <c r="J21" s="258"/>
      <c r="K21" s="251"/>
      <c r="M21" s="252" t="s">
        <v>1871</v>
      </c>
      <c r="O21" s="240"/>
    </row>
    <row r="22" spans="1:15" ht="22.5">
      <c r="A22" s="249"/>
      <c r="B22" s="253"/>
      <c r="C22" s="809" t="s">
        <v>1872</v>
      </c>
      <c r="D22" s="810"/>
      <c r="E22" s="254">
        <v>49.3799</v>
      </c>
      <c r="F22" s="255"/>
      <c r="G22" s="256"/>
      <c r="H22" s="257"/>
      <c r="I22" s="251"/>
      <c r="J22" s="258"/>
      <c r="K22" s="251"/>
      <c r="M22" s="252" t="s">
        <v>1872</v>
      </c>
      <c r="O22" s="240"/>
    </row>
    <row r="23" spans="1:15" ht="12.75">
      <c r="A23" s="249"/>
      <c r="B23" s="253"/>
      <c r="C23" s="809" t="s">
        <v>1873</v>
      </c>
      <c r="D23" s="810"/>
      <c r="E23" s="254">
        <v>0</v>
      </c>
      <c r="F23" s="255"/>
      <c r="G23" s="256"/>
      <c r="H23" s="257"/>
      <c r="I23" s="251"/>
      <c r="J23" s="258"/>
      <c r="K23" s="251"/>
      <c r="M23" s="252" t="s">
        <v>1873</v>
      </c>
      <c r="O23" s="240"/>
    </row>
    <row r="24" spans="1:15" ht="22.5">
      <c r="A24" s="249"/>
      <c r="B24" s="253"/>
      <c r="C24" s="809" t="s">
        <v>1874</v>
      </c>
      <c r="D24" s="810"/>
      <c r="E24" s="254">
        <v>3.36</v>
      </c>
      <c r="F24" s="255"/>
      <c r="G24" s="256"/>
      <c r="H24" s="257"/>
      <c r="I24" s="251"/>
      <c r="J24" s="258"/>
      <c r="K24" s="251"/>
      <c r="M24" s="252" t="s">
        <v>1874</v>
      </c>
      <c r="O24" s="240"/>
    </row>
    <row r="25" spans="1:15" ht="22.5">
      <c r="A25" s="249"/>
      <c r="B25" s="253"/>
      <c r="C25" s="809" t="s">
        <v>1875</v>
      </c>
      <c r="D25" s="810"/>
      <c r="E25" s="254">
        <v>3.348</v>
      </c>
      <c r="F25" s="255"/>
      <c r="G25" s="256"/>
      <c r="H25" s="257"/>
      <c r="I25" s="251"/>
      <c r="J25" s="258"/>
      <c r="K25" s="251"/>
      <c r="M25" s="252" t="s">
        <v>1875</v>
      </c>
      <c r="O25" s="240"/>
    </row>
    <row r="26" spans="1:15" ht="22.5">
      <c r="A26" s="249"/>
      <c r="B26" s="253"/>
      <c r="C26" s="809" t="s">
        <v>1876</v>
      </c>
      <c r="D26" s="810"/>
      <c r="E26" s="254">
        <v>66.8081</v>
      </c>
      <c r="F26" s="255"/>
      <c r="G26" s="256"/>
      <c r="H26" s="257"/>
      <c r="I26" s="251"/>
      <c r="J26" s="258"/>
      <c r="K26" s="251"/>
      <c r="M26" s="252" t="s">
        <v>1876</v>
      </c>
      <c r="O26" s="240"/>
    </row>
    <row r="27" spans="1:15" ht="22.5">
      <c r="A27" s="249"/>
      <c r="B27" s="253"/>
      <c r="C27" s="809" t="s">
        <v>1877</v>
      </c>
      <c r="D27" s="810"/>
      <c r="E27" s="254">
        <v>59.4432</v>
      </c>
      <c r="F27" s="255"/>
      <c r="G27" s="256"/>
      <c r="H27" s="257"/>
      <c r="I27" s="251"/>
      <c r="J27" s="258"/>
      <c r="K27" s="251"/>
      <c r="M27" s="252" t="s">
        <v>1877</v>
      </c>
      <c r="O27" s="240"/>
    </row>
    <row r="28" spans="1:15" ht="22.5">
      <c r="A28" s="249"/>
      <c r="B28" s="253"/>
      <c r="C28" s="809" t="s">
        <v>1878</v>
      </c>
      <c r="D28" s="810"/>
      <c r="E28" s="254">
        <v>79.5731</v>
      </c>
      <c r="F28" s="255"/>
      <c r="G28" s="256"/>
      <c r="H28" s="257"/>
      <c r="I28" s="251"/>
      <c r="J28" s="258"/>
      <c r="K28" s="251"/>
      <c r="M28" s="252" t="s">
        <v>1878</v>
      </c>
      <c r="O28" s="240"/>
    </row>
    <row r="29" spans="1:15" ht="22.5">
      <c r="A29" s="249"/>
      <c r="B29" s="253"/>
      <c r="C29" s="809" t="s">
        <v>1879</v>
      </c>
      <c r="D29" s="810"/>
      <c r="E29" s="254">
        <v>0.3542</v>
      </c>
      <c r="F29" s="255"/>
      <c r="G29" s="256"/>
      <c r="H29" s="257"/>
      <c r="I29" s="251"/>
      <c r="J29" s="258"/>
      <c r="K29" s="251"/>
      <c r="M29" s="252" t="s">
        <v>1879</v>
      </c>
      <c r="O29" s="240"/>
    </row>
    <row r="30" spans="1:15" ht="22.5">
      <c r="A30" s="249"/>
      <c r="B30" s="253"/>
      <c r="C30" s="809" t="s">
        <v>1880</v>
      </c>
      <c r="D30" s="810"/>
      <c r="E30" s="254">
        <v>34.2054</v>
      </c>
      <c r="F30" s="255"/>
      <c r="G30" s="256"/>
      <c r="H30" s="257"/>
      <c r="I30" s="251"/>
      <c r="J30" s="258"/>
      <c r="K30" s="251"/>
      <c r="M30" s="252" t="s">
        <v>1880</v>
      </c>
      <c r="O30" s="240"/>
    </row>
    <row r="31" spans="1:15" ht="22.5">
      <c r="A31" s="249"/>
      <c r="B31" s="253"/>
      <c r="C31" s="809" t="s">
        <v>1881</v>
      </c>
      <c r="D31" s="810"/>
      <c r="E31" s="254">
        <v>0.4488</v>
      </c>
      <c r="F31" s="255"/>
      <c r="G31" s="256"/>
      <c r="H31" s="257"/>
      <c r="I31" s="251"/>
      <c r="J31" s="258"/>
      <c r="K31" s="251"/>
      <c r="M31" s="252" t="s">
        <v>1881</v>
      </c>
      <c r="O31" s="240"/>
    </row>
    <row r="32" spans="1:15" ht="22.5">
      <c r="A32" s="249"/>
      <c r="B32" s="253"/>
      <c r="C32" s="809" t="s">
        <v>1882</v>
      </c>
      <c r="D32" s="810"/>
      <c r="E32" s="254">
        <v>56.5964</v>
      </c>
      <c r="F32" s="255"/>
      <c r="G32" s="256"/>
      <c r="H32" s="257"/>
      <c r="I32" s="251"/>
      <c r="J32" s="258"/>
      <c r="K32" s="251"/>
      <c r="M32" s="252" t="s">
        <v>1882</v>
      </c>
      <c r="O32" s="240"/>
    </row>
    <row r="33" spans="1:15" ht="22.5">
      <c r="A33" s="249"/>
      <c r="B33" s="253"/>
      <c r="C33" s="809" t="s">
        <v>1883</v>
      </c>
      <c r="D33" s="810"/>
      <c r="E33" s="254">
        <v>0.54</v>
      </c>
      <c r="F33" s="255"/>
      <c r="G33" s="256"/>
      <c r="H33" s="257"/>
      <c r="I33" s="251"/>
      <c r="J33" s="258"/>
      <c r="K33" s="251"/>
      <c r="M33" s="252" t="s">
        <v>1883</v>
      </c>
      <c r="O33" s="240"/>
    </row>
    <row r="34" spans="1:15" ht="22.5">
      <c r="A34" s="249"/>
      <c r="B34" s="253"/>
      <c r="C34" s="809" t="s">
        <v>1884</v>
      </c>
      <c r="D34" s="810"/>
      <c r="E34" s="254">
        <v>1.62</v>
      </c>
      <c r="F34" s="255"/>
      <c r="G34" s="256"/>
      <c r="H34" s="257"/>
      <c r="I34" s="251"/>
      <c r="J34" s="258"/>
      <c r="K34" s="251"/>
      <c r="M34" s="252" t="s">
        <v>1884</v>
      </c>
      <c r="O34" s="240"/>
    </row>
    <row r="35" spans="1:15" ht="22.5">
      <c r="A35" s="249"/>
      <c r="B35" s="253"/>
      <c r="C35" s="809" t="s">
        <v>1885</v>
      </c>
      <c r="D35" s="810"/>
      <c r="E35" s="254">
        <v>14.04</v>
      </c>
      <c r="F35" s="255"/>
      <c r="G35" s="256"/>
      <c r="H35" s="257"/>
      <c r="I35" s="251"/>
      <c r="J35" s="258"/>
      <c r="K35" s="251"/>
      <c r="M35" s="252" t="s">
        <v>1885</v>
      </c>
      <c r="O35" s="240"/>
    </row>
    <row r="36" spans="1:15" ht="22.5">
      <c r="A36" s="249"/>
      <c r="B36" s="253"/>
      <c r="C36" s="809" t="s">
        <v>1886</v>
      </c>
      <c r="D36" s="810"/>
      <c r="E36" s="254">
        <v>2.7</v>
      </c>
      <c r="F36" s="255"/>
      <c r="G36" s="256"/>
      <c r="H36" s="257"/>
      <c r="I36" s="251"/>
      <c r="J36" s="258"/>
      <c r="K36" s="251"/>
      <c r="M36" s="252" t="s">
        <v>1886</v>
      </c>
      <c r="O36" s="240"/>
    </row>
    <row r="37" spans="1:15" ht="22.5">
      <c r="A37" s="249"/>
      <c r="B37" s="253"/>
      <c r="C37" s="809" t="s">
        <v>1887</v>
      </c>
      <c r="D37" s="810"/>
      <c r="E37" s="254">
        <v>2.43</v>
      </c>
      <c r="F37" s="255"/>
      <c r="G37" s="256"/>
      <c r="H37" s="257"/>
      <c r="I37" s="251"/>
      <c r="J37" s="258"/>
      <c r="K37" s="251"/>
      <c r="M37" s="252" t="s">
        <v>1887</v>
      </c>
      <c r="O37" s="240"/>
    </row>
    <row r="38" spans="1:15" ht="12.75">
      <c r="A38" s="249"/>
      <c r="B38" s="253"/>
      <c r="C38" s="809" t="s">
        <v>1888</v>
      </c>
      <c r="D38" s="810"/>
      <c r="E38" s="254">
        <v>19.2</v>
      </c>
      <c r="F38" s="255"/>
      <c r="G38" s="256"/>
      <c r="H38" s="257"/>
      <c r="I38" s="251"/>
      <c r="J38" s="258"/>
      <c r="K38" s="251"/>
      <c r="M38" s="252" t="s">
        <v>1888</v>
      </c>
      <c r="O38" s="240"/>
    </row>
    <row r="39" spans="1:15" ht="12.75">
      <c r="A39" s="249"/>
      <c r="B39" s="253"/>
      <c r="C39" s="809" t="s">
        <v>1889</v>
      </c>
      <c r="D39" s="810"/>
      <c r="E39" s="254">
        <v>66.72</v>
      </c>
      <c r="F39" s="255"/>
      <c r="G39" s="256"/>
      <c r="H39" s="257"/>
      <c r="I39" s="251"/>
      <c r="J39" s="258"/>
      <c r="K39" s="251"/>
      <c r="M39" s="252" t="s">
        <v>1889</v>
      </c>
      <c r="O39" s="240"/>
    </row>
    <row r="40" spans="1:80" ht="12.75">
      <c r="A40" s="241">
        <v>5</v>
      </c>
      <c r="B40" s="242" t="s">
        <v>1219</v>
      </c>
      <c r="C40" s="243" t="s">
        <v>1220</v>
      </c>
      <c r="D40" s="244" t="s">
        <v>186</v>
      </c>
      <c r="E40" s="245">
        <v>638.8576</v>
      </c>
      <c r="F40" s="828"/>
      <c r="G40" s="246">
        <f>E40*F40</f>
        <v>0</v>
      </c>
      <c r="H40" s="247">
        <v>0</v>
      </c>
      <c r="I40" s="248">
        <f>E40*H40</f>
        <v>0</v>
      </c>
      <c r="J40" s="247">
        <v>0</v>
      </c>
      <c r="K40" s="248">
        <f>E40*J40</f>
        <v>0</v>
      </c>
      <c r="O40" s="240">
        <v>2</v>
      </c>
      <c r="AA40" s="213">
        <v>1</v>
      </c>
      <c r="AB40" s="213">
        <v>1</v>
      </c>
      <c r="AC40" s="213">
        <v>1</v>
      </c>
      <c r="AZ40" s="213">
        <v>1</v>
      </c>
      <c r="BA40" s="213">
        <f>IF(AZ40=1,G40,0)</f>
        <v>0</v>
      </c>
      <c r="BB40" s="213">
        <f>IF(AZ40=2,G40,0)</f>
        <v>0</v>
      </c>
      <c r="BC40" s="213">
        <f>IF(AZ40=3,G40,0)</f>
        <v>0</v>
      </c>
      <c r="BD40" s="213">
        <f>IF(AZ40=4,G40,0)</f>
        <v>0</v>
      </c>
      <c r="BE40" s="213">
        <f>IF(AZ40=5,G40,0)</f>
        <v>0</v>
      </c>
      <c r="CA40" s="240">
        <v>1</v>
      </c>
      <c r="CB40" s="240">
        <v>1</v>
      </c>
    </row>
    <row r="41" spans="1:15" ht="12.75">
      <c r="A41" s="249"/>
      <c r="B41" s="250"/>
      <c r="C41" s="768" t="s">
        <v>1221</v>
      </c>
      <c r="D41" s="769"/>
      <c r="E41" s="769"/>
      <c r="F41" s="769"/>
      <c r="G41" s="770"/>
      <c r="I41" s="251"/>
      <c r="K41" s="251"/>
      <c r="L41" s="252" t="s">
        <v>1221</v>
      </c>
      <c r="O41" s="240">
        <v>3</v>
      </c>
    </row>
    <row r="42" spans="1:15" ht="22.5">
      <c r="A42" s="249"/>
      <c r="B42" s="250"/>
      <c r="C42" s="768" t="s">
        <v>1214</v>
      </c>
      <c r="D42" s="769"/>
      <c r="E42" s="769"/>
      <c r="F42" s="769"/>
      <c r="G42" s="770"/>
      <c r="I42" s="251"/>
      <c r="K42" s="251"/>
      <c r="L42" s="252" t="s">
        <v>1214</v>
      </c>
      <c r="O42" s="240">
        <v>3</v>
      </c>
    </row>
    <row r="43" spans="1:15" ht="22.5">
      <c r="A43" s="249"/>
      <c r="B43" s="250"/>
      <c r="C43" s="768" t="s">
        <v>1867</v>
      </c>
      <c r="D43" s="769"/>
      <c r="E43" s="769"/>
      <c r="F43" s="769"/>
      <c r="G43" s="770"/>
      <c r="I43" s="251"/>
      <c r="K43" s="251"/>
      <c r="L43" s="252" t="s">
        <v>1867</v>
      </c>
      <c r="O43" s="240">
        <v>3</v>
      </c>
    </row>
    <row r="44" spans="1:15" ht="22.5">
      <c r="A44" s="249"/>
      <c r="B44" s="253"/>
      <c r="C44" s="809" t="s">
        <v>1890</v>
      </c>
      <c r="D44" s="810"/>
      <c r="E44" s="254">
        <v>56.9025</v>
      </c>
      <c r="F44" s="255"/>
      <c r="G44" s="256"/>
      <c r="H44" s="257"/>
      <c r="I44" s="251"/>
      <c r="J44" s="258"/>
      <c r="K44" s="251"/>
      <c r="M44" s="252" t="s">
        <v>1890</v>
      </c>
      <c r="O44" s="240"/>
    </row>
    <row r="45" spans="1:15" ht="22.5">
      <c r="A45" s="249"/>
      <c r="B45" s="253"/>
      <c r="C45" s="809" t="s">
        <v>1891</v>
      </c>
      <c r="D45" s="810"/>
      <c r="E45" s="254">
        <v>2.997</v>
      </c>
      <c r="F45" s="255"/>
      <c r="G45" s="256"/>
      <c r="H45" s="257"/>
      <c r="I45" s="251"/>
      <c r="J45" s="258"/>
      <c r="K45" s="251"/>
      <c r="M45" s="252" t="s">
        <v>1891</v>
      </c>
      <c r="O45" s="240"/>
    </row>
    <row r="46" spans="1:15" ht="12.75">
      <c r="A46" s="249"/>
      <c r="B46" s="253"/>
      <c r="C46" s="809" t="s">
        <v>1870</v>
      </c>
      <c r="D46" s="810"/>
      <c r="E46" s="254">
        <v>0</v>
      </c>
      <c r="F46" s="255"/>
      <c r="G46" s="256"/>
      <c r="H46" s="257"/>
      <c r="I46" s="251"/>
      <c r="J46" s="258"/>
      <c r="K46" s="251"/>
      <c r="M46" s="252" t="s">
        <v>1870</v>
      </c>
      <c r="O46" s="240"/>
    </row>
    <row r="47" spans="1:15" ht="22.5">
      <c r="A47" s="249"/>
      <c r="B47" s="253"/>
      <c r="C47" s="809" t="s">
        <v>1892</v>
      </c>
      <c r="D47" s="810"/>
      <c r="E47" s="254">
        <v>2.9992</v>
      </c>
      <c r="F47" s="255"/>
      <c r="G47" s="256"/>
      <c r="H47" s="257"/>
      <c r="I47" s="251"/>
      <c r="J47" s="258"/>
      <c r="K47" s="251"/>
      <c r="M47" s="252" t="s">
        <v>1892</v>
      </c>
      <c r="O47" s="240"/>
    </row>
    <row r="48" spans="1:15" ht="22.5">
      <c r="A48" s="249"/>
      <c r="B48" s="253"/>
      <c r="C48" s="809" t="s">
        <v>1893</v>
      </c>
      <c r="D48" s="810"/>
      <c r="E48" s="254">
        <v>61.7249</v>
      </c>
      <c r="F48" s="255"/>
      <c r="G48" s="256"/>
      <c r="H48" s="257"/>
      <c r="I48" s="251"/>
      <c r="J48" s="258"/>
      <c r="K48" s="251"/>
      <c r="M48" s="252" t="s">
        <v>1893</v>
      </c>
      <c r="O48" s="240"/>
    </row>
    <row r="49" spans="1:15" ht="12.75">
      <c r="A49" s="249"/>
      <c r="B49" s="253"/>
      <c r="C49" s="809" t="s">
        <v>1873</v>
      </c>
      <c r="D49" s="810"/>
      <c r="E49" s="254">
        <v>0</v>
      </c>
      <c r="F49" s="255"/>
      <c r="G49" s="256"/>
      <c r="H49" s="257"/>
      <c r="I49" s="251"/>
      <c r="J49" s="258"/>
      <c r="K49" s="251"/>
      <c r="M49" s="252" t="s">
        <v>1873</v>
      </c>
      <c r="O49" s="240"/>
    </row>
    <row r="50" spans="1:15" ht="22.5">
      <c r="A50" s="249"/>
      <c r="B50" s="253"/>
      <c r="C50" s="809" t="s">
        <v>1894</v>
      </c>
      <c r="D50" s="810"/>
      <c r="E50" s="254">
        <v>4.2</v>
      </c>
      <c r="F50" s="255"/>
      <c r="G50" s="256"/>
      <c r="H50" s="257"/>
      <c r="I50" s="251"/>
      <c r="J50" s="258"/>
      <c r="K50" s="251"/>
      <c r="M50" s="252" t="s">
        <v>1894</v>
      </c>
      <c r="O50" s="240"/>
    </row>
    <row r="51" spans="1:15" ht="22.5">
      <c r="A51" s="249"/>
      <c r="B51" s="253"/>
      <c r="C51" s="809" t="s">
        <v>1895</v>
      </c>
      <c r="D51" s="810"/>
      <c r="E51" s="254">
        <v>4.185</v>
      </c>
      <c r="F51" s="255"/>
      <c r="G51" s="256"/>
      <c r="H51" s="257"/>
      <c r="I51" s="251"/>
      <c r="J51" s="258"/>
      <c r="K51" s="251"/>
      <c r="M51" s="252" t="s">
        <v>1895</v>
      </c>
      <c r="O51" s="240"/>
    </row>
    <row r="52" spans="1:15" ht="22.5">
      <c r="A52" s="249"/>
      <c r="B52" s="253"/>
      <c r="C52" s="809" t="s">
        <v>1896</v>
      </c>
      <c r="D52" s="810"/>
      <c r="E52" s="254">
        <v>83.5101</v>
      </c>
      <c r="F52" s="255"/>
      <c r="G52" s="256"/>
      <c r="H52" s="257"/>
      <c r="I52" s="251"/>
      <c r="J52" s="258"/>
      <c r="K52" s="251"/>
      <c r="M52" s="252" t="s">
        <v>1896</v>
      </c>
      <c r="O52" s="240"/>
    </row>
    <row r="53" spans="1:15" ht="22.5">
      <c r="A53" s="249"/>
      <c r="B53" s="253"/>
      <c r="C53" s="809" t="s">
        <v>1897</v>
      </c>
      <c r="D53" s="810"/>
      <c r="E53" s="254">
        <v>74.304</v>
      </c>
      <c r="F53" s="255"/>
      <c r="G53" s="256"/>
      <c r="H53" s="257"/>
      <c r="I53" s="251"/>
      <c r="J53" s="258"/>
      <c r="K53" s="251"/>
      <c r="M53" s="252" t="s">
        <v>1897</v>
      </c>
      <c r="O53" s="240"/>
    </row>
    <row r="54" spans="1:15" ht="22.5">
      <c r="A54" s="249"/>
      <c r="B54" s="253"/>
      <c r="C54" s="809" t="s">
        <v>1898</v>
      </c>
      <c r="D54" s="810"/>
      <c r="E54" s="254">
        <v>99.4664</v>
      </c>
      <c r="F54" s="255"/>
      <c r="G54" s="256"/>
      <c r="H54" s="257"/>
      <c r="I54" s="251"/>
      <c r="J54" s="258"/>
      <c r="K54" s="251"/>
      <c r="M54" s="252" t="s">
        <v>1898</v>
      </c>
      <c r="O54" s="240"/>
    </row>
    <row r="55" spans="1:15" ht="22.5">
      <c r="A55" s="249"/>
      <c r="B55" s="253"/>
      <c r="C55" s="809" t="s">
        <v>1899</v>
      </c>
      <c r="D55" s="810"/>
      <c r="E55" s="254">
        <v>0.4428</v>
      </c>
      <c r="F55" s="255"/>
      <c r="G55" s="256"/>
      <c r="H55" s="257"/>
      <c r="I55" s="251"/>
      <c r="J55" s="258"/>
      <c r="K55" s="251"/>
      <c r="M55" s="252" t="s">
        <v>1899</v>
      </c>
      <c r="O55" s="240"/>
    </row>
    <row r="56" spans="1:15" ht="22.5">
      <c r="A56" s="249"/>
      <c r="B56" s="253"/>
      <c r="C56" s="809" t="s">
        <v>1900</v>
      </c>
      <c r="D56" s="810"/>
      <c r="E56" s="254">
        <v>42.7567</v>
      </c>
      <c r="F56" s="255"/>
      <c r="G56" s="256"/>
      <c r="H56" s="257"/>
      <c r="I56" s="251"/>
      <c r="J56" s="258"/>
      <c r="K56" s="251"/>
      <c r="M56" s="252" t="s">
        <v>1900</v>
      </c>
      <c r="O56" s="240"/>
    </row>
    <row r="57" spans="1:15" ht="22.5">
      <c r="A57" s="249"/>
      <c r="B57" s="253"/>
      <c r="C57" s="809" t="s">
        <v>1901</v>
      </c>
      <c r="D57" s="810"/>
      <c r="E57" s="254">
        <v>0.561</v>
      </c>
      <c r="F57" s="255"/>
      <c r="G57" s="256"/>
      <c r="H57" s="257"/>
      <c r="I57" s="251"/>
      <c r="J57" s="258"/>
      <c r="K57" s="251"/>
      <c r="M57" s="252" t="s">
        <v>1901</v>
      </c>
      <c r="O57" s="240"/>
    </row>
    <row r="58" spans="1:15" ht="22.5">
      <c r="A58" s="249"/>
      <c r="B58" s="253"/>
      <c r="C58" s="809" t="s">
        <v>1902</v>
      </c>
      <c r="D58" s="810"/>
      <c r="E58" s="254">
        <v>70.7455</v>
      </c>
      <c r="F58" s="255"/>
      <c r="G58" s="256"/>
      <c r="H58" s="257"/>
      <c r="I58" s="251"/>
      <c r="J58" s="258"/>
      <c r="K58" s="251"/>
      <c r="M58" s="252" t="s">
        <v>1902</v>
      </c>
      <c r="O58" s="240"/>
    </row>
    <row r="59" spans="1:15" ht="22.5">
      <c r="A59" s="249"/>
      <c r="B59" s="253"/>
      <c r="C59" s="809" t="s">
        <v>1903</v>
      </c>
      <c r="D59" s="810"/>
      <c r="E59" s="254">
        <v>0.675</v>
      </c>
      <c r="F59" s="255"/>
      <c r="G59" s="256"/>
      <c r="H59" s="257"/>
      <c r="I59" s="251"/>
      <c r="J59" s="258"/>
      <c r="K59" s="251"/>
      <c r="M59" s="252" t="s">
        <v>1903</v>
      </c>
      <c r="O59" s="240"/>
    </row>
    <row r="60" spans="1:15" ht="22.5">
      <c r="A60" s="249"/>
      <c r="B60" s="253"/>
      <c r="C60" s="809" t="s">
        <v>1904</v>
      </c>
      <c r="D60" s="810"/>
      <c r="E60" s="254">
        <v>2.025</v>
      </c>
      <c r="F60" s="255"/>
      <c r="G60" s="256"/>
      <c r="H60" s="257"/>
      <c r="I60" s="251"/>
      <c r="J60" s="258"/>
      <c r="K60" s="251"/>
      <c r="M60" s="252" t="s">
        <v>1904</v>
      </c>
      <c r="O60" s="240"/>
    </row>
    <row r="61" spans="1:15" ht="22.5">
      <c r="A61" s="249"/>
      <c r="B61" s="253"/>
      <c r="C61" s="809" t="s">
        <v>1905</v>
      </c>
      <c r="D61" s="810"/>
      <c r="E61" s="254">
        <v>17.55</v>
      </c>
      <c r="F61" s="255"/>
      <c r="G61" s="256"/>
      <c r="H61" s="257"/>
      <c r="I61" s="251"/>
      <c r="J61" s="258"/>
      <c r="K61" s="251"/>
      <c r="M61" s="252" t="s">
        <v>1905</v>
      </c>
      <c r="O61" s="240"/>
    </row>
    <row r="62" spans="1:15" ht="22.5">
      <c r="A62" s="249"/>
      <c r="B62" s="253"/>
      <c r="C62" s="809" t="s">
        <v>1906</v>
      </c>
      <c r="D62" s="810"/>
      <c r="E62" s="254">
        <v>3.375</v>
      </c>
      <c r="F62" s="255"/>
      <c r="G62" s="256"/>
      <c r="H62" s="257"/>
      <c r="I62" s="251"/>
      <c r="J62" s="258"/>
      <c r="K62" s="251"/>
      <c r="M62" s="252" t="s">
        <v>1906</v>
      </c>
      <c r="O62" s="240"/>
    </row>
    <row r="63" spans="1:15" ht="22.5">
      <c r="A63" s="249"/>
      <c r="B63" s="253"/>
      <c r="C63" s="809" t="s">
        <v>1907</v>
      </c>
      <c r="D63" s="810"/>
      <c r="E63" s="254">
        <v>3.0375</v>
      </c>
      <c r="F63" s="255"/>
      <c r="G63" s="256"/>
      <c r="H63" s="257"/>
      <c r="I63" s="251"/>
      <c r="J63" s="258"/>
      <c r="K63" s="251"/>
      <c r="M63" s="252" t="s">
        <v>1907</v>
      </c>
      <c r="O63" s="240"/>
    </row>
    <row r="64" spans="1:15" ht="12.75">
      <c r="A64" s="249"/>
      <c r="B64" s="253"/>
      <c r="C64" s="809" t="s">
        <v>1908</v>
      </c>
      <c r="D64" s="810"/>
      <c r="E64" s="254">
        <v>24</v>
      </c>
      <c r="F64" s="255"/>
      <c r="G64" s="256"/>
      <c r="H64" s="257"/>
      <c r="I64" s="251"/>
      <c r="J64" s="258"/>
      <c r="K64" s="251"/>
      <c r="M64" s="252" t="s">
        <v>1908</v>
      </c>
      <c r="O64" s="240"/>
    </row>
    <row r="65" spans="1:15" ht="12.75">
      <c r="A65" s="249"/>
      <c r="B65" s="253"/>
      <c r="C65" s="809" t="s">
        <v>1909</v>
      </c>
      <c r="D65" s="810"/>
      <c r="E65" s="254">
        <v>83.4</v>
      </c>
      <c r="F65" s="255"/>
      <c r="G65" s="256"/>
      <c r="H65" s="257"/>
      <c r="I65" s="251"/>
      <c r="J65" s="258"/>
      <c r="K65" s="251"/>
      <c r="M65" s="252" t="s">
        <v>1909</v>
      </c>
      <c r="O65" s="240"/>
    </row>
    <row r="66" spans="1:80" ht="12.75">
      <c r="A66" s="241">
        <v>6</v>
      </c>
      <c r="B66" s="242" t="s">
        <v>1226</v>
      </c>
      <c r="C66" s="243" t="s">
        <v>1227</v>
      </c>
      <c r="D66" s="244" t="s">
        <v>186</v>
      </c>
      <c r="E66" s="245">
        <v>574.9719</v>
      </c>
      <c r="F66" s="828"/>
      <c r="G66" s="246">
        <f>E66*F66</f>
        <v>0</v>
      </c>
      <c r="H66" s="247">
        <v>0</v>
      </c>
      <c r="I66" s="248">
        <f>E66*H66</f>
        <v>0</v>
      </c>
      <c r="J66" s="247">
        <v>0</v>
      </c>
      <c r="K66" s="248">
        <f>E66*J66</f>
        <v>0</v>
      </c>
      <c r="O66" s="240">
        <v>2</v>
      </c>
      <c r="AA66" s="213">
        <v>1</v>
      </c>
      <c r="AB66" s="213">
        <v>1</v>
      </c>
      <c r="AC66" s="213">
        <v>1</v>
      </c>
      <c r="AZ66" s="213">
        <v>1</v>
      </c>
      <c r="BA66" s="213">
        <f>IF(AZ66=1,G66,0)</f>
        <v>0</v>
      </c>
      <c r="BB66" s="213">
        <f>IF(AZ66=2,G66,0)</f>
        <v>0</v>
      </c>
      <c r="BC66" s="213">
        <f>IF(AZ66=3,G66,0)</f>
        <v>0</v>
      </c>
      <c r="BD66" s="213">
        <f>IF(AZ66=4,G66,0)</f>
        <v>0</v>
      </c>
      <c r="BE66" s="213">
        <f>IF(AZ66=5,G66,0)</f>
        <v>0</v>
      </c>
      <c r="CA66" s="240">
        <v>1</v>
      </c>
      <c r="CB66" s="240">
        <v>1</v>
      </c>
    </row>
    <row r="67" spans="1:15" ht="12.75">
      <c r="A67" s="249"/>
      <c r="B67" s="250"/>
      <c r="C67" s="768" t="s">
        <v>1465</v>
      </c>
      <c r="D67" s="769"/>
      <c r="E67" s="769"/>
      <c r="F67" s="769"/>
      <c r="G67" s="770"/>
      <c r="I67" s="251"/>
      <c r="K67" s="251"/>
      <c r="L67" s="252" t="s">
        <v>1465</v>
      </c>
      <c r="O67" s="240">
        <v>3</v>
      </c>
    </row>
    <row r="68" spans="1:15" ht="12.75">
      <c r="A68" s="249"/>
      <c r="B68" s="250"/>
      <c r="C68" s="768" t="s">
        <v>1466</v>
      </c>
      <c r="D68" s="769"/>
      <c r="E68" s="769"/>
      <c r="F68" s="769"/>
      <c r="G68" s="770"/>
      <c r="I68" s="251"/>
      <c r="K68" s="251"/>
      <c r="L68" s="252" t="s">
        <v>1466</v>
      </c>
      <c r="O68" s="240">
        <v>3</v>
      </c>
    </row>
    <row r="69" spans="1:15" ht="12.75">
      <c r="A69" s="249"/>
      <c r="B69" s="250"/>
      <c r="C69" s="768"/>
      <c r="D69" s="769"/>
      <c r="E69" s="769"/>
      <c r="F69" s="769"/>
      <c r="G69" s="770"/>
      <c r="I69" s="251"/>
      <c r="K69" s="251"/>
      <c r="L69" s="252"/>
      <c r="O69" s="240">
        <v>3</v>
      </c>
    </row>
    <row r="70" spans="1:15" ht="12.75">
      <c r="A70" s="249"/>
      <c r="B70" s="250"/>
      <c r="C70" s="768" t="s">
        <v>1228</v>
      </c>
      <c r="D70" s="769"/>
      <c r="E70" s="769"/>
      <c r="F70" s="769"/>
      <c r="G70" s="770"/>
      <c r="I70" s="251"/>
      <c r="K70" s="251"/>
      <c r="L70" s="252" t="s">
        <v>1228</v>
      </c>
      <c r="O70" s="240">
        <v>3</v>
      </c>
    </row>
    <row r="71" spans="1:15" ht="12.75">
      <c r="A71" s="249"/>
      <c r="B71" s="250"/>
      <c r="C71" s="768" t="s">
        <v>1229</v>
      </c>
      <c r="D71" s="769"/>
      <c r="E71" s="769"/>
      <c r="F71" s="769"/>
      <c r="G71" s="770"/>
      <c r="I71" s="251"/>
      <c r="K71" s="251"/>
      <c r="L71" s="252" t="s">
        <v>1229</v>
      </c>
      <c r="O71" s="240">
        <v>3</v>
      </c>
    </row>
    <row r="72" spans="1:15" ht="12.75">
      <c r="A72" s="249"/>
      <c r="B72" s="250"/>
      <c r="C72" s="768" t="s">
        <v>1230</v>
      </c>
      <c r="D72" s="769"/>
      <c r="E72" s="769"/>
      <c r="F72" s="769"/>
      <c r="G72" s="770"/>
      <c r="I72" s="251"/>
      <c r="K72" s="251"/>
      <c r="L72" s="252" t="s">
        <v>1230</v>
      </c>
      <c r="O72" s="240">
        <v>3</v>
      </c>
    </row>
    <row r="73" spans="1:15" ht="22.5">
      <c r="A73" s="249"/>
      <c r="B73" s="253"/>
      <c r="C73" s="809" t="s">
        <v>1910</v>
      </c>
      <c r="D73" s="810"/>
      <c r="E73" s="254">
        <v>51.2123</v>
      </c>
      <c r="F73" s="255"/>
      <c r="G73" s="256"/>
      <c r="H73" s="257"/>
      <c r="I73" s="251"/>
      <c r="J73" s="258"/>
      <c r="K73" s="251"/>
      <c r="M73" s="252" t="s">
        <v>1910</v>
      </c>
      <c r="O73" s="240"/>
    </row>
    <row r="74" spans="1:15" ht="22.5">
      <c r="A74" s="249"/>
      <c r="B74" s="253"/>
      <c r="C74" s="809" t="s">
        <v>1911</v>
      </c>
      <c r="D74" s="810"/>
      <c r="E74" s="254">
        <v>2.6973</v>
      </c>
      <c r="F74" s="255"/>
      <c r="G74" s="256"/>
      <c r="H74" s="257"/>
      <c r="I74" s="251"/>
      <c r="J74" s="258"/>
      <c r="K74" s="251"/>
      <c r="M74" s="252" t="s">
        <v>1911</v>
      </c>
      <c r="O74" s="240"/>
    </row>
    <row r="75" spans="1:15" ht="12.75">
      <c r="A75" s="249"/>
      <c r="B75" s="253"/>
      <c r="C75" s="809" t="s">
        <v>1870</v>
      </c>
      <c r="D75" s="810"/>
      <c r="E75" s="254">
        <v>0</v>
      </c>
      <c r="F75" s="255"/>
      <c r="G75" s="256"/>
      <c r="H75" s="257"/>
      <c r="I75" s="251"/>
      <c r="J75" s="258"/>
      <c r="K75" s="251"/>
      <c r="M75" s="252" t="s">
        <v>1870</v>
      </c>
      <c r="O75" s="240"/>
    </row>
    <row r="76" spans="1:15" ht="22.5">
      <c r="A76" s="249"/>
      <c r="B76" s="253"/>
      <c r="C76" s="809" t="s">
        <v>1912</v>
      </c>
      <c r="D76" s="810"/>
      <c r="E76" s="254">
        <v>2.6993</v>
      </c>
      <c r="F76" s="255"/>
      <c r="G76" s="256"/>
      <c r="H76" s="257"/>
      <c r="I76" s="251"/>
      <c r="J76" s="258"/>
      <c r="K76" s="251"/>
      <c r="M76" s="252" t="s">
        <v>1912</v>
      </c>
      <c r="O76" s="240"/>
    </row>
    <row r="77" spans="1:15" ht="22.5">
      <c r="A77" s="249"/>
      <c r="B77" s="253"/>
      <c r="C77" s="809" t="s">
        <v>1913</v>
      </c>
      <c r="D77" s="810"/>
      <c r="E77" s="254">
        <v>55.5524</v>
      </c>
      <c r="F77" s="255"/>
      <c r="G77" s="256"/>
      <c r="H77" s="257"/>
      <c r="I77" s="251"/>
      <c r="J77" s="258"/>
      <c r="K77" s="251"/>
      <c r="M77" s="252" t="s">
        <v>1913</v>
      </c>
      <c r="O77" s="240"/>
    </row>
    <row r="78" spans="1:15" ht="12.75">
      <c r="A78" s="249"/>
      <c r="B78" s="253"/>
      <c r="C78" s="809" t="s">
        <v>1873</v>
      </c>
      <c r="D78" s="810"/>
      <c r="E78" s="254">
        <v>0</v>
      </c>
      <c r="F78" s="255"/>
      <c r="G78" s="256"/>
      <c r="H78" s="257"/>
      <c r="I78" s="251"/>
      <c r="J78" s="258"/>
      <c r="K78" s="251"/>
      <c r="M78" s="252" t="s">
        <v>1873</v>
      </c>
      <c r="O78" s="240"/>
    </row>
    <row r="79" spans="1:15" ht="22.5">
      <c r="A79" s="249"/>
      <c r="B79" s="253"/>
      <c r="C79" s="809" t="s">
        <v>1914</v>
      </c>
      <c r="D79" s="810"/>
      <c r="E79" s="254">
        <v>3.78</v>
      </c>
      <c r="F79" s="255"/>
      <c r="G79" s="256"/>
      <c r="H79" s="257"/>
      <c r="I79" s="251"/>
      <c r="J79" s="258"/>
      <c r="K79" s="251"/>
      <c r="M79" s="252" t="s">
        <v>1914</v>
      </c>
      <c r="O79" s="240"/>
    </row>
    <row r="80" spans="1:15" ht="22.5">
      <c r="A80" s="249"/>
      <c r="B80" s="253"/>
      <c r="C80" s="809" t="s">
        <v>1915</v>
      </c>
      <c r="D80" s="810"/>
      <c r="E80" s="254">
        <v>3.7665</v>
      </c>
      <c r="F80" s="255"/>
      <c r="G80" s="256"/>
      <c r="H80" s="257"/>
      <c r="I80" s="251"/>
      <c r="J80" s="258"/>
      <c r="K80" s="251"/>
      <c r="M80" s="252" t="s">
        <v>1915</v>
      </c>
      <c r="O80" s="240"/>
    </row>
    <row r="81" spans="1:15" ht="22.5">
      <c r="A81" s="249"/>
      <c r="B81" s="253"/>
      <c r="C81" s="809" t="s">
        <v>1916</v>
      </c>
      <c r="D81" s="810"/>
      <c r="E81" s="254">
        <v>75.1591</v>
      </c>
      <c r="F81" s="255"/>
      <c r="G81" s="256"/>
      <c r="H81" s="257"/>
      <c r="I81" s="251"/>
      <c r="J81" s="258"/>
      <c r="K81" s="251"/>
      <c r="M81" s="252" t="s">
        <v>1916</v>
      </c>
      <c r="O81" s="240"/>
    </row>
    <row r="82" spans="1:15" ht="22.5">
      <c r="A82" s="249"/>
      <c r="B82" s="253"/>
      <c r="C82" s="809" t="s">
        <v>1917</v>
      </c>
      <c r="D82" s="810"/>
      <c r="E82" s="254">
        <v>66.8736</v>
      </c>
      <c r="F82" s="255"/>
      <c r="G82" s="256"/>
      <c r="H82" s="257"/>
      <c r="I82" s="251"/>
      <c r="J82" s="258"/>
      <c r="K82" s="251"/>
      <c r="M82" s="252" t="s">
        <v>1917</v>
      </c>
      <c r="O82" s="240"/>
    </row>
    <row r="83" spans="1:15" ht="22.5">
      <c r="A83" s="249"/>
      <c r="B83" s="253"/>
      <c r="C83" s="809" t="s">
        <v>1918</v>
      </c>
      <c r="D83" s="810"/>
      <c r="E83" s="254">
        <v>89.5197</v>
      </c>
      <c r="F83" s="255"/>
      <c r="G83" s="256"/>
      <c r="H83" s="257"/>
      <c r="I83" s="251"/>
      <c r="J83" s="258"/>
      <c r="K83" s="251"/>
      <c r="M83" s="252" t="s">
        <v>1918</v>
      </c>
      <c r="O83" s="240"/>
    </row>
    <row r="84" spans="1:15" ht="22.5">
      <c r="A84" s="249"/>
      <c r="B84" s="253"/>
      <c r="C84" s="809" t="s">
        <v>1919</v>
      </c>
      <c r="D84" s="810"/>
      <c r="E84" s="254">
        <v>0.3985</v>
      </c>
      <c r="F84" s="255"/>
      <c r="G84" s="256"/>
      <c r="H84" s="257"/>
      <c r="I84" s="251"/>
      <c r="J84" s="258"/>
      <c r="K84" s="251"/>
      <c r="M84" s="252" t="s">
        <v>1919</v>
      </c>
      <c r="O84" s="240"/>
    </row>
    <row r="85" spans="1:15" ht="22.5">
      <c r="A85" s="249"/>
      <c r="B85" s="253"/>
      <c r="C85" s="809" t="s">
        <v>1920</v>
      </c>
      <c r="D85" s="810"/>
      <c r="E85" s="254">
        <v>38.4811</v>
      </c>
      <c r="F85" s="255"/>
      <c r="G85" s="256"/>
      <c r="H85" s="257"/>
      <c r="I85" s="251"/>
      <c r="J85" s="258"/>
      <c r="K85" s="251"/>
      <c r="M85" s="252" t="s">
        <v>1920</v>
      </c>
      <c r="O85" s="240"/>
    </row>
    <row r="86" spans="1:15" ht="22.5">
      <c r="A86" s="249"/>
      <c r="B86" s="253"/>
      <c r="C86" s="809" t="s">
        <v>1921</v>
      </c>
      <c r="D86" s="810"/>
      <c r="E86" s="254">
        <v>0.5049</v>
      </c>
      <c r="F86" s="255"/>
      <c r="G86" s="256"/>
      <c r="H86" s="257"/>
      <c r="I86" s="251"/>
      <c r="J86" s="258"/>
      <c r="K86" s="251"/>
      <c r="M86" s="252" t="s">
        <v>1921</v>
      </c>
      <c r="O86" s="240"/>
    </row>
    <row r="87" spans="1:15" ht="22.5">
      <c r="A87" s="249"/>
      <c r="B87" s="253"/>
      <c r="C87" s="809" t="s">
        <v>1922</v>
      </c>
      <c r="D87" s="810"/>
      <c r="E87" s="254">
        <v>63.671</v>
      </c>
      <c r="F87" s="255"/>
      <c r="G87" s="256"/>
      <c r="H87" s="257"/>
      <c r="I87" s="251"/>
      <c r="J87" s="258"/>
      <c r="K87" s="251"/>
      <c r="M87" s="252" t="s">
        <v>1922</v>
      </c>
      <c r="O87" s="240"/>
    </row>
    <row r="88" spans="1:15" ht="22.5">
      <c r="A88" s="249"/>
      <c r="B88" s="253"/>
      <c r="C88" s="809" t="s">
        <v>1923</v>
      </c>
      <c r="D88" s="810"/>
      <c r="E88" s="254">
        <v>0.6075</v>
      </c>
      <c r="F88" s="255"/>
      <c r="G88" s="256"/>
      <c r="H88" s="257"/>
      <c r="I88" s="251"/>
      <c r="J88" s="258"/>
      <c r="K88" s="251"/>
      <c r="M88" s="252" t="s">
        <v>1923</v>
      </c>
      <c r="O88" s="240"/>
    </row>
    <row r="89" spans="1:15" ht="22.5">
      <c r="A89" s="249"/>
      <c r="B89" s="253"/>
      <c r="C89" s="809" t="s">
        <v>1924</v>
      </c>
      <c r="D89" s="810"/>
      <c r="E89" s="254">
        <v>1.8225</v>
      </c>
      <c r="F89" s="255"/>
      <c r="G89" s="256"/>
      <c r="H89" s="257"/>
      <c r="I89" s="251"/>
      <c r="J89" s="258"/>
      <c r="K89" s="251"/>
      <c r="M89" s="252" t="s">
        <v>1924</v>
      </c>
      <c r="O89" s="240"/>
    </row>
    <row r="90" spans="1:15" ht="22.5">
      <c r="A90" s="249"/>
      <c r="B90" s="253"/>
      <c r="C90" s="809" t="s">
        <v>1925</v>
      </c>
      <c r="D90" s="810"/>
      <c r="E90" s="254">
        <v>15.795</v>
      </c>
      <c r="F90" s="255"/>
      <c r="G90" s="256"/>
      <c r="H90" s="257"/>
      <c r="I90" s="251"/>
      <c r="J90" s="258"/>
      <c r="K90" s="251"/>
      <c r="M90" s="252" t="s">
        <v>1925</v>
      </c>
      <c r="O90" s="240"/>
    </row>
    <row r="91" spans="1:15" ht="22.5">
      <c r="A91" s="249"/>
      <c r="B91" s="253"/>
      <c r="C91" s="809" t="s">
        <v>1926</v>
      </c>
      <c r="D91" s="810"/>
      <c r="E91" s="254">
        <v>3.0375</v>
      </c>
      <c r="F91" s="255"/>
      <c r="G91" s="256"/>
      <c r="H91" s="257"/>
      <c r="I91" s="251"/>
      <c r="J91" s="258"/>
      <c r="K91" s="251"/>
      <c r="M91" s="252" t="s">
        <v>1926</v>
      </c>
      <c r="O91" s="240"/>
    </row>
    <row r="92" spans="1:15" ht="22.5">
      <c r="A92" s="249"/>
      <c r="B92" s="253"/>
      <c r="C92" s="809" t="s">
        <v>1927</v>
      </c>
      <c r="D92" s="810"/>
      <c r="E92" s="254">
        <v>2.7337</v>
      </c>
      <c r="F92" s="255"/>
      <c r="G92" s="256"/>
      <c r="H92" s="257"/>
      <c r="I92" s="251"/>
      <c r="J92" s="258"/>
      <c r="K92" s="251"/>
      <c r="M92" s="252" t="s">
        <v>1927</v>
      </c>
      <c r="O92" s="240"/>
    </row>
    <row r="93" spans="1:15" ht="12.75">
      <c r="A93" s="249"/>
      <c r="B93" s="253"/>
      <c r="C93" s="809" t="s">
        <v>1928</v>
      </c>
      <c r="D93" s="810"/>
      <c r="E93" s="254">
        <v>21.6</v>
      </c>
      <c r="F93" s="255"/>
      <c r="G93" s="256"/>
      <c r="H93" s="257"/>
      <c r="I93" s="251"/>
      <c r="J93" s="258"/>
      <c r="K93" s="251"/>
      <c r="M93" s="252" t="s">
        <v>1928</v>
      </c>
      <c r="O93" s="240"/>
    </row>
    <row r="94" spans="1:15" ht="12.75">
      <c r="A94" s="249"/>
      <c r="B94" s="253"/>
      <c r="C94" s="809" t="s">
        <v>1929</v>
      </c>
      <c r="D94" s="810"/>
      <c r="E94" s="254">
        <v>75.06</v>
      </c>
      <c r="F94" s="255"/>
      <c r="G94" s="256"/>
      <c r="H94" s="257"/>
      <c r="I94" s="251"/>
      <c r="J94" s="258"/>
      <c r="K94" s="251"/>
      <c r="M94" s="252" t="s">
        <v>1929</v>
      </c>
      <c r="O94" s="240"/>
    </row>
    <row r="95" spans="1:80" ht="12.75">
      <c r="A95" s="241">
        <v>7</v>
      </c>
      <c r="B95" s="242" t="s">
        <v>227</v>
      </c>
      <c r="C95" s="243" t="s">
        <v>228</v>
      </c>
      <c r="D95" s="244" t="s">
        <v>186</v>
      </c>
      <c r="E95" s="245">
        <v>931.0215</v>
      </c>
      <c r="F95" s="828"/>
      <c r="G95" s="246">
        <f>E95*F95</f>
        <v>0</v>
      </c>
      <c r="H95" s="247">
        <v>0</v>
      </c>
      <c r="I95" s="248">
        <f>E95*H95</f>
        <v>0</v>
      </c>
      <c r="J95" s="247">
        <v>0</v>
      </c>
      <c r="K95" s="248">
        <f>E95*J95</f>
        <v>0</v>
      </c>
      <c r="O95" s="240">
        <v>2</v>
      </c>
      <c r="AA95" s="213">
        <v>1</v>
      </c>
      <c r="AB95" s="213">
        <v>1</v>
      </c>
      <c r="AC95" s="213">
        <v>1</v>
      </c>
      <c r="AZ95" s="213">
        <v>1</v>
      </c>
      <c r="BA95" s="213">
        <f>IF(AZ95=1,G95,0)</f>
        <v>0</v>
      </c>
      <c r="BB95" s="213">
        <f>IF(AZ95=2,G95,0)</f>
        <v>0</v>
      </c>
      <c r="BC95" s="213">
        <f>IF(AZ95=3,G95,0)</f>
        <v>0</v>
      </c>
      <c r="BD95" s="213">
        <f>IF(AZ95=4,G95,0)</f>
        <v>0</v>
      </c>
      <c r="BE95" s="213">
        <f>IF(AZ95=5,G95,0)</f>
        <v>0</v>
      </c>
      <c r="CA95" s="240">
        <v>1</v>
      </c>
      <c r="CB95" s="240">
        <v>1</v>
      </c>
    </row>
    <row r="96" spans="1:15" ht="12.75">
      <c r="A96" s="249"/>
      <c r="B96" s="250"/>
      <c r="C96" s="768" t="s">
        <v>1235</v>
      </c>
      <c r="D96" s="769"/>
      <c r="E96" s="769"/>
      <c r="F96" s="769"/>
      <c r="G96" s="770"/>
      <c r="I96" s="251"/>
      <c r="K96" s="251"/>
      <c r="L96" s="252" t="s">
        <v>1235</v>
      </c>
      <c r="O96" s="240">
        <v>3</v>
      </c>
    </row>
    <row r="97" spans="1:15" ht="12.75">
      <c r="A97" s="249"/>
      <c r="B97" s="253"/>
      <c r="C97" s="809" t="s">
        <v>1930</v>
      </c>
      <c r="D97" s="810"/>
      <c r="E97" s="254">
        <v>931.0215</v>
      </c>
      <c r="F97" s="255"/>
      <c r="G97" s="256"/>
      <c r="H97" s="257"/>
      <c r="I97" s="251"/>
      <c r="J97" s="258"/>
      <c r="K97" s="251"/>
      <c r="M97" s="252" t="s">
        <v>1930</v>
      </c>
      <c r="O97" s="240"/>
    </row>
    <row r="98" spans="1:80" ht="12.75">
      <c r="A98" s="241">
        <v>8</v>
      </c>
      <c r="B98" s="242" t="s">
        <v>230</v>
      </c>
      <c r="C98" s="243" t="s">
        <v>231</v>
      </c>
      <c r="D98" s="244" t="s">
        <v>186</v>
      </c>
      <c r="E98" s="245">
        <v>931.0215</v>
      </c>
      <c r="F98" s="828"/>
      <c r="G98" s="246">
        <f>E98*F98</f>
        <v>0</v>
      </c>
      <c r="H98" s="247">
        <v>0</v>
      </c>
      <c r="I98" s="248">
        <f>E98*H98</f>
        <v>0</v>
      </c>
      <c r="J98" s="247">
        <v>0</v>
      </c>
      <c r="K98" s="248">
        <f>E98*J98</f>
        <v>0</v>
      </c>
      <c r="O98" s="240">
        <v>2</v>
      </c>
      <c r="AA98" s="213">
        <v>1</v>
      </c>
      <c r="AB98" s="213">
        <v>1</v>
      </c>
      <c r="AC98" s="213">
        <v>1</v>
      </c>
      <c r="AZ98" s="213">
        <v>1</v>
      </c>
      <c r="BA98" s="213">
        <f>IF(AZ98=1,G98,0)</f>
        <v>0</v>
      </c>
      <c r="BB98" s="213">
        <f>IF(AZ98=2,G98,0)</f>
        <v>0</v>
      </c>
      <c r="BC98" s="213">
        <f>IF(AZ98=3,G98,0)</f>
        <v>0</v>
      </c>
      <c r="BD98" s="213">
        <f>IF(AZ98=4,G98,0)</f>
        <v>0</v>
      </c>
      <c r="BE98" s="213">
        <f>IF(AZ98=5,G98,0)</f>
        <v>0</v>
      </c>
      <c r="CA98" s="240">
        <v>1</v>
      </c>
      <c r="CB98" s="240">
        <v>1</v>
      </c>
    </row>
    <row r="99" spans="1:15" ht="12.75">
      <c r="A99" s="249"/>
      <c r="B99" s="250"/>
      <c r="C99" s="768" t="s">
        <v>1237</v>
      </c>
      <c r="D99" s="769"/>
      <c r="E99" s="769"/>
      <c r="F99" s="769"/>
      <c r="G99" s="770"/>
      <c r="I99" s="251"/>
      <c r="K99" s="251"/>
      <c r="L99" s="252" t="s">
        <v>1237</v>
      </c>
      <c r="O99" s="240">
        <v>3</v>
      </c>
    </row>
    <row r="100" spans="1:15" ht="12.75">
      <c r="A100" s="249"/>
      <c r="B100" s="253"/>
      <c r="C100" s="809" t="s">
        <v>1930</v>
      </c>
      <c r="D100" s="810"/>
      <c r="E100" s="254">
        <v>931.0215</v>
      </c>
      <c r="F100" s="255"/>
      <c r="G100" s="256"/>
      <c r="H100" s="257"/>
      <c r="I100" s="251"/>
      <c r="J100" s="258"/>
      <c r="K100" s="251"/>
      <c r="M100" s="252" t="s">
        <v>1930</v>
      </c>
      <c r="O100" s="240"/>
    </row>
    <row r="101" spans="1:80" ht="12.75">
      <c r="A101" s="241">
        <v>9</v>
      </c>
      <c r="B101" s="242" t="s">
        <v>1238</v>
      </c>
      <c r="C101" s="243" t="s">
        <v>1239</v>
      </c>
      <c r="D101" s="244" t="s">
        <v>186</v>
      </c>
      <c r="E101" s="245">
        <v>127.7715</v>
      </c>
      <c r="F101" s="828"/>
      <c r="G101" s="246">
        <f>E101*F101</f>
        <v>0</v>
      </c>
      <c r="H101" s="247">
        <v>0</v>
      </c>
      <c r="I101" s="248">
        <f>E101*H101</f>
        <v>0</v>
      </c>
      <c r="J101" s="247">
        <v>0</v>
      </c>
      <c r="K101" s="248">
        <f>E101*J101</f>
        <v>0</v>
      </c>
      <c r="O101" s="240">
        <v>2</v>
      </c>
      <c r="AA101" s="213">
        <v>1</v>
      </c>
      <c r="AB101" s="213">
        <v>1</v>
      </c>
      <c r="AC101" s="213">
        <v>1</v>
      </c>
      <c r="AZ101" s="213">
        <v>1</v>
      </c>
      <c r="BA101" s="213">
        <f>IF(AZ101=1,G101,0)</f>
        <v>0</v>
      </c>
      <c r="BB101" s="213">
        <f>IF(AZ101=2,G101,0)</f>
        <v>0</v>
      </c>
      <c r="BC101" s="213">
        <f>IF(AZ101=3,G101,0)</f>
        <v>0</v>
      </c>
      <c r="BD101" s="213">
        <f>IF(AZ101=4,G101,0)</f>
        <v>0</v>
      </c>
      <c r="BE101" s="213">
        <f>IF(AZ101=5,G101,0)</f>
        <v>0</v>
      </c>
      <c r="CA101" s="240">
        <v>1</v>
      </c>
      <c r="CB101" s="240">
        <v>1</v>
      </c>
    </row>
    <row r="102" spans="1:15" ht="12.75">
      <c r="A102" s="249"/>
      <c r="B102" s="250"/>
      <c r="C102" s="768" t="s">
        <v>1240</v>
      </c>
      <c r="D102" s="769"/>
      <c r="E102" s="769"/>
      <c r="F102" s="769"/>
      <c r="G102" s="770"/>
      <c r="I102" s="251"/>
      <c r="K102" s="251"/>
      <c r="L102" s="252" t="s">
        <v>1240</v>
      </c>
      <c r="O102" s="240">
        <v>3</v>
      </c>
    </row>
    <row r="103" spans="1:15" ht="12.75">
      <c r="A103" s="249"/>
      <c r="B103" s="250"/>
      <c r="C103" s="768" t="s">
        <v>1241</v>
      </c>
      <c r="D103" s="769"/>
      <c r="E103" s="769"/>
      <c r="F103" s="769"/>
      <c r="G103" s="770"/>
      <c r="I103" s="251"/>
      <c r="K103" s="251"/>
      <c r="L103" s="252" t="s">
        <v>1241</v>
      </c>
      <c r="O103" s="240">
        <v>3</v>
      </c>
    </row>
    <row r="104" spans="1:15" ht="22.5">
      <c r="A104" s="249"/>
      <c r="B104" s="250"/>
      <c r="C104" s="768" t="s">
        <v>1867</v>
      </c>
      <c r="D104" s="769"/>
      <c r="E104" s="769"/>
      <c r="F104" s="769"/>
      <c r="G104" s="770"/>
      <c r="I104" s="251"/>
      <c r="K104" s="251"/>
      <c r="L104" s="252" t="s">
        <v>1867</v>
      </c>
      <c r="O104" s="240">
        <v>3</v>
      </c>
    </row>
    <row r="105" spans="1:15" ht="22.5">
      <c r="A105" s="249"/>
      <c r="B105" s="253"/>
      <c r="C105" s="809" t="s">
        <v>1931</v>
      </c>
      <c r="D105" s="810"/>
      <c r="E105" s="254">
        <v>11.3805</v>
      </c>
      <c r="F105" s="255"/>
      <c r="G105" s="256"/>
      <c r="H105" s="257"/>
      <c r="I105" s="251"/>
      <c r="J105" s="258"/>
      <c r="K105" s="251"/>
      <c r="M105" s="252" t="s">
        <v>1931</v>
      </c>
      <c r="O105" s="240"/>
    </row>
    <row r="106" spans="1:15" ht="22.5">
      <c r="A106" s="249"/>
      <c r="B106" s="253"/>
      <c r="C106" s="809" t="s">
        <v>1932</v>
      </c>
      <c r="D106" s="810"/>
      <c r="E106" s="254">
        <v>0.5994</v>
      </c>
      <c r="F106" s="255"/>
      <c r="G106" s="256"/>
      <c r="H106" s="257"/>
      <c r="I106" s="251"/>
      <c r="J106" s="258"/>
      <c r="K106" s="251"/>
      <c r="M106" s="252" t="s">
        <v>1932</v>
      </c>
      <c r="O106" s="240"/>
    </row>
    <row r="107" spans="1:15" ht="12.75">
      <c r="A107" s="249"/>
      <c r="B107" s="253"/>
      <c r="C107" s="809" t="s">
        <v>1870</v>
      </c>
      <c r="D107" s="810"/>
      <c r="E107" s="254">
        <v>0</v>
      </c>
      <c r="F107" s="255"/>
      <c r="G107" s="256"/>
      <c r="H107" s="257"/>
      <c r="I107" s="251"/>
      <c r="J107" s="258"/>
      <c r="K107" s="251"/>
      <c r="M107" s="252" t="s">
        <v>1870</v>
      </c>
      <c r="O107" s="240"/>
    </row>
    <row r="108" spans="1:15" ht="22.5">
      <c r="A108" s="249"/>
      <c r="B108" s="253"/>
      <c r="C108" s="809" t="s">
        <v>1933</v>
      </c>
      <c r="D108" s="810"/>
      <c r="E108" s="254">
        <v>0.5998</v>
      </c>
      <c r="F108" s="255"/>
      <c r="G108" s="256"/>
      <c r="H108" s="257"/>
      <c r="I108" s="251"/>
      <c r="J108" s="258"/>
      <c r="K108" s="251"/>
      <c r="M108" s="252" t="s">
        <v>1933</v>
      </c>
      <c r="O108" s="240"/>
    </row>
    <row r="109" spans="1:15" ht="22.5">
      <c r="A109" s="249"/>
      <c r="B109" s="253"/>
      <c r="C109" s="809" t="s">
        <v>1934</v>
      </c>
      <c r="D109" s="810"/>
      <c r="E109" s="254">
        <v>12.345</v>
      </c>
      <c r="F109" s="255"/>
      <c r="G109" s="256"/>
      <c r="H109" s="257"/>
      <c r="I109" s="251"/>
      <c r="J109" s="258"/>
      <c r="K109" s="251"/>
      <c r="M109" s="252" t="s">
        <v>1934</v>
      </c>
      <c r="O109" s="240"/>
    </row>
    <row r="110" spans="1:15" ht="12.75">
      <c r="A110" s="249"/>
      <c r="B110" s="253"/>
      <c r="C110" s="809" t="s">
        <v>1873</v>
      </c>
      <c r="D110" s="810"/>
      <c r="E110" s="254">
        <v>0</v>
      </c>
      <c r="F110" s="255"/>
      <c r="G110" s="256"/>
      <c r="H110" s="257"/>
      <c r="I110" s="251"/>
      <c r="J110" s="258"/>
      <c r="K110" s="251"/>
      <c r="M110" s="252" t="s">
        <v>1873</v>
      </c>
      <c r="O110" s="240"/>
    </row>
    <row r="111" spans="1:15" ht="22.5">
      <c r="A111" s="249"/>
      <c r="B111" s="253"/>
      <c r="C111" s="809" t="s">
        <v>1935</v>
      </c>
      <c r="D111" s="810"/>
      <c r="E111" s="254">
        <v>0.84</v>
      </c>
      <c r="F111" s="255"/>
      <c r="G111" s="256"/>
      <c r="H111" s="257"/>
      <c r="I111" s="251"/>
      <c r="J111" s="258"/>
      <c r="K111" s="251"/>
      <c r="M111" s="252" t="s">
        <v>1935</v>
      </c>
      <c r="O111" s="240"/>
    </row>
    <row r="112" spans="1:15" ht="22.5">
      <c r="A112" s="249"/>
      <c r="B112" s="253"/>
      <c r="C112" s="809" t="s">
        <v>1936</v>
      </c>
      <c r="D112" s="810"/>
      <c r="E112" s="254">
        <v>0.837</v>
      </c>
      <c r="F112" s="255"/>
      <c r="G112" s="256"/>
      <c r="H112" s="257"/>
      <c r="I112" s="251"/>
      <c r="J112" s="258"/>
      <c r="K112" s="251"/>
      <c r="M112" s="252" t="s">
        <v>1936</v>
      </c>
      <c r="O112" s="240"/>
    </row>
    <row r="113" spans="1:15" ht="22.5">
      <c r="A113" s="249"/>
      <c r="B113" s="253"/>
      <c r="C113" s="809" t="s">
        <v>1937</v>
      </c>
      <c r="D113" s="810"/>
      <c r="E113" s="254">
        <v>16.702</v>
      </c>
      <c r="F113" s="255"/>
      <c r="G113" s="256"/>
      <c r="H113" s="257"/>
      <c r="I113" s="251"/>
      <c r="J113" s="258"/>
      <c r="K113" s="251"/>
      <c r="M113" s="252" t="s">
        <v>1937</v>
      </c>
      <c r="O113" s="240"/>
    </row>
    <row r="114" spans="1:15" ht="22.5">
      <c r="A114" s="249"/>
      <c r="B114" s="253"/>
      <c r="C114" s="809" t="s">
        <v>1938</v>
      </c>
      <c r="D114" s="810"/>
      <c r="E114" s="254">
        <v>14.8608</v>
      </c>
      <c r="F114" s="255"/>
      <c r="G114" s="256"/>
      <c r="H114" s="257"/>
      <c r="I114" s="251"/>
      <c r="J114" s="258"/>
      <c r="K114" s="251"/>
      <c r="M114" s="252" t="s">
        <v>1938</v>
      </c>
      <c r="O114" s="240"/>
    </row>
    <row r="115" spans="1:15" ht="22.5">
      <c r="A115" s="249"/>
      <c r="B115" s="253"/>
      <c r="C115" s="809" t="s">
        <v>1939</v>
      </c>
      <c r="D115" s="810"/>
      <c r="E115" s="254">
        <v>19.8933</v>
      </c>
      <c r="F115" s="255"/>
      <c r="G115" s="256"/>
      <c r="H115" s="257"/>
      <c r="I115" s="251"/>
      <c r="J115" s="258"/>
      <c r="K115" s="251"/>
      <c r="M115" s="252" t="s">
        <v>1939</v>
      </c>
      <c r="O115" s="240"/>
    </row>
    <row r="116" spans="1:15" ht="22.5">
      <c r="A116" s="249"/>
      <c r="B116" s="253"/>
      <c r="C116" s="809" t="s">
        <v>1940</v>
      </c>
      <c r="D116" s="810"/>
      <c r="E116" s="254">
        <v>0.0886</v>
      </c>
      <c r="F116" s="255"/>
      <c r="G116" s="256"/>
      <c r="H116" s="257"/>
      <c r="I116" s="251"/>
      <c r="J116" s="258"/>
      <c r="K116" s="251"/>
      <c r="M116" s="252" t="s">
        <v>1940</v>
      </c>
      <c r="O116" s="240"/>
    </row>
    <row r="117" spans="1:15" ht="22.5">
      <c r="A117" s="249"/>
      <c r="B117" s="253"/>
      <c r="C117" s="809" t="s">
        <v>1941</v>
      </c>
      <c r="D117" s="810"/>
      <c r="E117" s="254">
        <v>8.5513</v>
      </c>
      <c r="F117" s="255"/>
      <c r="G117" s="256"/>
      <c r="H117" s="257"/>
      <c r="I117" s="251"/>
      <c r="J117" s="258"/>
      <c r="K117" s="251"/>
      <c r="M117" s="252" t="s">
        <v>1941</v>
      </c>
      <c r="O117" s="240"/>
    </row>
    <row r="118" spans="1:15" ht="22.5">
      <c r="A118" s="249"/>
      <c r="B118" s="253"/>
      <c r="C118" s="809" t="s">
        <v>1942</v>
      </c>
      <c r="D118" s="810"/>
      <c r="E118" s="254">
        <v>0.1122</v>
      </c>
      <c r="F118" s="255"/>
      <c r="G118" s="256"/>
      <c r="H118" s="257"/>
      <c r="I118" s="251"/>
      <c r="J118" s="258"/>
      <c r="K118" s="251"/>
      <c r="M118" s="252" t="s">
        <v>1942</v>
      </c>
      <c r="O118" s="240"/>
    </row>
    <row r="119" spans="1:15" ht="22.5">
      <c r="A119" s="249"/>
      <c r="B119" s="253"/>
      <c r="C119" s="809" t="s">
        <v>1943</v>
      </c>
      <c r="D119" s="810"/>
      <c r="E119" s="254">
        <v>14.1491</v>
      </c>
      <c r="F119" s="255"/>
      <c r="G119" s="256"/>
      <c r="H119" s="257"/>
      <c r="I119" s="251"/>
      <c r="J119" s="258"/>
      <c r="K119" s="251"/>
      <c r="M119" s="252" t="s">
        <v>1943</v>
      </c>
      <c r="O119" s="240"/>
    </row>
    <row r="120" spans="1:15" ht="22.5">
      <c r="A120" s="249"/>
      <c r="B120" s="253"/>
      <c r="C120" s="809" t="s">
        <v>1944</v>
      </c>
      <c r="D120" s="810"/>
      <c r="E120" s="254">
        <v>0.135</v>
      </c>
      <c r="F120" s="255"/>
      <c r="G120" s="256"/>
      <c r="H120" s="257"/>
      <c r="I120" s="251"/>
      <c r="J120" s="258"/>
      <c r="K120" s="251"/>
      <c r="M120" s="252" t="s">
        <v>1944</v>
      </c>
      <c r="O120" s="240"/>
    </row>
    <row r="121" spans="1:15" ht="22.5">
      <c r="A121" s="249"/>
      <c r="B121" s="253"/>
      <c r="C121" s="809" t="s">
        <v>1945</v>
      </c>
      <c r="D121" s="810"/>
      <c r="E121" s="254">
        <v>0.405</v>
      </c>
      <c r="F121" s="255"/>
      <c r="G121" s="256"/>
      <c r="H121" s="257"/>
      <c r="I121" s="251"/>
      <c r="J121" s="258"/>
      <c r="K121" s="251"/>
      <c r="M121" s="252" t="s">
        <v>1945</v>
      </c>
      <c r="O121" s="240"/>
    </row>
    <row r="122" spans="1:15" ht="22.5">
      <c r="A122" s="249"/>
      <c r="B122" s="253"/>
      <c r="C122" s="809" t="s">
        <v>1946</v>
      </c>
      <c r="D122" s="810"/>
      <c r="E122" s="254">
        <v>3.51</v>
      </c>
      <c r="F122" s="255"/>
      <c r="G122" s="256"/>
      <c r="H122" s="257"/>
      <c r="I122" s="251"/>
      <c r="J122" s="258"/>
      <c r="K122" s="251"/>
      <c r="M122" s="252" t="s">
        <v>1946</v>
      </c>
      <c r="O122" s="240"/>
    </row>
    <row r="123" spans="1:15" ht="22.5">
      <c r="A123" s="249"/>
      <c r="B123" s="253"/>
      <c r="C123" s="809" t="s">
        <v>1947</v>
      </c>
      <c r="D123" s="810"/>
      <c r="E123" s="254">
        <v>0.675</v>
      </c>
      <c r="F123" s="255"/>
      <c r="G123" s="256"/>
      <c r="H123" s="257"/>
      <c r="I123" s="251"/>
      <c r="J123" s="258"/>
      <c r="K123" s="251"/>
      <c r="M123" s="252" t="s">
        <v>1947</v>
      </c>
      <c r="O123" s="240"/>
    </row>
    <row r="124" spans="1:15" ht="22.5">
      <c r="A124" s="249"/>
      <c r="B124" s="253"/>
      <c r="C124" s="809" t="s">
        <v>1948</v>
      </c>
      <c r="D124" s="810"/>
      <c r="E124" s="254">
        <v>0.6075</v>
      </c>
      <c r="F124" s="255"/>
      <c r="G124" s="256"/>
      <c r="H124" s="257"/>
      <c r="I124" s="251"/>
      <c r="J124" s="258"/>
      <c r="K124" s="251"/>
      <c r="M124" s="252" t="s">
        <v>1948</v>
      </c>
      <c r="O124" s="240"/>
    </row>
    <row r="125" spans="1:15" ht="12.75">
      <c r="A125" s="249"/>
      <c r="B125" s="253"/>
      <c r="C125" s="809" t="s">
        <v>1949</v>
      </c>
      <c r="D125" s="810"/>
      <c r="E125" s="254">
        <v>4.8</v>
      </c>
      <c r="F125" s="255"/>
      <c r="G125" s="256"/>
      <c r="H125" s="257"/>
      <c r="I125" s="251"/>
      <c r="J125" s="258"/>
      <c r="K125" s="251"/>
      <c r="M125" s="252" t="s">
        <v>1949</v>
      </c>
      <c r="O125" s="240"/>
    </row>
    <row r="126" spans="1:15" ht="12.75">
      <c r="A126" s="249"/>
      <c r="B126" s="253"/>
      <c r="C126" s="809" t="s">
        <v>1950</v>
      </c>
      <c r="D126" s="810"/>
      <c r="E126" s="254">
        <v>16.68</v>
      </c>
      <c r="F126" s="255"/>
      <c r="G126" s="256"/>
      <c r="H126" s="257"/>
      <c r="I126" s="251"/>
      <c r="J126" s="258"/>
      <c r="K126" s="251"/>
      <c r="M126" s="252" t="s">
        <v>1950</v>
      </c>
      <c r="O126" s="240"/>
    </row>
    <row r="127" spans="1:80" ht="12.75">
      <c r="A127" s="241">
        <v>10</v>
      </c>
      <c r="B127" s="242" t="s">
        <v>1246</v>
      </c>
      <c r="C127" s="243" t="s">
        <v>1247</v>
      </c>
      <c r="D127" s="244" t="s">
        <v>186</v>
      </c>
      <c r="E127" s="245">
        <v>63.8858</v>
      </c>
      <c r="F127" s="828"/>
      <c r="G127" s="246">
        <f>E127*F127</f>
        <v>0</v>
      </c>
      <c r="H127" s="247">
        <v>0</v>
      </c>
      <c r="I127" s="248">
        <f>E127*H127</f>
        <v>0</v>
      </c>
      <c r="J127" s="247">
        <v>0</v>
      </c>
      <c r="K127" s="248">
        <f>E127*J127</f>
        <v>0</v>
      </c>
      <c r="O127" s="240">
        <v>2</v>
      </c>
      <c r="AA127" s="213">
        <v>1</v>
      </c>
      <c r="AB127" s="213">
        <v>1</v>
      </c>
      <c r="AC127" s="213">
        <v>1</v>
      </c>
      <c r="AZ127" s="213">
        <v>1</v>
      </c>
      <c r="BA127" s="213">
        <f>IF(AZ127=1,G127,0)</f>
        <v>0</v>
      </c>
      <c r="BB127" s="213">
        <f>IF(AZ127=2,G127,0)</f>
        <v>0</v>
      </c>
      <c r="BC127" s="213">
        <f>IF(AZ127=3,G127,0)</f>
        <v>0</v>
      </c>
      <c r="BD127" s="213">
        <f>IF(AZ127=4,G127,0)</f>
        <v>0</v>
      </c>
      <c r="BE127" s="213">
        <f>IF(AZ127=5,G127,0)</f>
        <v>0</v>
      </c>
      <c r="CA127" s="240">
        <v>1</v>
      </c>
      <c r="CB127" s="240">
        <v>1</v>
      </c>
    </row>
    <row r="128" spans="1:15" ht="12.75">
      <c r="A128" s="249"/>
      <c r="B128" s="250"/>
      <c r="C128" s="768" t="s">
        <v>1228</v>
      </c>
      <c r="D128" s="769"/>
      <c r="E128" s="769"/>
      <c r="F128" s="769"/>
      <c r="G128" s="770"/>
      <c r="I128" s="251"/>
      <c r="K128" s="251"/>
      <c r="L128" s="252" t="s">
        <v>1228</v>
      </c>
      <c r="O128" s="240">
        <v>3</v>
      </c>
    </row>
    <row r="129" spans="1:15" ht="12.75">
      <c r="A129" s="249"/>
      <c r="B129" s="250"/>
      <c r="C129" s="768" t="s">
        <v>1229</v>
      </c>
      <c r="D129" s="769"/>
      <c r="E129" s="769"/>
      <c r="F129" s="769"/>
      <c r="G129" s="770"/>
      <c r="I129" s="251"/>
      <c r="K129" s="251"/>
      <c r="L129" s="252" t="s">
        <v>1229</v>
      </c>
      <c r="O129" s="240">
        <v>3</v>
      </c>
    </row>
    <row r="130" spans="1:15" ht="12.75">
      <c r="A130" s="249"/>
      <c r="B130" s="250"/>
      <c r="C130" s="768" t="s">
        <v>1230</v>
      </c>
      <c r="D130" s="769"/>
      <c r="E130" s="769"/>
      <c r="F130" s="769"/>
      <c r="G130" s="770"/>
      <c r="I130" s="251"/>
      <c r="K130" s="251"/>
      <c r="L130" s="252" t="s">
        <v>1230</v>
      </c>
      <c r="O130" s="240">
        <v>3</v>
      </c>
    </row>
    <row r="131" spans="1:15" ht="22.5">
      <c r="A131" s="249"/>
      <c r="B131" s="253"/>
      <c r="C131" s="809" t="s">
        <v>1951</v>
      </c>
      <c r="D131" s="810"/>
      <c r="E131" s="254">
        <v>5.6902</v>
      </c>
      <c r="F131" s="255"/>
      <c r="G131" s="256"/>
      <c r="H131" s="257"/>
      <c r="I131" s="251"/>
      <c r="J131" s="258"/>
      <c r="K131" s="251"/>
      <c r="M131" s="252" t="s">
        <v>1951</v>
      </c>
      <c r="O131" s="240"/>
    </row>
    <row r="132" spans="1:15" ht="22.5">
      <c r="A132" s="249"/>
      <c r="B132" s="253"/>
      <c r="C132" s="809" t="s">
        <v>1952</v>
      </c>
      <c r="D132" s="810"/>
      <c r="E132" s="254">
        <v>0.2997</v>
      </c>
      <c r="F132" s="255"/>
      <c r="G132" s="256"/>
      <c r="H132" s="257"/>
      <c r="I132" s="251"/>
      <c r="J132" s="258"/>
      <c r="K132" s="251"/>
      <c r="M132" s="252" t="s">
        <v>1952</v>
      </c>
      <c r="O132" s="240"/>
    </row>
    <row r="133" spans="1:15" ht="12.75">
      <c r="A133" s="249"/>
      <c r="B133" s="253"/>
      <c r="C133" s="809" t="s">
        <v>1870</v>
      </c>
      <c r="D133" s="810"/>
      <c r="E133" s="254">
        <v>0</v>
      </c>
      <c r="F133" s="255"/>
      <c r="G133" s="256"/>
      <c r="H133" s="257"/>
      <c r="I133" s="251"/>
      <c r="J133" s="258"/>
      <c r="K133" s="251"/>
      <c r="M133" s="252" t="s">
        <v>1870</v>
      </c>
      <c r="O133" s="240"/>
    </row>
    <row r="134" spans="1:15" ht="22.5">
      <c r="A134" s="249"/>
      <c r="B134" s="253"/>
      <c r="C134" s="809" t="s">
        <v>1953</v>
      </c>
      <c r="D134" s="810"/>
      <c r="E134" s="254">
        <v>0.2999</v>
      </c>
      <c r="F134" s="255"/>
      <c r="G134" s="256"/>
      <c r="H134" s="257"/>
      <c r="I134" s="251"/>
      <c r="J134" s="258"/>
      <c r="K134" s="251"/>
      <c r="M134" s="252" t="s">
        <v>1953</v>
      </c>
      <c r="O134" s="240"/>
    </row>
    <row r="135" spans="1:15" ht="22.5">
      <c r="A135" s="249"/>
      <c r="B135" s="253"/>
      <c r="C135" s="809" t="s">
        <v>1954</v>
      </c>
      <c r="D135" s="810"/>
      <c r="E135" s="254">
        <v>6.1725</v>
      </c>
      <c r="F135" s="255"/>
      <c r="G135" s="256"/>
      <c r="H135" s="257"/>
      <c r="I135" s="251"/>
      <c r="J135" s="258"/>
      <c r="K135" s="251"/>
      <c r="M135" s="252" t="s">
        <v>1954</v>
      </c>
      <c r="O135" s="240"/>
    </row>
    <row r="136" spans="1:15" ht="12.75">
      <c r="A136" s="249"/>
      <c r="B136" s="253"/>
      <c r="C136" s="809" t="s">
        <v>1873</v>
      </c>
      <c r="D136" s="810"/>
      <c r="E136" s="254">
        <v>0</v>
      </c>
      <c r="F136" s="255"/>
      <c r="G136" s="256"/>
      <c r="H136" s="257"/>
      <c r="I136" s="251"/>
      <c r="J136" s="258"/>
      <c r="K136" s="251"/>
      <c r="M136" s="252" t="s">
        <v>1873</v>
      </c>
      <c r="O136" s="240"/>
    </row>
    <row r="137" spans="1:15" ht="22.5">
      <c r="A137" s="249"/>
      <c r="B137" s="253"/>
      <c r="C137" s="809" t="s">
        <v>1955</v>
      </c>
      <c r="D137" s="810"/>
      <c r="E137" s="254">
        <v>0.42</v>
      </c>
      <c r="F137" s="255"/>
      <c r="G137" s="256"/>
      <c r="H137" s="257"/>
      <c r="I137" s="251"/>
      <c r="J137" s="258"/>
      <c r="K137" s="251"/>
      <c r="M137" s="252" t="s">
        <v>1955</v>
      </c>
      <c r="O137" s="240"/>
    </row>
    <row r="138" spans="1:15" ht="22.5">
      <c r="A138" s="249"/>
      <c r="B138" s="253"/>
      <c r="C138" s="809" t="s">
        <v>1956</v>
      </c>
      <c r="D138" s="810"/>
      <c r="E138" s="254">
        <v>0.4185</v>
      </c>
      <c r="F138" s="255"/>
      <c r="G138" s="256"/>
      <c r="H138" s="257"/>
      <c r="I138" s="251"/>
      <c r="J138" s="258"/>
      <c r="K138" s="251"/>
      <c r="M138" s="252" t="s">
        <v>1956</v>
      </c>
      <c r="O138" s="240"/>
    </row>
    <row r="139" spans="1:15" ht="22.5">
      <c r="A139" s="249"/>
      <c r="B139" s="253"/>
      <c r="C139" s="809" t="s">
        <v>1957</v>
      </c>
      <c r="D139" s="810"/>
      <c r="E139" s="254">
        <v>8.351</v>
      </c>
      <c r="F139" s="255"/>
      <c r="G139" s="256"/>
      <c r="H139" s="257"/>
      <c r="I139" s="251"/>
      <c r="J139" s="258"/>
      <c r="K139" s="251"/>
      <c r="M139" s="252" t="s">
        <v>1957</v>
      </c>
      <c r="O139" s="240"/>
    </row>
    <row r="140" spans="1:15" ht="22.5">
      <c r="A140" s="249"/>
      <c r="B140" s="253"/>
      <c r="C140" s="809" t="s">
        <v>1958</v>
      </c>
      <c r="D140" s="810"/>
      <c r="E140" s="254">
        <v>7.4304</v>
      </c>
      <c r="F140" s="255"/>
      <c r="G140" s="256"/>
      <c r="H140" s="257"/>
      <c r="I140" s="251"/>
      <c r="J140" s="258"/>
      <c r="K140" s="251"/>
      <c r="M140" s="252" t="s">
        <v>1958</v>
      </c>
      <c r="O140" s="240"/>
    </row>
    <row r="141" spans="1:15" ht="22.5">
      <c r="A141" s="249"/>
      <c r="B141" s="253"/>
      <c r="C141" s="809" t="s">
        <v>1959</v>
      </c>
      <c r="D141" s="810"/>
      <c r="E141" s="254">
        <v>9.9466</v>
      </c>
      <c r="F141" s="255"/>
      <c r="G141" s="256"/>
      <c r="H141" s="257"/>
      <c r="I141" s="251"/>
      <c r="J141" s="258"/>
      <c r="K141" s="251"/>
      <c r="M141" s="252" t="s">
        <v>1959</v>
      </c>
      <c r="O141" s="240"/>
    </row>
    <row r="142" spans="1:15" ht="22.5">
      <c r="A142" s="249"/>
      <c r="B142" s="253"/>
      <c r="C142" s="809" t="s">
        <v>1960</v>
      </c>
      <c r="D142" s="810"/>
      <c r="E142" s="254">
        <v>0.0443</v>
      </c>
      <c r="F142" s="255"/>
      <c r="G142" s="256"/>
      <c r="H142" s="257"/>
      <c r="I142" s="251"/>
      <c r="J142" s="258"/>
      <c r="K142" s="251"/>
      <c r="M142" s="252" t="s">
        <v>1960</v>
      </c>
      <c r="O142" s="240"/>
    </row>
    <row r="143" spans="1:15" ht="22.5">
      <c r="A143" s="249"/>
      <c r="B143" s="253"/>
      <c r="C143" s="809" t="s">
        <v>1961</v>
      </c>
      <c r="D143" s="810"/>
      <c r="E143" s="254">
        <v>4.2757</v>
      </c>
      <c r="F143" s="255"/>
      <c r="G143" s="256"/>
      <c r="H143" s="257"/>
      <c r="I143" s="251"/>
      <c r="J143" s="258"/>
      <c r="K143" s="251"/>
      <c r="M143" s="252" t="s">
        <v>1961</v>
      </c>
      <c r="O143" s="240"/>
    </row>
    <row r="144" spans="1:15" ht="22.5">
      <c r="A144" s="249"/>
      <c r="B144" s="253"/>
      <c r="C144" s="809" t="s">
        <v>1962</v>
      </c>
      <c r="D144" s="810"/>
      <c r="E144" s="254">
        <v>0.0561</v>
      </c>
      <c r="F144" s="255"/>
      <c r="G144" s="256"/>
      <c r="H144" s="257"/>
      <c r="I144" s="251"/>
      <c r="J144" s="258"/>
      <c r="K144" s="251"/>
      <c r="M144" s="252" t="s">
        <v>1962</v>
      </c>
      <c r="O144" s="240"/>
    </row>
    <row r="145" spans="1:15" ht="22.5">
      <c r="A145" s="249"/>
      <c r="B145" s="253"/>
      <c r="C145" s="809" t="s">
        <v>1963</v>
      </c>
      <c r="D145" s="810"/>
      <c r="E145" s="254">
        <v>7.0746</v>
      </c>
      <c r="F145" s="255"/>
      <c r="G145" s="256"/>
      <c r="H145" s="257"/>
      <c r="I145" s="251"/>
      <c r="J145" s="258"/>
      <c r="K145" s="251"/>
      <c r="M145" s="252" t="s">
        <v>1963</v>
      </c>
      <c r="O145" s="240"/>
    </row>
    <row r="146" spans="1:15" ht="22.5">
      <c r="A146" s="249"/>
      <c r="B146" s="253"/>
      <c r="C146" s="809" t="s">
        <v>1964</v>
      </c>
      <c r="D146" s="810"/>
      <c r="E146" s="254">
        <v>0.0675</v>
      </c>
      <c r="F146" s="255"/>
      <c r="G146" s="256"/>
      <c r="H146" s="257"/>
      <c r="I146" s="251"/>
      <c r="J146" s="258"/>
      <c r="K146" s="251"/>
      <c r="M146" s="252" t="s">
        <v>1964</v>
      </c>
      <c r="O146" s="240"/>
    </row>
    <row r="147" spans="1:15" ht="22.5">
      <c r="A147" s="249"/>
      <c r="B147" s="253"/>
      <c r="C147" s="809" t="s">
        <v>1965</v>
      </c>
      <c r="D147" s="810"/>
      <c r="E147" s="254">
        <v>0.2025</v>
      </c>
      <c r="F147" s="255"/>
      <c r="G147" s="256"/>
      <c r="H147" s="257"/>
      <c r="I147" s="251"/>
      <c r="J147" s="258"/>
      <c r="K147" s="251"/>
      <c r="M147" s="252" t="s">
        <v>1965</v>
      </c>
      <c r="O147" s="240"/>
    </row>
    <row r="148" spans="1:15" ht="22.5">
      <c r="A148" s="249"/>
      <c r="B148" s="253"/>
      <c r="C148" s="809" t="s">
        <v>1966</v>
      </c>
      <c r="D148" s="810"/>
      <c r="E148" s="254">
        <v>1.755</v>
      </c>
      <c r="F148" s="255"/>
      <c r="G148" s="256"/>
      <c r="H148" s="257"/>
      <c r="I148" s="251"/>
      <c r="J148" s="258"/>
      <c r="K148" s="251"/>
      <c r="M148" s="252" t="s">
        <v>1966</v>
      </c>
      <c r="O148" s="240"/>
    </row>
    <row r="149" spans="1:15" ht="22.5">
      <c r="A149" s="249"/>
      <c r="B149" s="253"/>
      <c r="C149" s="809" t="s">
        <v>1967</v>
      </c>
      <c r="D149" s="810"/>
      <c r="E149" s="254">
        <v>0.3375</v>
      </c>
      <c r="F149" s="255"/>
      <c r="G149" s="256"/>
      <c r="H149" s="257"/>
      <c r="I149" s="251"/>
      <c r="J149" s="258"/>
      <c r="K149" s="251"/>
      <c r="M149" s="252" t="s">
        <v>1967</v>
      </c>
      <c r="O149" s="240"/>
    </row>
    <row r="150" spans="1:15" ht="22.5">
      <c r="A150" s="249"/>
      <c r="B150" s="253"/>
      <c r="C150" s="809" t="s">
        <v>1968</v>
      </c>
      <c r="D150" s="810"/>
      <c r="E150" s="254">
        <v>0.3038</v>
      </c>
      <c r="F150" s="255"/>
      <c r="G150" s="256"/>
      <c r="H150" s="257"/>
      <c r="I150" s="251"/>
      <c r="J150" s="258"/>
      <c r="K150" s="251"/>
      <c r="M150" s="252" t="s">
        <v>1968</v>
      </c>
      <c r="O150" s="240"/>
    </row>
    <row r="151" spans="1:15" ht="12.75">
      <c r="A151" s="249"/>
      <c r="B151" s="253"/>
      <c r="C151" s="809" t="s">
        <v>1969</v>
      </c>
      <c r="D151" s="810"/>
      <c r="E151" s="254">
        <v>2.4</v>
      </c>
      <c r="F151" s="255"/>
      <c r="G151" s="256"/>
      <c r="H151" s="257"/>
      <c r="I151" s="251"/>
      <c r="J151" s="258"/>
      <c r="K151" s="251"/>
      <c r="M151" s="252" t="s">
        <v>1969</v>
      </c>
      <c r="O151" s="240"/>
    </row>
    <row r="152" spans="1:15" ht="12.75">
      <c r="A152" s="249"/>
      <c r="B152" s="253"/>
      <c r="C152" s="809" t="s">
        <v>1970</v>
      </c>
      <c r="D152" s="810"/>
      <c r="E152" s="254">
        <v>8.34</v>
      </c>
      <c r="F152" s="255"/>
      <c r="G152" s="256"/>
      <c r="H152" s="257"/>
      <c r="I152" s="251"/>
      <c r="J152" s="258"/>
      <c r="K152" s="251"/>
      <c r="M152" s="252" t="s">
        <v>1970</v>
      </c>
      <c r="O152" s="240"/>
    </row>
    <row r="153" spans="1:80" ht="12.75">
      <c r="A153" s="241">
        <v>11</v>
      </c>
      <c r="B153" s="242" t="s">
        <v>1248</v>
      </c>
      <c r="C153" s="243" t="s">
        <v>1249</v>
      </c>
      <c r="D153" s="244" t="s">
        <v>186</v>
      </c>
      <c r="E153" s="245">
        <v>218.9222</v>
      </c>
      <c r="F153" s="828"/>
      <c r="G153" s="246">
        <f>E153*F153</f>
        <v>0</v>
      </c>
      <c r="H153" s="247">
        <v>0</v>
      </c>
      <c r="I153" s="248">
        <f>E153*H153</f>
        <v>0</v>
      </c>
      <c r="J153" s="247">
        <v>0</v>
      </c>
      <c r="K153" s="248">
        <f>E153*J153</f>
        <v>0</v>
      </c>
      <c r="O153" s="240">
        <v>2</v>
      </c>
      <c r="AA153" s="213">
        <v>1</v>
      </c>
      <c r="AB153" s="213">
        <v>1</v>
      </c>
      <c r="AC153" s="213">
        <v>1</v>
      </c>
      <c r="AZ153" s="213">
        <v>1</v>
      </c>
      <c r="BA153" s="213">
        <f>IF(AZ153=1,G153,0)</f>
        <v>0</v>
      </c>
      <c r="BB153" s="213">
        <f>IF(AZ153=2,G153,0)</f>
        <v>0</v>
      </c>
      <c r="BC153" s="213">
        <f>IF(AZ153=3,G153,0)</f>
        <v>0</v>
      </c>
      <c r="BD153" s="213">
        <f>IF(AZ153=4,G153,0)</f>
        <v>0</v>
      </c>
      <c r="BE153" s="213">
        <f>IF(AZ153=5,G153,0)</f>
        <v>0</v>
      </c>
      <c r="CA153" s="240">
        <v>1</v>
      </c>
      <c r="CB153" s="240">
        <v>1</v>
      </c>
    </row>
    <row r="154" spans="1:15" ht="12.75">
      <c r="A154" s="249"/>
      <c r="B154" s="250"/>
      <c r="C154" s="768" t="s">
        <v>1250</v>
      </c>
      <c r="D154" s="769"/>
      <c r="E154" s="769"/>
      <c r="F154" s="769"/>
      <c r="G154" s="770"/>
      <c r="I154" s="251"/>
      <c r="K154" s="251"/>
      <c r="L154" s="252" t="s">
        <v>1250</v>
      </c>
      <c r="O154" s="240">
        <v>3</v>
      </c>
    </row>
    <row r="155" spans="1:15" ht="12.75">
      <c r="A155" s="249"/>
      <c r="B155" s="253"/>
      <c r="C155" s="809" t="s">
        <v>1971</v>
      </c>
      <c r="D155" s="810"/>
      <c r="E155" s="254">
        <v>511.0861</v>
      </c>
      <c r="F155" s="255"/>
      <c r="G155" s="256"/>
      <c r="H155" s="257"/>
      <c r="I155" s="251"/>
      <c r="J155" s="258"/>
      <c r="K155" s="251"/>
      <c r="M155" s="252" t="s">
        <v>1971</v>
      </c>
      <c r="O155" s="240"/>
    </row>
    <row r="156" spans="1:15" ht="12.75">
      <c r="A156" s="249"/>
      <c r="B156" s="253"/>
      <c r="C156" s="809" t="s">
        <v>1972</v>
      </c>
      <c r="D156" s="810"/>
      <c r="E156" s="254">
        <v>638.8576</v>
      </c>
      <c r="F156" s="255"/>
      <c r="G156" s="256"/>
      <c r="H156" s="257"/>
      <c r="I156" s="251"/>
      <c r="J156" s="258"/>
      <c r="K156" s="251"/>
      <c r="M156" s="252" t="s">
        <v>1972</v>
      </c>
      <c r="O156" s="240"/>
    </row>
    <row r="157" spans="1:15" ht="12.75">
      <c r="A157" s="249"/>
      <c r="B157" s="253"/>
      <c r="C157" s="809" t="s">
        <v>1973</v>
      </c>
      <c r="D157" s="810"/>
      <c r="E157" s="254">
        <v>-931.0215</v>
      </c>
      <c r="F157" s="255"/>
      <c r="G157" s="256"/>
      <c r="H157" s="257"/>
      <c r="I157" s="251"/>
      <c r="J157" s="258"/>
      <c r="K157" s="251"/>
      <c r="M157" s="252" t="s">
        <v>1973</v>
      </c>
      <c r="O157" s="240"/>
    </row>
    <row r="158" spans="1:80" ht="12.75">
      <c r="A158" s="241">
        <v>12</v>
      </c>
      <c r="B158" s="242" t="s">
        <v>1254</v>
      </c>
      <c r="C158" s="243" t="s">
        <v>1255</v>
      </c>
      <c r="D158" s="244" t="s">
        <v>186</v>
      </c>
      <c r="E158" s="245">
        <v>4378.444</v>
      </c>
      <c r="F158" s="828"/>
      <c r="G158" s="246">
        <f>E158*F158</f>
        <v>0</v>
      </c>
      <c r="H158" s="247">
        <v>0</v>
      </c>
      <c r="I158" s="248">
        <f>E158*H158</f>
        <v>0</v>
      </c>
      <c r="J158" s="247">
        <v>0</v>
      </c>
      <c r="K158" s="248">
        <f>E158*J158</f>
        <v>0</v>
      </c>
      <c r="O158" s="240">
        <v>2</v>
      </c>
      <c r="AA158" s="213">
        <v>1</v>
      </c>
      <c r="AB158" s="213">
        <v>1</v>
      </c>
      <c r="AC158" s="213">
        <v>1</v>
      </c>
      <c r="AZ158" s="213">
        <v>1</v>
      </c>
      <c r="BA158" s="213">
        <f>IF(AZ158=1,G158,0)</f>
        <v>0</v>
      </c>
      <c r="BB158" s="213">
        <f>IF(AZ158=2,G158,0)</f>
        <v>0</v>
      </c>
      <c r="BC158" s="213">
        <f>IF(AZ158=3,G158,0)</f>
        <v>0</v>
      </c>
      <c r="BD158" s="213">
        <f>IF(AZ158=4,G158,0)</f>
        <v>0</v>
      </c>
      <c r="BE158" s="213">
        <f>IF(AZ158=5,G158,0)</f>
        <v>0</v>
      </c>
      <c r="CA158" s="240">
        <v>1</v>
      </c>
      <c r="CB158" s="240">
        <v>1</v>
      </c>
    </row>
    <row r="159" spans="1:15" ht="12.75">
      <c r="A159" s="249"/>
      <c r="B159" s="250"/>
      <c r="C159" s="768" t="s">
        <v>1256</v>
      </c>
      <c r="D159" s="769"/>
      <c r="E159" s="769"/>
      <c r="F159" s="769"/>
      <c r="G159" s="770"/>
      <c r="I159" s="251"/>
      <c r="K159" s="251"/>
      <c r="L159" s="252" t="s">
        <v>1256</v>
      </c>
      <c r="O159" s="240">
        <v>3</v>
      </c>
    </row>
    <row r="160" spans="1:15" ht="12.75">
      <c r="A160" s="249"/>
      <c r="B160" s="253"/>
      <c r="C160" s="809" t="s">
        <v>1974</v>
      </c>
      <c r="D160" s="810"/>
      <c r="E160" s="254">
        <v>4378.444</v>
      </c>
      <c r="F160" s="255"/>
      <c r="G160" s="256"/>
      <c r="H160" s="257"/>
      <c r="I160" s="251"/>
      <c r="J160" s="258"/>
      <c r="K160" s="251"/>
      <c r="M160" s="252" t="s">
        <v>1974</v>
      </c>
      <c r="O160" s="240"/>
    </row>
    <row r="161" spans="1:80" ht="12.75">
      <c r="A161" s="241">
        <v>13</v>
      </c>
      <c r="B161" s="242" t="s">
        <v>1258</v>
      </c>
      <c r="C161" s="243" t="s">
        <v>1259</v>
      </c>
      <c r="D161" s="244" t="s">
        <v>186</v>
      </c>
      <c r="E161" s="245">
        <v>127.7715</v>
      </c>
      <c r="F161" s="828"/>
      <c r="G161" s="246">
        <f>E161*F161</f>
        <v>0</v>
      </c>
      <c r="H161" s="247">
        <v>0</v>
      </c>
      <c r="I161" s="248">
        <f>E161*H161</f>
        <v>0</v>
      </c>
      <c r="J161" s="247">
        <v>0</v>
      </c>
      <c r="K161" s="248">
        <f>E161*J161</f>
        <v>0</v>
      </c>
      <c r="O161" s="240">
        <v>2</v>
      </c>
      <c r="AA161" s="213">
        <v>1</v>
      </c>
      <c r="AB161" s="213">
        <v>1</v>
      </c>
      <c r="AC161" s="213">
        <v>1</v>
      </c>
      <c r="AZ161" s="213">
        <v>1</v>
      </c>
      <c r="BA161" s="213">
        <f>IF(AZ161=1,G161,0)</f>
        <v>0</v>
      </c>
      <c r="BB161" s="213">
        <f>IF(AZ161=2,G161,0)</f>
        <v>0</v>
      </c>
      <c r="BC161" s="213">
        <f>IF(AZ161=3,G161,0)</f>
        <v>0</v>
      </c>
      <c r="BD161" s="213">
        <f>IF(AZ161=4,G161,0)</f>
        <v>0</v>
      </c>
      <c r="BE161" s="213">
        <f>IF(AZ161=5,G161,0)</f>
        <v>0</v>
      </c>
      <c r="CA161" s="240">
        <v>1</v>
      </c>
      <c r="CB161" s="240">
        <v>1</v>
      </c>
    </row>
    <row r="162" spans="1:15" ht="12.75">
      <c r="A162" s="249"/>
      <c r="B162" s="250"/>
      <c r="C162" s="768" t="s">
        <v>1260</v>
      </c>
      <c r="D162" s="769"/>
      <c r="E162" s="769"/>
      <c r="F162" s="769"/>
      <c r="G162" s="770"/>
      <c r="I162" s="251"/>
      <c r="K162" s="251"/>
      <c r="L162" s="252" t="s">
        <v>1260</v>
      </c>
      <c r="O162" s="240">
        <v>3</v>
      </c>
    </row>
    <row r="163" spans="1:15" ht="12.75">
      <c r="A163" s="249"/>
      <c r="B163" s="253"/>
      <c r="C163" s="809" t="s">
        <v>1975</v>
      </c>
      <c r="D163" s="810"/>
      <c r="E163" s="254">
        <v>127.7715</v>
      </c>
      <c r="F163" s="255"/>
      <c r="G163" s="256"/>
      <c r="H163" s="257"/>
      <c r="I163" s="251"/>
      <c r="J163" s="258"/>
      <c r="K163" s="251"/>
      <c r="M163" s="252" t="s">
        <v>1975</v>
      </c>
      <c r="O163" s="240"/>
    </row>
    <row r="164" spans="1:80" ht="12.75">
      <c r="A164" s="241">
        <v>14</v>
      </c>
      <c r="B164" s="242" t="s">
        <v>1262</v>
      </c>
      <c r="C164" s="243" t="s">
        <v>1263</v>
      </c>
      <c r="D164" s="244" t="s">
        <v>186</v>
      </c>
      <c r="E164" s="245">
        <v>2555.43</v>
      </c>
      <c r="F164" s="828"/>
      <c r="G164" s="246">
        <f>E164*F164</f>
        <v>0</v>
      </c>
      <c r="H164" s="247">
        <v>0</v>
      </c>
      <c r="I164" s="248">
        <f>E164*H164</f>
        <v>0</v>
      </c>
      <c r="J164" s="247">
        <v>0</v>
      </c>
      <c r="K164" s="248">
        <f>E164*J164</f>
        <v>0</v>
      </c>
      <c r="O164" s="240">
        <v>2</v>
      </c>
      <c r="AA164" s="213">
        <v>1</v>
      </c>
      <c r="AB164" s="213">
        <v>1</v>
      </c>
      <c r="AC164" s="213">
        <v>1</v>
      </c>
      <c r="AZ164" s="213">
        <v>1</v>
      </c>
      <c r="BA164" s="213">
        <f>IF(AZ164=1,G164,0)</f>
        <v>0</v>
      </c>
      <c r="BB164" s="213">
        <f>IF(AZ164=2,G164,0)</f>
        <v>0</v>
      </c>
      <c r="BC164" s="213">
        <f>IF(AZ164=3,G164,0)</f>
        <v>0</v>
      </c>
      <c r="BD164" s="213">
        <f>IF(AZ164=4,G164,0)</f>
        <v>0</v>
      </c>
      <c r="BE164" s="213">
        <f>IF(AZ164=5,G164,0)</f>
        <v>0</v>
      </c>
      <c r="CA164" s="240">
        <v>1</v>
      </c>
      <c r="CB164" s="240">
        <v>1</v>
      </c>
    </row>
    <row r="165" spans="1:15" ht="12.75">
      <c r="A165" s="249"/>
      <c r="B165" s="250"/>
      <c r="C165" s="768" t="s">
        <v>1256</v>
      </c>
      <c r="D165" s="769"/>
      <c r="E165" s="769"/>
      <c r="F165" s="769"/>
      <c r="G165" s="770"/>
      <c r="I165" s="251"/>
      <c r="K165" s="251"/>
      <c r="L165" s="252" t="s">
        <v>1256</v>
      </c>
      <c r="O165" s="240">
        <v>3</v>
      </c>
    </row>
    <row r="166" spans="1:15" ht="12.75">
      <c r="A166" s="249"/>
      <c r="B166" s="253"/>
      <c r="C166" s="809" t="s">
        <v>1976</v>
      </c>
      <c r="D166" s="810"/>
      <c r="E166" s="254">
        <v>2555.43</v>
      </c>
      <c r="F166" s="255"/>
      <c r="G166" s="256"/>
      <c r="H166" s="257"/>
      <c r="I166" s="251"/>
      <c r="J166" s="258"/>
      <c r="K166" s="251"/>
      <c r="M166" s="252" t="s">
        <v>1976</v>
      </c>
      <c r="O166" s="240"/>
    </row>
    <row r="167" spans="1:80" ht="12.75">
      <c r="A167" s="241">
        <v>15</v>
      </c>
      <c r="B167" s="242" t="s">
        <v>1265</v>
      </c>
      <c r="C167" s="243" t="s">
        <v>1266</v>
      </c>
      <c r="D167" s="244" t="s">
        <v>186</v>
      </c>
      <c r="E167" s="245">
        <v>346.6937</v>
      </c>
      <c r="F167" s="828"/>
      <c r="G167" s="246">
        <f>E167*F167</f>
        <v>0</v>
      </c>
      <c r="H167" s="247">
        <v>0</v>
      </c>
      <c r="I167" s="248">
        <f>E167*H167</f>
        <v>0</v>
      </c>
      <c r="J167" s="247">
        <v>0</v>
      </c>
      <c r="K167" s="248">
        <f>E167*J167</f>
        <v>0</v>
      </c>
      <c r="O167" s="240">
        <v>2</v>
      </c>
      <c r="AA167" s="213">
        <v>1</v>
      </c>
      <c r="AB167" s="213">
        <v>1</v>
      </c>
      <c r="AC167" s="213">
        <v>1</v>
      </c>
      <c r="AZ167" s="213">
        <v>1</v>
      </c>
      <c r="BA167" s="213">
        <f>IF(AZ167=1,G167,0)</f>
        <v>0</v>
      </c>
      <c r="BB167" s="213">
        <f>IF(AZ167=2,G167,0)</f>
        <v>0</v>
      </c>
      <c r="BC167" s="213">
        <f>IF(AZ167=3,G167,0)</f>
        <v>0</v>
      </c>
      <c r="BD167" s="213">
        <f>IF(AZ167=4,G167,0)</f>
        <v>0</v>
      </c>
      <c r="BE167" s="213">
        <f>IF(AZ167=5,G167,0)</f>
        <v>0</v>
      </c>
      <c r="CA167" s="240">
        <v>1</v>
      </c>
      <c r="CB167" s="240">
        <v>1</v>
      </c>
    </row>
    <row r="168" spans="1:15" ht="12.75">
      <c r="A168" s="249"/>
      <c r="B168" s="250"/>
      <c r="C168" s="768" t="s">
        <v>1977</v>
      </c>
      <c r="D168" s="769"/>
      <c r="E168" s="769"/>
      <c r="F168" s="769"/>
      <c r="G168" s="770"/>
      <c r="I168" s="251"/>
      <c r="K168" s="251"/>
      <c r="L168" s="252" t="s">
        <v>1977</v>
      </c>
      <c r="O168" s="240">
        <v>3</v>
      </c>
    </row>
    <row r="169" spans="1:15" ht="12.75">
      <c r="A169" s="249"/>
      <c r="B169" s="253"/>
      <c r="C169" s="809" t="s">
        <v>1971</v>
      </c>
      <c r="D169" s="810"/>
      <c r="E169" s="254">
        <v>511.0861</v>
      </c>
      <c r="F169" s="255"/>
      <c r="G169" s="256"/>
      <c r="H169" s="257"/>
      <c r="I169" s="251"/>
      <c r="J169" s="258"/>
      <c r="K169" s="251"/>
      <c r="M169" s="252" t="s">
        <v>1971</v>
      </c>
      <c r="O169" s="240"/>
    </row>
    <row r="170" spans="1:15" ht="12.75">
      <c r="A170" s="249"/>
      <c r="B170" s="253"/>
      <c r="C170" s="809" t="s">
        <v>1972</v>
      </c>
      <c r="D170" s="810"/>
      <c r="E170" s="254">
        <v>638.8576</v>
      </c>
      <c r="F170" s="255"/>
      <c r="G170" s="256"/>
      <c r="H170" s="257"/>
      <c r="I170" s="251"/>
      <c r="J170" s="258"/>
      <c r="K170" s="251"/>
      <c r="M170" s="252" t="s">
        <v>1972</v>
      </c>
      <c r="O170" s="240"/>
    </row>
    <row r="171" spans="1:15" ht="12.75">
      <c r="A171" s="249"/>
      <c r="B171" s="253"/>
      <c r="C171" s="809" t="s">
        <v>1973</v>
      </c>
      <c r="D171" s="810"/>
      <c r="E171" s="254">
        <v>-931.0215</v>
      </c>
      <c r="F171" s="255"/>
      <c r="G171" s="256"/>
      <c r="H171" s="257"/>
      <c r="I171" s="251"/>
      <c r="J171" s="258"/>
      <c r="K171" s="251"/>
      <c r="M171" s="252" t="s">
        <v>1973</v>
      </c>
      <c r="O171" s="240"/>
    </row>
    <row r="172" spans="1:15" ht="12.75">
      <c r="A172" s="249"/>
      <c r="B172" s="253"/>
      <c r="C172" s="809" t="s">
        <v>1975</v>
      </c>
      <c r="D172" s="810"/>
      <c r="E172" s="254">
        <v>127.7715</v>
      </c>
      <c r="F172" s="255"/>
      <c r="G172" s="256"/>
      <c r="H172" s="257"/>
      <c r="I172" s="251"/>
      <c r="J172" s="258"/>
      <c r="K172" s="251"/>
      <c r="M172" s="252" t="s">
        <v>1975</v>
      </c>
      <c r="O172" s="240"/>
    </row>
    <row r="173" spans="1:80" ht="12.75">
      <c r="A173" s="241">
        <v>16</v>
      </c>
      <c r="B173" s="242" t="s">
        <v>1268</v>
      </c>
      <c r="C173" s="243" t="s">
        <v>1269</v>
      </c>
      <c r="D173" s="244" t="s">
        <v>186</v>
      </c>
      <c r="E173" s="245">
        <v>218.9222</v>
      </c>
      <c r="F173" s="828"/>
      <c r="G173" s="246">
        <f>E173*F173</f>
        <v>0</v>
      </c>
      <c r="H173" s="247">
        <v>0</v>
      </c>
      <c r="I173" s="248">
        <f>E173*H173</f>
        <v>0</v>
      </c>
      <c r="J173" s="247">
        <v>0</v>
      </c>
      <c r="K173" s="248">
        <f>E173*J173</f>
        <v>0</v>
      </c>
      <c r="O173" s="240">
        <v>2</v>
      </c>
      <c r="AA173" s="213">
        <v>1</v>
      </c>
      <c r="AB173" s="213">
        <v>1</v>
      </c>
      <c r="AC173" s="213">
        <v>1</v>
      </c>
      <c r="AZ173" s="213">
        <v>1</v>
      </c>
      <c r="BA173" s="213">
        <f>IF(AZ173=1,G173,0)</f>
        <v>0</v>
      </c>
      <c r="BB173" s="213">
        <f>IF(AZ173=2,G173,0)</f>
        <v>0</v>
      </c>
      <c r="BC173" s="213">
        <f>IF(AZ173=3,G173,0)</f>
        <v>0</v>
      </c>
      <c r="BD173" s="213">
        <f>IF(AZ173=4,G173,0)</f>
        <v>0</v>
      </c>
      <c r="BE173" s="213">
        <f>IF(AZ173=5,G173,0)</f>
        <v>0</v>
      </c>
      <c r="CA173" s="240">
        <v>1</v>
      </c>
      <c r="CB173" s="240">
        <v>1</v>
      </c>
    </row>
    <row r="174" spans="1:15" ht="12.75">
      <c r="A174" s="249"/>
      <c r="B174" s="253"/>
      <c r="C174" s="809" t="s">
        <v>1971</v>
      </c>
      <c r="D174" s="810"/>
      <c r="E174" s="254">
        <v>511.0861</v>
      </c>
      <c r="F174" s="255"/>
      <c r="G174" s="256"/>
      <c r="H174" s="257"/>
      <c r="I174" s="251"/>
      <c r="J174" s="258"/>
      <c r="K174" s="251"/>
      <c r="M174" s="252" t="s">
        <v>1971</v>
      </c>
      <c r="O174" s="240"/>
    </row>
    <row r="175" spans="1:15" ht="12.75">
      <c r="A175" s="249"/>
      <c r="B175" s="253"/>
      <c r="C175" s="809" t="s">
        <v>1972</v>
      </c>
      <c r="D175" s="810"/>
      <c r="E175" s="254">
        <v>638.8576</v>
      </c>
      <c r="F175" s="255"/>
      <c r="G175" s="256"/>
      <c r="H175" s="257"/>
      <c r="I175" s="251"/>
      <c r="J175" s="258"/>
      <c r="K175" s="251"/>
      <c r="M175" s="252" t="s">
        <v>1972</v>
      </c>
      <c r="O175" s="240"/>
    </row>
    <row r="176" spans="1:15" ht="12.75">
      <c r="A176" s="249"/>
      <c r="B176" s="253"/>
      <c r="C176" s="809" t="s">
        <v>1973</v>
      </c>
      <c r="D176" s="810"/>
      <c r="E176" s="254">
        <v>-931.0215</v>
      </c>
      <c r="F176" s="255"/>
      <c r="G176" s="256"/>
      <c r="H176" s="257"/>
      <c r="I176" s="251"/>
      <c r="J176" s="258"/>
      <c r="K176" s="251"/>
      <c r="M176" s="252" t="s">
        <v>1973</v>
      </c>
      <c r="O176" s="240"/>
    </row>
    <row r="177" spans="1:80" ht="12.75">
      <c r="A177" s="241">
        <v>17</v>
      </c>
      <c r="B177" s="242" t="s">
        <v>1270</v>
      </c>
      <c r="C177" s="243" t="s">
        <v>1271</v>
      </c>
      <c r="D177" s="244" t="s">
        <v>186</v>
      </c>
      <c r="E177" s="245">
        <v>127.7715</v>
      </c>
      <c r="F177" s="828"/>
      <c r="G177" s="246">
        <f>E177*F177</f>
        <v>0</v>
      </c>
      <c r="H177" s="247">
        <v>0</v>
      </c>
      <c r="I177" s="248">
        <f>E177*H177</f>
        <v>0</v>
      </c>
      <c r="J177" s="247">
        <v>0</v>
      </c>
      <c r="K177" s="248">
        <f>E177*J177</f>
        <v>0</v>
      </c>
      <c r="O177" s="240">
        <v>2</v>
      </c>
      <c r="AA177" s="213">
        <v>1</v>
      </c>
      <c r="AB177" s="213">
        <v>1</v>
      </c>
      <c r="AC177" s="213">
        <v>1</v>
      </c>
      <c r="AZ177" s="213">
        <v>1</v>
      </c>
      <c r="BA177" s="213">
        <f>IF(AZ177=1,G177,0)</f>
        <v>0</v>
      </c>
      <c r="BB177" s="213">
        <f>IF(AZ177=2,G177,0)</f>
        <v>0</v>
      </c>
      <c r="BC177" s="213">
        <f>IF(AZ177=3,G177,0)</f>
        <v>0</v>
      </c>
      <c r="BD177" s="213">
        <f>IF(AZ177=4,G177,0)</f>
        <v>0</v>
      </c>
      <c r="BE177" s="213">
        <f>IF(AZ177=5,G177,0)</f>
        <v>0</v>
      </c>
      <c r="CA177" s="240">
        <v>1</v>
      </c>
      <c r="CB177" s="240">
        <v>1</v>
      </c>
    </row>
    <row r="178" spans="1:15" ht="12.75">
      <c r="A178" s="249"/>
      <c r="B178" s="253"/>
      <c r="C178" s="809" t="s">
        <v>1975</v>
      </c>
      <c r="D178" s="810"/>
      <c r="E178" s="254">
        <v>127.7715</v>
      </c>
      <c r="F178" s="255"/>
      <c r="G178" s="256"/>
      <c r="H178" s="257"/>
      <c r="I178" s="251"/>
      <c r="J178" s="258"/>
      <c r="K178" s="251"/>
      <c r="M178" s="252" t="s">
        <v>1975</v>
      </c>
      <c r="O178" s="240"/>
    </row>
    <row r="179" spans="1:80" ht="12.75">
      <c r="A179" s="241">
        <v>18</v>
      </c>
      <c r="B179" s="242" t="s">
        <v>1272</v>
      </c>
      <c r="C179" s="243" t="s">
        <v>1273</v>
      </c>
      <c r="D179" s="244" t="s">
        <v>183</v>
      </c>
      <c r="E179" s="245">
        <v>1495.715</v>
      </c>
      <c r="F179" s="828"/>
      <c r="G179" s="246">
        <f>E179*F179</f>
        <v>0</v>
      </c>
      <c r="H179" s="247">
        <v>0.00099</v>
      </c>
      <c r="I179" s="248">
        <f>E179*H179</f>
        <v>1.4807578499999998</v>
      </c>
      <c r="J179" s="247">
        <v>0</v>
      </c>
      <c r="K179" s="248">
        <f>E179*J179</f>
        <v>0</v>
      </c>
      <c r="O179" s="240">
        <v>2</v>
      </c>
      <c r="AA179" s="213">
        <v>1</v>
      </c>
      <c r="AB179" s="213">
        <v>1</v>
      </c>
      <c r="AC179" s="213">
        <v>1</v>
      </c>
      <c r="AZ179" s="213">
        <v>1</v>
      </c>
      <c r="BA179" s="213">
        <f>IF(AZ179=1,G179,0)</f>
        <v>0</v>
      </c>
      <c r="BB179" s="213">
        <f>IF(AZ179=2,G179,0)</f>
        <v>0</v>
      </c>
      <c r="BC179" s="213">
        <f>IF(AZ179=3,G179,0)</f>
        <v>0</v>
      </c>
      <c r="BD179" s="213">
        <f>IF(AZ179=4,G179,0)</f>
        <v>0</v>
      </c>
      <c r="BE179" s="213">
        <f>IF(AZ179=5,G179,0)</f>
        <v>0</v>
      </c>
      <c r="CA179" s="240">
        <v>1</v>
      </c>
      <c r="CB179" s="240">
        <v>1</v>
      </c>
    </row>
    <row r="180" spans="1:15" ht="22.5">
      <c r="A180" s="249"/>
      <c r="B180" s="253"/>
      <c r="C180" s="809" t="s">
        <v>1978</v>
      </c>
      <c r="D180" s="810"/>
      <c r="E180" s="254">
        <v>252.9</v>
      </c>
      <c r="F180" s="255"/>
      <c r="G180" s="256"/>
      <c r="H180" s="257"/>
      <c r="I180" s="251"/>
      <c r="J180" s="258"/>
      <c r="K180" s="251"/>
      <c r="M180" s="252" t="s">
        <v>1978</v>
      </c>
      <c r="O180" s="240"/>
    </row>
    <row r="181" spans="1:15" ht="12.75">
      <c r="A181" s="249"/>
      <c r="B181" s="253"/>
      <c r="C181" s="809" t="s">
        <v>1979</v>
      </c>
      <c r="D181" s="810"/>
      <c r="E181" s="254">
        <v>13.32</v>
      </c>
      <c r="F181" s="255"/>
      <c r="G181" s="256"/>
      <c r="H181" s="257"/>
      <c r="I181" s="251"/>
      <c r="J181" s="258"/>
      <c r="K181" s="251"/>
      <c r="M181" s="252" t="s">
        <v>1979</v>
      </c>
      <c r="O181" s="240"/>
    </row>
    <row r="182" spans="1:15" ht="12.75">
      <c r="A182" s="249"/>
      <c r="B182" s="253"/>
      <c r="C182" s="809" t="s">
        <v>1870</v>
      </c>
      <c r="D182" s="810"/>
      <c r="E182" s="254">
        <v>0</v>
      </c>
      <c r="F182" s="255"/>
      <c r="G182" s="256"/>
      <c r="H182" s="257"/>
      <c r="I182" s="251"/>
      <c r="J182" s="258"/>
      <c r="K182" s="251"/>
      <c r="M182" s="252" t="s">
        <v>1870</v>
      </c>
      <c r="O182" s="240"/>
    </row>
    <row r="183" spans="1:15" ht="22.5">
      <c r="A183" s="249"/>
      <c r="B183" s="253"/>
      <c r="C183" s="809" t="s">
        <v>1980</v>
      </c>
      <c r="D183" s="810"/>
      <c r="E183" s="254">
        <v>13.33</v>
      </c>
      <c r="F183" s="255"/>
      <c r="G183" s="256"/>
      <c r="H183" s="257"/>
      <c r="I183" s="251"/>
      <c r="J183" s="258"/>
      <c r="K183" s="251"/>
      <c r="M183" s="252" t="s">
        <v>1980</v>
      </c>
      <c r="O183" s="240"/>
    </row>
    <row r="184" spans="1:15" ht="22.5">
      <c r="A184" s="249"/>
      <c r="B184" s="253"/>
      <c r="C184" s="809" t="s">
        <v>1981</v>
      </c>
      <c r="D184" s="810"/>
      <c r="E184" s="254">
        <v>145.235</v>
      </c>
      <c r="F184" s="255"/>
      <c r="G184" s="256"/>
      <c r="H184" s="257"/>
      <c r="I184" s="251"/>
      <c r="J184" s="258"/>
      <c r="K184" s="251"/>
      <c r="M184" s="252" t="s">
        <v>1981</v>
      </c>
      <c r="O184" s="240"/>
    </row>
    <row r="185" spans="1:15" ht="12.75">
      <c r="A185" s="249"/>
      <c r="B185" s="253"/>
      <c r="C185" s="809" t="s">
        <v>1873</v>
      </c>
      <c r="D185" s="810"/>
      <c r="E185" s="254">
        <v>0</v>
      </c>
      <c r="F185" s="255"/>
      <c r="G185" s="256"/>
      <c r="H185" s="257"/>
      <c r="I185" s="251"/>
      <c r="J185" s="258"/>
      <c r="K185" s="251"/>
      <c r="M185" s="252" t="s">
        <v>1873</v>
      </c>
      <c r="O185" s="240"/>
    </row>
    <row r="186" spans="1:15" ht="12.75">
      <c r="A186" s="249"/>
      <c r="B186" s="253"/>
      <c r="C186" s="809" t="s">
        <v>1982</v>
      </c>
      <c r="D186" s="810"/>
      <c r="E186" s="254">
        <v>14</v>
      </c>
      <c r="F186" s="255"/>
      <c r="G186" s="256"/>
      <c r="H186" s="257"/>
      <c r="I186" s="251"/>
      <c r="J186" s="258"/>
      <c r="K186" s="251"/>
      <c r="M186" s="252" t="s">
        <v>1982</v>
      </c>
      <c r="O186" s="240"/>
    </row>
    <row r="187" spans="1:15" ht="22.5">
      <c r="A187" s="249"/>
      <c r="B187" s="253"/>
      <c r="C187" s="809" t="s">
        <v>1983</v>
      </c>
      <c r="D187" s="810"/>
      <c r="E187" s="254">
        <v>13.95</v>
      </c>
      <c r="F187" s="255"/>
      <c r="G187" s="256"/>
      <c r="H187" s="257"/>
      <c r="I187" s="251"/>
      <c r="J187" s="258"/>
      <c r="K187" s="251"/>
      <c r="M187" s="252" t="s">
        <v>1983</v>
      </c>
      <c r="O187" s="240"/>
    </row>
    <row r="188" spans="1:15" ht="22.5">
      <c r="A188" s="249"/>
      <c r="B188" s="253"/>
      <c r="C188" s="809" t="s">
        <v>1984</v>
      </c>
      <c r="D188" s="810"/>
      <c r="E188" s="254">
        <v>145.235</v>
      </c>
      <c r="F188" s="255"/>
      <c r="G188" s="256"/>
      <c r="H188" s="257"/>
      <c r="I188" s="251"/>
      <c r="J188" s="258"/>
      <c r="K188" s="251"/>
      <c r="M188" s="252" t="s">
        <v>1984</v>
      </c>
      <c r="O188" s="240"/>
    </row>
    <row r="189" spans="1:15" ht="22.5">
      <c r="A189" s="249"/>
      <c r="B189" s="253"/>
      <c r="C189" s="809" t="s">
        <v>1985</v>
      </c>
      <c r="D189" s="810"/>
      <c r="E189" s="254">
        <v>247.68</v>
      </c>
      <c r="F189" s="255"/>
      <c r="G189" s="256"/>
      <c r="H189" s="257"/>
      <c r="I189" s="251"/>
      <c r="J189" s="258"/>
      <c r="K189" s="251"/>
      <c r="M189" s="252" t="s">
        <v>1985</v>
      </c>
      <c r="O189" s="240"/>
    </row>
    <row r="190" spans="1:15" ht="22.5">
      <c r="A190" s="249"/>
      <c r="B190" s="253"/>
      <c r="C190" s="809" t="s">
        <v>1986</v>
      </c>
      <c r="D190" s="810"/>
      <c r="E190" s="254">
        <v>172.985</v>
      </c>
      <c r="F190" s="255"/>
      <c r="G190" s="256"/>
      <c r="H190" s="257"/>
      <c r="I190" s="251"/>
      <c r="J190" s="258"/>
      <c r="K190" s="251"/>
      <c r="M190" s="252" t="s">
        <v>1986</v>
      </c>
      <c r="O190" s="240"/>
    </row>
    <row r="191" spans="1:15" ht="22.5">
      <c r="A191" s="249"/>
      <c r="B191" s="253"/>
      <c r="C191" s="809" t="s">
        <v>1987</v>
      </c>
      <c r="D191" s="810"/>
      <c r="E191" s="254">
        <v>0.77</v>
      </c>
      <c r="F191" s="255"/>
      <c r="G191" s="256"/>
      <c r="H191" s="257"/>
      <c r="I191" s="251"/>
      <c r="J191" s="258"/>
      <c r="K191" s="251"/>
      <c r="M191" s="252" t="s">
        <v>1987</v>
      </c>
      <c r="O191" s="240"/>
    </row>
    <row r="192" spans="1:15" ht="22.5">
      <c r="A192" s="249"/>
      <c r="B192" s="253"/>
      <c r="C192" s="809" t="s">
        <v>1988</v>
      </c>
      <c r="D192" s="810"/>
      <c r="E192" s="254">
        <v>190.03</v>
      </c>
      <c r="F192" s="255"/>
      <c r="G192" s="256"/>
      <c r="H192" s="257"/>
      <c r="I192" s="251"/>
      <c r="J192" s="258"/>
      <c r="K192" s="251"/>
      <c r="M192" s="252" t="s">
        <v>1988</v>
      </c>
      <c r="O192" s="240"/>
    </row>
    <row r="193" spans="1:15" ht="22.5">
      <c r="A193" s="249"/>
      <c r="B193" s="253"/>
      <c r="C193" s="809" t="s">
        <v>1989</v>
      </c>
      <c r="D193" s="810"/>
      <c r="E193" s="254">
        <v>1.32</v>
      </c>
      <c r="F193" s="255"/>
      <c r="G193" s="256"/>
      <c r="H193" s="257"/>
      <c r="I193" s="251"/>
      <c r="J193" s="258"/>
      <c r="K193" s="251"/>
      <c r="M193" s="252" t="s">
        <v>1989</v>
      </c>
      <c r="O193" s="240"/>
    </row>
    <row r="194" spans="1:15" ht="22.5">
      <c r="A194" s="249"/>
      <c r="B194" s="253"/>
      <c r="C194" s="809" t="s">
        <v>1990</v>
      </c>
      <c r="D194" s="810"/>
      <c r="E194" s="254">
        <v>166.46</v>
      </c>
      <c r="F194" s="255"/>
      <c r="G194" s="256"/>
      <c r="H194" s="257"/>
      <c r="I194" s="251"/>
      <c r="J194" s="258"/>
      <c r="K194" s="251"/>
      <c r="M194" s="252" t="s">
        <v>1990</v>
      </c>
      <c r="O194" s="240"/>
    </row>
    <row r="195" spans="1:15" ht="22.5">
      <c r="A195" s="249"/>
      <c r="B195" s="253"/>
      <c r="C195" s="809" t="s">
        <v>1991</v>
      </c>
      <c r="D195" s="810"/>
      <c r="E195" s="254">
        <v>3</v>
      </c>
      <c r="F195" s="255"/>
      <c r="G195" s="256"/>
      <c r="H195" s="257"/>
      <c r="I195" s="251"/>
      <c r="J195" s="258"/>
      <c r="K195" s="251"/>
      <c r="M195" s="252" t="s">
        <v>1991</v>
      </c>
      <c r="O195" s="240"/>
    </row>
    <row r="196" spans="1:15" ht="22.5">
      <c r="A196" s="249"/>
      <c r="B196" s="253"/>
      <c r="C196" s="809" t="s">
        <v>1992</v>
      </c>
      <c r="D196" s="810"/>
      <c r="E196" s="254">
        <v>9</v>
      </c>
      <c r="F196" s="255"/>
      <c r="G196" s="256"/>
      <c r="H196" s="257"/>
      <c r="I196" s="251"/>
      <c r="J196" s="258"/>
      <c r="K196" s="251"/>
      <c r="M196" s="252" t="s">
        <v>1992</v>
      </c>
      <c r="O196" s="240"/>
    </row>
    <row r="197" spans="1:15" ht="22.5">
      <c r="A197" s="249"/>
      <c r="B197" s="253"/>
      <c r="C197" s="809" t="s">
        <v>1993</v>
      </c>
      <c r="D197" s="810"/>
      <c r="E197" s="254">
        <v>78</v>
      </c>
      <c r="F197" s="255"/>
      <c r="G197" s="256"/>
      <c r="H197" s="257"/>
      <c r="I197" s="251"/>
      <c r="J197" s="258"/>
      <c r="K197" s="251"/>
      <c r="M197" s="252" t="s">
        <v>1993</v>
      </c>
      <c r="O197" s="240"/>
    </row>
    <row r="198" spans="1:15" ht="22.5">
      <c r="A198" s="249"/>
      <c r="B198" s="253"/>
      <c r="C198" s="809" t="s">
        <v>1994</v>
      </c>
      <c r="D198" s="810"/>
      <c r="E198" s="254">
        <v>15</v>
      </c>
      <c r="F198" s="255"/>
      <c r="G198" s="256"/>
      <c r="H198" s="257"/>
      <c r="I198" s="251"/>
      <c r="J198" s="258"/>
      <c r="K198" s="251"/>
      <c r="M198" s="252" t="s">
        <v>1994</v>
      </c>
      <c r="O198" s="240"/>
    </row>
    <row r="199" spans="1:15" ht="22.5">
      <c r="A199" s="249"/>
      <c r="B199" s="253"/>
      <c r="C199" s="809" t="s">
        <v>1995</v>
      </c>
      <c r="D199" s="810"/>
      <c r="E199" s="254">
        <v>13.5</v>
      </c>
      <c r="F199" s="255"/>
      <c r="G199" s="256"/>
      <c r="H199" s="257"/>
      <c r="I199" s="251"/>
      <c r="J199" s="258"/>
      <c r="K199" s="251"/>
      <c r="M199" s="252" t="s">
        <v>1995</v>
      </c>
      <c r="O199" s="240"/>
    </row>
    <row r="200" spans="1:80" ht="12.75">
      <c r="A200" s="241">
        <v>19</v>
      </c>
      <c r="B200" s="242" t="s">
        <v>1276</v>
      </c>
      <c r="C200" s="243" t="s">
        <v>1277</v>
      </c>
      <c r="D200" s="244" t="s">
        <v>183</v>
      </c>
      <c r="E200" s="245">
        <v>1496.38</v>
      </c>
      <c r="F200" s="828"/>
      <c r="G200" s="246">
        <f>E200*F200</f>
        <v>0</v>
      </c>
      <c r="H200" s="247">
        <v>0</v>
      </c>
      <c r="I200" s="248">
        <f>E200*H200</f>
        <v>0</v>
      </c>
      <c r="J200" s="247">
        <v>0</v>
      </c>
      <c r="K200" s="248">
        <f>E200*J200</f>
        <v>0</v>
      </c>
      <c r="O200" s="240">
        <v>2</v>
      </c>
      <c r="AA200" s="213">
        <v>1</v>
      </c>
      <c r="AB200" s="213">
        <v>1</v>
      </c>
      <c r="AC200" s="213">
        <v>1</v>
      </c>
      <c r="AZ200" s="213">
        <v>1</v>
      </c>
      <c r="BA200" s="213">
        <f>IF(AZ200=1,G200,0)</f>
        <v>0</v>
      </c>
      <c r="BB200" s="213">
        <f>IF(AZ200=2,G200,0)</f>
        <v>0</v>
      </c>
      <c r="BC200" s="213">
        <f>IF(AZ200=3,G200,0)</f>
        <v>0</v>
      </c>
      <c r="BD200" s="213">
        <f>IF(AZ200=4,G200,0)</f>
        <v>0</v>
      </c>
      <c r="BE200" s="213">
        <f>IF(AZ200=5,G200,0)</f>
        <v>0</v>
      </c>
      <c r="CA200" s="240">
        <v>1</v>
      </c>
      <c r="CB200" s="240">
        <v>1</v>
      </c>
    </row>
    <row r="201" spans="1:15" ht="22.5">
      <c r="A201" s="249"/>
      <c r="B201" s="253"/>
      <c r="C201" s="809" t="s">
        <v>1978</v>
      </c>
      <c r="D201" s="810"/>
      <c r="E201" s="254">
        <v>252.9</v>
      </c>
      <c r="F201" s="255"/>
      <c r="G201" s="256"/>
      <c r="H201" s="257"/>
      <c r="I201" s="251"/>
      <c r="J201" s="258"/>
      <c r="K201" s="251"/>
      <c r="M201" s="252" t="s">
        <v>1978</v>
      </c>
      <c r="O201" s="240"/>
    </row>
    <row r="202" spans="1:15" ht="12.75">
      <c r="A202" s="249"/>
      <c r="B202" s="253"/>
      <c r="C202" s="809" t="s">
        <v>1979</v>
      </c>
      <c r="D202" s="810"/>
      <c r="E202" s="254">
        <v>13.32</v>
      </c>
      <c r="F202" s="255"/>
      <c r="G202" s="256"/>
      <c r="H202" s="257"/>
      <c r="I202" s="251"/>
      <c r="J202" s="258"/>
      <c r="K202" s="251"/>
      <c r="M202" s="252" t="s">
        <v>1979</v>
      </c>
      <c r="O202" s="240"/>
    </row>
    <row r="203" spans="1:15" ht="12.75">
      <c r="A203" s="249"/>
      <c r="B203" s="253"/>
      <c r="C203" s="809" t="s">
        <v>1870</v>
      </c>
      <c r="D203" s="810"/>
      <c r="E203" s="254">
        <v>0</v>
      </c>
      <c r="F203" s="255"/>
      <c r="G203" s="256"/>
      <c r="H203" s="257"/>
      <c r="I203" s="251"/>
      <c r="J203" s="258"/>
      <c r="K203" s="251"/>
      <c r="M203" s="252" t="s">
        <v>1870</v>
      </c>
      <c r="O203" s="240"/>
    </row>
    <row r="204" spans="1:15" ht="22.5">
      <c r="A204" s="249"/>
      <c r="B204" s="253"/>
      <c r="C204" s="809" t="s">
        <v>1980</v>
      </c>
      <c r="D204" s="810"/>
      <c r="E204" s="254">
        <v>13.33</v>
      </c>
      <c r="F204" s="255"/>
      <c r="G204" s="256"/>
      <c r="H204" s="257"/>
      <c r="I204" s="251"/>
      <c r="J204" s="258"/>
      <c r="K204" s="251"/>
      <c r="M204" s="252" t="s">
        <v>1980</v>
      </c>
      <c r="O204" s="240"/>
    </row>
    <row r="205" spans="1:15" ht="22.5">
      <c r="A205" s="249"/>
      <c r="B205" s="253"/>
      <c r="C205" s="809" t="s">
        <v>1981</v>
      </c>
      <c r="D205" s="810"/>
      <c r="E205" s="254">
        <v>145.235</v>
      </c>
      <c r="F205" s="255"/>
      <c r="G205" s="256"/>
      <c r="H205" s="257"/>
      <c r="I205" s="251"/>
      <c r="J205" s="258"/>
      <c r="K205" s="251"/>
      <c r="M205" s="252" t="s">
        <v>1981</v>
      </c>
      <c r="O205" s="240"/>
    </row>
    <row r="206" spans="1:15" ht="12.75">
      <c r="A206" s="249"/>
      <c r="B206" s="253"/>
      <c r="C206" s="809" t="s">
        <v>1873</v>
      </c>
      <c r="D206" s="810"/>
      <c r="E206" s="254">
        <v>0</v>
      </c>
      <c r="F206" s="255"/>
      <c r="G206" s="256"/>
      <c r="H206" s="257"/>
      <c r="I206" s="251"/>
      <c r="J206" s="258"/>
      <c r="K206" s="251"/>
      <c r="M206" s="252" t="s">
        <v>1873</v>
      </c>
      <c r="O206" s="240"/>
    </row>
    <row r="207" spans="1:15" ht="12.75">
      <c r="A207" s="249"/>
      <c r="B207" s="253"/>
      <c r="C207" s="809" t="s">
        <v>1982</v>
      </c>
      <c r="D207" s="810"/>
      <c r="E207" s="254">
        <v>14</v>
      </c>
      <c r="F207" s="255"/>
      <c r="G207" s="256"/>
      <c r="H207" s="257"/>
      <c r="I207" s="251"/>
      <c r="J207" s="258"/>
      <c r="K207" s="251"/>
      <c r="M207" s="252" t="s">
        <v>1982</v>
      </c>
      <c r="O207" s="240"/>
    </row>
    <row r="208" spans="1:15" ht="22.5">
      <c r="A208" s="249"/>
      <c r="B208" s="253"/>
      <c r="C208" s="809" t="s">
        <v>1983</v>
      </c>
      <c r="D208" s="810"/>
      <c r="E208" s="254">
        <v>13.95</v>
      </c>
      <c r="F208" s="255"/>
      <c r="G208" s="256"/>
      <c r="H208" s="257"/>
      <c r="I208" s="251"/>
      <c r="J208" s="258"/>
      <c r="K208" s="251"/>
      <c r="M208" s="252" t="s">
        <v>1983</v>
      </c>
      <c r="O208" s="240"/>
    </row>
    <row r="209" spans="1:15" ht="22.5">
      <c r="A209" s="249"/>
      <c r="B209" s="253"/>
      <c r="C209" s="809" t="s">
        <v>1984</v>
      </c>
      <c r="D209" s="810"/>
      <c r="E209" s="254">
        <v>145.235</v>
      </c>
      <c r="F209" s="255"/>
      <c r="G209" s="256"/>
      <c r="H209" s="257"/>
      <c r="I209" s="251"/>
      <c r="J209" s="258"/>
      <c r="K209" s="251"/>
      <c r="M209" s="252" t="s">
        <v>1984</v>
      </c>
      <c r="O209" s="240"/>
    </row>
    <row r="210" spans="1:15" ht="22.5">
      <c r="A210" s="249"/>
      <c r="B210" s="253"/>
      <c r="C210" s="809" t="s">
        <v>1985</v>
      </c>
      <c r="D210" s="810"/>
      <c r="E210" s="254">
        <v>247.68</v>
      </c>
      <c r="F210" s="255"/>
      <c r="G210" s="256"/>
      <c r="H210" s="257"/>
      <c r="I210" s="251"/>
      <c r="J210" s="258"/>
      <c r="K210" s="251"/>
      <c r="M210" s="252" t="s">
        <v>1985</v>
      </c>
      <c r="O210" s="240"/>
    </row>
    <row r="211" spans="1:15" ht="22.5">
      <c r="A211" s="249"/>
      <c r="B211" s="253"/>
      <c r="C211" s="809" t="s">
        <v>1986</v>
      </c>
      <c r="D211" s="810"/>
      <c r="E211" s="254">
        <v>172.985</v>
      </c>
      <c r="F211" s="255"/>
      <c r="G211" s="256"/>
      <c r="H211" s="257"/>
      <c r="I211" s="251"/>
      <c r="J211" s="258"/>
      <c r="K211" s="251"/>
      <c r="M211" s="252" t="s">
        <v>1986</v>
      </c>
      <c r="O211" s="240"/>
    </row>
    <row r="212" spans="1:15" ht="22.5">
      <c r="A212" s="249"/>
      <c r="B212" s="253"/>
      <c r="C212" s="809" t="s">
        <v>1996</v>
      </c>
      <c r="D212" s="810"/>
      <c r="E212" s="254">
        <v>1.015</v>
      </c>
      <c r="F212" s="255"/>
      <c r="G212" s="256"/>
      <c r="H212" s="257"/>
      <c r="I212" s="251"/>
      <c r="J212" s="258"/>
      <c r="K212" s="251"/>
      <c r="M212" s="252" t="s">
        <v>1996</v>
      </c>
      <c r="O212" s="240"/>
    </row>
    <row r="213" spans="1:15" ht="22.5">
      <c r="A213" s="249"/>
      <c r="B213" s="253"/>
      <c r="C213" s="809" t="s">
        <v>1988</v>
      </c>
      <c r="D213" s="810"/>
      <c r="E213" s="254">
        <v>190.03</v>
      </c>
      <c r="F213" s="255"/>
      <c r="G213" s="256"/>
      <c r="H213" s="257"/>
      <c r="I213" s="251"/>
      <c r="J213" s="258"/>
      <c r="K213" s="251"/>
      <c r="M213" s="252" t="s">
        <v>1988</v>
      </c>
      <c r="O213" s="240"/>
    </row>
    <row r="214" spans="1:15" ht="22.5">
      <c r="A214" s="249"/>
      <c r="B214" s="253"/>
      <c r="C214" s="809" t="s">
        <v>1997</v>
      </c>
      <c r="D214" s="810"/>
      <c r="E214" s="254">
        <v>1.74</v>
      </c>
      <c r="F214" s="255"/>
      <c r="G214" s="256"/>
      <c r="H214" s="257"/>
      <c r="I214" s="251"/>
      <c r="J214" s="258"/>
      <c r="K214" s="251"/>
      <c r="M214" s="252" t="s">
        <v>1997</v>
      </c>
      <c r="O214" s="240"/>
    </row>
    <row r="215" spans="1:15" ht="22.5">
      <c r="A215" s="249"/>
      <c r="B215" s="253"/>
      <c r="C215" s="809" t="s">
        <v>1990</v>
      </c>
      <c r="D215" s="810"/>
      <c r="E215" s="254">
        <v>166.46</v>
      </c>
      <c r="F215" s="255"/>
      <c r="G215" s="256"/>
      <c r="H215" s="257"/>
      <c r="I215" s="251"/>
      <c r="J215" s="258"/>
      <c r="K215" s="251"/>
      <c r="M215" s="252" t="s">
        <v>1990</v>
      </c>
      <c r="O215" s="240"/>
    </row>
    <row r="216" spans="1:15" ht="22.5">
      <c r="A216" s="249"/>
      <c r="B216" s="253"/>
      <c r="C216" s="809" t="s">
        <v>1991</v>
      </c>
      <c r="D216" s="810"/>
      <c r="E216" s="254">
        <v>3</v>
      </c>
      <c r="F216" s="255"/>
      <c r="G216" s="256"/>
      <c r="H216" s="257"/>
      <c r="I216" s="251"/>
      <c r="J216" s="258"/>
      <c r="K216" s="251"/>
      <c r="M216" s="252" t="s">
        <v>1991</v>
      </c>
      <c r="O216" s="240"/>
    </row>
    <row r="217" spans="1:15" ht="22.5">
      <c r="A217" s="249"/>
      <c r="B217" s="253"/>
      <c r="C217" s="809" t="s">
        <v>1992</v>
      </c>
      <c r="D217" s="810"/>
      <c r="E217" s="254">
        <v>9</v>
      </c>
      <c r="F217" s="255"/>
      <c r="G217" s="256"/>
      <c r="H217" s="257"/>
      <c r="I217" s="251"/>
      <c r="J217" s="258"/>
      <c r="K217" s="251"/>
      <c r="M217" s="252" t="s">
        <v>1992</v>
      </c>
      <c r="O217" s="240"/>
    </row>
    <row r="218" spans="1:15" ht="22.5">
      <c r="A218" s="249"/>
      <c r="B218" s="253"/>
      <c r="C218" s="809" t="s">
        <v>1993</v>
      </c>
      <c r="D218" s="810"/>
      <c r="E218" s="254">
        <v>78</v>
      </c>
      <c r="F218" s="255"/>
      <c r="G218" s="256"/>
      <c r="H218" s="257"/>
      <c r="I218" s="251"/>
      <c r="J218" s="258"/>
      <c r="K218" s="251"/>
      <c r="M218" s="252" t="s">
        <v>1993</v>
      </c>
      <c r="O218" s="240"/>
    </row>
    <row r="219" spans="1:15" ht="22.5">
      <c r="A219" s="249"/>
      <c r="B219" s="253"/>
      <c r="C219" s="809" t="s">
        <v>1994</v>
      </c>
      <c r="D219" s="810"/>
      <c r="E219" s="254">
        <v>15</v>
      </c>
      <c r="F219" s="255"/>
      <c r="G219" s="256"/>
      <c r="H219" s="257"/>
      <c r="I219" s="251"/>
      <c r="J219" s="258"/>
      <c r="K219" s="251"/>
      <c r="M219" s="252" t="s">
        <v>1994</v>
      </c>
      <c r="O219" s="240"/>
    </row>
    <row r="220" spans="1:15" ht="22.5">
      <c r="A220" s="249"/>
      <c r="B220" s="253"/>
      <c r="C220" s="809" t="s">
        <v>1995</v>
      </c>
      <c r="D220" s="810"/>
      <c r="E220" s="254">
        <v>13.5</v>
      </c>
      <c r="F220" s="255"/>
      <c r="G220" s="256"/>
      <c r="H220" s="257"/>
      <c r="I220" s="251"/>
      <c r="J220" s="258"/>
      <c r="K220" s="251"/>
      <c r="M220" s="252" t="s">
        <v>1995</v>
      </c>
      <c r="O220" s="240"/>
    </row>
    <row r="221" spans="1:80" ht="12.75">
      <c r="A221" s="241">
        <v>20</v>
      </c>
      <c r="B221" s="242" t="s">
        <v>1284</v>
      </c>
      <c r="C221" s="243" t="s">
        <v>1285</v>
      </c>
      <c r="D221" s="244" t="s">
        <v>216</v>
      </c>
      <c r="E221" s="245">
        <v>3.9</v>
      </c>
      <c r="F221" s="828"/>
      <c r="G221" s="246">
        <f>E221*F221</f>
        <v>0</v>
      </c>
      <c r="H221" s="247">
        <v>0.02478</v>
      </c>
      <c r="I221" s="248">
        <f>E221*H221</f>
        <v>0.09664199999999999</v>
      </c>
      <c r="J221" s="247">
        <v>0</v>
      </c>
      <c r="K221" s="248">
        <f>E221*J221</f>
        <v>0</v>
      </c>
      <c r="O221" s="240">
        <v>2</v>
      </c>
      <c r="AA221" s="213">
        <v>1</v>
      </c>
      <c r="AB221" s="213">
        <v>1</v>
      </c>
      <c r="AC221" s="213">
        <v>1</v>
      </c>
      <c r="AZ221" s="213">
        <v>1</v>
      </c>
      <c r="BA221" s="213">
        <f>IF(AZ221=1,G221,0)</f>
        <v>0</v>
      </c>
      <c r="BB221" s="213">
        <f>IF(AZ221=2,G221,0)</f>
        <v>0</v>
      </c>
      <c r="BC221" s="213">
        <f>IF(AZ221=3,G221,0)</f>
        <v>0</v>
      </c>
      <c r="BD221" s="213">
        <f>IF(AZ221=4,G221,0)</f>
        <v>0</v>
      </c>
      <c r="BE221" s="213">
        <f>IF(AZ221=5,G221,0)</f>
        <v>0</v>
      </c>
      <c r="CA221" s="240">
        <v>1</v>
      </c>
      <c r="CB221" s="240">
        <v>1</v>
      </c>
    </row>
    <row r="222" spans="1:15" ht="12.75">
      <c r="A222" s="249"/>
      <c r="B222" s="253"/>
      <c r="C222" s="809" t="s">
        <v>1998</v>
      </c>
      <c r="D222" s="810"/>
      <c r="E222" s="254">
        <v>1.2</v>
      </c>
      <c r="F222" s="255"/>
      <c r="G222" s="256"/>
      <c r="H222" s="257"/>
      <c r="I222" s="251"/>
      <c r="J222" s="258"/>
      <c r="K222" s="251"/>
      <c r="M222" s="252" t="s">
        <v>1998</v>
      </c>
      <c r="O222" s="240"/>
    </row>
    <row r="223" spans="1:15" ht="12.75">
      <c r="A223" s="249"/>
      <c r="B223" s="253"/>
      <c r="C223" s="809" t="s">
        <v>1999</v>
      </c>
      <c r="D223" s="810"/>
      <c r="E223" s="254">
        <v>0.9</v>
      </c>
      <c r="F223" s="255"/>
      <c r="G223" s="256"/>
      <c r="H223" s="257"/>
      <c r="I223" s="251"/>
      <c r="J223" s="258"/>
      <c r="K223" s="251"/>
      <c r="M223" s="252" t="s">
        <v>1999</v>
      </c>
      <c r="O223" s="240"/>
    </row>
    <row r="224" spans="1:15" ht="12.75">
      <c r="A224" s="249"/>
      <c r="B224" s="253"/>
      <c r="C224" s="809" t="s">
        <v>2000</v>
      </c>
      <c r="D224" s="810"/>
      <c r="E224" s="254">
        <v>0.9</v>
      </c>
      <c r="F224" s="255"/>
      <c r="G224" s="256"/>
      <c r="H224" s="257"/>
      <c r="I224" s="251"/>
      <c r="J224" s="258"/>
      <c r="K224" s="251"/>
      <c r="M224" s="252" t="s">
        <v>2000</v>
      </c>
      <c r="O224" s="240"/>
    </row>
    <row r="225" spans="1:15" ht="12.75">
      <c r="A225" s="249"/>
      <c r="B225" s="253"/>
      <c r="C225" s="809" t="s">
        <v>2001</v>
      </c>
      <c r="D225" s="810"/>
      <c r="E225" s="254">
        <v>0.9</v>
      </c>
      <c r="F225" s="255"/>
      <c r="G225" s="256"/>
      <c r="H225" s="257"/>
      <c r="I225" s="251"/>
      <c r="J225" s="258"/>
      <c r="K225" s="251"/>
      <c r="M225" s="252" t="s">
        <v>2001</v>
      </c>
      <c r="O225" s="240"/>
    </row>
    <row r="226" spans="1:80" ht="12.75">
      <c r="A226" s="241">
        <v>21</v>
      </c>
      <c r="B226" s="242" t="s">
        <v>1290</v>
      </c>
      <c r="C226" s="243" t="s">
        <v>1291</v>
      </c>
      <c r="D226" s="244" t="s">
        <v>186</v>
      </c>
      <c r="E226" s="245">
        <v>5.85</v>
      </c>
      <c r="F226" s="828"/>
      <c r="G226" s="246">
        <f>E226*F226</f>
        <v>0</v>
      </c>
      <c r="H226" s="247">
        <v>0</v>
      </c>
      <c r="I226" s="248">
        <f>E226*H226</f>
        <v>0</v>
      </c>
      <c r="J226" s="247">
        <v>0</v>
      </c>
      <c r="K226" s="248">
        <f>E226*J226</f>
        <v>0</v>
      </c>
      <c r="O226" s="240">
        <v>2</v>
      </c>
      <c r="AA226" s="213">
        <v>1</v>
      </c>
      <c r="AB226" s="213">
        <v>1</v>
      </c>
      <c r="AC226" s="213">
        <v>1</v>
      </c>
      <c r="AZ226" s="213">
        <v>1</v>
      </c>
      <c r="BA226" s="213">
        <f>IF(AZ226=1,G226,0)</f>
        <v>0</v>
      </c>
      <c r="BB226" s="213">
        <f>IF(AZ226=2,G226,0)</f>
        <v>0</v>
      </c>
      <c r="BC226" s="213">
        <f>IF(AZ226=3,G226,0)</f>
        <v>0</v>
      </c>
      <c r="BD226" s="213">
        <f>IF(AZ226=4,G226,0)</f>
        <v>0</v>
      </c>
      <c r="BE226" s="213">
        <f>IF(AZ226=5,G226,0)</f>
        <v>0</v>
      </c>
      <c r="CA226" s="240">
        <v>1</v>
      </c>
      <c r="CB226" s="240">
        <v>1</v>
      </c>
    </row>
    <row r="227" spans="1:15" ht="22.5">
      <c r="A227" s="249"/>
      <c r="B227" s="250"/>
      <c r="C227" s="768" t="s">
        <v>1292</v>
      </c>
      <c r="D227" s="769"/>
      <c r="E227" s="769"/>
      <c r="F227" s="769"/>
      <c r="G227" s="770"/>
      <c r="I227" s="251"/>
      <c r="K227" s="251"/>
      <c r="L227" s="252" t="s">
        <v>1292</v>
      </c>
      <c r="O227" s="240">
        <v>3</v>
      </c>
    </row>
    <row r="228" spans="1:15" ht="12.75">
      <c r="A228" s="249"/>
      <c r="B228" s="253"/>
      <c r="C228" s="809" t="s">
        <v>2002</v>
      </c>
      <c r="D228" s="810"/>
      <c r="E228" s="254">
        <v>5.85</v>
      </c>
      <c r="F228" s="255"/>
      <c r="G228" s="256"/>
      <c r="H228" s="257"/>
      <c r="I228" s="251"/>
      <c r="J228" s="258"/>
      <c r="K228" s="251"/>
      <c r="M228" s="252" t="s">
        <v>2002</v>
      </c>
      <c r="O228" s="240"/>
    </row>
    <row r="229" spans="1:80" ht="22.5">
      <c r="A229" s="241">
        <v>22</v>
      </c>
      <c r="B229" s="242" t="s">
        <v>1295</v>
      </c>
      <c r="C229" s="243" t="s">
        <v>1296</v>
      </c>
      <c r="D229" s="244" t="s">
        <v>186</v>
      </c>
      <c r="E229" s="245">
        <v>276.6337</v>
      </c>
      <c r="F229" s="828"/>
      <c r="G229" s="246">
        <f>E229*F229</f>
        <v>0</v>
      </c>
      <c r="H229" s="247">
        <v>1.7</v>
      </c>
      <c r="I229" s="248">
        <f>E229*H229</f>
        <v>470.27728999999994</v>
      </c>
      <c r="J229" s="247">
        <v>0</v>
      </c>
      <c r="K229" s="248">
        <f>E229*J229</f>
        <v>0</v>
      </c>
      <c r="O229" s="240">
        <v>2</v>
      </c>
      <c r="AA229" s="213">
        <v>1</v>
      </c>
      <c r="AB229" s="213">
        <v>1</v>
      </c>
      <c r="AC229" s="213">
        <v>1</v>
      </c>
      <c r="AZ229" s="213">
        <v>1</v>
      </c>
      <c r="BA229" s="213">
        <f>IF(AZ229=1,G229,0)</f>
        <v>0</v>
      </c>
      <c r="BB229" s="213">
        <f>IF(AZ229=2,G229,0)</f>
        <v>0</v>
      </c>
      <c r="BC229" s="213">
        <f>IF(AZ229=3,G229,0)</f>
        <v>0</v>
      </c>
      <c r="BD229" s="213">
        <f>IF(AZ229=4,G229,0)</f>
        <v>0</v>
      </c>
      <c r="BE229" s="213">
        <f>IF(AZ229=5,G229,0)</f>
        <v>0</v>
      </c>
      <c r="CA229" s="240">
        <v>1</v>
      </c>
      <c r="CB229" s="240">
        <v>1</v>
      </c>
    </row>
    <row r="230" spans="1:15" ht="22.5">
      <c r="A230" s="249"/>
      <c r="B230" s="253"/>
      <c r="C230" s="809" t="s">
        <v>2003</v>
      </c>
      <c r="D230" s="810"/>
      <c r="E230" s="254">
        <v>30.348</v>
      </c>
      <c r="F230" s="255"/>
      <c r="G230" s="256"/>
      <c r="H230" s="257"/>
      <c r="I230" s="251"/>
      <c r="J230" s="258"/>
      <c r="K230" s="251"/>
      <c r="M230" s="252" t="s">
        <v>2003</v>
      </c>
      <c r="O230" s="240"/>
    </row>
    <row r="231" spans="1:15" ht="22.5">
      <c r="A231" s="249"/>
      <c r="B231" s="253"/>
      <c r="C231" s="809" t="s">
        <v>2004</v>
      </c>
      <c r="D231" s="810"/>
      <c r="E231" s="254">
        <v>1.332</v>
      </c>
      <c r="F231" s="255"/>
      <c r="G231" s="256"/>
      <c r="H231" s="257"/>
      <c r="I231" s="251"/>
      <c r="J231" s="258"/>
      <c r="K231" s="251"/>
      <c r="M231" s="252" t="s">
        <v>2004</v>
      </c>
      <c r="O231" s="240"/>
    </row>
    <row r="232" spans="1:15" ht="12.75">
      <c r="A232" s="249"/>
      <c r="B232" s="253"/>
      <c r="C232" s="809" t="s">
        <v>1870</v>
      </c>
      <c r="D232" s="810"/>
      <c r="E232" s="254">
        <v>0</v>
      </c>
      <c r="F232" s="255"/>
      <c r="G232" s="256"/>
      <c r="H232" s="257"/>
      <c r="I232" s="251"/>
      <c r="J232" s="258"/>
      <c r="K232" s="251"/>
      <c r="M232" s="252" t="s">
        <v>1870</v>
      </c>
      <c r="O232" s="240"/>
    </row>
    <row r="233" spans="1:15" ht="22.5">
      <c r="A233" s="249"/>
      <c r="B233" s="253"/>
      <c r="C233" s="809" t="s">
        <v>2005</v>
      </c>
      <c r="D233" s="810"/>
      <c r="E233" s="254">
        <v>1.4706</v>
      </c>
      <c r="F233" s="255"/>
      <c r="G233" s="256"/>
      <c r="H233" s="257"/>
      <c r="I233" s="251"/>
      <c r="J233" s="258"/>
      <c r="K233" s="251"/>
      <c r="M233" s="252" t="s">
        <v>2005</v>
      </c>
      <c r="O233" s="240"/>
    </row>
    <row r="234" spans="1:15" ht="22.5">
      <c r="A234" s="249"/>
      <c r="B234" s="253"/>
      <c r="C234" s="809" t="s">
        <v>2006</v>
      </c>
      <c r="D234" s="810"/>
      <c r="E234" s="254">
        <v>30.2651</v>
      </c>
      <c r="F234" s="255"/>
      <c r="G234" s="256"/>
      <c r="H234" s="257"/>
      <c r="I234" s="251"/>
      <c r="J234" s="258"/>
      <c r="K234" s="251"/>
      <c r="M234" s="252" t="s">
        <v>2006</v>
      </c>
      <c r="O234" s="240"/>
    </row>
    <row r="235" spans="1:15" ht="12.75">
      <c r="A235" s="249"/>
      <c r="B235" s="253"/>
      <c r="C235" s="809" t="s">
        <v>1873</v>
      </c>
      <c r="D235" s="810"/>
      <c r="E235" s="254">
        <v>0</v>
      </c>
      <c r="F235" s="255"/>
      <c r="G235" s="256"/>
      <c r="H235" s="257"/>
      <c r="I235" s="251"/>
      <c r="J235" s="258"/>
      <c r="K235" s="251"/>
      <c r="M235" s="252" t="s">
        <v>1873</v>
      </c>
      <c r="O235" s="240"/>
    </row>
    <row r="236" spans="1:15" ht="22.5">
      <c r="A236" s="249"/>
      <c r="B236" s="253"/>
      <c r="C236" s="809" t="s">
        <v>2007</v>
      </c>
      <c r="D236" s="810"/>
      <c r="E236" s="254">
        <v>1.92</v>
      </c>
      <c r="F236" s="255"/>
      <c r="G236" s="256"/>
      <c r="H236" s="257"/>
      <c r="I236" s="251"/>
      <c r="J236" s="258"/>
      <c r="K236" s="251"/>
      <c r="M236" s="252" t="s">
        <v>2007</v>
      </c>
      <c r="O236" s="240"/>
    </row>
    <row r="237" spans="1:15" ht="22.5">
      <c r="A237" s="249"/>
      <c r="B237" s="253"/>
      <c r="C237" s="809" t="s">
        <v>2008</v>
      </c>
      <c r="D237" s="810"/>
      <c r="E237" s="254">
        <v>2.16</v>
      </c>
      <c r="F237" s="255"/>
      <c r="G237" s="256"/>
      <c r="H237" s="257"/>
      <c r="I237" s="251"/>
      <c r="J237" s="258"/>
      <c r="K237" s="251"/>
      <c r="M237" s="252" t="s">
        <v>2008</v>
      </c>
      <c r="O237" s="240"/>
    </row>
    <row r="238" spans="1:15" ht="22.5">
      <c r="A238" s="249"/>
      <c r="B238" s="253"/>
      <c r="C238" s="809" t="s">
        <v>2009</v>
      </c>
      <c r="D238" s="810"/>
      <c r="E238" s="254">
        <v>43.102</v>
      </c>
      <c r="F238" s="255"/>
      <c r="G238" s="256"/>
      <c r="H238" s="257"/>
      <c r="I238" s="251"/>
      <c r="J238" s="258"/>
      <c r="K238" s="251"/>
      <c r="M238" s="252" t="s">
        <v>2009</v>
      </c>
      <c r="O238" s="240"/>
    </row>
    <row r="239" spans="1:15" ht="22.5">
      <c r="A239" s="249"/>
      <c r="B239" s="253"/>
      <c r="C239" s="809" t="s">
        <v>2010</v>
      </c>
      <c r="D239" s="810"/>
      <c r="E239" s="254">
        <v>37.152</v>
      </c>
      <c r="F239" s="255"/>
      <c r="G239" s="256"/>
      <c r="H239" s="257"/>
      <c r="I239" s="251"/>
      <c r="J239" s="258"/>
      <c r="K239" s="251"/>
      <c r="M239" s="252" t="s">
        <v>2010</v>
      </c>
      <c r="O239" s="240"/>
    </row>
    <row r="240" spans="1:15" ht="22.5">
      <c r="A240" s="249"/>
      <c r="B240" s="253"/>
      <c r="C240" s="809" t="s">
        <v>2011</v>
      </c>
      <c r="D240" s="810"/>
      <c r="E240" s="254">
        <v>54.878</v>
      </c>
      <c r="F240" s="255"/>
      <c r="G240" s="256"/>
      <c r="H240" s="257"/>
      <c r="I240" s="251"/>
      <c r="J240" s="258"/>
      <c r="K240" s="251"/>
      <c r="M240" s="252" t="s">
        <v>2011</v>
      </c>
      <c r="O240" s="240"/>
    </row>
    <row r="241" spans="1:15" ht="22.5">
      <c r="A241" s="249"/>
      <c r="B241" s="253"/>
      <c r="C241" s="809" t="s">
        <v>2012</v>
      </c>
      <c r="D241" s="810"/>
      <c r="E241" s="254">
        <v>0.322</v>
      </c>
      <c r="F241" s="255"/>
      <c r="G241" s="256"/>
      <c r="H241" s="257"/>
      <c r="I241" s="251"/>
      <c r="J241" s="258"/>
      <c r="K241" s="251"/>
      <c r="M241" s="252" t="s">
        <v>2012</v>
      </c>
      <c r="O241" s="240"/>
    </row>
    <row r="242" spans="1:15" ht="22.5">
      <c r="A242" s="249"/>
      <c r="B242" s="253"/>
      <c r="C242" s="809" t="s">
        <v>2013</v>
      </c>
      <c r="D242" s="810"/>
      <c r="E242" s="254">
        <v>22.068</v>
      </c>
      <c r="F242" s="255"/>
      <c r="G242" s="256"/>
      <c r="H242" s="257"/>
      <c r="I242" s="251"/>
      <c r="J242" s="258"/>
      <c r="K242" s="251"/>
      <c r="M242" s="252" t="s">
        <v>2013</v>
      </c>
      <c r="O242" s="240"/>
    </row>
    <row r="243" spans="1:15" ht="22.5">
      <c r="A243" s="249"/>
      <c r="B243" s="253"/>
      <c r="C243" s="809" t="s">
        <v>2014</v>
      </c>
      <c r="D243" s="810"/>
      <c r="E243" s="254">
        <v>0.3876</v>
      </c>
      <c r="F243" s="255"/>
      <c r="G243" s="256"/>
      <c r="H243" s="257"/>
      <c r="I243" s="251"/>
      <c r="J243" s="258"/>
      <c r="K243" s="251"/>
      <c r="M243" s="252" t="s">
        <v>2014</v>
      </c>
      <c r="O243" s="240"/>
    </row>
    <row r="244" spans="1:15" ht="22.5">
      <c r="A244" s="249"/>
      <c r="B244" s="253"/>
      <c r="C244" s="809" t="s">
        <v>2015</v>
      </c>
      <c r="D244" s="810"/>
      <c r="E244" s="254">
        <v>37.0804</v>
      </c>
      <c r="F244" s="255"/>
      <c r="G244" s="256"/>
      <c r="H244" s="257"/>
      <c r="I244" s="251"/>
      <c r="J244" s="258"/>
      <c r="K244" s="251"/>
      <c r="M244" s="252" t="s">
        <v>2015</v>
      </c>
      <c r="O244" s="240"/>
    </row>
    <row r="245" spans="1:15" ht="22.5">
      <c r="A245" s="249"/>
      <c r="B245" s="253"/>
      <c r="C245" s="809" t="s">
        <v>2016</v>
      </c>
      <c r="D245" s="810"/>
      <c r="E245" s="254">
        <v>0.342</v>
      </c>
      <c r="F245" s="255"/>
      <c r="G245" s="256"/>
      <c r="H245" s="257"/>
      <c r="I245" s="251"/>
      <c r="J245" s="258"/>
      <c r="K245" s="251"/>
      <c r="M245" s="252" t="s">
        <v>2016</v>
      </c>
      <c r="O245" s="240"/>
    </row>
    <row r="246" spans="1:15" ht="22.5">
      <c r="A246" s="249"/>
      <c r="B246" s="253"/>
      <c r="C246" s="809" t="s">
        <v>2017</v>
      </c>
      <c r="D246" s="810"/>
      <c r="E246" s="254">
        <v>1.026</v>
      </c>
      <c r="F246" s="255"/>
      <c r="G246" s="256"/>
      <c r="H246" s="257"/>
      <c r="I246" s="251"/>
      <c r="J246" s="258"/>
      <c r="K246" s="251"/>
      <c r="M246" s="252" t="s">
        <v>2017</v>
      </c>
      <c r="O246" s="240"/>
    </row>
    <row r="247" spans="1:15" ht="22.5">
      <c r="A247" s="249"/>
      <c r="B247" s="253"/>
      <c r="C247" s="809" t="s">
        <v>2018</v>
      </c>
      <c r="D247" s="810"/>
      <c r="E247" s="254">
        <v>9.36</v>
      </c>
      <c r="F247" s="255"/>
      <c r="G247" s="256"/>
      <c r="H247" s="257"/>
      <c r="I247" s="251"/>
      <c r="J247" s="258"/>
      <c r="K247" s="251"/>
      <c r="M247" s="252" t="s">
        <v>2018</v>
      </c>
      <c r="O247" s="240"/>
    </row>
    <row r="248" spans="1:15" ht="22.5">
      <c r="A248" s="249"/>
      <c r="B248" s="253"/>
      <c r="C248" s="809" t="s">
        <v>2019</v>
      </c>
      <c r="D248" s="810"/>
      <c r="E248" s="254">
        <v>1.8</v>
      </c>
      <c r="F248" s="255"/>
      <c r="G248" s="256"/>
      <c r="H248" s="257"/>
      <c r="I248" s="251"/>
      <c r="J248" s="258"/>
      <c r="K248" s="251"/>
      <c r="M248" s="252" t="s">
        <v>2019</v>
      </c>
      <c r="O248" s="240"/>
    </row>
    <row r="249" spans="1:15" ht="22.5">
      <c r="A249" s="249"/>
      <c r="B249" s="253"/>
      <c r="C249" s="809" t="s">
        <v>2020</v>
      </c>
      <c r="D249" s="810"/>
      <c r="E249" s="254">
        <v>1.62</v>
      </c>
      <c r="F249" s="255"/>
      <c r="G249" s="256"/>
      <c r="H249" s="257"/>
      <c r="I249" s="251"/>
      <c r="J249" s="258"/>
      <c r="K249" s="251"/>
      <c r="M249" s="252" t="s">
        <v>2020</v>
      </c>
      <c r="O249" s="240"/>
    </row>
    <row r="250" spans="1:80" ht="12.75">
      <c r="A250" s="241">
        <v>23</v>
      </c>
      <c r="B250" s="242" t="s">
        <v>233</v>
      </c>
      <c r="C250" s="243" t="s">
        <v>234</v>
      </c>
      <c r="D250" s="244" t="s">
        <v>186</v>
      </c>
      <c r="E250" s="245">
        <v>931.0215</v>
      </c>
      <c r="F250" s="828"/>
      <c r="G250" s="246">
        <f>E250*F250</f>
        <v>0</v>
      </c>
      <c r="H250" s="247">
        <v>0</v>
      </c>
      <c r="I250" s="248">
        <f>E250*H250</f>
        <v>0</v>
      </c>
      <c r="J250" s="247">
        <v>0</v>
      </c>
      <c r="K250" s="248">
        <f>E250*J250</f>
        <v>0</v>
      </c>
      <c r="O250" s="240">
        <v>2</v>
      </c>
      <c r="AA250" s="213">
        <v>1</v>
      </c>
      <c r="AB250" s="213">
        <v>1</v>
      </c>
      <c r="AC250" s="213">
        <v>1</v>
      </c>
      <c r="AZ250" s="213">
        <v>1</v>
      </c>
      <c r="BA250" s="213">
        <f>IF(AZ250=1,G250,0)</f>
        <v>0</v>
      </c>
      <c r="BB250" s="213">
        <f>IF(AZ250=2,G250,0)</f>
        <v>0</v>
      </c>
      <c r="BC250" s="213">
        <f>IF(AZ250=3,G250,0)</f>
        <v>0</v>
      </c>
      <c r="BD250" s="213">
        <f>IF(AZ250=4,G250,0)</f>
        <v>0</v>
      </c>
      <c r="BE250" s="213">
        <f>IF(AZ250=5,G250,0)</f>
        <v>0</v>
      </c>
      <c r="CA250" s="240">
        <v>1</v>
      </c>
      <c r="CB250" s="240">
        <v>1</v>
      </c>
    </row>
    <row r="251" spans="1:15" ht="12.75">
      <c r="A251" s="249"/>
      <c r="B251" s="250"/>
      <c r="C251" s="768" t="s">
        <v>1302</v>
      </c>
      <c r="D251" s="769"/>
      <c r="E251" s="769"/>
      <c r="F251" s="769"/>
      <c r="G251" s="770"/>
      <c r="I251" s="251"/>
      <c r="K251" s="251"/>
      <c r="L251" s="252" t="s">
        <v>1302</v>
      </c>
      <c r="O251" s="240">
        <v>3</v>
      </c>
    </row>
    <row r="252" spans="1:15" ht="12.75">
      <c r="A252" s="249"/>
      <c r="B252" s="253"/>
      <c r="C252" s="809" t="s">
        <v>1930</v>
      </c>
      <c r="D252" s="810"/>
      <c r="E252" s="254">
        <v>931.0215</v>
      </c>
      <c r="F252" s="255"/>
      <c r="G252" s="256"/>
      <c r="H252" s="257"/>
      <c r="I252" s="251"/>
      <c r="J252" s="258"/>
      <c r="K252" s="251"/>
      <c r="M252" s="252" t="s">
        <v>1930</v>
      </c>
      <c r="O252" s="240"/>
    </row>
    <row r="253" spans="1:80" ht="12.75">
      <c r="A253" s="241">
        <v>24</v>
      </c>
      <c r="B253" s="242" t="s">
        <v>227</v>
      </c>
      <c r="C253" s="243" t="s">
        <v>228</v>
      </c>
      <c r="D253" s="244" t="s">
        <v>186</v>
      </c>
      <c r="E253" s="245">
        <v>931.0215</v>
      </c>
      <c r="F253" s="828"/>
      <c r="G253" s="246">
        <f>E253*F253</f>
        <v>0</v>
      </c>
      <c r="H253" s="247">
        <v>0</v>
      </c>
      <c r="I253" s="248">
        <f>E253*H253</f>
        <v>0</v>
      </c>
      <c r="J253" s="247">
        <v>0</v>
      </c>
      <c r="K253" s="248">
        <f>E253*J253</f>
        <v>0</v>
      </c>
      <c r="O253" s="240">
        <v>2</v>
      </c>
      <c r="AA253" s="213">
        <v>1</v>
      </c>
      <c r="AB253" s="213">
        <v>1</v>
      </c>
      <c r="AC253" s="213">
        <v>1</v>
      </c>
      <c r="AZ253" s="213">
        <v>1</v>
      </c>
      <c r="BA253" s="213">
        <f>IF(AZ253=1,G253,0)</f>
        <v>0</v>
      </c>
      <c r="BB253" s="213">
        <f>IF(AZ253=2,G253,0)</f>
        <v>0</v>
      </c>
      <c r="BC253" s="213">
        <f>IF(AZ253=3,G253,0)</f>
        <v>0</v>
      </c>
      <c r="BD253" s="213">
        <f>IF(AZ253=4,G253,0)</f>
        <v>0</v>
      </c>
      <c r="BE253" s="213">
        <f>IF(AZ253=5,G253,0)</f>
        <v>0</v>
      </c>
      <c r="CA253" s="240">
        <v>1</v>
      </c>
      <c r="CB253" s="240">
        <v>1</v>
      </c>
    </row>
    <row r="254" spans="1:15" ht="12.75">
      <c r="A254" s="249"/>
      <c r="B254" s="250"/>
      <c r="C254" s="768" t="s">
        <v>1303</v>
      </c>
      <c r="D254" s="769"/>
      <c r="E254" s="769"/>
      <c r="F254" s="769"/>
      <c r="G254" s="770"/>
      <c r="I254" s="251"/>
      <c r="K254" s="251"/>
      <c r="L254" s="252" t="s">
        <v>1303</v>
      </c>
      <c r="O254" s="240">
        <v>3</v>
      </c>
    </row>
    <row r="255" spans="1:15" ht="12.75">
      <c r="A255" s="249"/>
      <c r="B255" s="253"/>
      <c r="C255" s="809" t="s">
        <v>1930</v>
      </c>
      <c r="D255" s="810"/>
      <c r="E255" s="254">
        <v>931.0215</v>
      </c>
      <c r="F255" s="255"/>
      <c r="G255" s="256"/>
      <c r="H255" s="257"/>
      <c r="I255" s="251"/>
      <c r="J255" s="258"/>
      <c r="K255" s="251"/>
      <c r="M255" s="252" t="s">
        <v>1930</v>
      </c>
      <c r="O255" s="240"/>
    </row>
    <row r="256" spans="1:80" ht="12.75">
      <c r="A256" s="241">
        <v>25</v>
      </c>
      <c r="B256" s="242" t="s">
        <v>242</v>
      </c>
      <c r="C256" s="243" t="s">
        <v>1304</v>
      </c>
      <c r="D256" s="244" t="s">
        <v>186</v>
      </c>
      <c r="E256" s="245">
        <v>931.0215</v>
      </c>
      <c r="F256" s="828"/>
      <c r="G256" s="246">
        <f>E256*F256</f>
        <v>0</v>
      </c>
      <c r="H256" s="247">
        <v>0</v>
      </c>
      <c r="I256" s="248">
        <f>E256*H256</f>
        <v>0</v>
      </c>
      <c r="J256" s="247"/>
      <c r="K256" s="248">
        <f>E256*J256</f>
        <v>0</v>
      </c>
      <c r="O256" s="240">
        <v>2</v>
      </c>
      <c r="AA256" s="213">
        <v>12</v>
      </c>
      <c r="AB256" s="213">
        <v>0</v>
      </c>
      <c r="AC256" s="213">
        <v>18</v>
      </c>
      <c r="AZ256" s="213">
        <v>1</v>
      </c>
      <c r="BA256" s="213">
        <f>IF(AZ256=1,G256,0)</f>
        <v>0</v>
      </c>
      <c r="BB256" s="213">
        <f>IF(AZ256=2,G256,0)</f>
        <v>0</v>
      </c>
      <c r="BC256" s="213">
        <f>IF(AZ256=3,G256,0)</f>
        <v>0</v>
      </c>
      <c r="BD256" s="213">
        <f>IF(AZ256=4,G256,0)</f>
        <v>0</v>
      </c>
      <c r="BE256" s="213">
        <f>IF(AZ256=5,G256,0)</f>
        <v>0</v>
      </c>
      <c r="CA256" s="240">
        <v>12</v>
      </c>
      <c r="CB256" s="240">
        <v>0</v>
      </c>
    </row>
    <row r="257" spans="1:15" ht="12.75">
      <c r="A257" s="249"/>
      <c r="B257" s="250"/>
      <c r="C257" s="768" t="s">
        <v>1305</v>
      </c>
      <c r="D257" s="769"/>
      <c r="E257" s="769"/>
      <c r="F257" s="769"/>
      <c r="G257" s="770"/>
      <c r="I257" s="251"/>
      <c r="K257" s="251"/>
      <c r="L257" s="252" t="s">
        <v>1305</v>
      </c>
      <c r="O257" s="240">
        <v>3</v>
      </c>
    </row>
    <row r="258" spans="1:15" ht="22.5">
      <c r="A258" s="249"/>
      <c r="B258" s="253"/>
      <c r="C258" s="809" t="s">
        <v>2021</v>
      </c>
      <c r="D258" s="810"/>
      <c r="E258" s="254">
        <v>75.87</v>
      </c>
      <c r="F258" s="255"/>
      <c r="G258" s="256"/>
      <c r="H258" s="257"/>
      <c r="I258" s="251"/>
      <c r="J258" s="258"/>
      <c r="K258" s="251"/>
      <c r="M258" s="252" t="s">
        <v>2021</v>
      </c>
      <c r="O258" s="240"/>
    </row>
    <row r="259" spans="1:15" ht="22.5">
      <c r="A259" s="249"/>
      <c r="B259" s="253"/>
      <c r="C259" s="809" t="s">
        <v>2022</v>
      </c>
      <c r="D259" s="810"/>
      <c r="E259" s="254">
        <v>4.329</v>
      </c>
      <c r="F259" s="255"/>
      <c r="G259" s="256"/>
      <c r="H259" s="257"/>
      <c r="I259" s="251"/>
      <c r="J259" s="258"/>
      <c r="K259" s="251"/>
      <c r="M259" s="252" t="s">
        <v>2022</v>
      </c>
      <c r="O259" s="240"/>
    </row>
    <row r="260" spans="1:15" ht="12.75">
      <c r="A260" s="249"/>
      <c r="B260" s="253"/>
      <c r="C260" s="809" t="s">
        <v>1870</v>
      </c>
      <c r="D260" s="810"/>
      <c r="E260" s="254">
        <v>0</v>
      </c>
      <c r="F260" s="255"/>
      <c r="G260" s="256"/>
      <c r="H260" s="257"/>
      <c r="I260" s="251"/>
      <c r="J260" s="258"/>
      <c r="K260" s="251"/>
      <c r="M260" s="252" t="s">
        <v>1870</v>
      </c>
      <c r="O260" s="240"/>
    </row>
    <row r="261" spans="1:15" ht="22.5">
      <c r="A261" s="249"/>
      <c r="B261" s="253"/>
      <c r="C261" s="809" t="s">
        <v>2023</v>
      </c>
      <c r="D261" s="810"/>
      <c r="E261" s="254">
        <v>4.1409</v>
      </c>
      <c r="F261" s="255"/>
      <c r="G261" s="256"/>
      <c r="H261" s="257"/>
      <c r="I261" s="251"/>
      <c r="J261" s="258"/>
      <c r="K261" s="251"/>
      <c r="M261" s="252" t="s">
        <v>2023</v>
      </c>
      <c r="O261" s="240"/>
    </row>
    <row r="262" spans="1:15" ht="22.5">
      <c r="A262" s="249"/>
      <c r="B262" s="253"/>
      <c r="C262" s="809" t="s">
        <v>2024</v>
      </c>
      <c r="D262" s="810"/>
      <c r="E262" s="254">
        <v>85.2202</v>
      </c>
      <c r="F262" s="255"/>
      <c r="G262" s="256"/>
      <c r="H262" s="257"/>
      <c r="I262" s="251"/>
      <c r="J262" s="258"/>
      <c r="K262" s="251"/>
      <c r="M262" s="252" t="s">
        <v>2024</v>
      </c>
      <c r="O262" s="240"/>
    </row>
    <row r="263" spans="1:15" ht="12.75">
      <c r="A263" s="249"/>
      <c r="B263" s="253"/>
      <c r="C263" s="809" t="s">
        <v>1873</v>
      </c>
      <c r="D263" s="810"/>
      <c r="E263" s="254">
        <v>0</v>
      </c>
      <c r="F263" s="255"/>
      <c r="G263" s="256"/>
      <c r="H263" s="257"/>
      <c r="I263" s="251"/>
      <c r="J263" s="258"/>
      <c r="K263" s="251"/>
      <c r="M263" s="252" t="s">
        <v>1873</v>
      </c>
      <c r="O263" s="240"/>
    </row>
    <row r="264" spans="1:15" ht="22.5">
      <c r="A264" s="249"/>
      <c r="B264" s="253"/>
      <c r="C264" s="809" t="s">
        <v>2025</v>
      </c>
      <c r="D264" s="810"/>
      <c r="E264" s="254">
        <v>6</v>
      </c>
      <c r="F264" s="255"/>
      <c r="G264" s="256"/>
      <c r="H264" s="257"/>
      <c r="I264" s="251"/>
      <c r="J264" s="258"/>
      <c r="K264" s="251"/>
      <c r="M264" s="252" t="s">
        <v>2025</v>
      </c>
      <c r="O264" s="240"/>
    </row>
    <row r="265" spans="1:15" ht="22.5">
      <c r="A265" s="249"/>
      <c r="B265" s="253"/>
      <c r="C265" s="809" t="s">
        <v>2026</v>
      </c>
      <c r="D265" s="810"/>
      <c r="E265" s="254">
        <v>5.67</v>
      </c>
      <c r="F265" s="255"/>
      <c r="G265" s="256"/>
      <c r="H265" s="257"/>
      <c r="I265" s="251"/>
      <c r="J265" s="258"/>
      <c r="K265" s="251"/>
      <c r="M265" s="252" t="s">
        <v>2026</v>
      </c>
      <c r="O265" s="240"/>
    </row>
    <row r="266" spans="1:15" ht="22.5">
      <c r="A266" s="249"/>
      <c r="B266" s="253"/>
      <c r="C266" s="809" t="s">
        <v>2027</v>
      </c>
      <c r="D266" s="810"/>
      <c r="E266" s="254">
        <v>113.1428</v>
      </c>
      <c r="F266" s="255"/>
      <c r="G266" s="256"/>
      <c r="H266" s="257"/>
      <c r="I266" s="251"/>
      <c r="J266" s="258"/>
      <c r="K266" s="251"/>
      <c r="M266" s="252" t="s">
        <v>2027</v>
      </c>
      <c r="O266" s="240"/>
    </row>
    <row r="267" spans="1:15" ht="22.5">
      <c r="A267" s="249"/>
      <c r="B267" s="253"/>
      <c r="C267" s="809" t="s">
        <v>2028</v>
      </c>
      <c r="D267" s="810"/>
      <c r="E267" s="254">
        <v>102.168</v>
      </c>
      <c r="F267" s="255"/>
      <c r="G267" s="256"/>
      <c r="H267" s="257"/>
      <c r="I267" s="251"/>
      <c r="J267" s="258"/>
      <c r="K267" s="251"/>
      <c r="M267" s="252" t="s">
        <v>2028</v>
      </c>
      <c r="O267" s="240"/>
    </row>
    <row r="268" spans="1:15" ht="22.5">
      <c r="A268" s="249"/>
      <c r="B268" s="253"/>
      <c r="C268" s="809" t="s">
        <v>2029</v>
      </c>
      <c r="D268" s="810"/>
      <c r="E268" s="254">
        <v>130.3353</v>
      </c>
      <c r="F268" s="255"/>
      <c r="G268" s="256"/>
      <c r="H268" s="257"/>
      <c r="I268" s="251"/>
      <c r="J268" s="258"/>
      <c r="K268" s="251"/>
      <c r="M268" s="252" t="s">
        <v>2029</v>
      </c>
      <c r="O268" s="240"/>
    </row>
    <row r="269" spans="1:15" ht="22.5">
      <c r="A269" s="249"/>
      <c r="B269" s="253"/>
      <c r="C269" s="809" t="s">
        <v>2030</v>
      </c>
      <c r="D269" s="810"/>
      <c r="E269" s="254">
        <v>0.483</v>
      </c>
      <c r="F269" s="255"/>
      <c r="G269" s="256"/>
      <c r="H269" s="257"/>
      <c r="I269" s="251"/>
      <c r="J269" s="258"/>
      <c r="K269" s="251"/>
      <c r="M269" s="252" t="s">
        <v>2030</v>
      </c>
      <c r="O269" s="240"/>
    </row>
    <row r="270" spans="1:15" ht="22.5">
      <c r="A270" s="249"/>
      <c r="B270" s="253"/>
      <c r="C270" s="809" t="s">
        <v>2031</v>
      </c>
      <c r="D270" s="810"/>
      <c r="E270" s="254">
        <v>57.9285</v>
      </c>
      <c r="F270" s="255"/>
      <c r="G270" s="256"/>
      <c r="H270" s="257"/>
      <c r="I270" s="251"/>
      <c r="J270" s="258"/>
      <c r="K270" s="251"/>
      <c r="M270" s="252" t="s">
        <v>2031</v>
      </c>
      <c r="O270" s="240"/>
    </row>
    <row r="271" spans="1:15" ht="22.5">
      <c r="A271" s="249"/>
      <c r="B271" s="253"/>
      <c r="C271" s="809" t="s">
        <v>2032</v>
      </c>
      <c r="D271" s="810"/>
      <c r="E271" s="254">
        <v>0.6324</v>
      </c>
      <c r="F271" s="255"/>
      <c r="G271" s="256"/>
      <c r="H271" s="257"/>
      <c r="I271" s="251"/>
      <c r="J271" s="258"/>
      <c r="K271" s="251"/>
      <c r="M271" s="252" t="s">
        <v>2032</v>
      </c>
      <c r="O271" s="240"/>
    </row>
    <row r="272" spans="1:15" ht="22.5">
      <c r="A272" s="249"/>
      <c r="B272" s="253"/>
      <c r="C272" s="809" t="s">
        <v>2033</v>
      </c>
      <c r="D272" s="810"/>
      <c r="E272" s="254">
        <v>94.6526</v>
      </c>
      <c r="F272" s="255"/>
      <c r="G272" s="256"/>
      <c r="H272" s="257"/>
      <c r="I272" s="251"/>
      <c r="J272" s="258"/>
      <c r="K272" s="251"/>
      <c r="M272" s="252" t="s">
        <v>2033</v>
      </c>
      <c r="O272" s="240"/>
    </row>
    <row r="273" spans="1:15" ht="22.5">
      <c r="A273" s="249"/>
      <c r="B273" s="253"/>
      <c r="C273" s="809" t="s">
        <v>2034</v>
      </c>
      <c r="D273" s="810"/>
      <c r="E273" s="254">
        <v>0.918</v>
      </c>
      <c r="F273" s="255"/>
      <c r="G273" s="256"/>
      <c r="H273" s="257"/>
      <c r="I273" s="251"/>
      <c r="J273" s="258"/>
      <c r="K273" s="251"/>
      <c r="M273" s="252" t="s">
        <v>2034</v>
      </c>
      <c r="O273" s="240"/>
    </row>
    <row r="274" spans="1:15" ht="22.5">
      <c r="A274" s="249"/>
      <c r="B274" s="253"/>
      <c r="C274" s="809" t="s">
        <v>2035</v>
      </c>
      <c r="D274" s="810"/>
      <c r="E274" s="254">
        <v>2.754</v>
      </c>
      <c r="F274" s="255"/>
      <c r="G274" s="256"/>
      <c r="H274" s="257"/>
      <c r="I274" s="251"/>
      <c r="J274" s="258"/>
      <c r="K274" s="251"/>
      <c r="M274" s="252" t="s">
        <v>2035</v>
      </c>
      <c r="O274" s="240"/>
    </row>
    <row r="275" spans="1:15" ht="22.5">
      <c r="A275" s="249"/>
      <c r="B275" s="253"/>
      <c r="C275" s="809" t="s">
        <v>2036</v>
      </c>
      <c r="D275" s="810"/>
      <c r="E275" s="254">
        <v>23.4</v>
      </c>
      <c r="F275" s="255"/>
      <c r="G275" s="256"/>
      <c r="H275" s="257"/>
      <c r="I275" s="251"/>
      <c r="J275" s="258"/>
      <c r="K275" s="251"/>
      <c r="M275" s="252" t="s">
        <v>2036</v>
      </c>
      <c r="O275" s="240"/>
    </row>
    <row r="276" spans="1:15" ht="22.5">
      <c r="A276" s="249"/>
      <c r="B276" s="253"/>
      <c r="C276" s="809" t="s">
        <v>2037</v>
      </c>
      <c r="D276" s="810"/>
      <c r="E276" s="254">
        <v>4.5</v>
      </c>
      <c r="F276" s="255"/>
      <c r="G276" s="256"/>
      <c r="H276" s="257"/>
      <c r="I276" s="251"/>
      <c r="J276" s="258"/>
      <c r="K276" s="251"/>
      <c r="M276" s="252" t="s">
        <v>2037</v>
      </c>
      <c r="O276" s="240"/>
    </row>
    <row r="277" spans="1:15" ht="22.5">
      <c r="A277" s="249"/>
      <c r="B277" s="253"/>
      <c r="C277" s="809" t="s">
        <v>2038</v>
      </c>
      <c r="D277" s="810"/>
      <c r="E277" s="254">
        <v>4.077</v>
      </c>
      <c r="F277" s="255"/>
      <c r="G277" s="256"/>
      <c r="H277" s="257"/>
      <c r="I277" s="251"/>
      <c r="J277" s="258"/>
      <c r="K277" s="251"/>
      <c r="M277" s="252" t="s">
        <v>2038</v>
      </c>
      <c r="O277" s="240"/>
    </row>
    <row r="278" spans="1:15" ht="12.75">
      <c r="A278" s="249"/>
      <c r="B278" s="253"/>
      <c r="C278" s="809" t="s">
        <v>2039</v>
      </c>
      <c r="D278" s="810"/>
      <c r="E278" s="254">
        <v>48</v>
      </c>
      <c r="F278" s="255"/>
      <c r="G278" s="256"/>
      <c r="H278" s="257"/>
      <c r="I278" s="251"/>
      <c r="J278" s="258"/>
      <c r="K278" s="251"/>
      <c r="M278" s="252" t="s">
        <v>2039</v>
      </c>
      <c r="O278" s="240"/>
    </row>
    <row r="279" spans="1:15" ht="12.75">
      <c r="A279" s="249"/>
      <c r="B279" s="253"/>
      <c r="C279" s="809" t="s">
        <v>2040</v>
      </c>
      <c r="D279" s="810"/>
      <c r="E279" s="254">
        <v>166.8</v>
      </c>
      <c r="F279" s="255"/>
      <c r="G279" s="256"/>
      <c r="H279" s="257"/>
      <c r="I279" s="251"/>
      <c r="J279" s="258"/>
      <c r="K279" s="251"/>
      <c r="M279" s="252" t="s">
        <v>2040</v>
      </c>
      <c r="O279" s="240"/>
    </row>
    <row r="280" spans="1:57" ht="12.75">
      <c r="A280" s="259"/>
      <c r="B280" s="260" t="s">
        <v>96</v>
      </c>
      <c r="C280" s="261" t="s">
        <v>180</v>
      </c>
      <c r="D280" s="262"/>
      <c r="E280" s="263"/>
      <c r="F280" s="264"/>
      <c r="G280" s="265">
        <f>SUM(G7:G279)</f>
        <v>0</v>
      </c>
      <c r="H280" s="266"/>
      <c r="I280" s="267">
        <f>SUM(I7:I279)</f>
        <v>471.9238898499999</v>
      </c>
      <c r="J280" s="266"/>
      <c r="K280" s="267">
        <f>SUM(K7:K279)</f>
        <v>0</v>
      </c>
      <c r="O280" s="240">
        <v>4</v>
      </c>
      <c r="BA280" s="268">
        <f>SUM(BA7:BA279)</f>
        <v>0</v>
      </c>
      <c r="BB280" s="268">
        <f>SUM(BB7:BB279)</f>
        <v>0</v>
      </c>
      <c r="BC280" s="268">
        <f>SUM(BC7:BC279)</f>
        <v>0</v>
      </c>
      <c r="BD280" s="268">
        <f>SUM(BD7:BD279)</f>
        <v>0</v>
      </c>
      <c r="BE280" s="268">
        <f>SUM(BE7:BE279)</f>
        <v>0</v>
      </c>
    </row>
    <row r="281" spans="1:15" ht="12.75">
      <c r="A281" s="230" t="s">
        <v>93</v>
      </c>
      <c r="B281" s="231" t="s">
        <v>266</v>
      </c>
      <c r="C281" s="232" t="s">
        <v>267</v>
      </c>
      <c r="D281" s="233"/>
      <c r="E281" s="234"/>
      <c r="F281" s="234"/>
      <c r="G281" s="235"/>
      <c r="H281" s="236"/>
      <c r="I281" s="237"/>
      <c r="J281" s="238"/>
      <c r="K281" s="239"/>
      <c r="O281" s="240">
        <v>1</v>
      </c>
    </row>
    <row r="282" spans="1:80" ht="12.75">
      <c r="A282" s="241">
        <v>26</v>
      </c>
      <c r="B282" s="242" t="s">
        <v>277</v>
      </c>
      <c r="C282" s="243" t="s">
        <v>278</v>
      </c>
      <c r="D282" s="244" t="s">
        <v>186</v>
      </c>
      <c r="E282" s="245">
        <v>22.1715</v>
      </c>
      <c r="F282" s="828"/>
      <c r="G282" s="246">
        <f>E282*F282</f>
        <v>0</v>
      </c>
      <c r="H282" s="247">
        <v>1.9205</v>
      </c>
      <c r="I282" s="248">
        <f>E282*H282</f>
        <v>42.580365750000006</v>
      </c>
      <c r="J282" s="247">
        <v>0</v>
      </c>
      <c r="K282" s="248">
        <f>E282*J282</f>
        <v>0</v>
      </c>
      <c r="O282" s="240">
        <v>2</v>
      </c>
      <c r="AA282" s="213">
        <v>1</v>
      </c>
      <c r="AB282" s="213">
        <v>1</v>
      </c>
      <c r="AC282" s="213">
        <v>1</v>
      </c>
      <c r="AZ282" s="213">
        <v>1</v>
      </c>
      <c r="BA282" s="213">
        <f>IF(AZ282=1,G282,0)</f>
        <v>0</v>
      </c>
      <c r="BB282" s="213">
        <f>IF(AZ282=2,G282,0)</f>
        <v>0</v>
      </c>
      <c r="BC282" s="213">
        <f>IF(AZ282=3,G282,0)</f>
        <v>0</v>
      </c>
      <c r="BD282" s="213">
        <f>IF(AZ282=4,G282,0)</f>
        <v>0</v>
      </c>
      <c r="BE282" s="213">
        <f>IF(AZ282=5,G282,0)</f>
        <v>0</v>
      </c>
      <c r="CA282" s="240">
        <v>1</v>
      </c>
      <c r="CB282" s="240">
        <v>1</v>
      </c>
    </row>
    <row r="283" spans="1:15" ht="12.75">
      <c r="A283" s="249"/>
      <c r="B283" s="253"/>
      <c r="C283" s="809" t="s">
        <v>2041</v>
      </c>
      <c r="D283" s="810"/>
      <c r="E283" s="254">
        <v>22.1715</v>
      </c>
      <c r="F283" s="255"/>
      <c r="G283" s="256"/>
      <c r="H283" s="257"/>
      <c r="I283" s="251"/>
      <c r="J283" s="258"/>
      <c r="K283" s="251"/>
      <c r="M283" s="252" t="s">
        <v>2041</v>
      </c>
      <c r="O283" s="240"/>
    </row>
    <row r="284" spans="1:80" ht="12.75">
      <c r="A284" s="241">
        <v>27</v>
      </c>
      <c r="B284" s="242" t="s">
        <v>269</v>
      </c>
      <c r="C284" s="243" t="s">
        <v>270</v>
      </c>
      <c r="D284" s="244" t="s">
        <v>216</v>
      </c>
      <c r="E284" s="245">
        <v>492.7</v>
      </c>
      <c r="F284" s="828"/>
      <c r="G284" s="246">
        <f>E284*F284</f>
        <v>0</v>
      </c>
      <c r="H284" s="247">
        <v>0</v>
      </c>
      <c r="I284" s="248">
        <f>E284*H284</f>
        <v>0</v>
      </c>
      <c r="J284" s="247">
        <v>0</v>
      </c>
      <c r="K284" s="248">
        <f>E284*J284</f>
        <v>0</v>
      </c>
      <c r="O284" s="240">
        <v>2</v>
      </c>
      <c r="AA284" s="213">
        <v>1</v>
      </c>
      <c r="AB284" s="213">
        <v>1</v>
      </c>
      <c r="AC284" s="213">
        <v>1</v>
      </c>
      <c r="AZ284" s="213">
        <v>1</v>
      </c>
      <c r="BA284" s="213">
        <f>IF(AZ284=1,G284,0)</f>
        <v>0</v>
      </c>
      <c r="BB284" s="213">
        <f>IF(AZ284=2,G284,0)</f>
        <v>0</v>
      </c>
      <c r="BC284" s="213">
        <f>IF(AZ284=3,G284,0)</f>
        <v>0</v>
      </c>
      <c r="BD284" s="213">
        <f>IF(AZ284=4,G284,0)</f>
        <v>0</v>
      </c>
      <c r="BE284" s="213">
        <f>IF(AZ284=5,G284,0)</f>
        <v>0</v>
      </c>
      <c r="CA284" s="240">
        <v>1</v>
      </c>
      <c r="CB284" s="240">
        <v>1</v>
      </c>
    </row>
    <row r="285" spans="1:15" ht="12.75">
      <c r="A285" s="249"/>
      <c r="B285" s="253"/>
      <c r="C285" s="809" t="s">
        <v>2042</v>
      </c>
      <c r="D285" s="810"/>
      <c r="E285" s="254">
        <v>84.3</v>
      </c>
      <c r="F285" s="255"/>
      <c r="G285" s="256"/>
      <c r="H285" s="257"/>
      <c r="I285" s="251"/>
      <c r="J285" s="258"/>
      <c r="K285" s="251"/>
      <c r="M285" s="252" t="s">
        <v>2042</v>
      </c>
      <c r="O285" s="240"/>
    </row>
    <row r="286" spans="1:15" ht="12.75">
      <c r="A286" s="249"/>
      <c r="B286" s="253"/>
      <c r="C286" s="809" t="s">
        <v>2043</v>
      </c>
      <c r="D286" s="810"/>
      <c r="E286" s="254">
        <v>3.7</v>
      </c>
      <c r="F286" s="255"/>
      <c r="G286" s="256"/>
      <c r="H286" s="257"/>
      <c r="I286" s="251"/>
      <c r="J286" s="258"/>
      <c r="K286" s="251"/>
      <c r="M286" s="252" t="s">
        <v>2043</v>
      </c>
      <c r="O286" s="240"/>
    </row>
    <row r="287" spans="1:15" ht="12.75">
      <c r="A287" s="249"/>
      <c r="B287" s="253"/>
      <c r="C287" s="809" t="s">
        <v>1870</v>
      </c>
      <c r="D287" s="810"/>
      <c r="E287" s="254">
        <v>0</v>
      </c>
      <c r="F287" s="255"/>
      <c r="G287" s="256"/>
      <c r="H287" s="257"/>
      <c r="I287" s="251"/>
      <c r="J287" s="258"/>
      <c r="K287" s="251"/>
      <c r="M287" s="252" t="s">
        <v>1870</v>
      </c>
      <c r="O287" s="240"/>
    </row>
    <row r="288" spans="1:15" ht="12.75">
      <c r="A288" s="249"/>
      <c r="B288" s="253"/>
      <c r="C288" s="809" t="s">
        <v>2044</v>
      </c>
      <c r="D288" s="810"/>
      <c r="E288" s="254">
        <v>4.3</v>
      </c>
      <c r="F288" s="255"/>
      <c r="G288" s="256"/>
      <c r="H288" s="257"/>
      <c r="I288" s="251"/>
      <c r="J288" s="258"/>
      <c r="K288" s="251"/>
      <c r="M288" s="252" t="s">
        <v>2044</v>
      </c>
      <c r="O288" s="240"/>
    </row>
    <row r="289" spans="1:15" ht="22.5">
      <c r="A289" s="249"/>
      <c r="B289" s="253"/>
      <c r="C289" s="809" t="s">
        <v>2045</v>
      </c>
      <c r="D289" s="810"/>
      <c r="E289" s="254">
        <v>93.7</v>
      </c>
      <c r="F289" s="255"/>
      <c r="G289" s="256"/>
      <c r="H289" s="257"/>
      <c r="I289" s="251"/>
      <c r="J289" s="258"/>
      <c r="K289" s="251"/>
      <c r="M289" s="252" t="s">
        <v>2045</v>
      </c>
      <c r="O289" s="240"/>
    </row>
    <row r="290" spans="1:15" ht="12.75">
      <c r="A290" s="249"/>
      <c r="B290" s="253"/>
      <c r="C290" s="809" t="s">
        <v>1873</v>
      </c>
      <c r="D290" s="810"/>
      <c r="E290" s="254">
        <v>0</v>
      </c>
      <c r="F290" s="255"/>
      <c r="G290" s="256"/>
      <c r="H290" s="257"/>
      <c r="I290" s="251"/>
      <c r="J290" s="258"/>
      <c r="K290" s="251"/>
      <c r="M290" s="252" t="s">
        <v>1873</v>
      </c>
      <c r="O290" s="240"/>
    </row>
    <row r="291" spans="1:15" ht="12.75">
      <c r="A291" s="249"/>
      <c r="B291" s="253"/>
      <c r="C291" s="809" t="s">
        <v>2046</v>
      </c>
      <c r="D291" s="810"/>
      <c r="E291" s="254">
        <v>4</v>
      </c>
      <c r="F291" s="255"/>
      <c r="G291" s="256"/>
      <c r="H291" s="257"/>
      <c r="I291" s="251"/>
      <c r="J291" s="258"/>
      <c r="K291" s="251"/>
      <c r="M291" s="252" t="s">
        <v>2046</v>
      </c>
      <c r="O291" s="240"/>
    </row>
    <row r="292" spans="1:15" ht="12.75">
      <c r="A292" s="249"/>
      <c r="B292" s="253"/>
      <c r="C292" s="809" t="s">
        <v>2047</v>
      </c>
      <c r="D292" s="810"/>
      <c r="E292" s="254">
        <v>4.5</v>
      </c>
      <c r="F292" s="255"/>
      <c r="G292" s="256"/>
      <c r="H292" s="257"/>
      <c r="I292" s="251"/>
      <c r="J292" s="258"/>
      <c r="K292" s="251"/>
      <c r="M292" s="252" t="s">
        <v>2047</v>
      </c>
      <c r="O292" s="240"/>
    </row>
    <row r="293" spans="1:15" ht="12.75">
      <c r="A293" s="249"/>
      <c r="B293" s="253"/>
      <c r="C293" s="809" t="s">
        <v>2048</v>
      </c>
      <c r="D293" s="810"/>
      <c r="E293" s="254">
        <v>0</v>
      </c>
      <c r="F293" s="255"/>
      <c r="G293" s="256"/>
      <c r="H293" s="257"/>
      <c r="I293" s="251"/>
      <c r="J293" s="258"/>
      <c r="K293" s="251"/>
      <c r="M293" s="252" t="s">
        <v>2048</v>
      </c>
      <c r="O293" s="240"/>
    </row>
    <row r="294" spans="1:15" ht="12.75">
      <c r="A294" s="249"/>
      <c r="B294" s="253"/>
      <c r="C294" s="809" t="s">
        <v>2049</v>
      </c>
      <c r="D294" s="810"/>
      <c r="E294" s="254">
        <v>77.4</v>
      </c>
      <c r="F294" s="255"/>
      <c r="G294" s="256"/>
      <c r="H294" s="257"/>
      <c r="I294" s="251"/>
      <c r="J294" s="258"/>
      <c r="K294" s="251"/>
      <c r="M294" s="252" t="s">
        <v>2049</v>
      </c>
      <c r="O294" s="240"/>
    </row>
    <row r="295" spans="1:15" ht="22.5">
      <c r="A295" s="249"/>
      <c r="B295" s="253"/>
      <c r="C295" s="809" t="s">
        <v>2050</v>
      </c>
      <c r="D295" s="810"/>
      <c r="E295" s="254">
        <v>119.3</v>
      </c>
      <c r="F295" s="255"/>
      <c r="G295" s="256"/>
      <c r="H295" s="257"/>
      <c r="I295" s="251"/>
      <c r="J295" s="258"/>
      <c r="K295" s="251"/>
      <c r="M295" s="252" t="s">
        <v>2050</v>
      </c>
      <c r="O295" s="240"/>
    </row>
    <row r="296" spans="1:15" ht="12.75">
      <c r="A296" s="249"/>
      <c r="B296" s="253"/>
      <c r="C296" s="809" t="s">
        <v>2051</v>
      </c>
      <c r="D296" s="810"/>
      <c r="E296" s="254">
        <v>0.7</v>
      </c>
      <c r="F296" s="255"/>
      <c r="G296" s="256"/>
      <c r="H296" s="257"/>
      <c r="I296" s="251"/>
      <c r="J296" s="258"/>
      <c r="K296" s="251"/>
      <c r="M296" s="252" t="s">
        <v>2051</v>
      </c>
      <c r="O296" s="240"/>
    </row>
    <row r="297" spans="1:15" ht="12.75">
      <c r="A297" s="249"/>
      <c r="B297" s="253"/>
      <c r="C297" s="809" t="s">
        <v>2052</v>
      </c>
      <c r="D297" s="810"/>
      <c r="E297" s="254">
        <v>61.3</v>
      </c>
      <c r="F297" s="255"/>
      <c r="G297" s="256"/>
      <c r="H297" s="257"/>
      <c r="I297" s="251"/>
      <c r="J297" s="258"/>
      <c r="K297" s="251"/>
      <c r="M297" s="252" t="s">
        <v>2052</v>
      </c>
      <c r="O297" s="240"/>
    </row>
    <row r="298" spans="1:15" ht="12.75">
      <c r="A298" s="249"/>
      <c r="B298" s="253"/>
      <c r="C298" s="809" t="s">
        <v>2053</v>
      </c>
      <c r="D298" s="810"/>
      <c r="E298" s="254">
        <v>0</v>
      </c>
      <c r="F298" s="255"/>
      <c r="G298" s="256"/>
      <c r="H298" s="257"/>
      <c r="I298" s="251"/>
      <c r="J298" s="258"/>
      <c r="K298" s="251"/>
      <c r="M298" s="252" t="s">
        <v>2053</v>
      </c>
      <c r="O298" s="240"/>
    </row>
    <row r="299" spans="1:15" ht="22.5">
      <c r="A299" s="249"/>
      <c r="B299" s="253"/>
      <c r="C299" s="809" t="s">
        <v>2054</v>
      </c>
      <c r="D299" s="810"/>
      <c r="E299" s="254">
        <v>0</v>
      </c>
      <c r="F299" s="255"/>
      <c r="G299" s="256"/>
      <c r="H299" s="257"/>
      <c r="I299" s="251"/>
      <c r="J299" s="258"/>
      <c r="K299" s="251"/>
      <c r="M299" s="252" t="s">
        <v>2054</v>
      </c>
      <c r="O299" s="240"/>
    </row>
    <row r="300" spans="1:15" ht="12.75">
      <c r="A300" s="249"/>
      <c r="B300" s="253"/>
      <c r="C300" s="809" t="s">
        <v>2055</v>
      </c>
      <c r="D300" s="810"/>
      <c r="E300" s="254">
        <v>1</v>
      </c>
      <c r="F300" s="255"/>
      <c r="G300" s="256"/>
      <c r="H300" s="257"/>
      <c r="I300" s="251"/>
      <c r="J300" s="258"/>
      <c r="K300" s="251"/>
      <c r="M300" s="252" t="s">
        <v>2055</v>
      </c>
      <c r="O300" s="240"/>
    </row>
    <row r="301" spans="1:15" ht="12.75">
      <c r="A301" s="249"/>
      <c r="B301" s="253"/>
      <c r="C301" s="809" t="s">
        <v>2056</v>
      </c>
      <c r="D301" s="810"/>
      <c r="E301" s="254">
        <v>3</v>
      </c>
      <c r="F301" s="255"/>
      <c r="G301" s="256"/>
      <c r="H301" s="257"/>
      <c r="I301" s="251"/>
      <c r="J301" s="258"/>
      <c r="K301" s="251"/>
      <c r="M301" s="252" t="s">
        <v>2056</v>
      </c>
      <c r="O301" s="240"/>
    </row>
    <row r="302" spans="1:15" ht="12.75">
      <c r="A302" s="249"/>
      <c r="B302" s="253"/>
      <c r="C302" s="809" t="s">
        <v>2057</v>
      </c>
      <c r="D302" s="810"/>
      <c r="E302" s="254">
        <v>26</v>
      </c>
      <c r="F302" s="255"/>
      <c r="G302" s="256"/>
      <c r="H302" s="257"/>
      <c r="I302" s="251"/>
      <c r="J302" s="258"/>
      <c r="K302" s="251"/>
      <c r="M302" s="252" t="s">
        <v>2057</v>
      </c>
      <c r="O302" s="240"/>
    </row>
    <row r="303" spans="1:15" ht="12.75">
      <c r="A303" s="249"/>
      <c r="B303" s="253"/>
      <c r="C303" s="809" t="s">
        <v>2058</v>
      </c>
      <c r="D303" s="810"/>
      <c r="E303" s="254">
        <v>5</v>
      </c>
      <c r="F303" s="255"/>
      <c r="G303" s="256"/>
      <c r="H303" s="257"/>
      <c r="I303" s="251"/>
      <c r="J303" s="258"/>
      <c r="K303" s="251"/>
      <c r="M303" s="252" t="s">
        <v>2058</v>
      </c>
      <c r="O303" s="240"/>
    </row>
    <row r="304" spans="1:15" ht="12.75">
      <c r="A304" s="249"/>
      <c r="B304" s="253"/>
      <c r="C304" s="809" t="s">
        <v>2059</v>
      </c>
      <c r="D304" s="810"/>
      <c r="E304" s="254">
        <v>4.5</v>
      </c>
      <c r="F304" s="255"/>
      <c r="G304" s="256"/>
      <c r="H304" s="257"/>
      <c r="I304" s="251"/>
      <c r="J304" s="258"/>
      <c r="K304" s="251"/>
      <c r="M304" s="252" t="s">
        <v>2059</v>
      </c>
      <c r="O304" s="240"/>
    </row>
    <row r="305" spans="1:80" ht="12.75">
      <c r="A305" s="241">
        <v>28</v>
      </c>
      <c r="B305" s="242" t="s">
        <v>273</v>
      </c>
      <c r="C305" s="243" t="s">
        <v>274</v>
      </c>
      <c r="D305" s="244" t="s">
        <v>216</v>
      </c>
      <c r="E305" s="245">
        <v>497.627</v>
      </c>
      <c r="F305" s="828"/>
      <c r="G305" s="246">
        <f>E305*F305</f>
        <v>0</v>
      </c>
      <c r="H305" s="247">
        <v>0.00048</v>
      </c>
      <c r="I305" s="248">
        <f>E305*H305</f>
        <v>0.23886096</v>
      </c>
      <c r="J305" s="247"/>
      <c r="K305" s="248">
        <f>E305*J305</f>
        <v>0</v>
      </c>
      <c r="O305" s="240">
        <v>2</v>
      </c>
      <c r="AA305" s="213">
        <v>3</v>
      </c>
      <c r="AB305" s="213">
        <v>1</v>
      </c>
      <c r="AC305" s="213" t="s">
        <v>273</v>
      </c>
      <c r="AZ305" s="213">
        <v>1</v>
      </c>
      <c r="BA305" s="213">
        <f>IF(AZ305=1,G305,0)</f>
        <v>0</v>
      </c>
      <c r="BB305" s="213">
        <f>IF(AZ305=2,G305,0)</f>
        <v>0</v>
      </c>
      <c r="BC305" s="213">
        <f>IF(AZ305=3,G305,0)</f>
        <v>0</v>
      </c>
      <c r="BD305" s="213">
        <f>IF(AZ305=4,G305,0)</f>
        <v>0</v>
      </c>
      <c r="BE305" s="213">
        <f>IF(AZ305=5,G305,0)</f>
        <v>0</v>
      </c>
      <c r="CA305" s="240">
        <v>3</v>
      </c>
      <c r="CB305" s="240">
        <v>1</v>
      </c>
    </row>
    <row r="306" spans="1:15" ht="12.75">
      <c r="A306" s="249"/>
      <c r="B306" s="250"/>
      <c r="C306" s="768" t="s">
        <v>1315</v>
      </c>
      <c r="D306" s="769"/>
      <c r="E306" s="769"/>
      <c r="F306" s="769"/>
      <c r="G306" s="770"/>
      <c r="I306" s="251"/>
      <c r="K306" s="251"/>
      <c r="L306" s="252" t="s">
        <v>1315</v>
      </c>
      <c r="O306" s="240">
        <v>3</v>
      </c>
    </row>
    <row r="307" spans="1:15" ht="12.75">
      <c r="A307" s="249"/>
      <c r="B307" s="253"/>
      <c r="C307" s="809" t="s">
        <v>2060</v>
      </c>
      <c r="D307" s="810"/>
      <c r="E307" s="254">
        <v>497.627</v>
      </c>
      <c r="F307" s="255"/>
      <c r="G307" s="256"/>
      <c r="H307" s="257"/>
      <c r="I307" s="251"/>
      <c r="J307" s="258"/>
      <c r="K307" s="251"/>
      <c r="M307" s="252" t="s">
        <v>2060</v>
      </c>
      <c r="O307" s="240"/>
    </row>
    <row r="308" spans="1:57" ht="12.75">
      <c r="A308" s="259"/>
      <c r="B308" s="260" t="s">
        <v>96</v>
      </c>
      <c r="C308" s="261" t="s">
        <v>268</v>
      </c>
      <c r="D308" s="262"/>
      <c r="E308" s="263"/>
      <c r="F308" s="264"/>
      <c r="G308" s="265">
        <f>SUM(G281:G307)</f>
        <v>0</v>
      </c>
      <c r="H308" s="266"/>
      <c r="I308" s="267">
        <f>SUM(I281:I307)</f>
        <v>42.81922671</v>
      </c>
      <c r="J308" s="266"/>
      <c r="K308" s="267">
        <f>SUM(K281:K307)</f>
        <v>0</v>
      </c>
      <c r="O308" s="240">
        <v>4</v>
      </c>
      <c r="BA308" s="268">
        <f>SUM(BA281:BA307)</f>
        <v>0</v>
      </c>
      <c r="BB308" s="268">
        <f>SUM(BB281:BB307)</f>
        <v>0</v>
      </c>
      <c r="BC308" s="268">
        <f>SUM(BC281:BC307)</f>
        <v>0</v>
      </c>
      <c r="BD308" s="268">
        <f>SUM(BD281:BD307)</f>
        <v>0</v>
      </c>
      <c r="BE308" s="268">
        <f>SUM(BE281:BE307)</f>
        <v>0</v>
      </c>
    </row>
    <row r="309" spans="1:15" ht="12.75">
      <c r="A309" s="230" t="s">
        <v>93</v>
      </c>
      <c r="B309" s="231" t="s">
        <v>527</v>
      </c>
      <c r="C309" s="232" t="s">
        <v>528</v>
      </c>
      <c r="D309" s="233"/>
      <c r="E309" s="234"/>
      <c r="F309" s="234"/>
      <c r="G309" s="235"/>
      <c r="H309" s="236"/>
      <c r="I309" s="237"/>
      <c r="J309" s="238"/>
      <c r="K309" s="239"/>
      <c r="O309" s="240">
        <v>1</v>
      </c>
    </row>
    <row r="310" spans="1:80" ht="12.75">
      <c r="A310" s="241">
        <v>29</v>
      </c>
      <c r="B310" s="242" t="s">
        <v>1317</v>
      </c>
      <c r="C310" s="243" t="s">
        <v>1318</v>
      </c>
      <c r="D310" s="244" t="s">
        <v>186</v>
      </c>
      <c r="E310" s="245">
        <v>70.087</v>
      </c>
      <c r="F310" s="828"/>
      <c r="G310" s="246">
        <f>E310*F310</f>
        <v>0</v>
      </c>
      <c r="H310" s="247">
        <v>1.89077</v>
      </c>
      <c r="I310" s="248">
        <f>E310*H310</f>
        <v>132.51839699</v>
      </c>
      <c r="J310" s="247">
        <v>0</v>
      </c>
      <c r="K310" s="248">
        <f>E310*J310</f>
        <v>0</v>
      </c>
      <c r="O310" s="240">
        <v>2</v>
      </c>
      <c r="AA310" s="213">
        <v>1</v>
      </c>
      <c r="AB310" s="213">
        <v>1</v>
      </c>
      <c r="AC310" s="213">
        <v>1</v>
      </c>
      <c r="AZ310" s="213">
        <v>1</v>
      </c>
      <c r="BA310" s="213">
        <f>IF(AZ310=1,G310,0)</f>
        <v>0</v>
      </c>
      <c r="BB310" s="213">
        <f>IF(AZ310=2,G310,0)</f>
        <v>0</v>
      </c>
      <c r="BC310" s="213">
        <f>IF(AZ310=3,G310,0)</f>
        <v>0</v>
      </c>
      <c r="BD310" s="213">
        <f>IF(AZ310=4,G310,0)</f>
        <v>0</v>
      </c>
      <c r="BE310" s="213">
        <f>IF(AZ310=5,G310,0)</f>
        <v>0</v>
      </c>
      <c r="CA310" s="240">
        <v>1</v>
      </c>
      <c r="CB310" s="240">
        <v>1</v>
      </c>
    </row>
    <row r="311" spans="1:15" ht="22.5">
      <c r="A311" s="249"/>
      <c r="B311" s="253"/>
      <c r="C311" s="809" t="s">
        <v>2061</v>
      </c>
      <c r="D311" s="810"/>
      <c r="E311" s="254">
        <v>7.587</v>
      </c>
      <c r="F311" s="255"/>
      <c r="G311" s="256"/>
      <c r="H311" s="257"/>
      <c r="I311" s="251"/>
      <c r="J311" s="258"/>
      <c r="K311" s="251"/>
      <c r="M311" s="252" t="s">
        <v>2061</v>
      </c>
      <c r="O311" s="240"/>
    </row>
    <row r="312" spans="1:15" ht="22.5">
      <c r="A312" s="249"/>
      <c r="B312" s="253"/>
      <c r="C312" s="809" t="s">
        <v>2062</v>
      </c>
      <c r="D312" s="810"/>
      <c r="E312" s="254">
        <v>0.333</v>
      </c>
      <c r="F312" s="255"/>
      <c r="G312" s="256"/>
      <c r="H312" s="257"/>
      <c r="I312" s="251"/>
      <c r="J312" s="258"/>
      <c r="K312" s="251"/>
      <c r="M312" s="252" t="s">
        <v>2062</v>
      </c>
      <c r="O312" s="240"/>
    </row>
    <row r="313" spans="1:15" ht="12.75">
      <c r="A313" s="249"/>
      <c r="B313" s="253"/>
      <c r="C313" s="809" t="s">
        <v>1870</v>
      </c>
      <c r="D313" s="810"/>
      <c r="E313" s="254">
        <v>0</v>
      </c>
      <c r="F313" s="255"/>
      <c r="G313" s="256"/>
      <c r="H313" s="257"/>
      <c r="I313" s="251"/>
      <c r="J313" s="258"/>
      <c r="K313" s="251"/>
      <c r="M313" s="252" t="s">
        <v>1870</v>
      </c>
      <c r="O313" s="240"/>
    </row>
    <row r="314" spans="1:15" ht="22.5">
      <c r="A314" s="249"/>
      <c r="B314" s="253"/>
      <c r="C314" s="809" t="s">
        <v>2063</v>
      </c>
      <c r="D314" s="810"/>
      <c r="E314" s="254">
        <v>0.387</v>
      </c>
      <c r="F314" s="255"/>
      <c r="G314" s="256"/>
      <c r="H314" s="257"/>
      <c r="I314" s="251"/>
      <c r="J314" s="258"/>
      <c r="K314" s="251"/>
      <c r="M314" s="252" t="s">
        <v>2063</v>
      </c>
      <c r="O314" s="240"/>
    </row>
    <row r="315" spans="1:15" ht="22.5">
      <c r="A315" s="249"/>
      <c r="B315" s="253"/>
      <c r="C315" s="809" t="s">
        <v>2064</v>
      </c>
      <c r="D315" s="810"/>
      <c r="E315" s="254">
        <v>7.9645</v>
      </c>
      <c r="F315" s="255"/>
      <c r="G315" s="256"/>
      <c r="H315" s="257"/>
      <c r="I315" s="251"/>
      <c r="J315" s="258"/>
      <c r="K315" s="251"/>
      <c r="M315" s="252" t="s">
        <v>2064</v>
      </c>
      <c r="O315" s="240"/>
    </row>
    <row r="316" spans="1:15" ht="12.75">
      <c r="A316" s="249"/>
      <c r="B316" s="253"/>
      <c r="C316" s="809" t="s">
        <v>1873</v>
      </c>
      <c r="D316" s="810"/>
      <c r="E316" s="254">
        <v>0</v>
      </c>
      <c r="F316" s="255"/>
      <c r="G316" s="256"/>
      <c r="H316" s="257"/>
      <c r="I316" s="251"/>
      <c r="J316" s="258"/>
      <c r="K316" s="251"/>
      <c r="M316" s="252" t="s">
        <v>1873</v>
      </c>
      <c r="O316" s="240"/>
    </row>
    <row r="317" spans="1:15" ht="22.5">
      <c r="A317" s="249"/>
      <c r="B317" s="253"/>
      <c r="C317" s="809" t="s">
        <v>2065</v>
      </c>
      <c r="D317" s="810"/>
      <c r="E317" s="254">
        <v>0.48</v>
      </c>
      <c r="F317" s="255"/>
      <c r="G317" s="256"/>
      <c r="H317" s="257"/>
      <c r="I317" s="251"/>
      <c r="J317" s="258"/>
      <c r="K317" s="251"/>
      <c r="M317" s="252" t="s">
        <v>2065</v>
      </c>
      <c r="O317" s="240"/>
    </row>
    <row r="318" spans="1:15" ht="22.5">
      <c r="A318" s="249"/>
      <c r="B318" s="253"/>
      <c r="C318" s="809" t="s">
        <v>2066</v>
      </c>
      <c r="D318" s="810"/>
      <c r="E318" s="254">
        <v>0.54</v>
      </c>
      <c r="F318" s="255"/>
      <c r="G318" s="256"/>
      <c r="H318" s="257"/>
      <c r="I318" s="251"/>
      <c r="J318" s="258"/>
      <c r="K318" s="251"/>
      <c r="M318" s="252" t="s">
        <v>2066</v>
      </c>
      <c r="O318" s="240"/>
    </row>
    <row r="319" spans="1:15" ht="22.5">
      <c r="A319" s="249"/>
      <c r="B319" s="253"/>
      <c r="C319" s="809" t="s">
        <v>2067</v>
      </c>
      <c r="D319" s="810"/>
      <c r="E319" s="254">
        <v>10.7755</v>
      </c>
      <c r="F319" s="255"/>
      <c r="G319" s="256"/>
      <c r="H319" s="257"/>
      <c r="I319" s="251"/>
      <c r="J319" s="258"/>
      <c r="K319" s="251"/>
      <c r="M319" s="252" t="s">
        <v>2067</v>
      </c>
      <c r="O319" s="240"/>
    </row>
    <row r="320" spans="1:15" ht="22.5">
      <c r="A320" s="249"/>
      <c r="B320" s="253"/>
      <c r="C320" s="809" t="s">
        <v>2068</v>
      </c>
      <c r="D320" s="810"/>
      <c r="E320" s="254">
        <v>9.288</v>
      </c>
      <c r="F320" s="255"/>
      <c r="G320" s="256"/>
      <c r="H320" s="257"/>
      <c r="I320" s="251"/>
      <c r="J320" s="258"/>
      <c r="K320" s="251"/>
      <c r="M320" s="252" t="s">
        <v>2068</v>
      </c>
      <c r="O320" s="240"/>
    </row>
    <row r="321" spans="1:15" ht="22.5">
      <c r="A321" s="249"/>
      <c r="B321" s="253"/>
      <c r="C321" s="809" t="s">
        <v>2069</v>
      </c>
      <c r="D321" s="810"/>
      <c r="E321" s="254">
        <v>13.7195</v>
      </c>
      <c r="F321" s="255"/>
      <c r="G321" s="256"/>
      <c r="H321" s="257"/>
      <c r="I321" s="251"/>
      <c r="J321" s="258"/>
      <c r="K321" s="251"/>
      <c r="M321" s="252" t="s">
        <v>2069</v>
      </c>
      <c r="O321" s="240"/>
    </row>
    <row r="322" spans="1:15" ht="22.5">
      <c r="A322" s="249"/>
      <c r="B322" s="253"/>
      <c r="C322" s="809" t="s">
        <v>2070</v>
      </c>
      <c r="D322" s="810"/>
      <c r="E322" s="254">
        <v>0.0805</v>
      </c>
      <c r="F322" s="255"/>
      <c r="G322" s="256"/>
      <c r="H322" s="257"/>
      <c r="I322" s="251"/>
      <c r="J322" s="258"/>
      <c r="K322" s="251"/>
      <c r="M322" s="252" t="s">
        <v>2070</v>
      </c>
      <c r="O322" s="240"/>
    </row>
    <row r="323" spans="1:15" ht="22.5">
      <c r="A323" s="249"/>
      <c r="B323" s="253"/>
      <c r="C323" s="809" t="s">
        <v>2071</v>
      </c>
      <c r="D323" s="810"/>
      <c r="E323" s="254">
        <v>5.517</v>
      </c>
      <c r="F323" s="255"/>
      <c r="G323" s="256"/>
      <c r="H323" s="257"/>
      <c r="I323" s="251"/>
      <c r="J323" s="258"/>
      <c r="K323" s="251"/>
      <c r="M323" s="252" t="s">
        <v>2071</v>
      </c>
      <c r="O323" s="240"/>
    </row>
    <row r="324" spans="1:15" ht="22.5">
      <c r="A324" s="249"/>
      <c r="B324" s="253"/>
      <c r="C324" s="809" t="s">
        <v>2072</v>
      </c>
      <c r="D324" s="810"/>
      <c r="E324" s="254">
        <v>0.102</v>
      </c>
      <c r="F324" s="255"/>
      <c r="G324" s="256"/>
      <c r="H324" s="257"/>
      <c r="I324" s="251"/>
      <c r="J324" s="258"/>
      <c r="K324" s="251"/>
      <c r="M324" s="252" t="s">
        <v>2072</v>
      </c>
      <c r="O324" s="240"/>
    </row>
    <row r="325" spans="1:15" ht="22.5">
      <c r="A325" s="249"/>
      <c r="B325" s="253"/>
      <c r="C325" s="809" t="s">
        <v>2073</v>
      </c>
      <c r="D325" s="810"/>
      <c r="E325" s="254">
        <v>9.758</v>
      </c>
      <c r="F325" s="255"/>
      <c r="G325" s="256"/>
      <c r="H325" s="257"/>
      <c r="I325" s="251"/>
      <c r="J325" s="258"/>
      <c r="K325" s="251"/>
      <c r="M325" s="252" t="s">
        <v>2073</v>
      </c>
      <c r="O325" s="240"/>
    </row>
    <row r="326" spans="1:15" ht="22.5">
      <c r="A326" s="249"/>
      <c r="B326" s="253"/>
      <c r="C326" s="809" t="s">
        <v>2074</v>
      </c>
      <c r="D326" s="810"/>
      <c r="E326" s="254">
        <v>0.09</v>
      </c>
      <c r="F326" s="255"/>
      <c r="G326" s="256"/>
      <c r="H326" s="257"/>
      <c r="I326" s="251"/>
      <c r="J326" s="258"/>
      <c r="K326" s="251"/>
      <c r="M326" s="252" t="s">
        <v>2074</v>
      </c>
      <c r="O326" s="240"/>
    </row>
    <row r="327" spans="1:15" ht="22.5">
      <c r="A327" s="249"/>
      <c r="B327" s="253"/>
      <c r="C327" s="809" t="s">
        <v>2075</v>
      </c>
      <c r="D327" s="810"/>
      <c r="E327" s="254">
        <v>0.27</v>
      </c>
      <c r="F327" s="255"/>
      <c r="G327" s="256"/>
      <c r="H327" s="257"/>
      <c r="I327" s="251"/>
      <c r="J327" s="258"/>
      <c r="K327" s="251"/>
      <c r="M327" s="252" t="s">
        <v>2075</v>
      </c>
      <c r="O327" s="240"/>
    </row>
    <row r="328" spans="1:15" ht="22.5">
      <c r="A328" s="249"/>
      <c r="B328" s="253"/>
      <c r="C328" s="809" t="s">
        <v>2076</v>
      </c>
      <c r="D328" s="810"/>
      <c r="E328" s="254">
        <v>2.34</v>
      </c>
      <c r="F328" s="255"/>
      <c r="G328" s="256"/>
      <c r="H328" s="257"/>
      <c r="I328" s="251"/>
      <c r="J328" s="258"/>
      <c r="K328" s="251"/>
      <c r="M328" s="252" t="s">
        <v>2076</v>
      </c>
      <c r="O328" s="240"/>
    </row>
    <row r="329" spans="1:15" ht="22.5">
      <c r="A329" s="249"/>
      <c r="B329" s="253"/>
      <c r="C329" s="809" t="s">
        <v>2077</v>
      </c>
      <c r="D329" s="810"/>
      <c r="E329" s="254">
        <v>0.45</v>
      </c>
      <c r="F329" s="255"/>
      <c r="G329" s="256"/>
      <c r="H329" s="257"/>
      <c r="I329" s="251"/>
      <c r="J329" s="258"/>
      <c r="K329" s="251"/>
      <c r="M329" s="252" t="s">
        <v>2077</v>
      </c>
      <c r="O329" s="240"/>
    </row>
    <row r="330" spans="1:15" ht="22.5">
      <c r="A330" s="249"/>
      <c r="B330" s="253"/>
      <c r="C330" s="809" t="s">
        <v>2078</v>
      </c>
      <c r="D330" s="810"/>
      <c r="E330" s="254">
        <v>0.405</v>
      </c>
      <c r="F330" s="255"/>
      <c r="G330" s="256"/>
      <c r="H330" s="257"/>
      <c r="I330" s="251"/>
      <c r="J330" s="258"/>
      <c r="K330" s="251"/>
      <c r="M330" s="252" t="s">
        <v>2078</v>
      </c>
      <c r="O330" s="240"/>
    </row>
    <row r="331" spans="1:80" ht="12.75">
      <c r="A331" s="241">
        <v>30</v>
      </c>
      <c r="B331" s="242" t="s">
        <v>689</v>
      </c>
      <c r="C331" s="243" t="s">
        <v>690</v>
      </c>
      <c r="D331" s="244" t="s">
        <v>183</v>
      </c>
      <c r="E331" s="245">
        <v>27</v>
      </c>
      <c r="F331" s="828"/>
      <c r="G331" s="246">
        <f>E331*F331</f>
        <v>0</v>
      </c>
      <c r="H331" s="247">
        <v>0.005</v>
      </c>
      <c r="I331" s="248">
        <f>E331*H331</f>
        <v>0.135</v>
      </c>
      <c r="J331" s="247">
        <v>0</v>
      </c>
      <c r="K331" s="248">
        <f>E331*J331</f>
        <v>0</v>
      </c>
      <c r="O331" s="240">
        <v>2</v>
      </c>
      <c r="AA331" s="213">
        <v>1</v>
      </c>
      <c r="AB331" s="213">
        <v>1</v>
      </c>
      <c r="AC331" s="213">
        <v>1</v>
      </c>
      <c r="AZ331" s="213">
        <v>1</v>
      </c>
      <c r="BA331" s="213">
        <f>IF(AZ331=1,G331,0)</f>
        <v>0</v>
      </c>
      <c r="BB331" s="213">
        <f>IF(AZ331=2,G331,0)</f>
        <v>0</v>
      </c>
      <c r="BC331" s="213">
        <f>IF(AZ331=3,G331,0)</f>
        <v>0</v>
      </c>
      <c r="BD331" s="213">
        <f>IF(AZ331=4,G331,0)</f>
        <v>0</v>
      </c>
      <c r="BE331" s="213">
        <f>IF(AZ331=5,G331,0)</f>
        <v>0</v>
      </c>
      <c r="CA331" s="240">
        <v>1</v>
      </c>
      <c r="CB331" s="240">
        <v>1</v>
      </c>
    </row>
    <row r="332" spans="1:15" ht="12.75">
      <c r="A332" s="249"/>
      <c r="B332" s="250"/>
      <c r="C332" s="768" t="s">
        <v>691</v>
      </c>
      <c r="D332" s="769"/>
      <c r="E332" s="769"/>
      <c r="F332" s="769"/>
      <c r="G332" s="770"/>
      <c r="I332" s="251"/>
      <c r="K332" s="251"/>
      <c r="L332" s="252" t="s">
        <v>691</v>
      </c>
      <c r="O332" s="240">
        <v>3</v>
      </c>
    </row>
    <row r="333" spans="1:15" ht="12.75">
      <c r="A333" s="249"/>
      <c r="B333" s="250"/>
      <c r="C333" s="768" t="s">
        <v>692</v>
      </c>
      <c r="D333" s="769"/>
      <c r="E333" s="769"/>
      <c r="F333" s="769"/>
      <c r="G333" s="770"/>
      <c r="I333" s="251"/>
      <c r="K333" s="251"/>
      <c r="L333" s="252" t="s">
        <v>692</v>
      </c>
      <c r="O333" s="240">
        <v>3</v>
      </c>
    </row>
    <row r="334" spans="1:15" ht="12.75">
      <c r="A334" s="249"/>
      <c r="B334" s="253"/>
      <c r="C334" s="809" t="s">
        <v>2079</v>
      </c>
      <c r="D334" s="810"/>
      <c r="E334" s="254">
        <v>27</v>
      </c>
      <c r="F334" s="255"/>
      <c r="G334" s="256"/>
      <c r="H334" s="257"/>
      <c r="I334" s="251"/>
      <c r="J334" s="258"/>
      <c r="K334" s="251"/>
      <c r="M334" s="252" t="s">
        <v>2079</v>
      </c>
      <c r="O334" s="240"/>
    </row>
    <row r="335" spans="1:80" ht="12.75">
      <c r="A335" s="241">
        <v>31</v>
      </c>
      <c r="B335" s="242" t="s">
        <v>694</v>
      </c>
      <c r="C335" s="243" t="s">
        <v>695</v>
      </c>
      <c r="D335" s="244" t="s">
        <v>186</v>
      </c>
      <c r="E335" s="245">
        <v>3.375</v>
      </c>
      <c r="F335" s="828"/>
      <c r="G335" s="246">
        <f>E335*F335</f>
        <v>0</v>
      </c>
      <c r="H335" s="247">
        <v>2.355</v>
      </c>
      <c r="I335" s="248">
        <f>E335*H335</f>
        <v>7.948125</v>
      </c>
      <c r="J335" s="247">
        <v>0</v>
      </c>
      <c r="K335" s="248">
        <f>E335*J335</f>
        <v>0</v>
      </c>
      <c r="O335" s="240">
        <v>2</v>
      </c>
      <c r="AA335" s="213">
        <v>1</v>
      </c>
      <c r="AB335" s="213">
        <v>1</v>
      </c>
      <c r="AC335" s="213">
        <v>1</v>
      </c>
      <c r="AZ335" s="213">
        <v>1</v>
      </c>
      <c r="BA335" s="213">
        <f>IF(AZ335=1,G335,0)</f>
        <v>0</v>
      </c>
      <c r="BB335" s="213">
        <f>IF(AZ335=2,G335,0)</f>
        <v>0</v>
      </c>
      <c r="BC335" s="213">
        <f>IF(AZ335=3,G335,0)</f>
        <v>0</v>
      </c>
      <c r="BD335" s="213">
        <f>IF(AZ335=4,G335,0)</f>
        <v>0</v>
      </c>
      <c r="BE335" s="213">
        <f>IF(AZ335=5,G335,0)</f>
        <v>0</v>
      </c>
      <c r="CA335" s="240">
        <v>1</v>
      </c>
      <c r="CB335" s="240">
        <v>1</v>
      </c>
    </row>
    <row r="336" spans="1:15" ht="12.75">
      <c r="A336" s="249"/>
      <c r="B336" s="250"/>
      <c r="C336" s="768" t="s">
        <v>696</v>
      </c>
      <c r="D336" s="769"/>
      <c r="E336" s="769"/>
      <c r="F336" s="769"/>
      <c r="G336" s="770"/>
      <c r="I336" s="251"/>
      <c r="K336" s="251"/>
      <c r="L336" s="252" t="s">
        <v>696</v>
      </c>
      <c r="O336" s="240">
        <v>3</v>
      </c>
    </row>
    <row r="337" spans="1:15" ht="12.75">
      <c r="A337" s="249"/>
      <c r="B337" s="253"/>
      <c r="C337" s="809" t="s">
        <v>2080</v>
      </c>
      <c r="D337" s="810"/>
      <c r="E337" s="254">
        <v>3.375</v>
      </c>
      <c r="F337" s="255"/>
      <c r="G337" s="256"/>
      <c r="H337" s="257"/>
      <c r="I337" s="251"/>
      <c r="J337" s="258"/>
      <c r="K337" s="251"/>
      <c r="M337" s="252" t="s">
        <v>2080</v>
      </c>
      <c r="O337" s="240"/>
    </row>
    <row r="338" spans="1:57" ht="12.75">
      <c r="A338" s="259"/>
      <c r="B338" s="260" t="s">
        <v>96</v>
      </c>
      <c r="C338" s="261" t="s">
        <v>529</v>
      </c>
      <c r="D338" s="262"/>
      <c r="E338" s="263"/>
      <c r="F338" s="264"/>
      <c r="G338" s="265">
        <f>SUM(G309:G337)</f>
        <v>0</v>
      </c>
      <c r="H338" s="266"/>
      <c r="I338" s="267">
        <f>SUM(I309:I337)</f>
        <v>140.60152199</v>
      </c>
      <c r="J338" s="266"/>
      <c r="K338" s="267">
        <f>SUM(K309:K337)</f>
        <v>0</v>
      </c>
      <c r="O338" s="240">
        <v>4</v>
      </c>
      <c r="BA338" s="268">
        <f>SUM(BA309:BA337)</f>
        <v>0</v>
      </c>
      <c r="BB338" s="268">
        <f>SUM(BB309:BB337)</f>
        <v>0</v>
      </c>
      <c r="BC338" s="268">
        <f>SUM(BC309:BC337)</f>
        <v>0</v>
      </c>
      <c r="BD338" s="268">
        <f>SUM(BD309:BD337)</f>
        <v>0</v>
      </c>
      <c r="BE338" s="268">
        <f>SUM(BE309:BE337)</f>
        <v>0</v>
      </c>
    </row>
    <row r="339" spans="1:15" ht="12.75">
      <c r="A339" s="230" t="s">
        <v>93</v>
      </c>
      <c r="B339" s="231" t="s">
        <v>1336</v>
      </c>
      <c r="C339" s="232" t="s">
        <v>1337</v>
      </c>
      <c r="D339" s="233"/>
      <c r="E339" s="234"/>
      <c r="F339" s="234"/>
      <c r="G339" s="235"/>
      <c r="H339" s="236"/>
      <c r="I339" s="237"/>
      <c r="J339" s="238"/>
      <c r="K339" s="239"/>
      <c r="O339" s="240">
        <v>1</v>
      </c>
    </row>
    <row r="340" spans="1:80" ht="12.75">
      <c r="A340" s="241">
        <v>32</v>
      </c>
      <c r="B340" s="242" t="s">
        <v>683</v>
      </c>
      <c r="C340" s="243" t="s">
        <v>684</v>
      </c>
      <c r="D340" s="244" t="s">
        <v>216</v>
      </c>
      <c r="E340" s="245">
        <v>218</v>
      </c>
      <c r="F340" s="828"/>
      <c r="G340" s="246">
        <f>E340*F340</f>
        <v>0</v>
      </c>
      <c r="H340" s="247">
        <v>0</v>
      </c>
      <c r="I340" s="248">
        <f>E340*H340</f>
        <v>0</v>
      </c>
      <c r="J340" s="247">
        <v>0</v>
      </c>
      <c r="K340" s="248">
        <f>E340*J340</f>
        <v>0</v>
      </c>
      <c r="O340" s="240">
        <v>2</v>
      </c>
      <c r="AA340" s="213">
        <v>1</v>
      </c>
      <c r="AB340" s="213">
        <v>1</v>
      </c>
      <c r="AC340" s="213">
        <v>1</v>
      </c>
      <c r="AZ340" s="213">
        <v>1</v>
      </c>
      <c r="BA340" s="213">
        <f>IF(AZ340=1,G340,0)</f>
        <v>0</v>
      </c>
      <c r="BB340" s="213">
        <f>IF(AZ340=2,G340,0)</f>
        <v>0</v>
      </c>
      <c r="BC340" s="213">
        <f>IF(AZ340=3,G340,0)</f>
        <v>0</v>
      </c>
      <c r="BD340" s="213">
        <f>IF(AZ340=4,G340,0)</f>
        <v>0</v>
      </c>
      <c r="BE340" s="213">
        <f>IF(AZ340=5,G340,0)</f>
        <v>0</v>
      </c>
      <c r="CA340" s="240">
        <v>1</v>
      </c>
      <c r="CB340" s="240">
        <v>1</v>
      </c>
    </row>
    <row r="341" spans="1:15" ht="22.5">
      <c r="A341" s="249"/>
      <c r="B341" s="250"/>
      <c r="C341" s="768" t="s">
        <v>2081</v>
      </c>
      <c r="D341" s="769"/>
      <c r="E341" s="769"/>
      <c r="F341" s="769"/>
      <c r="G341" s="770"/>
      <c r="I341" s="251"/>
      <c r="K341" s="251"/>
      <c r="L341" s="252" t="s">
        <v>2081</v>
      </c>
      <c r="O341" s="240">
        <v>3</v>
      </c>
    </row>
    <row r="342" spans="1:15" ht="12.75">
      <c r="A342" s="249"/>
      <c r="B342" s="253"/>
      <c r="C342" s="809" t="s">
        <v>2082</v>
      </c>
      <c r="D342" s="810"/>
      <c r="E342" s="254">
        <v>98</v>
      </c>
      <c r="F342" s="255"/>
      <c r="G342" s="256"/>
      <c r="H342" s="257"/>
      <c r="I342" s="251"/>
      <c r="J342" s="258"/>
      <c r="K342" s="251"/>
      <c r="M342" s="252" t="s">
        <v>2082</v>
      </c>
      <c r="O342" s="240"/>
    </row>
    <row r="343" spans="1:15" ht="12.75">
      <c r="A343" s="249"/>
      <c r="B343" s="253"/>
      <c r="C343" s="809" t="s">
        <v>2083</v>
      </c>
      <c r="D343" s="810"/>
      <c r="E343" s="254">
        <v>116</v>
      </c>
      <c r="F343" s="255"/>
      <c r="G343" s="256"/>
      <c r="H343" s="257"/>
      <c r="I343" s="251"/>
      <c r="J343" s="258"/>
      <c r="K343" s="251"/>
      <c r="M343" s="252" t="s">
        <v>2083</v>
      </c>
      <c r="O343" s="240"/>
    </row>
    <row r="344" spans="1:15" ht="12.75">
      <c r="A344" s="249"/>
      <c r="B344" s="253"/>
      <c r="C344" s="809" t="s">
        <v>2084</v>
      </c>
      <c r="D344" s="810"/>
      <c r="E344" s="254">
        <v>4</v>
      </c>
      <c r="F344" s="255"/>
      <c r="G344" s="256"/>
      <c r="H344" s="257"/>
      <c r="I344" s="251"/>
      <c r="J344" s="258"/>
      <c r="K344" s="251"/>
      <c r="M344" s="252" t="s">
        <v>2084</v>
      </c>
      <c r="O344" s="240"/>
    </row>
    <row r="345" spans="1:80" ht="12.75">
      <c r="A345" s="241">
        <v>33</v>
      </c>
      <c r="B345" s="242" t="s">
        <v>1697</v>
      </c>
      <c r="C345" s="243" t="s">
        <v>1698</v>
      </c>
      <c r="D345" s="244" t="s">
        <v>216</v>
      </c>
      <c r="E345" s="245">
        <v>218</v>
      </c>
      <c r="F345" s="828"/>
      <c r="G345" s="246">
        <f>E345*F345</f>
        <v>0</v>
      </c>
      <c r="H345" s="247">
        <v>0.00214</v>
      </c>
      <c r="I345" s="248">
        <f>E345*H345</f>
        <v>0.46652</v>
      </c>
      <c r="J345" s="247"/>
      <c r="K345" s="248">
        <f>E345*J345</f>
        <v>0</v>
      </c>
      <c r="O345" s="240">
        <v>2</v>
      </c>
      <c r="AA345" s="213">
        <v>3</v>
      </c>
      <c r="AB345" s="213">
        <v>1</v>
      </c>
      <c r="AC345" s="213">
        <v>286136701</v>
      </c>
      <c r="AZ345" s="213">
        <v>1</v>
      </c>
      <c r="BA345" s="213">
        <f>IF(AZ345=1,G345,0)</f>
        <v>0</v>
      </c>
      <c r="BB345" s="213">
        <f>IF(AZ345=2,G345,0)</f>
        <v>0</v>
      </c>
      <c r="BC345" s="213">
        <f>IF(AZ345=3,G345,0)</f>
        <v>0</v>
      </c>
      <c r="BD345" s="213">
        <f>IF(AZ345=4,G345,0)</f>
        <v>0</v>
      </c>
      <c r="BE345" s="213">
        <f>IF(AZ345=5,G345,0)</f>
        <v>0</v>
      </c>
      <c r="CA345" s="240">
        <v>3</v>
      </c>
      <c r="CB345" s="240">
        <v>1</v>
      </c>
    </row>
    <row r="346" spans="1:15" ht="12.75">
      <c r="A346" s="249"/>
      <c r="B346" s="250"/>
      <c r="C346" s="768" t="s">
        <v>681</v>
      </c>
      <c r="D346" s="769"/>
      <c r="E346" s="769"/>
      <c r="F346" s="769"/>
      <c r="G346" s="770"/>
      <c r="I346" s="251"/>
      <c r="K346" s="251"/>
      <c r="L346" s="252" t="s">
        <v>681</v>
      </c>
      <c r="O346" s="240">
        <v>3</v>
      </c>
    </row>
    <row r="347" spans="1:15" ht="12.75">
      <c r="A347" s="249"/>
      <c r="B347" s="253"/>
      <c r="C347" s="809" t="s">
        <v>2082</v>
      </c>
      <c r="D347" s="810"/>
      <c r="E347" s="254">
        <v>98</v>
      </c>
      <c r="F347" s="255"/>
      <c r="G347" s="256"/>
      <c r="H347" s="257"/>
      <c r="I347" s="251"/>
      <c r="J347" s="258"/>
      <c r="K347" s="251"/>
      <c r="M347" s="252" t="s">
        <v>2082</v>
      </c>
      <c r="O347" s="240"/>
    </row>
    <row r="348" spans="1:15" ht="12.75">
      <c r="A348" s="249"/>
      <c r="B348" s="253"/>
      <c r="C348" s="809" t="s">
        <v>2083</v>
      </c>
      <c r="D348" s="810"/>
      <c r="E348" s="254">
        <v>116</v>
      </c>
      <c r="F348" s="255"/>
      <c r="G348" s="256"/>
      <c r="H348" s="257"/>
      <c r="I348" s="251"/>
      <c r="J348" s="258"/>
      <c r="K348" s="251"/>
      <c r="M348" s="252" t="s">
        <v>2083</v>
      </c>
      <c r="O348" s="240"/>
    </row>
    <row r="349" spans="1:15" ht="12.75">
      <c r="A349" s="249"/>
      <c r="B349" s="253"/>
      <c r="C349" s="809" t="s">
        <v>2084</v>
      </c>
      <c r="D349" s="810"/>
      <c r="E349" s="254">
        <v>4</v>
      </c>
      <c r="F349" s="255"/>
      <c r="G349" s="256"/>
      <c r="H349" s="257"/>
      <c r="I349" s="251"/>
      <c r="J349" s="258"/>
      <c r="K349" s="251"/>
      <c r="M349" s="252" t="s">
        <v>2084</v>
      </c>
      <c r="O349" s="240"/>
    </row>
    <row r="350" spans="1:80" ht="12.75">
      <c r="A350" s="241">
        <v>34</v>
      </c>
      <c r="B350" s="242" t="s">
        <v>2085</v>
      </c>
      <c r="C350" s="243" t="s">
        <v>2086</v>
      </c>
      <c r="D350" s="244" t="s">
        <v>216</v>
      </c>
      <c r="E350" s="245">
        <v>486.1</v>
      </c>
      <c r="F350" s="828"/>
      <c r="G350" s="246">
        <f>E350*F350</f>
        <v>0</v>
      </c>
      <c r="H350" s="247">
        <v>0</v>
      </c>
      <c r="I350" s="248">
        <f>E350*H350</f>
        <v>0</v>
      </c>
      <c r="J350" s="247">
        <v>0</v>
      </c>
      <c r="K350" s="248">
        <f>E350*J350</f>
        <v>0</v>
      </c>
      <c r="O350" s="240">
        <v>2</v>
      </c>
      <c r="AA350" s="213">
        <v>1</v>
      </c>
      <c r="AB350" s="213">
        <v>1</v>
      </c>
      <c r="AC350" s="213">
        <v>1</v>
      </c>
      <c r="AZ350" s="213">
        <v>1</v>
      </c>
      <c r="BA350" s="213">
        <f>IF(AZ350=1,G350,0)</f>
        <v>0</v>
      </c>
      <c r="BB350" s="213">
        <f>IF(AZ350=2,G350,0)</f>
        <v>0</v>
      </c>
      <c r="BC350" s="213">
        <f>IF(AZ350=3,G350,0)</f>
        <v>0</v>
      </c>
      <c r="BD350" s="213">
        <f>IF(AZ350=4,G350,0)</f>
        <v>0</v>
      </c>
      <c r="BE350" s="213">
        <f>IF(AZ350=5,G350,0)</f>
        <v>0</v>
      </c>
      <c r="CA350" s="240">
        <v>1</v>
      </c>
      <c r="CB350" s="240">
        <v>1</v>
      </c>
    </row>
    <row r="351" spans="1:15" ht="22.5">
      <c r="A351" s="249"/>
      <c r="B351" s="250"/>
      <c r="C351" s="768" t="s">
        <v>2081</v>
      </c>
      <c r="D351" s="769"/>
      <c r="E351" s="769"/>
      <c r="F351" s="769"/>
      <c r="G351" s="770"/>
      <c r="I351" s="251"/>
      <c r="K351" s="251"/>
      <c r="L351" s="252" t="s">
        <v>2081</v>
      </c>
      <c r="O351" s="240">
        <v>3</v>
      </c>
    </row>
    <row r="352" spans="1:15" ht="12.75">
      <c r="A352" s="249"/>
      <c r="B352" s="253"/>
      <c r="C352" s="809" t="s">
        <v>2087</v>
      </c>
      <c r="D352" s="810"/>
      <c r="E352" s="254">
        <v>89</v>
      </c>
      <c r="F352" s="255"/>
      <c r="G352" s="256"/>
      <c r="H352" s="257"/>
      <c r="I352" s="251"/>
      <c r="J352" s="258"/>
      <c r="K352" s="251"/>
      <c r="M352" s="252" t="s">
        <v>2087</v>
      </c>
      <c r="O352" s="240"/>
    </row>
    <row r="353" spans="1:15" ht="12.75">
      <c r="A353" s="249"/>
      <c r="B353" s="253"/>
      <c r="C353" s="809" t="s">
        <v>2088</v>
      </c>
      <c r="D353" s="810"/>
      <c r="E353" s="254">
        <v>300.3</v>
      </c>
      <c r="F353" s="255"/>
      <c r="G353" s="256"/>
      <c r="H353" s="257"/>
      <c r="I353" s="251"/>
      <c r="J353" s="258"/>
      <c r="K353" s="251"/>
      <c r="M353" s="252" t="s">
        <v>2088</v>
      </c>
      <c r="O353" s="240"/>
    </row>
    <row r="354" spans="1:15" ht="12.75">
      <c r="A354" s="249"/>
      <c r="B354" s="253"/>
      <c r="C354" s="809" t="s">
        <v>2089</v>
      </c>
      <c r="D354" s="810"/>
      <c r="E354" s="254">
        <v>61.3</v>
      </c>
      <c r="F354" s="255"/>
      <c r="G354" s="256"/>
      <c r="H354" s="257"/>
      <c r="I354" s="251"/>
      <c r="J354" s="258"/>
      <c r="K354" s="251"/>
      <c r="M354" s="252" t="s">
        <v>2089</v>
      </c>
      <c r="O354" s="240"/>
    </row>
    <row r="355" spans="1:15" ht="12.75">
      <c r="A355" s="249"/>
      <c r="B355" s="253"/>
      <c r="C355" s="809" t="s">
        <v>2090</v>
      </c>
      <c r="D355" s="810"/>
      <c r="E355" s="254">
        <v>26</v>
      </c>
      <c r="F355" s="255"/>
      <c r="G355" s="256"/>
      <c r="H355" s="257"/>
      <c r="I355" s="251"/>
      <c r="J355" s="258"/>
      <c r="K355" s="251"/>
      <c r="M355" s="252" t="s">
        <v>2090</v>
      </c>
      <c r="O355" s="240"/>
    </row>
    <row r="356" spans="1:15" ht="12.75">
      <c r="A356" s="249"/>
      <c r="B356" s="253"/>
      <c r="C356" s="809" t="s">
        <v>2091</v>
      </c>
      <c r="D356" s="810"/>
      <c r="E356" s="254">
        <v>9.5</v>
      </c>
      <c r="F356" s="255"/>
      <c r="G356" s="256"/>
      <c r="H356" s="257"/>
      <c r="I356" s="251"/>
      <c r="J356" s="258"/>
      <c r="K356" s="251"/>
      <c r="M356" s="252" t="s">
        <v>2091</v>
      </c>
      <c r="O356" s="240"/>
    </row>
    <row r="357" spans="1:80" ht="12.75">
      <c r="A357" s="241">
        <v>35</v>
      </c>
      <c r="B357" s="242" t="s">
        <v>2092</v>
      </c>
      <c r="C357" s="243" t="s">
        <v>2093</v>
      </c>
      <c r="D357" s="244" t="s">
        <v>216</v>
      </c>
      <c r="E357" s="245">
        <v>486.1</v>
      </c>
      <c r="F357" s="828"/>
      <c r="G357" s="246">
        <f>E357*F357</f>
        <v>0</v>
      </c>
      <c r="H357" s="247">
        <v>0.00318</v>
      </c>
      <c r="I357" s="248">
        <f>E357*H357</f>
        <v>1.5457980000000002</v>
      </c>
      <c r="J357" s="247"/>
      <c r="K357" s="248">
        <f>E357*J357</f>
        <v>0</v>
      </c>
      <c r="O357" s="240">
        <v>2</v>
      </c>
      <c r="AA357" s="213">
        <v>3</v>
      </c>
      <c r="AB357" s="213">
        <v>1</v>
      </c>
      <c r="AC357" s="213">
        <v>286136703</v>
      </c>
      <c r="AZ357" s="213">
        <v>1</v>
      </c>
      <c r="BA357" s="213">
        <f>IF(AZ357=1,G357,0)</f>
        <v>0</v>
      </c>
      <c r="BB357" s="213">
        <f>IF(AZ357=2,G357,0)</f>
        <v>0</v>
      </c>
      <c r="BC357" s="213">
        <f>IF(AZ357=3,G357,0)</f>
        <v>0</v>
      </c>
      <c r="BD357" s="213">
        <f>IF(AZ357=4,G357,0)</f>
        <v>0</v>
      </c>
      <c r="BE357" s="213">
        <f>IF(AZ357=5,G357,0)</f>
        <v>0</v>
      </c>
      <c r="CA357" s="240">
        <v>3</v>
      </c>
      <c r="CB357" s="240">
        <v>1</v>
      </c>
    </row>
    <row r="358" spans="1:15" ht="12.75">
      <c r="A358" s="249"/>
      <c r="B358" s="250"/>
      <c r="C358" s="768" t="s">
        <v>1696</v>
      </c>
      <c r="D358" s="769"/>
      <c r="E358" s="769"/>
      <c r="F358" s="769"/>
      <c r="G358" s="770"/>
      <c r="I358" s="251"/>
      <c r="K358" s="251"/>
      <c r="L358" s="252" t="s">
        <v>1696</v>
      </c>
      <c r="O358" s="240">
        <v>3</v>
      </c>
    </row>
    <row r="359" spans="1:15" ht="12.75">
      <c r="A359" s="249"/>
      <c r="B359" s="253"/>
      <c r="C359" s="809" t="s">
        <v>2087</v>
      </c>
      <c r="D359" s="810"/>
      <c r="E359" s="254">
        <v>89</v>
      </c>
      <c r="F359" s="255"/>
      <c r="G359" s="256"/>
      <c r="H359" s="257"/>
      <c r="I359" s="251"/>
      <c r="J359" s="258"/>
      <c r="K359" s="251"/>
      <c r="M359" s="252" t="s">
        <v>2087</v>
      </c>
      <c r="O359" s="240"/>
    </row>
    <row r="360" spans="1:15" ht="12.75">
      <c r="A360" s="249"/>
      <c r="B360" s="253"/>
      <c r="C360" s="809" t="s">
        <v>2088</v>
      </c>
      <c r="D360" s="810"/>
      <c r="E360" s="254">
        <v>300.3</v>
      </c>
      <c r="F360" s="255"/>
      <c r="G360" s="256"/>
      <c r="H360" s="257"/>
      <c r="I360" s="251"/>
      <c r="J360" s="258"/>
      <c r="K360" s="251"/>
      <c r="M360" s="252" t="s">
        <v>2088</v>
      </c>
      <c r="O360" s="240"/>
    </row>
    <row r="361" spans="1:15" ht="12.75">
      <c r="A361" s="249"/>
      <c r="B361" s="253"/>
      <c r="C361" s="809" t="s">
        <v>2089</v>
      </c>
      <c r="D361" s="810"/>
      <c r="E361" s="254">
        <v>61.3</v>
      </c>
      <c r="F361" s="255"/>
      <c r="G361" s="256"/>
      <c r="H361" s="257"/>
      <c r="I361" s="251"/>
      <c r="J361" s="258"/>
      <c r="K361" s="251"/>
      <c r="M361" s="252" t="s">
        <v>2089</v>
      </c>
      <c r="O361" s="240"/>
    </row>
    <row r="362" spans="1:15" ht="12.75">
      <c r="A362" s="249"/>
      <c r="B362" s="253"/>
      <c r="C362" s="809" t="s">
        <v>2090</v>
      </c>
      <c r="D362" s="810"/>
      <c r="E362" s="254">
        <v>26</v>
      </c>
      <c r="F362" s="255"/>
      <c r="G362" s="256"/>
      <c r="H362" s="257"/>
      <c r="I362" s="251"/>
      <c r="J362" s="258"/>
      <c r="K362" s="251"/>
      <c r="M362" s="252" t="s">
        <v>2090</v>
      </c>
      <c r="O362" s="240"/>
    </row>
    <row r="363" spans="1:15" ht="12.75">
      <c r="A363" s="249"/>
      <c r="B363" s="253"/>
      <c r="C363" s="809" t="s">
        <v>2091</v>
      </c>
      <c r="D363" s="810"/>
      <c r="E363" s="254">
        <v>9.5</v>
      </c>
      <c r="F363" s="255"/>
      <c r="G363" s="256"/>
      <c r="H363" s="257"/>
      <c r="I363" s="251"/>
      <c r="J363" s="258"/>
      <c r="K363" s="251"/>
      <c r="M363" s="252" t="s">
        <v>2091</v>
      </c>
      <c r="O363" s="240"/>
    </row>
    <row r="364" spans="1:57" ht="12.75">
      <c r="A364" s="259"/>
      <c r="B364" s="260" t="s">
        <v>96</v>
      </c>
      <c r="C364" s="261" t="s">
        <v>1338</v>
      </c>
      <c r="D364" s="262"/>
      <c r="E364" s="263"/>
      <c r="F364" s="264"/>
      <c r="G364" s="265">
        <f>SUM(G339:G363)</f>
        <v>0</v>
      </c>
      <c r="H364" s="266"/>
      <c r="I364" s="267">
        <f>SUM(I339:I363)</f>
        <v>2.012318</v>
      </c>
      <c r="J364" s="266"/>
      <c r="K364" s="267">
        <f>SUM(K339:K363)</f>
        <v>0</v>
      </c>
      <c r="O364" s="240">
        <v>4</v>
      </c>
      <c r="BA364" s="268">
        <f>SUM(BA339:BA363)</f>
        <v>0</v>
      </c>
      <c r="BB364" s="268">
        <f>SUM(BB339:BB363)</f>
        <v>0</v>
      </c>
      <c r="BC364" s="268">
        <f>SUM(BC339:BC363)</f>
        <v>0</v>
      </c>
      <c r="BD364" s="268">
        <f>SUM(BD339:BD363)</f>
        <v>0</v>
      </c>
      <c r="BE364" s="268">
        <f>SUM(BE339:BE363)</f>
        <v>0</v>
      </c>
    </row>
    <row r="365" spans="1:15" ht="12.75">
      <c r="A365" s="230" t="s">
        <v>93</v>
      </c>
      <c r="B365" s="231" t="s">
        <v>2094</v>
      </c>
      <c r="C365" s="232" t="s">
        <v>2095</v>
      </c>
      <c r="D365" s="233"/>
      <c r="E365" s="234"/>
      <c r="F365" s="234"/>
      <c r="G365" s="235"/>
      <c r="H365" s="236"/>
      <c r="I365" s="237"/>
      <c r="J365" s="238"/>
      <c r="K365" s="239"/>
      <c r="O365" s="240">
        <v>1</v>
      </c>
    </row>
    <row r="366" spans="1:80" ht="12.75">
      <c r="A366" s="241">
        <v>36</v>
      </c>
      <c r="B366" s="242" t="s">
        <v>2097</v>
      </c>
      <c r="C366" s="243" t="s">
        <v>2098</v>
      </c>
      <c r="D366" s="244" t="s">
        <v>355</v>
      </c>
      <c r="E366" s="245">
        <v>8</v>
      </c>
      <c r="F366" s="828"/>
      <c r="G366" s="246">
        <f>E366*F366</f>
        <v>0</v>
      </c>
      <c r="H366" s="247">
        <v>0.001</v>
      </c>
      <c r="I366" s="248">
        <f>E366*H366</f>
        <v>0.008</v>
      </c>
      <c r="J366" s="247">
        <v>0</v>
      </c>
      <c r="K366" s="248">
        <f>E366*J366</f>
        <v>0</v>
      </c>
      <c r="O366" s="240">
        <v>2</v>
      </c>
      <c r="AA366" s="213">
        <v>1</v>
      </c>
      <c r="AB366" s="213">
        <v>1</v>
      </c>
      <c r="AC366" s="213">
        <v>1</v>
      </c>
      <c r="AZ366" s="213">
        <v>2</v>
      </c>
      <c r="BA366" s="213">
        <f>IF(AZ366=1,G366,0)</f>
        <v>0</v>
      </c>
      <c r="BB366" s="213">
        <f>IF(AZ366=2,G366,0)</f>
        <v>0</v>
      </c>
      <c r="BC366" s="213">
        <f>IF(AZ366=3,G366,0)</f>
        <v>0</v>
      </c>
      <c r="BD366" s="213">
        <f>IF(AZ366=4,G366,0)</f>
        <v>0</v>
      </c>
      <c r="BE366" s="213">
        <f>IF(AZ366=5,G366,0)</f>
        <v>0</v>
      </c>
      <c r="CA366" s="240">
        <v>1</v>
      </c>
      <c r="CB366" s="240">
        <v>1</v>
      </c>
    </row>
    <row r="367" spans="1:15" ht="12.75">
      <c r="A367" s="249"/>
      <c r="B367" s="250"/>
      <c r="C367" s="768" t="s">
        <v>2099</v>
      </c>
      <c r="D367" s="769"/>
      <c r="E367" s="769"/>
      <c r="F367" s="769"/>
      <c r="G367" s="770"/>
      <c r="I367" s="251"/>
      <c r="K367" s="251"/>
      <c r="L367" s="252" t="s">
        <v>2099</v>
      </c>
      <c r="O367" s="240">
        <v>3</v>
      </c>
    </row>
    <row r="368" spans="1:15" ht="12.75">
      <c r="A368" s="249"/>
      <c r="B368" s="250"/>
      <c r="C368" s="768" t="s">
        <v>2100</v>
      </c>
      <c r="D368" s="769"/>
      <c r="E368" s="769"/>
      <c r="F368" s="769"/>
      <c r="G368" s="770"/>
      <c r="I368" s="251"/>
      <c r="K368" s="251"/>
      <c r="L368" s="252" t="s">
        <v>2100</v>
      </c>
      <c r="O368" s="240">
        <v>3</v>
      </c>
    </row>
    <row r="369" spans="1:15" ht="12.75">
      <c r="A369" s="249"/>
      <c r="B369" s="250"/>
      <c r="C369" s="768" t="s">
        <v>2101</v>
      </c>
      <c r="D369" s="769"/>
      <c r="E369" s="769"/>
      <c r="F369" s="769"/>
      <c r="G369" s="770"/>
      <c r="I369" s="251"/>
      <c r="K369" s="251"/>
      <c r="L369" s="252" t="s">
        <v>2101</v>
      </c>
      <c r="O369" s="240">
        <v>3</v>
      </c>
    </row>
    <row r="370" spans="1:15" ht="12.75">
      <c r="A370" s="249"/>
      <c r="B370" s="250"/>
      <c r="C370" s="768" t="s">
        <v>2102</v>
      </c>
      <c r="D370" s="769"/>
      <c r="E370" s="769"/>
      <c r="F370" s="769"/>
      <c r="G370" s="770"/>
      <c r="I370" s="251"/>
      <c r="K370" s="251"/>
      <c r="L370" s="252" t="s">
        <v>2102</v>
      </c>
      <c r="O370" s="240">
        <v>3</v>
      </c>
    </row>
    <row r="371" spans="1:80" ht="22.5">
      <c r="A371" s="241">
        <v>37</v>
      </c>
      <c r="B371" s="242" t="s">
        <v>2103</v>
      </c>
      <c r="C371" s="243" t="s">
        <v>2104</v>
      </c>
      <c r="D371" s="244" t="s">
        <v>355</v>
      </c>
      <c r="E371" s="245">
        <v>8</v>
      </c>
      <c r="F371" s="828"/>
      <c r="G371" s="246">
        <f>E371*F371</f>
        <v>0</v>
      </c>
      <c r="H371" s="247">
        <v>0.0185</v>
      </c>
      <c r="I371" s="248">
        <f>E371*H371</f>
        <v>0.148</v>
      </c>
      <c r="J371" s="247"/>
      <c r="K371" s="248">
        <f>E371*J371</f>
        <v>0</v>
      </c>
      <c r="O371" s="240">
        <v>2</v>
      </c>
      <c r="AA371" s="213">
        <v>12</v>
      </c>
      <c r="AB371" s="213">
        <v>0</v>
      </c>
      <c r="AC371" s="213">
        <v>34</v>
      </c>
      <c r="AZ371" s="213">
        <v>2</v>
      </c>
      <c r="BA371" s="213">
        <f>IF(AZ371=1,G371,0)</f>
        <v>0</v>
      </c>
      <c r="BB371" s="213">
        <f>IF(AZ371=2,G371,0)</f>
        <v>0</v>
      </c>
      <c r="BC371" s="213">
        <f>IF(AZ371=3,G371,0)</f>
        <v>0</v>
      </c>
      <c r="BD371" s="213">
        <f>IF(AZ371=4,G371,0)</f>
        <v>0</v>
      </c>
      <c r="BE371" s="213">
        <f>IF(AZ371=5,G371,0)</f>
        <v>0</v>
      </c>
      <c r="CA371" s="240">
        <v>12</v>
      </c>
      <c r="CB371" s="240">
        <v>0</v>
      </c>
    </row>
    <row r="372" spans="1:15" ht="22.5">
      <c r="A372" s="249"/>
      <c r="B372" s="250"/>
      <c r="C372" s="768" t="s">
        <v>2105</v>
      </c>
      <c r="D372" s="769"/>
      <c r="E372" s="769"/>
      <c r="F372" s="769"/>
      <c r="G372" s="770"/>
      <c r="I372" s="251"/>
      <c r="K372" s="251"/>
      <c r="L372" s="252" t="s">
        <v>2105</v>
      </c>
      <c r="O372" s="240">
        <v>3</v>
      </c>
    </row>
    <row r="373" spans="1:80" ht="12.75">
      <c r="A373" s="241">
        <v>38</v>
      </c>
      <c r="B373" s="242" t="s">
        <v>2106</v>
      </c>
      <c r="C373" s="243" t="s">
        <v>2107</v>
      </c>
      <c r="D373" s="244" t="s">
        <v>355</v>
      </c>
      <c r="E373" s="245">
        <v>8</v>
      </c>
      <c r="F373" s="828"/>
      <c r="G373" s="246">
        <f>E373*F373</f>
        <v>0</v>
      </c>
      <c r="H373" s="247">
        <v>0.00041</v>
      </c>
      <c r="I373" s="248">
        <f>E373*H373</f>
        <v>0.00328</v>
      </c>
      <c r="J373" s="247">
        <v>0</v>
      </c>
      <c r="K373" s="248">
        <f>E373*J373</f>
        <v>0</v>
      </c>
      <c r="O373" s="240">
        <v>2</v>
      </c>
      <c r="AA373" s="213">
        <v>1</v>
      </c>
      <c r="AB373" s="213">
        <v>1</v>
      </c>
      <c r="AC373" s="213">
        <v>1</v>
      </c>
      <c r="AZ373" s="213">
        <v>2</v>
      </c>
      <c r="BA373" s="213">
        <f>IF(AZ373=1,G373,0)</f>
        <v>0</v>
      </c>
      <c r="BB373" s="213">
        <f>IF(AZ373=2,G373,0)</f>
        <v>0</v>
      </c>
      <c r="BC373" s="213">
        <f>IF(AZ373=3,G373,0)</f>
        <v>0</v>
      </c>
      <c r="BD373" s="213">
        <f>IF(AZ373=4,G373,0)</f>
        <v>0</v>
      </c>
      <c r="BE373" s="213">
        <f>IF(AZ373=5,G373,0)</f>
        <v>0</v>
      </c>
      <c r="CA373" s="240">
        <v>1</v>
      </c>
      <c r="CB373" s="240">
        <v>1</v>
      </c>
    </row>
    <row r="374" spans="1:15" ht="12.75">
      <c r="A374" s="249"/>
      <c r="B374" s="250"/>
      <c r="C374" s="768" t="s">
        <v>2099</v>
      </c>
      <c r="D374" s="769"/>
      <c r="E374" s="769"/>
      <c r="F374" s="769"/>
      <c r="G374" s="770"/>
      <c r="I374" s="251"/>
      <c r="K374" s="251"/>
      <c r="L374" s="252" t="s">
        <v>2099</v>
      </c>
      <c r="O374" s="240">
        <v>3</v>
      </c>
    </row>
    <row r="375" spans="1:15" ht="12.75">
      <c r="A375" s="249"/>
      <c r="B375" s="250"/>
      <c r="C375" s="768" t="s">
        <v>2100</v>
      </c>
      <c r="D375" s="769"/>
      <c r="E375" s="769"/>
      <c r="F375" s="769"/>
      <c r="G375" s="770"/>
      <c r="I375" s="251"/>
      <c r="K375" s="251"/>
      <c r="L375" s="252" t="s">
        <v>2100</v>
      </c>
      <c r="O375" s="240">
        <v>3</v>
      </c>
    </row>
    <row r="376" spans="1:15" ht="12.75">
      <c r="A376" s="249"/>
      <c r="B376" s="250"/>
      <c r="C376" s="768" t="s">
        <v>2101</v>
      </c>
      <c r="D376" s="769"/>
      <c r="E376" s="769"/>
      <c r="F376" s="769"/>
      <c r="G376" s="770"/>
      <c r="I376" s="251"/>
      <c r="K376" s="251"/>
      <c r="L376" s="252" t="s">
        <v>2101</v>
      </c>
      <c r="O376" s="240">
        <v>3</v>
      </c>
    </row>
    <row r="377" spans="1:15" ht="12.75">
      <c r="A377" s="249"/>
      <c r="B377" s="250"/>
      <c r="C377" s="768" t="s">
        <v>2102</v>
      </c>
      <c r="D377" s="769"/>
      <c r="E377" s="769"/>
      <c r="F377" s="769"/>
      <c r="G377" s="770"/>
      <c r="I377" s="251"/>
      <c r="K377" s="251"/>
      <c r="L377" s="252" t="s">
        <v>2102</v>
      </c>
      <c r="O377" s="240">
        <v>3</v>
      </c>
    </row>
    <row r="378" spans="1:80" ht="22.5">
      <c r="A378" s="241">
        <v>39</v>
      </c>
      <c r="B378" s="242" t="s">
        <v>2108</v>
      </c>
      <c r="C378" s="243" t="s">
        <v>2109</v>
      </c>
      <c r="D378" s="244" t="s">
        <v>355</v>
      </c>
      <c r="E378" s="245">
        <v>8</v>
      </c>
      <c r="F378" s="828"/>
      <c r="G378" s="246">
        <f>E378*F378</f>
        <v>0</v>
      </c>
      <c r="H378" s="247">
        <v>0.02444</v>
      </c>
      <c r="I378" s="248">
        <f>E378*H378</f>
        <v>0.19552</v>
      </c>
      <c r="J378" s="247"/>
      <c r="K378" s="248">
        <f>E378*J378</f>
        <v>0</v>
      </c>
      <c r="O378" s="240">
        <v>2</v>
      </c>
      <c r="AA378" s="213">
        <v>12</v>
      </c>
      <c r="AB378" s="213">
        <v>0</v>
      </c>
      <c r="AC378" s="213">
        <v>109</v>
      </c>
      <c r="AZ378" s="213">
        <v>2</v>
      </c>
      <c r="BA378" s="213">
        <f>IF(AZ378=1,G378,0)</f>
        <v>0</v>
      </c>
      <c r="BB378" s="213">
        <f>IF(AZ378=2,G378,0)</f>
        <v>0</v>
      </c>
      <c r="BC378" s="213">
        <f>IF(AZ378=3,G378,0)</f>
        <v>0</v>
      </c>
      <c r="BD378" s="213">
        <f>IF(AZ378=4,G378,0)</f>
        <v>0</v>
      </c>
      <c r="BE378" s="213">
        <f>IF(AZ378=5,G378,0)</f>
        <v>0</v>
      </c>
      <c r="CA378" s="240">
        <v>12</v>
      </c>
      <c r="CB378" s="240">
        <v>0</v>
      </c>
    </row>
    <row r="379" spans="1:15" ht="22.5">
      <c r="A379" s="249"/>
      <c r="B379" s="250"/>
      <c r="C379" s="768" t="s">
        <v>2105</v>
      </c>
      <c r="D379" s="769"/>
      <c r="E379" s="769"/>
      <c r="F379" s="769"/>
      <c r="G379" s="770"/>
      <c r="I379" s="251"/>
      <c r="K379" s="251"/>
      <c r="L379" s="252" t="s">
        <v>2105</v>
      </c>
      <c r="O379" s="240">
        <v>3</v>
      </c>
    </row>
    <row r="380" spans="1:80" ht="12.75">
      <c r="A380" s="241">
        <v>40</v>
      </c>
      <c r="B380" s="242" t="s">
        <v>2110</v>
      </c>
      <c r="C380" s="243" t="s">
        <v>2111</v>
      </c>
      <c r="D380" s="244" t="s">
        <v>355</v>
      </c>
      <c r="E380" s="245">
        <v>16</v>
      </c>
      <c r="F380" s="828"/>
      <c r="G380" s="246">
        <f>E380*F380</f>
        <v>0</v>
      </c>
      <c r="H380" s="247">
        <v>0.0073</v>
      </c>
      <c r="I380" s="248">
        <f>E380*H380</f>
        <v>0.1168</v>
      </c>
      <c r="J380" s="247"/>
      <c r="K380" s="248">
        <f>E380*J380</f>
        <v>0</v>
      </c>
      <c r="O380" s="240">
        <v>2</v>
      </c>
      <c r="AA380" s="213">
        <v>12</v>
      </c>
      <c r="AB380" s="213">
        <v>0</v>
      </c>
      <c r="AC380" s="213">
        <v>35</v>
      </c>
      <c r="AZ380" s="213">
        <v>2</v>
      </c>
      <c r="BA380" s="213">
        <f>IF(AZ380=1,G380,0)</f>
        <v>0</v>
      </c>
      <c r="BB380" s="213">
        <f>IF(AZ380=2,G380,0)</f>
        <v>0</v>
      </c>
      <c r="BC380" s="213">
        <f>IF(AZ380=3,G380,0)</f>
        <v>0</v>
      </c>
      <c r="BD380" s="213">
        <f>IF(AZ380=4,G380,0)</f>
        <v>0</v>
      </c>
      <c r="BE380" s="213">
        <f>IF(AZ380=5,G380,0)</f>
        <v>0</v>
      </c>
      <c r="CA380" s="240">
        <v>12</v>
      </c>
      <c r="CB380" s="240">
        <v>0</v>
      </c>
    </row>
    <row r="381" spans="1:15" ht="12.75">
      <c r="A381" s="249"/>
      <c r="B381" s="250"/>
      <c r="C381" s="768" t="s">
        <v>2112</v>
      </c>
      <c r="D381" s="769"/>
      <c r="E381" s="769"/>
      <c r="F381" s="769"/>
      <c r="G381" s="770"/>
      <c r="I381" s="251"/>
      <c r="K381" s="251"/>
      <c r="L381" s="252" t="s">
        <v>2112</v>
      </c>
      <c r="O381" s="240">
        <v>3</v>
      </c>
    </row>
    <row r="382" spans="1:15" ht="12.75">
      <c r="A382" s="249"/>
      <c r="B382" s="253"/>
      <c r="C382" s="809" t="s">
        <v>2113</v>
      </c>
      <c r="D382" s="810"/>
      <c r="E382" s="254">
        <v>8</v>
      </c>
      <c r="F382" s="255"/>
      <c r="G382" s="256"/>
      <c r="H382" s="257"/>
      <c r="I382" s="251"/>
      <c r="J382" s="258"/>
      <c r="K382" s="251"/>
      <c r="M382" s="252" t="s">
        <v>2113</v>
      </c>
      <c r="O382" s="240"/>
    </row>
    <row r="383" spans="1:15" ht="12.75">
      <c r="A383" s="249"/>
      <c r="B383" s="253"/>
      <c r="C383" s="809" t="s">
        <v>2114</v>
      </c>
      <c r="D383" s="810"/>
      <c r="E383" s="254">
        <v>8</v>
      </c>
      <c r="F383" s="255"/>
      <c r="G383" s="256"/>
      <c r="H383" s="257"/>
      <c r="I383" s="251"/>
      <c r="J383" s="258"/>
      <c r="K383" s="251"/>
      <c r="M383" s="252" t="s">
        <v>2114</v>
      </c>
      <c r="O383" s="240"/>
    </row>
    <row r="384" spans="1:80" ht="12.75">
      <c r="A384" s="241">
        <v>41</v>
      </c>
      <c r="B384" s="242" t="s">
        <v>2115</v>
      </c>
      <c r="C384" s="243" t="s">
        <v>2116</v>
      </c>
      <c r="D384" s="244" t="s">
        <v>355</v>
      </c>
      <c r="E384" s="245">
        <v>16</v>
      </c>
      <c r="F384" s="828"/>
      <c r="G384" s="246">
        <f>E384*F384</f>
        <v>0</v>
      </c>
      <c r="H384" s="247">
        <v>0.118</v>
      </c>
      <c r="I384" s="248">
        <f>E384*H384</f>
        <v>1.888</v>
      </c>
      <c r="J384" s="247">
        <v>0</v>
      </c>
      <c r="K384" s="248">
        <f>E384*J384</f>
        <v>0</v>
      </c>
      <c r="O384" s="240">
        <v>2</v>
      </c>
      <c r="AA384" s="213">
        <v>1</v>
      </c>
      <c r="AB384" s="213">
        <v>1</v>
      </c>
      <c r="AC384" s="213">
        <v>1</v>
      </c>
      <c r="AZ384" s="213">
        <v>2</v>
      </c>
      <c r="BA384" s="213">
        <f>IF(AZ384=1,G384,0)</f>
        <v>0</v>
      </c>
      <c r="BB384" s="213">
        <f>IF(AZ384=2,G384,0)</f>
        <v>0</v>
      </c>
      <c r="BC384" s="213">
        <f>IF(AZ384=3,G384,0)</f>
        <v>0</v>
      </c>
      <c r="BD384" s="213">
        <f>IF(AZ384=4,G384,0)</f>
        <v>0</v>
      </c>
      <c r="BE384" s="213">
        <f>IF(AZ384=5,G384,0)</f>
        <v>0</v>
      </c>
      <c r="CA384" s="240">
        <v>1</v>
      </c>
      <c r="CB384" s="240">
        <v>1</v>
      </c>
    </row>
    <row r="385" spans="1:80" ht="12.75">
      <c r="A385" s="241">
        <v>42</v>
      </c>
      <c r="B385" s="242" t="s">
        <v>2117</v>
      </c>
      <c r="C385" s="243" t="s">
        <v>2118</v>
      </c>
      <c r="D385" s="244" t="s">
        <v>355</v>
      </c>
      <c r="E385" s="245">
        <v>16</v>
      </c>
      <c r="F385" s="828"/>
      <c r="G385" s="246">
        <f>E385*F385</f>
        <v>0</v>
      </c>
      <c r="H385" s="247">
        <v>0.00065</v>
      </c>
      <c r="I385" s="248">
        <f>E385*H385</f>
        <v>0.0104</v>
      </c>
      <c r="J385" s="247"/>
      <c r="K385" s="248">
        <f>E385*J385</f>
        <v>0</v>
      </c>
      <c r="O385" s="240">
        <v>2</v>
      </c>
      <c r="AA385" s="213">
        <v>12</v>
      </c>
      <c r="AB385" s="213">
        <v>0</v>
      </c>
      <c r="AC385" s="213">
        <v>36</v>
      </c>
      <c r="AZ385" s="213">
        <v>2</v>
      </c>
      <c r="BA385" s="213">
        <f>IF(AZ385=1,G385,0)</f>
        <v>0</v>
      </c>
      <c r="BB385" s="213">
        <f>IF(AZ385=2,G385,0)</f>
        <v>0</v>
      </c>
      <c r="BC385" s="213">
        <f>IF(AZ385=3,G385,0)</f>
        <v>0</v>
      </c>
      <c r="BD385" s="213">
        <f>IF(AZ385=4,G385,0)</f>
        <v>0</v>
      </c>
      <c r="BE385" s="213">
        <f>IF(AZ385=5,G385,0)</f>
        <v>0</v>
      </c>
      <c r="CA385" s="240">
        <v>12</v>
      </c>
      <c r="CB385" s="240">
        <v>0</v>
      </c>
    </row>
    <row r="386" spans="1:80" ht="12.75">
      <c r="A386" s="241">
        <v>43</v>
      </c>
      <c r="B386" s="242" t="s">
        <v>2119</v>
      </c>
      <c r="C386" s="243" t="s">
        <v>2120</v>
      </c>
      <c r="D386" s="244" t="s">
        <v>355</v>
      </c>
      <c r="E386" s="245">
        <v>16</v>
      </c>
      <c r="F386" s="828"/>
      <c r="G386" s="246">
        <f>E386*F386</f>
        <v>0</v>
      </c>
      <c r="H386" s="247">
        <v>0.0113</v>
      </c>
      <c r="I386" s="248">
        <f>E386*H386</f>
        <v>0.1808</v>
      </c>
      <c r="J386" s="247"/>
      <c r="K386" s="248">
        <f>E386*J386</f>
        <v>0</v>
      </c>
      <c r="O386" s="240">
        <v>2</v>
      </c>
      <c r="AA386" s="213">
        <v>12</v>
      </c>
      <c r="AB386" s="213">
        <v>0</v>
      </c>
      <c r="AC386" s="213">
        <v>37</v>
      </c>
      <c r="AZ386" s="213">
        <v>2</v>
      </c>
      <c r="BA386" s="213">
        <f>IF(AZ386=1,G386,0)</f>
        <v>0</v>
      </c>
      <c r="BB386" s="213">
        <f>IF(AZ386=2,G386,0)</f>
        <v>0</v>
      </c>
      <c r="BC386" s="213">
        <f>IF(AZ386=3,G386,0)</f>
        <v>0</v>
      </c>
      <c r="BD386" s="213">
        <f>IF(AZ386=4,G386,0)</f>
        <v>0</v>
      </c>
      <c r="BE386" s="213">
        <f>IF(AZ386=5,G386,0)</f>
        <v>0</v>
      </c>
      <c r="CA386" s="240">
        <v>12</v>
      </c>
      <c r="CB386" s="240">
        <v>0</v>
      </c>
    </row>
    <row r="387" spans="1:80" ht="12.75">
      <c r="A387" s="241">
        <v>44</v>
      </c>
      <c r="B387" s="242" t="s">
        <v>2121</v>
      </c>
      <c r="C387" s="243" t="s">
        <v>2122</v>
      </c>
      <c r="D387" s="244" t="s">
        <v>355</v>
      </c>
      <c r="E387" s="245">
        <v>6</v>
      </c>
      <c r="F387" s="828"/>
      <c r="G387" s="246">
        <f>E387*F387</f>
        <v>0</v>
      </c>
      <c r="H387" s="247">
        <v>0</v>
      </c>
      <c r="I387" s="248">
        <f>E387*H387</f>
        <v>0</v>
      </c>
      <c r="J387" s="247"/>
      <c r="K387" s="248">
        <f>E387*J387</f>
        <v>0</v>
      </c>
      <c r="O387" s="240">
        <v>2</v>
      </c>
      <c r="AA387" s="213">
        <v>12</v>
      </c>
      <c r="AB387" s="213">
        <v>0</v>
      </c>
      <c r="AC387" s="213">
        <v>43</v>
      </c>
      <c r="AZ387" s="213">
        <v>2</v>
      </c>
      <c r="BA387" s="213">
        <f>IF(AZ387=1,G387,0)</f>
        <v>0</v>
      </c>
      <c r="BB387" s="213">
        <f>IF(AZ387=2,G387,0)</f>
        <v>0</v>
      </c>
      <c r="BC387" s="213">
        <f>IF(AZ387=3,G387,0)</f>
        <v>0</v>
      </c>
      <c r="BD387" s="213">
        <f>IF(AZ387=4,G387,0)</f>
        <v>0</v>
      </c>
      <c r="BE387" s="213">
        <f>IF(AZ387=5,G387,0)</f>
        <v>0</v>
      </c>
      <c r="CA387" s="240">
        <v>12</v>
      </c>
      <c r="CB387" s="240">
        <v>0</v>
      </c>
    </row>
    <row r="388" spans="1:15" ht="12.75">
      <c r="A388" s="249"/>
      <c r="B388" s="250"/>
      <c r="C388" s="768" t="s">
        <v>2099</v>
      </c>
      <c r="D388" s="769"/>
      <c r="E388" s="769"/>
      <c r="F388" s="769"/>
      <c r="G388" s="770"/>
      <c r="I388" s="251"/>
      <c r="K388" s="251"/>
      <c r="L388" s="252" t="s">
        <v>2099</v>
      </c>
      <c r="O388" s="240">
        <v>3</v>
      </c>
    </row>
    <row r="389" spans="1:15" ht="12.75">
      <c r="A389" s="249"/>
      <c r="B389" s="250"/>
      <c r="C389" s="768" t="s">
        <v>2123</v>
      </c>
      <c r="D389" s="769"/>
      <c r="E389" s="769"/>
      <c r="F389" s="769"/>
      <c r="G389" s="770"/>
      <c r="I389" s="251"/>
      <c r="K389" s="251"/>
      <c r="L389" s="252" t="s">
        <v>2123</v>
      </c>
      <c r="O389" s="240">
        <v>3</v>
      </c>
    </row>
    <row r="390" spans="1:15" ht="12.75">
      <c r="A390" s="249"/>
      <c r="B390" s="250"/>
      <c r="C390" s="768" t="s">
        <v>2101</v>
      </c>
      <c r="D390" s="769"/>
      <c r="E390" s="769"/>
      <c r="F390" s="769"/>
      <c r="G390" s="770"/>
      <c r="I390" s="251"/>
      <c r="K390" s="251"/>
      <c r="L390" s="252" t="s">
        <v>2101</v>
      </c>
      <c r="O390" s="240">
        <v>3</v>
      </c>
    </row>
    <row r="391" spans="1:15" ht="12.75">
      <c r="A391" s="249"/>
      <c r="B391" s="250"/>
      <c r="C391" s="768" t="s">
        <v>2124</v>
      </c>
      <c r="D391" s="769"/>
      <c r="E391" s="769"/>
      <c r="F391" s="769"/>
      <c r="G391" s="770"/>
      <c r="I391" s="251"/>
      <c r="K391" s="251"/>
      <c r="L391" s="252" t="s">
        <v>2124</v>
      </c>
      <c r="O391" s="240">
        <v>3</v>
      </c>
    </row>
    <row r="392" spans="1:15" ht="12.75">
      <c r="A392" s="249"/>
      <c r="B392" s="250"/>
      <c r="C392" s="768" t="s">
        <v>2125</v>
      </c>
      <c r="D392" s="769"/>
      <c r="E392" s="769"/>
      <c r="F392" s="769"/>
      <c r="G392" s="770"/>
      <c r="I392" s="251"/>
      <c r="K392" s="251"/>
      <c r="L392" s="252" t="s">
        <v>2125</v>
      </c>
      <c r="O392" s="240">
        <v>3</v>
      </c>
    </row>
    <row r="393" spans="1:15" ht="12.75">
      <c r="A393" s="249"/>
      <c r="B393" s="250"/>
      <c r="C393" s="768" t="s">
        <v>2126</v>
      </c>
      <c r="D393" s="769"/>
      <c r="E393" s="769"/>
      <c r="F393" s="769"/>
      <c r="G393" s="770"/>
      <c r="I393" s="251"/>
      <c r="K393" s="251"/>
      <c r="L393" s="252" t="s">
        <v>2126</v>
      </c>
      <c r="O393" s="240">
        <v>3</v>
      </c>
    </row>
    <row r="394" spans="1:80" ht="22.5">
      <c r="A394" s="241">
        <v>45</v>
      </c>
      <c r="B394" s="242" t="s">
        <v>2127</v>
      </c>
      <c r="C394" s="243" t="s">
        <v>2128</v>
      </c>
      <c r="D394" s="244" t="s">
        <v>355</v>
      </c>
      <c r="E394" s="245">
        <v>1</v>
      </c>
      <c r="F394" s="828"/>
      <c r="G394" s="246">
        <f>E394*F394</f>
        <v>0</v>
      </c>
      <c r="H394" s="247">
        <v>0.038</v>
      </c>
      <c r="I394" s="248">
        <f>E394*H394</f>
        <v>0.038</v>
      </c>
      <c r="J394" s="247"/>
      <c r="K394" s="248">
        <f>E394*J394</f>
        <v>0</v>
      </c>
      <c r="O394" s="240">
        <v>2</v>
      </c>
      <c r="AA394" s="213">
        <v>12</v>
      </c>
      <c r="AB394" s="213">
        <v>0</v>
      </c>
      <c r="AC394" s="213">
        <v>110</v>
      </c>
      <c r="AZ394" s="213">
        <v>2</v>
      </c>
      <c r="BA394" s="213">
        <f>IF(AZ394=1,G394,0)</f>
        <v>0</v>
      </c>
      <c r="BB394" s="213">
        <f>IF(AZ394=2,G394,0)</f>
        <v>0</v>
      </c>
      <c r="BC394" s="213">
        <f>IF(AZ394=3,G394,0)</f>
        <v>0</v>
      </c>
      <c r="BD394" s="213">
        <f>IF(AZ394=4,G394,0)</f>
        <v>0</v>
      </c>
      <c r="BE394" s="213">
        <f>IF(AZ394=5,G394,0)</f>
        <v>0</v>
      </c>
      <c r="CA394" s="240">
        <v>12</v>
      </c>
      <c r="CB394" s="240">
        <v>0</v>
      </c>
    </row>
    <row r="395" spans="1:15" ht="22.5">
      <c r="A395" s="249"/>
      <c r="B395" s="250"/>
      <c r="C395" s="768" t="s">
        <v>2129</v>
      </c>
      <c r="D395" s="769"/>
      <c r="E395" s="769"/>
      <c r="F395" s="769"/>
      <c r="G395" s="770"/>
      <c r="I395" s="251"/>
      <c r="K395" s="251"/>
      <c r="L395" s="252" t="s">
        <v>2129</v>
      </c>
      <c r="O395" s="240">
        <v>3</v>
      </c>
    </row>
    <row r="396" spans="1:15" ht="12.75">
      <c r="A396" s="249"/>
      <c r="B396" s="250"/>
      <c r="C396" s="768" t="s">
        <v>2130</v>
      </c>
      <c r="D396" s="769"/>
      <c r="E396" s="769"/>
      <c r="F396" s="769"/>
      <c r="G396" s="770"/>
      <c r="I396" s="251"/>
      <c r="K396" s="251"/>
      <c r="L396" s="252" t="s">
        <v>2130</v>
      </c>
      <c r="O396" s="240">
        <v>3</v>
      </c>
    </row>
    <row r="397" spans="1:80" ht="22.5">
      <c r="A397" s="241">
        <v>46</v>
      </c>
      <c r="B397" s="242" t="s">
        <v>2131</v>
      </c>
      <c r="C397" s="243" t="s">
        <v>2132</v>
      </c>
      <c r="D397" s="244" t="s">
        <v>355</v>
      </c>
      <c r="E397" s="245">
        <v>5</v>
      </c>
      <c r="F397" s="828"/>
      <c r="G397" s="246">
        <f>E397*F397</f>
        <v>0</v>
      </c>
      <c r="H397" s="247">
        <v>0.0364</v>
      </c>
      <c r="I397" s="248">
        <f>E397*H397</f>
        <v>0.182</v>
      </c>
      <c r="J397" s="247"/>
      <c r="K397" s="248">
        <f>E397*J397</f>
        <v>0</v>
      </c>
      <c r="O397" s="240">
        <v>2</v>
      </c>
      <c r="AA397" s="213">
        <v>12</v>
      </c>
      <c r="AB397" s="213">
        <v>0</v>
      </c>
      <c r="AC397" s="213">
        <v>40</v>
      </c>
      <c r="AZ397" s="213">
        <v>2</v>
      </c>
      <c r="BA397" s="213">
        <f>IF(AZ397=1,G397,0)</f>
        <v>0</v>
      </c>
      <c r="BB397" s="213">
        <f>IF(AZ397=2,G397,0)</f>
        <v>0</v>
      </c>
      <c r="BC397" s="213">
        <f>IF(AZ397=3,G397,0)</f>
        <v>0</v>
      </c>
      <c r="BD397" s="213">
        <f>IF(AZ397=4,G397,0)</f>
        <v>0</v>
      </c>
      <c r="BE397" s="213">
        <f>IF(AZ397=5,G397,0)</f>
        <v>0</v>
      </c>
      <c r="CA397" s="240">
        <v>12</v>
      </c>
      <c r="CB397" s="240">
        <v>0</v>
      </c>
    </row>
    <row r="398" spans="1:15" ht="22.5">
      <c r="A398" s="249"/>
      <c r="B398" s="250"/>
      <c r="C398" s="768" t="s">
        <v>2129</v>
      </c>
      <c r="D398" s="769"/>
      <c r="E398" s="769"/>
      <c r="F398" s="769"/>
      <c r="G398" s="770"/>
      <c r="I398" s="251"/>
      <c r="K398" s="251"/>
      <c r="L398" s="252" t="s">
        <v>2129</v>
      </c>
      <c r="O398" s="240">
        <v>3</v>
      </c>
    </row>
    <row r="399" spans="1:15" ht="12.75">
      <c r="A399" s="249"/>
      <c r="B399" s="250"/>
      <c r="C399" s="768" t="s">
        <v>2130</v>
      </c>
      <c r="D399" s="769"/>
      <c r="E399" s="769"/>
      <c r="F399" s="769"/>
      <c r="G399" s="770"/>
      <c r="I399" s="251"/>
      <c r="K399" s="251"/>
      <c r="L399" s="252" t="s">
        <v>2130</v>
      </c>
      <c r="O399" s="240">
        <v>3</v>
      </c>
    </row>
    <row r="400" spans="1:80" ht="12.75">
      <c r="A400" s="241">
        <v>47</v>
      </c>
      <c r="B400" s="242" t="s">
        <v>2133</v>
      </c>
      <c r="C400" s="243" t="s">
        <v>2134</v>
      </c>
      <c r="D400" s="244" t="s">
        <v>355</v>
      </c>
      <c r="E400" s="245">
        <v>6</v>
      </c>
      <c r="F400" s="828"/>
      <c r="G400" s="246">
        <f>E400*F400</f>
        <v>0</v>
      </c>
      <c r="H400" s="247">
        <v>0.316</v>
      </c>
      <c r="I400" s="248">
        <f>E400*H400</f>
        <v>1.896</v>
      </c>
      <c r="J400" s="247">
        <v>0</v>
      </c>
      <c r="K400" s="248">
        <f>E400*J400</f>
        <v>0</v>
      </c>
      <c r="O400" s="240">
        <v>2</v>
      </c>
      <c r="AA400" s="213">
        <v>1</v>
      </c>
      <c r="AB400" s="213">
        <v>1</v>
      </c>
      <c r="AC400" s="213">
        <v>1</v>
      </c>
      <c r="AZ400" s="213">
        <v>2</v>
      </c>
      <c r="BA400" s="213">
        <f>IF(AZ400=1,G400,0)</f>
        <v>0</v>
      </c>
      <c r="BB400" s="213">
        <f>IF(AZ400=2,G400,0)</f>
        <v>0</v>
      </c>
      <c r="BC400" s="213">
        <f>IF(AZ400=3,G400,0)</f>
        <v>0</v>
      </c>
      <c r="BD400" s="213">
        <f>IF(AZ400=4,G400,0)</f>
        <v>0</v>
      </c>
      <c r="BE400" s="213">
        <f>IF(AZ400=5,G400,0)</f>
        <v>0</v>
      </c>
      <c r="CA400" s="240">
        <v>1</v>
      </c>
      <c r="CB400" s="240">
        <v>1</v>
      </c>
    </row>
    <row r="401" spans="1:80" ht="12.75">
      <c r="A401" s="241">
        <v>48</v>
      </c>
      <c r="B401" s="242" t="s">
        <v>2135</v>
      </c>
      <c r="C401" s="243" t="s">
        <v>2136</v>
      </c>
      <c r="D401" s="244" t="s">
        <v>355</v>
      </c>
      <c r="E401" s="245">
        <v>6</v>
      </c>
      <c r="F401" s="828"/>
      <c r="G401" s="246">
        <f>E401*F401</f>
        <v>0</v>
      </c>
      <c r="H401" s="247">
        <v>0.001</v>
      </c>
      <c r="I401" s="248">
        <f>E401*H401</f>
        <v>0.006</v>
      </c>
      <c r="J401" s="247"/>
      <c r="K401" s="248">
        <f>E401*J401</f>
        <v>0</v>
      </c>
      <c r="O401" s="240">
        <v>2</v>
      </c>
      <c r="AA401" s="213">
        <v>12</v>
      </c>
      <c r="AB401" s="213">
        <v>0</v>
      </c>
      <c r="AC401" s="213">
        <v>41</v>
      </c>
      <c r="AZ401" s="213">
        <v>2</v>
      </c>
      <c r="BA401" s="213">
        <f>IF(AZ401=1,G401,0)</f>
        <v>0</v>
      </c>
      <c r="BB401" s="213">
        <f>IF(AZ401=2,G401,0)</f>
        <v>0</v>
      </c>
      <c r="BC401" s="213">
        <f>IF(AZ401=3,G401,0)</f>
        <v>0</v>
      </c>
      <c r="BD401" s="213">
        <f>IF(AZ401=4,G401,0)</f>
        <v>0</v>
      </c>
      <c r="BE401" s="213">
        <f>IF(AZ401=5,G401,0)</f>
        <v>0</v>
      </c>
      <c r="CA401" s="240">
        <v>12</v>
      </c>
      <c r="CB401" s="240">
        <v>0</v>
      </c>
    </row>
    <row r="402" spans="1:80" ht="12.75">
      <c r="A402" s="241">
        <v>49</v>
      </c>
      <c r="B402" s="242" t="s">
        <v>2137</v>
      </c>
      <c r="C402" s="243" t="s">
        <v>2138</v>
      </c>
      <c r="D402" s="244" t="s">
        <v>355</v>
      </c>
      <c r="E402" s="245">
        <v>6</v>
      </c>
      <c r="F402" s="828"/>
      <c r="G402" s="246">
        <f>E402*F402</f>
        <v>0</v>
      </c>
      <c r="H402" s="247">
        <v>0.021</v>
      </c>
      <c r="I402" s="248">
        <f>E402*H402</f>
        <v>0.126</v>
      </c>
      <c r="J402" s="247"/>
      <c r="K402" s="248">
        <f>E402*J402</f>
        <v>0</v>
      </c>
      <c r="O402" s="240">
        <v>2</v>
      </c>
      <c r="AA402" s="213">
        <v>12</v>
      </c>
      <c r="AB402" s="213">
        <v>0</v>
      </c>
      <c r="AC402" s="213">
        <v>42</v>
      </c>
      <c r="AZ402" s="213">
        <v>2</v>
      </c>
      <c r="BA402" s="213">
        <f>IF(AZ402=1,G402,0)</f>
        <v>0</v>
      </c>
      <c r="BB402" s="213">
        <f>IF(AZ402=2,G402,0)</f>
        <v>0</v>
      </c>
      <c r="BC402" s="213">
        <f>IF(AZ402=3,G402,0)</f>
        <v>0</v>
      </c>
      <c r="BD402" s="213">
        <f>IF(AZ402=4,G402,0)</f>
        <v>0</v>
      </c>
      <c r="BE402" s="213">
        <f>IF(AZ402=5,G402,0)</f>
        <v>0</v>
      </c>
      <c r="CA402" s="240">
        <v>12</v>
      </c>
      <c r="CB402" s="240">
        <v>0</v>
      </c>
    </row>
    <row r="403" spans="1:80" ht="12.75">
      <c r="A403" s="241">
        <v>50</v>
      </c>
      <c r="B403" s="242" t="s">
        <v>2139</v>
      </c>
      <c r="C403" s="243" t="s">
        <v>2140</v>
      </c>
      <c r="D403" s="244" t="s">
        <v>355</v>
      </c>
      <c r="E403" s="245">
        <v>2</v>
      </c>
      <c r="F403" s="828"/>
      <c r="G403" s="246">
        <f>E403*F403</f>
        <v>0</v>
      </c>
      <c r="H403" s="247">
        <v>0.00277</v>
      </c>
      <c r="I403" s="248">
        <f>E403*H403</f>
        <v>0.00554</v>
      </c>
      <c r="J403" s="247"/>
      <c r="K403" s="248">
        <f>E403*J403</f>
        <v>0</v>
      </c>
      <c r="O403" s="240">
        <v>2</v>
      </c>
      <c r="AA403" s="213">
        <v>12</v>
      </c>
      <c r="AB403" s="213">
        <v>0</v>
      </c>
      <c r="AC403" s="213">
        <v>45</v>
      </c>
      <c r="AZ403" s="213">
        <v>2</v>
      </c>
      <c r="BA403" s="213">
        <f>IF(AZ403=1,G403,0)</f>
        <v>0</v>
      </c>
      <c r="BB403" s="213">
        <f>IF(AZ403=2,G403,0)</f>
        <v>0</v>
      </c>
      <c r="BC403" s="213">
        <f>IF(AZ403=3,G403,0)</f>
        <v>0</v>
      </c>
      <c r="BD403" s="213">
        <f>IF(AZ403=4,G403,0)</f>
        <v>0</v>
      </c>
      <c r="BE403" s="213">
        <f>IF(AZ403=5,G403,0)</f>
        <v>0</v>
      </c>
      <c r="CA403" s="240">
        <v>12</v>
      </c>
      <c r="CB403" s="240">
        <v>0</v>
      </c>
    </row>
    <row r="404" spans="1:15" ht="12.75">
      <c r="A404" s="249"/>
      <c r="B404" s="250"/>
      <c r="C404" s="768" t="s">
        <v>2141</v>
      </c>
      <c r="D404" s="769"/>
      <c r="E404" s="769"/>
      <c r="F404" s="769"/>
      <c r="G404" s="770"/>
      <c r="I404" s="251"/>
      <c r="K404" s="251"/>
      <c r="L404" s="252" t="s">
        <v>2141</v>
      </c>
      <c r="O404" s="240">
        <v>3</v>
      </c>
    </row>
    <row r="405" spans="1:15" ht="22.5">
      <c r="A405" s="249"/>
      <c r="B405" s="250"/>
      <c r="C405" s="768" t="s">
        <v>2142</v>
      </c>
      <c r="D405" s="769"/>
      <c r="E405" s="769"/>
      <c r="F405" s="769"/>
      <c r="G405" s="770"/>
      <c r="I405" s="251"/>
      <c r="K405" s="251"/>
      <c r="L405" s="252" t="s">
        <v>2142</v>
      </c>
      <c r="O405" s="240">
        <v>3</v>
      </c>
    </row>
    <row r="406" spans="1:15" ht="12.75">
      <c r="A406" s="249"/>
      <c r="B406" s="250"/>
      <c r="C406" s="768" t="s">
        <v>2099</v>
      </c>
      <c r="D406" s="769"/>
      <c r="E406" s="769"/>
      <c r="F406" s="769"/>
      <c r="G406" s="770"/>
      <c r="I406" s="251"/>
      <c r="K406" s="251"/>
      <c r="L406" s="252" t="s">
        <v>2099</v>
      </c>
      <c r="O406" s="240">
        <v>3</v>
      </c>
    </row>
    <row r="407" spans="1:15" ht="12.75">
      <c r="A407" s="249"/>
      <c r="B407" s="250"/>
      <c r="C407" s="768" t="s">
        <v>2143</v>
      </c>
      <c r="D407" s="769"/>
      <c r="E407" s="769"/>
      <c r="F407" s="769"/>
      <c r="G407" s="770"/>
      <c r="I407" s="251"/>
      <c r="K407" s="251"/>
      <c r="L407" s="252" t="s">
        <v>2143</v>
      </c>
      <c r="O407" s="240">
        <v>3</v>
      </c>
    </row>
    <row r="408" spans="1:15" ht="12.75">
      <c r="A408" s="249"/>
      <c r="B408" s="250"/>
      <c r="C408" s="768" t="s">
        <v>2144</v>
      </c>
      <c r="D408" s="769"/>
      <c r="E408" s="769"/>
      <c r="F408" s="769"/>
      <c r="G408" s="770"/>
      <c r="I408" s="251"/>
      <c r="K408" s="251"/>
      <c r="L408" s="252" t="s">
        <v>2144</v>
      </c>
      <c r="O408" s="240">
        <v>3</v>
      </c>
    </row>
    <row r="409" spans="1:15" ht="12.75">
      <c r="A409" s="249"/>
      <c r="B409" s="250"/>
      <c r="C409" s="768" t="s">
        <v>2145</v>
      </c>
      <c r="D409" s="769"/>
      <c r="E409" s="769"/>
      <c r="F409" s="769"/>
      <c r="G409" s="770"/>
      <c r="I409" s="251"/>
      <c r="K409" s="251"/>
      <c r="L409" s="252" t="s">
        <v>2145</v>
      </c>
      <c r="O409" s="240">
        <v>3</v>
      </c>
    </row>
    <row r="410" spans="1:15" ht="12.75">
      <c r="A410" s="249"/>
      <c r="B410" s="250"/>
      <c r="C410" s="768" t="s">
        <v>2126</v>
      </c>
      <c r="D410" s="769"/>
      <c r="E410" s="769"/>
      <c r="F410" s="769"/>
      <c r="G410" s="770"/>
      <c r="I410" s="251"/>
      <c r="K410" s="251"/>
      <c r="L410" s="252" t="s">
        <v>2126</v>
      </c>
      <c r="O410" s="240">
        <v>3</v>
      </c>
    </row>
    <row r="411" spans="1:80" ht="22.5">
      <c r="A411" s="241">
        <v>51</v>
      </c>
      <c r="B411" s="242" t="s">
        <v>2146</v>
      </c>
      <c r="C411" s="243" t="s">
        <v>2147</v>
      </c>
      <c r="D411" s="244" t="s">
        <v>355</v>
      </c>
      <c r="E411" s="245">
        <v>2</v>
      </c>
      <c r="F411" s="828"/>
      <c r="G411" s="246">
        <f>E411*F411</f>
        <v>0</v>
      </c>
      <c r="H411" s="247">
        <v>0.041</v>
      </c>
      <c r="I411" s="248">
        <f>E411*H411</f>
        <v>0.082</v>
      </c>
      <c r="J411" s="247"/>
      <c r="K411" s="248">
        <f>E411*J411</f>
        <v>0</v>
      </c>
      <c r="O411" s="240">
        <v>2</v>
      </c>
      <c r="AA411" s="213">
        <v>12</v>
      </c>
      <c r="AB411" s="213">
        <v>0</v>
      </c>
      <c r="AC411" s="213">
        <v>111</v>
      </c>
      <c r="AZ411" s="213">
        <v>2</v>
      </c>
      <c r="BA411" s="213">
        <f>IF(AZ411=1,G411,0)</f>
        <v>0</v>
      </c>
      <c r="BB411" s="213">
        <f>IF(AZ411=2,G411,0)</f>
        <v>0</v>
      </c>
      <c r="BC411" s="213">
        <f>IF(AZ411=3,G411,0)</f>
        <v>0</v>
      </c>
      <c r="BD411" s="213">
        <f>IF(AZ411=4,G411,0)</f>
        <v>0</v>
      </c>
      <c r="BE411" s="213">
        <f>IF(AZ411=5,G411,0)</f>
        <v>0</v>
      </c>
      <c r="CA411" s="240">
        <v>12</v>
      </c>
      <c r="CB411" s="240">
        <v>0</v>
      </c>
    </row>
    <row r="412" spans="1:15" ht="12.75">
      <c r="A412" s="249"/>
      <c r="B412" s="250"/>
      <c r="C412" s="768" t="s">
        <v>2148</v>
      </c>
      <c r="D412" s="769"/>
      <c r="E412" s="769"/>
      <c r="F412" s="769"/>
      <c r="G412" s="770"/>
      <c r="I412" s="251"/>
      <c r="K412" s="251"/>
      <c r="L412" s="252" t="s">
        <v>2148</v>
      </c>
      <c r="O412" s="240">
        <v>3</v>
      </c>
    </row>
    <row r="413" spans="1:57" ht="12.75">
      <c r="A413" s="259"/>
      <c r="B413" s="260" t="s">
        <v>96</v>
      </c>
      <c r="C413" s="261" t="s">
        <v>2096</v>
      </c>
      <c r="D413" s="262"/>
      <c r="E413" s="263"/>
      <c r="F413" s="264"/>
      <c r="G413" s="265">
        <f>SUM(G365:G412)</f>
        <v>0</v>
      </c>
      <c r="H413" s="266"/>
      <c r="I413" s="267">
        <f>SUM(I365:I412)</f>
        <v>4.886340000000001</v>
      </c>
      <c r="J413" s="266"/>
      <c r="K413" s="267">
        <f>SUM(K365:K412)</f>
        <v>0</v>
      </c>
      <c r="O413" s="240">
        <v>4</v>
      </c>
      <c r="BA413" s="268">
        <f>SUM(BA365:BA412)</f>
        <v>0</v>
      </c>
      <c r="BB413" s="268">
        <f>SUM(BB365:BB412)</f>
        <v>0</v>
      </c>
      <c r="BC413" s="268">
        <f>SUM(BC365:BC412)</f>
        <v>0</v>
      </c>
      <c r="BD413" s="268">
        <f>SUM(BD365:BD412)</f>
        <v>0</v>
      </c>
      <c r="BE413" s="268">
        <f>SUM(BE365:BE412)</f>
        <v>0</v>
      </c>
    </row>
    <row r="414" spans="1:15" ht="12.75">
      <c r="A414" s="230" t="s">
        <v>93</v>
      </c>
      <c r="B414" s="231" t="s">
        <v>2149</v>
      </c>
      <c r="C414" s="232" t="s">
        <v>2150</v>
      </c>
      <c r="D414" s="233"/>
      <c r="E414" s="234"/>
      <c r="F414" s="234"/>
      <c r="G414" s="235"/>
      <c r="H414" s="236"/>
      <c r="I414" s="237"/>
      <c r="J414" s="238"/>
      <c r="K414" s="239"/>
      <c r="O414" s="240">
        <v>1</v>
      </c>
    </row>
    <row r="415" spans="1:80" ht="12.75">
      <c r="A415" s="241">
        <v>52</v>
      </c>
      <c r="B415" s="242" t="s">
        <v>698</v>
      </c>
      <c r="C415" s="243" t="s">
        <v>699</v>
      </c>
      <c r="D415" s="244" t="s">
        <v>355</v>
      </c>
      <c r="E415" s="245">
        <v>10</v>
      </c>
      <c r="F415" s="828"/>
      <c r="G415" s="246">
        <f>E415*F415</f>
        <v>0</v>
      </c>
      <c r="H415" s="247">
        <v>0.001</v>
      </c>
      <c r="I415" s="248">
        <f>E415*H415</f>
        <v>0.01</v>
      </c>
      <c r="J415" s="247">
        <v>0</v>
      </c>
      <c r="K415" s="248">
        <f>E415*J415</f>
        <v>0</v>
      </c>
      <c r="O415" s="240">
        <v>2</v>
      </c>
      <c r="AA415" s="213">
        <v>1</v>
      </c>
      <c r="AB415" s="213">
        <v>1</v>
      </c>
      <c r="AC415" s="213">
        <v>1</v>
      </c>
      <c r="AZ415" s="213">
        <v>2</v>
      </c>
      <c r="BA415" s="213">
        <f>IF(AZ415=1,G415,0)</f>
        <v>0</v>
      </c>
      <c r="BB415" s="213">
        <f>IF(AZ415=2,G415,0)</f>
        <v>0</v>
      </c>
      <c r="BC415" s="213">
        <f>IF(AZ415=3,G415,0)</f>
        <v>0</v>
      </c>
      <c r="BD415" s="213">
        <f>IF(AZ415=4,G415,0)</f>
        <v>0</v>
      </c>
      <c r="BE415" s="213">
        <f>IF(AZ415=5,G415,0)</f>
        <v>0</v>
      </c>
      <c r="CA415" s="240">
        <v>1</v>
      </c>
      <c r="CB415" s="240">
        <v>1</v>
      </c>
    </row>
    <row r="416" spans="1:15" ht="12.75">
      <c r="A416" s="249"/>
      <c r="B416" s="253"/>
      <c r="C416" s="809" t="s">
        <v>2152</v>
      </c>
      <c r="D416" s="810"/>
      <c r="E416" s="254">
        <v>1</v>
      </c>
      <c r="F416" s="255"/>
      <c r="G416" s="256"/>
      <c r="H416" s="257"/>
      <c r="I416" s="251"/>
      <c r="J416" s="258"/>
      <c r="K416" s="251"/>
      <c r="M416" s="252" t="s">
        <v>2152</v>
      </c>
      <c r="O416" s="240"/>
    </row>
    <row r="417" spans="1:15" ht="12.75">
      <c r="A417" s="249"/>
      <c r="B417" s="253"/>
      <c r="C417" s="809" t="s">
        <v>2153</v>
      </c>
      <c r="D417" s="810"/>
      <c r="E417" s="254">
        <v>1</v>
      </c>
      <c r="F417" s="255"/>
      <c r="G417" s="256"/>
      <c r="H417" s="257"/>
      <c r="I417" s="251"/>
      <c r="J417" s="258"/>
      <c r="K417" s="251"/>
      <c r="M417" s="252" t="s">
        <v>2153</v>
      </c>
      <c r="O417" s="240"/>
    </row>
    <row r="418" spans="1:15" ht="12.75">
      <c r="A418" s="249"/>
      <c r="B418" s="253"/>
      <c r="C418" s="809" t="s">
        <v>2154</v>
      </c>
      <c r="D418" s="810"/>
      <c r="E418" s="254">
        <v>8</v>
      </c>
      <c r="F418" s="255"/>
      <c r="G418" s="256"/>
      <c r="H418" s="257"/>
      <c r="I418" s="251"/>
      <c r="J418" s="258"/>
      <c r="K418" s="251"/>
      <c r="M418" s="252" t="s">
        <v>2154</v>
      </c>
      <c r="O418" s="240"/>
    </row>
    <row r="419" spans="1:80" ht="12.75">
      <c r="A419" s="241">
        <v>53</v>
      </c>
      <c r="B419" s="242" t="s">
        <v>2155</v>
      </c>
      <c r="C419" s="243" t="s">
        <v>2156</v>
      </c>
      <c r="D419" s="244" t="s">
        <v>355</v>
      </c>
      <c r="E419" s="245">
        <v>1</v>
      </c>
      <c r="F419" s="828"/>
      <c r="G419" s="246">
        <f>E419*F419</f>
        <v>0</v>
      </c>
      <c r="H419" s="247">
        <v>0.0038</v>
      </c>
      <c r="I419" s="248">
        <f>E419*H419</f>
        <v>0.0038</v>
      </c>
      <c r="J419" s="247"/>
      <c r="K419" s="248">
        <f>E419*J419</f>
        <v>0</v>
      </c>
      <c r="O419" s="240">
        <v>2</v>
      </c>
      <c r="AA419" s="213">
        <v>3</v>
      </c>
      <c r="AB419" s="213">
        <v>0</v>
      </c>
      <c r="AC419" s="213">
        <v>55260023</v>
      </c>
      <c r="AZ419" s="213">
        <v>2</v>
      </c>
      <c r="BA419" s="213">
        <f>IF(AZ419=1,G419,0)</f>
        <v>0</v>
      </c>
      <c r="BB419" s="213">
        <f>IF(AZ419=2,G419,0)</f>
        <v>0</v>
      </c>
      <c r="BC419" s="213">
        <f>IF(AZ419=3,G419,0)</f>
        <v>0</v>
      </c>
      <c r="BD419" s="213">
        <f>IF(AZ419=4,G419,0)</f>
        <v>0</v>
      </c>
      <c r="BE419" s="213">
        <f>IF(AZ419=5,G419,0)</f>
        <v>0</v>
      </c>
      <c r="CA419" s="240">
        <v>3</v>
      </c>
      <c r="CB419" s="240">
        <v>0</v>
      </c>
    </row>
    <row r="420" spans="1:80" ht="12.75">
      <c r="A420" s="241">
        <v>54</v>
      </c>
      <c r="B420" s="242" t="s">
        <v>2157</v>
      </c>
      <c r="C420" s="243" t="s">
        <v>2158</v>
      </c>
      <c r="D420" s="244" t="s">
        <v>355</v>
      </c>
      <c r="E420" s="245">
        <v>1</v>
      </c>
      <c r="F420" s="828"/>
      <c r="G420" s="246">
        <f>E420*F420</f>
        <v>0</v>
      </c>
      <c r="H420" s="247">
        <v>0.0111</v>
      </c>
      <c r="I420" s="248">
        <f>E420*H420</f>
        <v>0.0111</v>
      </c>
      <c r="J420" s="247"/>
      <c r="K420" s="248">
        <f>E420*J420</f>
        <v>0</v>
      </c>
      <c r="O420" s="240">
        <v>2</v>
      </c>
      <c r="AA420" s="213">
        <v>3</v>
      </c>
      <c r="AB420" s="213">
        <v>0</v>
      </c>
      <c r="AC420" s="213">
        <v>55259970</v>
      </c>
      <c r="AZ420" s="213">
        <v>2</v>
      </c>
      <c r="BA420" s="213">
        <f>IF(AZ420=1,G420,0)</f>
        <v>0</v>
      </c>
      <c r="BB420" s="213">
        <f>IF(AZ420=2,G420,0)</f>
        <v>0</v>
      </c>
      <c r="BC420" s="213">
        <f>IF(AZ420=3,G420,0)</f>
        <v>0</v>
      </c>
      <c r="BD420" s="213">
        <f>IF(AZ420=4,G420,0)</f>
        <v>0</v>
      </c>
      <c r="BE420" s="213">
        <f>IF(AZ420=5,G420,0)</f>
        <v>0</v>
      </c>
      <c r="CA420" s="240">
        <v>3</v>
      </c>
      <c r="CB420" s="240">
        <v>0</v>
      </c>
    </row>
    <row r="421" spans="1:80" ht="12.75">
      <c r="A421" s="241">
        <v>55</v>
      </c>
      <c r="B421" s="242" t="s">
        <v>2159</v>
      </c>
      <c r="C421" s="243" t="s">
        <v>2160</v>
      </c>
      <c r="D421" s="244" t="s">
        <v>355</v>
      </c>
      <c r="E421" s="245">
        <v>8</v>
      </c>
      <c r="F421" s="828"/>
      <c r="G421" s="246">
        <f>E421*F421</f>
        <v>0</v>
      </c>
      <c r="H421" s="247">
        <v>0.0122</v>
      </c>
      <c r="I421" s="248">
        <f>E421*H421</f>
        <v>0.0976</v>
      </c>
      <c r="J421" s="247"/>
      <c r="K421" s="248">
        <f>E421*J421</f>
        <v>0</v>
      </c>
      <c r="O421" s="240">
        <v>2</v>
      </c>
      <c r="AA421" s="213">
        <v>3</v>
      </c>
      <c r="AB421" s="213">
        <v>1</v>
      </c>
      <c r="AC421" s="213">
        <v>5526009702</v>
      </c>
      <c r="AZ421" s="213">
        <v>2</v>
      </c>
      <c r="BA421" s="213">
        <f>IF(AZ421=1,G421,0)</f>
        <v>0</v>
      </c>
      <c r="BB421" s="213">
        <f>IF(AZ421=2,G421,0)</f>
        <v>0</v>
      </c>
      <c r="BC421" s="213">
        <f>IF(AZ421=3,G421,0)</f>
        <v>0</v>
      </c>
      <c r="BD421" s="213">
        <f>IF(AZ421=4,G421,0)</f>
        <v>0</v>
      </c>
      <c r="BE421" s="213">
        <f>IF(AZ421=5,G421,0)</f>
        <v>0</v>
      </c>
      <c r="CA421" s="240">
        <v>3</v>
      </c>
      <c r="CB421" s="240">
        <v>1</v>
      </c>
    </row>
    <row r="422" spans="1:15" ht="12.75">
      <c r="A422" s="249"/>
      <c r="B422" s="250"/>
      <c r="C422" s="768"/>
      <c r="D422" s="769"/>
      <c r="E422" s="769"/>
      <c r="F422" s="769"/>
      <c r="G422" s="770"/>
      <c r="I422" s="251"/>
      <c r="K422" s="251"/>
      <c r="L422" s="252"/>
      <c r="O422" s="240">
        <v>3</v>
      </c>
    </row>
    <row r="423" spans="1:80" ht="12.75">
      <c r="A423" s="241">
        <v>56</v>
      </c>
      <c r="B423" s="242" t="s">
        <v>706</v>
      </c>
      <c r="C423" s="243" t="s">
        <v>707</v>
      </c>
      <c r="D423" s="244" t="s">
        <v>355</v>
      </c>
      <c r="E423" s="245">
        <v>7</v>
      </c>
      <c r="F423" s="828"/>
      <c r="G423" s="246">
        <f>E423*F423</f>
        <v>0</v>
      </c>
      <c r="H423" s="247">
        <v>0.00041</v>
      </c>
      <c r="I423" s="248">
        <f>E423*H423</f>
        <v>0.00287</v>
      </c>
      <c r="J423" s="247">
        <v>0</v>
      </c>
      <c r="K423" s="248">
        <f>E423*J423</f>
        <v>0</v>
      </c>
      <c r="O423" s="240">
        <v>2</v>
      </c>
      <c r="AA423" s="213">
        <v>1</v>
      </c>
      <c r="AB423" s="213">
        <v>1</v>
      </c>
      <c r="AC423" s="213">
        <v>1</v>
      </c>
      <c r="AZ423" s="213">
        <v>2</v>
      </c>
      <c r="BA423" s="213">
        <f>IF(AZ423=1,G423,0)</f>
        <v>0</v>
      </c>
      <c r="BB423" s="213">
        <f>IF(AZ423=2,G423,0)</f>
        <v>0</v>
      </c>
      <c r="BC423" s="213">
        <f>IF(AZ423=3,G423,0)</f>
        <v>0</v>
      </c>
      <c r="BD423" s="213">
        <f>IF(AZ423=4,G423,0)</f>
        <v>0</v>
      </c>
      <c r="BE423" s="213">
        <f>IF(AZ423=5,G423,0)</f>
        <v>0</v>
      </c>
      <c r="CA423" s="240">
        <v>1</v>
      </c>
      <c r="CB423" s="240">
        <v>1</v>
      </c>
    </row>
    <row r="424" spans="1:15" ht="12.75">
      <c r="A424" s="249"/>
      <c r="B424" s="253"/>
      <c r="C424" s="809" t="s">
        <v>2161</v>
      </c>
      <c r="D424" s="810"/>
      <c r="E424" s="254">
        <v>2</v>
      </c>
      <c r="F424" s="255"/>
      <c r="G424" s="256"/>
      <c r="H424" s="257"/>
      <c r="I424" s="251"/>
      <c r="J424" s="258"/>
      <c r="K424" s="251"/>
      <c r="M424" s="252" t="s">
        <v>2161</v>
      </c>
      <c r="O424" s="240"/>
    </row>
    <row r="425" spans="1:15" ht="12.75">
      <c r="A425" s="249"/>
      <c r="B425" s="253"/>
      <c r="C425" s="809" t="s">
        <v>2162</v>
      </c>
      <c r="D425" s="810"/>
      <c r="E425" s="254">
        <v>5</v>
      </c>
      <c r="F425" s="255"/>
      <c r="G425" s="256"/>
      <c r="H425" s="257"/>
      <c r="I425" s="251"/>
      <c r="J425" s="258"/>
      <c r="K425" s="251"/>
      <c r="M425" s="252" t="s">
        <v>2162</v>
      </c>
      <c r="O425" s="240"/>
    </row>
    <row r="426" spans="1:80" ht="12.75">
      <c r="A426" s="241">
        <v>57</v>
      </c>
      <c r="B426" s="242" t="s">
        <v>2163</v>
      </c>
      <c r="C426" s="243" t="s">
        <v>2164</v>
      </c>
      <c r="D426" s="244" t="s">
        <v>355</v>
      </c>
      <c r="E426" s="245">
        <v>2</v>
      </c>
      <c r="F426" s="828"/>
      <c r="G426" s="246">
        <f>E426*F426</f>
        <v>0</v>
      </c>
      <c r="H426" s="247">
        <v>0.0049</v>
      </c>
      <c r="I426" s="248">
        <f>E426*H426</f>
        <v>0.0098</v>
      </c>
      <c r="J426" s="247"/>
      <c r="K426" s="248">
        <f>E426*J426</f>
        <v>0</v>
      </c>
      <c r="O426" s="240">
        <v>2</v>
      </c>
      <c r="AA426" s="213">
        <v>3</v>
      </c>
      <c r="AB426" s="213">
        <v>0</v>
      </c>
      <c r="AC426" s="213">
        <v>55260024</v>
      </c>
      <c r="AZ426" s="213">
        <v>2</v>
      </c>
      <c r="BA426" s="213">
        <f>IF(AZ426=1,G426,0)</f>
        <v>0</v>
      </c>
      <c r="BB426" s="213">
        <f>IF(AZ426=2,G426,0)</f>
        <v>0</v>
      </c>
      <c r="BC426" s="213">
        <f>IF(AZ426=3,G426,0)</f>
        <v>0</v>
      </c>
      <c r="BD426" s="213">
        <f>IF(AZ426=4,G426,0)</f>
        <v>0</v>
      </c>
      <c r="BE426" s="213">
        <f>IF(AZ426=5,G426,0)</f>
        <v>0</v>
      </c>
      <c r="CA426" s="240">
        <v>3</v>
      </c>
      <c r="CB426" s="240">
        <v>0</v>
      </c>
    </row>
    <row r="427" spans="1:80" ht="12.75">
      <c r="A427" s="241">
        <v>58</v>
      </c>
      <c r="B427" s="242" t="s">
        <v>708</v>
      </c>
      <c r="C427" s="243" t="s">
        <v>709</v>
      </c>
      <c r="D427" s="244" t="s">
        <v>355</v>
      </c>
      <c r="E427" s="245">
        <v>5</v>
      </c>
      <c r="F427" s="828"/>
      <c r="G427" s="246">
        <f>E427*F427</f>
        <v>0</v>
      </c>
      <c r="H427" s="247">
        <v>0.0098</v>
      </c>
      <c r="I427" s="248">
        <f>E427*H427</f>
        <v>0.049</v>
      </c>
      <c r="J427" s="247"/>
      <c r="K427" s="248">
        <f>E427*J427</f>
        <v>0</v>
      </c>
      <c r="O427" s="240">
        <v>2</v>
      </c>
      <c r="AA427" s="213">
        <v>3</v>
      </c>
      <c r="AB427" s="213">
        <v>0</v>
      </c>
      <c r="AC427" s="213">
        <v>55259815</v>
      </c>
      <c r="AZ427" s="213">
        <v>2</v>
      </c>
      <c r="BA427" s="213">
        <f>IF(AZ427=1,G427,0)</f>
        <v>0</v>
      </c>
      <c r="BB427" s="213">
        <f>IF(AZ427=2,G427,0)</f>
        <v>0</v>
      </c>
      <c r="BC427" s="213">
        <f>IF(AZ427=3,G427,0)</f>
        <v>0</v>
      </c>
      <c r="BD427" s="213">
        <f>IF(AZ427=4,G427,0)</f>
        <v>0</v>
      </c>
      <c r="BE427" s="213">
        <f>IF(AZ427=5,G427,0)</f>
        <v>0</v>
      </c>
      <c r="CA427" s="240">
        <v>3</v>
      </c>
      <c r="CB427" s="240">
        <v>0</v>
      </c>
    </row>
    <row r="428" spans="1:80" ht="12.75">
      <c r="A428" s="241">
        <v>59</v>
      </c>
      <c r="B428" s="242" t="s">
        <v>2165</v>
      </c>
      <c r="C428" s="243" t="s">
        <v>2166</v>
      </c>
      <c r="D428" s="244" t="s">
        <v>355</v>
      </c>
      <c r="E428" s="245">
        <v>1</v>
      </c>
      <c r="F428" s="828"/>
      <c r="G428" s="246">
        <f>E428*F428</f>
        <v>0</v>
      </c>
      <c r="H428" s="247">
        <v>0.001</v>
      </c>
      <c r="I428" s="248">
        <f>E428*H428</f>
        <v>0.001</v>
      </c>
      <c r="J428" s="247">
        <v>0</v>
      </c>
      <c r="K428" s="248">
        <f>E428*J428</f>
        <v>0</v>
      </c>
      <c r="O428" s="240">
        <v>2</v>
      </c>
      <c r="AA428" s="213">
        <v>1</v>
      </c>
      <c r="AB428" s="213">
        <v>1</v>
      </c>
      <c r="AC428" s="213">
        <v>1</v>
      </c>
      <c r="AZ428" s="213">
        <v>2</v>
      </c>
      <c r="BA428" s="213">
        <f>IF(AZ428=1,G428,0)</f>
        <v>0</v>
      </c>
      <c r="BB428" s="213">
        <f>IF(AZ428=2,G428,0)</f>
        <v>0</v>
      </c>
      <c r="BC428" s="213">
        <f>IF(AZ428=3,G428,0)</f>
        <v>0</v>
      </c>
      <c r="BD428" s="213">
        <f>IF(AZ428=4,G428,0)</f>
        <v>0</v>
      </c>
      <c r="BE428" s="213">
        <f>IF(AZ428=5,G428,0)</f>
        <v>0</v>
      </c>
      <c r="CA428" s="240">
        <v>1</v>
      </c>
      <c r="CB428" s="240">
        <v>1</v>
      </c>
    </row>
    <row r="429" spans="1:15" ht="12.75">
      <c r="A429" s="249"/>
      <c r="B429" s="253"/>
      <c r="C429" s="809" t="s">
        <v>2167</v>
      </c>
      <c r="D429" s="810"/>
      <c r="E429" s="254">
        <v>1</v>
      </c>
      <c r="F429" s="255"/>
      <c r="G429" s="256"/>
      <c r="H429" s="257"/>
      <c r="I429" s="251"/>
      <c r="J429" s="258"/>
      <c r="K429" s="251"/>
      <c r="M429" s="252" t="s">
        <v>2167</v>
      </c>
      <c r="O429" s="240"/>
    </row>
    <row r="430" spans="1:80" ht="22.5">
      <c r="A430" s="241">
        <v>60</v>
      </c>
      <c r="B430" s="242" t="s">
        <v>2168</v>
      </c>
      <c r="C430" s="243" t="s">
        <v>2169</v>
      </c>
      <c r="D430" s="244" t="s">
        <v>355</v>
      </c>
      <c r="E430" s="245">
        <v>1</v>
      </c>
      <c r="F430" s="828"/>
      <c r="G430" s="246">
        <f>E430*F430</f>
        <v>0</v>
      </c>
      <c r="H430" s="247">
        <v>0.0149</v>
      </c>
      <c r="I430" s="248">
        <f>E430*H430</f>
        <v>0.0149</v>
      </c>
      <c r="J430" s="247"/>
      <c r="K430" s="248">
        <f>E430*J430</f>
        <v>0</v>
      </c>
      <c r="O430" s="240">
        <v>2</v>
      </c>
      <c r="AA430" s="213">
        <v>3</v>
      </c>
      <c r="AB430" s="213">
        <v>0</v>
      </c>
      <c r="AC430" s="213">
        <v>552599939</v>
      </c>
      <c r="AZ430" s="213">
        <v>2</v>
      </c>
      <c r="BA430" s="213">
        <f>IF(AZ430=1,G430,0)</f>
        <v>0</v>
      </c>
      <c r="BB430" s="213">
        <f>IF(AZ430=2,G430,0)</f>
        <v>0</v>
      </c>
      <c r="BC430" s="213">
        <f>IF(AZ430=3,G430,0)</f>
        <v>0</v>
      </c>
      <c r="BD430" s="213">
        <f>IF(AZ430=4,G430,0)</f>
        <v>0</v>
      </c>
      <c r="BE430" s="213">
        <f>IF(AZ430=5,G430,0)</f>
        <v>0</v>
      </c>
      <c r="CA430" s="240">
        <v>3</v>
      </c>
      <c r="CB430" s="240">
        <v>0</v>
      </c>
    </row>
    <row r="431" spans="1:80" ht="12.75">
      <c r="A431" s="241">
        <v>61</v>
      </c>
      <c r="B431" s="242" t="s">
        <v>2170</v>
      </c>
      <c r="C431" s="243" t="s">
        <v>2171</v>
      </c>
      <c r="D431" s="244" t="s">
        <v>355</v>
      </c>
      <c r="E431" s="245">
        <v>9</v>
      </c>
      <c r="F431" s="828"/>
      <c r="G431" s="246">
        <f>E431*F431</f>
        <v>0</v>
      </c>
      <c r="H431" s="247">
        <v>0.00062</v>
      </c>
      <c r="I431" s="248">
        <f>E431*H431</f>
        <v>0.00558</v>
      </c>
      <c r="J431" s="247">
        <v>0</v>
      </c>
      <c r="K431" s="248">
        <f>E431*J431</f>
        <v>0</v>
      </c>
      <c r="O431" s="240">
        <v>2</v>
      </c>
      <c r="AA431" s="213">
        <v>1</v>
      </c>
      <c r="AB431" s="213">
        <v>1</v>
      </c>
      <c r="AC431" s="213">
        <v>1</v>
      </c>
      <c r="AZ431" s="213">
        <v>2</v>
      </c>
      <c r="BA431" s="213">
        <f>IF(AZ431=1,G431,0)</f>
        <v>0</v>
      </c>
      <c r="BB431" s="213">
        <f>IF(AZ431=2,G431,0)</f>
        <v>0</v>
      </c>
      <c r="BC431" s="213">
        <f>IF(AZ431=3,G431,0)</f>
        <v>0</v>
      </c>
      <c r="BD431" s="213">
        <f>IF(AZ431=4,G431,0)</f>
        <v>0</v>
      </c>
      <c r="BE431" s="213">
        <f>IF(AZ431=5,G431,0)</f>
        <v>0</v>
      </c>
      <c r="CA431" s="240">
        <v>1</v>
      </c>
      <c r="CB431" s="240">
        <v>1</v>
      </c>
    </row>
    <row r="432" spans="1:15" ht="12.75">
      <c r="A432" s="249"/>
      <c r="B432" s="253"/>
      <c r="C432" s="809" t="s">
        <v>2172</v>
      </c>
      <c r="D432" s="810"/>
      <c r="E432" s="254">
        <v>3</v>
      </c>
      <c r="F432" s="255"/>
      <c r="G432" s="256"/>
      <c r="H432" s="257"/>
      <c r="I432" s="251"/>
      <c r="J432" s="258"/>
      <c r="K432" s="251"/>
      <c r="M432" s="252" t="s">
        <v>2172</v>
      </c>
      <c r="O432" s="240"/>
    </row>
    <row r="433" spans="1:15" ht="12.75">
      <c r="A433" s="249"/>
      <c r="B433" s="253"/>
      <c r="C433" s="809" t="s">
        <v>2173</v>
      </c>
      <c r="D433" s="810"/>
      <c r="E433" s="254">
        <v>6</v>
      </c>
      <c r="F433" s="255"/>
      <c r="G433" s="256"/>
      <c r="H433" s="257"/>
      <c r="I433" s="251"/>
      <c r="J433" s="258"/>
      <c r="K433" s="251"/>
      <c r="M433" s="252" t="s">
        <v>2173</v>
      </c>
      <c r="O433" s="240"/>
    </row>
    <row r="434" spans="1:80" ht="22.5">
      <c r="A434" s="241">
        <v>62</v>
      </c>
      <c r="B434" s="242" t="s">
        <v>2174</v>
      </c>
      <c r="C434" s="243" t="s">
        <v>2175</v>
      </c>
      <c r="D434" s="244" t="s">
        <v>355</v>
      </c>
      <c r="E434" s="245">
        <v>3</v>
      </c>
      <c r="F434" s="828"/>
      <c r="G434" s="246">
        <f>E434*F434</f>
        <v>0</v>
      </c>
      <c r="H434" s="247">
        <v>0.0178</v>
      </c>
      <c r="I434" s="248">
        <f>E434*H434</f>
        <v>0.0534</v>
      </c>
      <c r="J434" s="247"/>
      <c r="K434" s="248">
        <f>E434*J434</f>
        <v>0</v>
      </c>
      <c r="O434" s="240">
        <v>2</v>
      </c>
      <c r="AA434" s="213">
        <v>3</v>
      </c>
      <c r="AB434" s="213">
        <v>0</v>
      </c>
      <c r="AC434" s="213">
        <v>552599943</v>
      </c>
      <c r="AZ434" s="213">
        <v>2</v>
      </c>
      <c r="BA434" s="213">
        <f>IF(AZ434=1,G434,0)</f>
        <v>0</v>
      </c>
      <c r="BB434" s="213">
        <f>IF(AZ434=2,G434,0)</f>
        <v>0</v>
      </c>
      <c r="BC434" s="213">
        <f>IF(AZ434=3,G434,0)</f>
        <v>0</v>
      </c>
      <c r="BD434" s="213">
        <f>IF(AZ434=4,G434,0)</f>
        <v>0</v>
      </c>
      <c r="BE434" s="213">
        <f>IF(AZ434=5,G434,0)</f>
        <v>0</v>
      </c>
      <c r="CA434" s="240">
        <v>3</v>
      </c>
      <c r="CB434" s="240">
        <v>0</v>
      </c>
    </row>
    <row r="435" spans="1:80" ht="22.5">
      <c r="A435" s="241">
        <v>63</v>
      </c>
      <c r="B435" s="242" t="s">
        <v>2176</v>
      </c>
      <c r="C435" s="243" t="s">
        <v>2177</v>
      </c>
      <c r="D435" s="244" t="s">
        <v>355</v>
      </c>
      <c r="E435" s="245">
        <v>6</v>
      </c>
      <c r="F435" s="828"/>
      <c r="G435" s="246">
        <f>E435*F435</f>
        <v>0</v>
      </c>
      <c r="H435" s="247">
        <v>0.0197</v>
      </c>
      <c r="I435" s="248">
        <f>E435*H435</f>
        <v>0.1182</v>
      </c>
      <c r="J435" s="247"/>
      <c r="K435" s="248">
        <f>E435*J435</f>
        <v>0</v>
      </c>
      <c r="O435" s="240">
        <v>2</v>
      </c>
      <c r="AA435" s="213">
        <v>3</v>
      </c>
      <c r="AB435" s="213">
        <v>0</v>
      </c>
      <c r="AC435" s="213">
        <v>552599944</v>
      </c>
      <c r="AZ435" s="213">
        <v>2</v>
      </c>
      <c r="BA435" s="213">
        <f>IF(AZ435=1,G435,0)</f>
        <v>0</v>
      </c>
      <c r="BB435" s="213">
        <f>IF(AZ435=2,G435,0)</f>
        <v>0</v>
      </c>
      <c r="BC435" s="213">
        <f>IF(AZ435=3,G435,0)</f>
        <v>0</v>
      </c>
      <c r="BD435" s="213">
        <f>IF(AZ435=4,G435,0)</f>
        <v>0</v>
      </c>
      <c r="BE435" s="213">
        <f>IF(AZ435=5,G435,0)</f>
        <v>0</v>
      </c>
      <c r="CA435" s="240">
        <v>3</v>
      </c>
      <c r="CB435" s="240">
        <v>0</v>
      </c>
    </row>
    <row r="436" spans="1:80" ht="12.75">
      <c r="A436" s="241">
        <v>64</v>
      </c>
      <c r="B436" s="242" t="s">
        <v>2178</v>
      </c>
      <c r="C436" s="243" t="s">
        <v>2179</v>
      </c>
      <c r="D436" s="244" t="s">
        <v>355</v>
      </c>
      <c r="E436" s="245">
        <v>2</v>
      </c>
      <c r="F436" s="828"/>
      <c r="G436" s="246">
        <f>E436*F436</f>
        <v>0</v>
      </c>
      <c r="H436" s="247">
        <v>0.00022</v>
      </c>
      <c r="I436" s="248">
        <f>E436*H436</f>
        <v>0.00044</v>
      </c>
      <c r="J436" s="247">
        <v>0</v>
      </c>
      <c r="K436" s="248">
        <f>E436*J436</f>
        <v>0</v>
      </c>
      <c r="O436" s="240">
        <v>2</v>
      </c>
      <c r="AA436" s="213">
        <v>1</v>
      </c>
      <c r="AB436" s="213">
        <v>1</v>
      </c>
      <c r="AC436" s="213">
        <v>1</v>
      </c>
      <c r="AZ436" s="213">
        <v>2</v>
      </c>
      <c r="BA436" s="213">
        <f>IF(AZ436=1,G436,0)</f>
        <v>0</v>
      </c>
      <c r="BB436" s="213">
        <f>IF(AZ436=2,G436,0)</f>
        <v>0</v>
      </c>
      <c r="BC436" s="213">
        <f>IF(AZ436=3,G436,0)</f>
        <v>0</v>
      </c>
      <c r="BD436" s="213">
        <f>IF(AZ436=4,G436,0)</f>
        <v>0</v>
      </c>
      <c r="BE436" s="213">
        <f>IF(AZ436=5,G436,0)</f>
        <v>0</v>
      </c>
      <c r="CA436" s="240">
        <v>1</v>
      </c>
      <c r="CB436" s="240">
        <v>1</v>
      </c>
    </row>
    <row r="437" spans="1:15" ht="12.75">
      <c r="A437" s="249"/>
      <c r="B437" s="253"/>
      <c r="C437" s="809" t="s">
        <v>2180</v>
      </c>
      <c r="D437" s="810"/>
      <c r="E437" s="254">
        <v>2</v>
      </c>
      <c r="F437" s="255"/>
      <c r="G437" s="256"/>
      <c r="H437" s="257"/>
      <c r="I437" s="251"/>
      <c r="J437" s="258"/>
      <c r="K437" s="251"/>
      <c r="M437" s="252" t="s">
        <v>2180</v>
      </c>
      <c r="O437" s="240"/>
    </row>
    <row r="438" spans="1:80" ht="12.75">
      <c r="A438" s="241">
        <v>65</v>
      </c>
      <c r="B438" s="242" t="s">
        <v>2181</v>
      </c>
      <c r="C438" s="243" t="s">
        <v>2182</v>
      </c>
      <c r="D438" s="244" t="s">
        <v>355</v>
      </c>
      <c r="E438" s="245">
        <v>2</v>
      </c>
      <c r="F438" s="828"/>
      <c r="G438" s="246">
        <f>E438*F438</f>
        <v>0</v>
      </c>
      <c r="H438" s="247">
        <v>0.0087</v>
      </c>
      <c r="I438" s="248">
        <f>E438*H438</f>
        <v>0.0174</v>
      </c>
      <c r="J438" s="247"/>
      <c r="K438" s="248">
        <f>E438*J438</f>
        <v>0</v>
      </c>
      <c r="O438" s="240">
        <v>2</v>
      </c>
      <c r="AA438" s="213">
        <v>3</v>
      </c>
      <c r="AB438" s="213">
        <v>1</v>
      </c>
      <c r="AC438" s="213">
        <v>55251212</v>
      </c>
      <c r="AZ438" s="213">
        <v>2</v>
      </c>
      <c r="BA438" s="213">
        <f>IF(AZ438=1,G438,0)</f>
        <v>0</v>
      </c>
      <c r="BB438" s="213">
        <f>IF(AZ438=2,G438,0)</f>
        <v>0</v>
      </c>
      <c r="BC438" s="213">
        <f>IF(AZ438=3,G438,0)</f>
        <v>0</v>
      </c>
      <c r="BD438" s="213">
        <f>IF(AZ438=4,G438,0)</f>
        <v>0</v>
      </c>
      <c r="BE438" s="213">
        <f>IF(AZ438=5,G438,0)</f>
        <v>0</v>
      </c>
      <c r="CA438" s="240">
        <v>3</v>
      </c>
      <c r="CB438" s="240">
        <v>1</v>
      </c>
    </row>
    <row r="439" spans="1:15" ht="12.75">
      <c r="A439" s="249"/>
      <c r="B439" s="250"/>
      <c r="C439" s="768" t="s">
        <v>2183</v>
      </c>
      <c r="D439" s="769"/>
      <c r="E439" s="769"/>
      <c r="F439" s="769"/>
      <c r="G439" s="770"/>
      <c r="I439" s="251"/>
      <c r="K439" s="251"/>
      <c r="L439" s="252" t="s">
        <v>2183</v>
      </c>
      <c r="O439" s="240">
        <v>3</v>
      </c>
    </row>
    <row r="440" spans="1:80" ht="12.75">
      <c r="A440" s="241">
        <v>66</v>
      </c>
      <c r="B440" s="242" t="s">
        <v>1727</v>
      </c>
      <c r="C440" s="243" t="s">
        <v>1728</v>
      </c>
      <c r="D440" s="244" t="s">
        <v>355</v>
      </c>
      <c r="E440" s="245">
        <v>4</v>
      </c>
      <c r="F440" s="828"/>
      <c r="G440" s="246">
        <f>E440*F440</f>
        <v>0</v>
      </c>
      <c r="H440" s="247">
        <v>0</v>
      </c>
      <c r="I440" s="248">
        <f>E440*H440</f>
        <v>0</v>
      </c>
      <c r="J440" s="247">
        <v>0</v>
      </c>
      <c r="K440" s="248">
        <f>E440*J440</f>
        <v>0</v>
      </c>
      <c r="O440" s="240">
        <v>2</v>
      </c>
      <c r="AA440" s="213">
        <v>1</v>
      </c>
      <c r="AB440" s="213">
        <v>1</v>
      </c>
      <c r="AC440" s="213">
        <v>1</v>
      </c>
      <c r="AZ440" s="213">
        <v>2</v>
      </c>
      <c r="BA440" s="213">
        <f>IF(AZ440=1,G440,0)</f>
        <v>0</v>
      </c>
      <c r="BB440" s="213">
        <f>IF(AZ440=2,G440,0)</f>
        <v>0</v>
      </c>
      <c r="BC440" s="213">
        <f>IF(AZ440=3,G440,0)</f>
        <v>0</v>
      </c>
      <c r="BD440" s="213">
        <f>IF(AZ440=4,G440,0)</f>
        <v>0</v>
      </c>
      <c r="BE440" s="213">
        <f>IF(AZ440=5,G440,0)</f>
        <v>0</v>
      </c>
      <c r="CA440" s="240">
        <v>1</v>
      </c>
      <c r="CB440" s="240">
        <v>1</v>
      </c>
    </row>
    <row r="441" spans="1:15" ht="12.75">
      <c r="A441" s="249"/>
      <c r="B441" s="253"/>
      <c r="C441" s="809" t="s">
        <v>2184</v>
      </c>
      <c r="D441" s="810"/>
      <c r="E441" s="254">
        <v>2</v>
      </c>
      <c r="F441" s="255"/>
      <c r="G441" s="256"/>
      <c r="H441" s="257"/>
      <c r="I441" s="251"/>
      <c r="J441" s="258"/>
      <c r="K441" s="251"/>
      <c r="M441" s="252" t="s">
        <v>2184</v>
      </c>
      <c r="O441" s="240"/>
    </row>
    <row r="442" spans="1:15" ht="12.75">
      <c r="A442" s="249"/>
      <c r="B442" s="253"/>
      <c r="C442" s="809" t="s">
        <v>2185</v>
      </c>
      <c r="D442" s="810"/>
      <c r="E442" s="254">
        <v>2</v>
      </c>
      <c r="F442" s="255"/>
      <c r="G442" s="256"/>
      <c r="H442" s="257"/>
      <c r="I442" s="251"/>
      <c r="J442" s="258"/>
      <c r="K442" s="251"/>
      <c r="M442" s="252" t="s">
        <v>2185</v>
      </c>
      <c r="O442" s="240"/>
    </row>
    <row r="443" spans="1:80" ht="12.75">
      <c r="A443" s="241">
        <v>67</v>
      </c>
      <c r="B443" s="242" t="s">
        <v>2186</v>
      </c>
      <c r="C443" s="243" t="s">
        <v>2187</v>
      </c>
      <c r="D443" s="244" t="s">
        <v>355</v>
      </c>
      <c r="E443" s="245">
        <v>1</v>
      </c>
      <c r="F443" s="828"/>
      <c r="G443" s="246">
        <f>E443*F443</f>
        <v>0</v>
      </c>
      <c r="H443" s="247">
        <v>0.00078</v>
      </c>
      <c r="I443" s="248">
        <f>E443*H443</f>
        <v>0.00078</v>
      </c>
      <c r="J443" s="247"/>
      <c r="K443" s="248">
        <f>E443*J443</f>
        <v>0</v>
      </c>
      <c r="O443" s="240">
        <v>2</v>
      </c>
      <c r="AA443" s="213">
        <v>12</v>
      </c>
      <c r="AB443" s="213">
        <v>0</v>
      </c>
      <c r="AC443" s="213">
        <v>48</v>
      </c>
      <c r="AZ443" s="213">
        <v>2</v>
      </c>
      <c r="BA443" s="213">
        <f>IF(AZ443=1,G443,0)</f>
        <v>0</v>
      </c>
      <c r="BB443" s="213">
        <f>IF(AZ443=2,G443,0)</f>
        <v>0</v>
      </c>
      <c r="BC443" s="213">
        <f>IF(AZ443=3,G443,0)</f>
        <v>0</v>
      </c>
      <c r="BD443" s="213">
        <f>IF(AZ443=4,G443,0)</f>
        <v>0</v>
      </c>
      <c r="BE443" s="213">
        <f>IF(AZ443=5,G443,0)</f>
        <v>0</v>
      </c>
      <c r="CA443" s="240">
        <v>12</v>
      </c>
      <c r="CB443" s="240">
        <v>0</v>
      </c>
    </row>
    <row r="444" spans="1:80" ht="12.75">
      <c r="A444" s="241">
        <v>68</v>
      </c>
      <c r="B444" s="242" t="s">
        <v>2188</v>
      </c>
      <c r="C444" s="243" t="s">
        <v>2189</v>
      </c>
      <c r="D444" s="244" t="s">
        <v>355</v>
      </c>
      <c r="E444" s="245">
        <v>1</v>
      </c>
      <c r="F444" s="828"/>
      <c r="G444" s="246">
        <f>E444*F444</f>
        <v>0</v>
      </c>
      <c r="H444" s="247">
        <v>0.00081</v>
      </c>
      <c r="I444" s="248">
        <f>E444*H444</f>
        <v>0.00081</v>
      </c>
      <c r="J444" s="247"/>
      <c r="K444" s="248">
        <f>E444*J444</f>
        <v>0</v>
      </c>
      <c r="O444" s="240">
        <v>2</v>
      </c>
      <c r="AA444" s="213">
        <v>12</v>
      </c>
      <c r="AB444" s="213">
        <v>0</v>
      </c>
      <c r="AC444" s="213">
        <v>103</v>
      </c>
      <c r="AZ444" s="213">
        <v>2</v>
      </c>
      <c r="BA444" s="213">
        <f>IF(AZ444=1,G444,0)</f>
        <v>0</v>
      </c>
      <c r="BB444" s="213">
        <f>IF(AZ444=2,G444,0)</f>
        <v>0</v>
      </c>
      <c r="BC444" s="213">
        <f>IF(AZ444=3,G444,0)</f>
        <v>0</v>
      </c>
      <c r="BD444" s="213">
        <f>IF(AZ444=4,G444,0)</f>
        <v>0</v>
      </c>
      <c r="BE444" s="213">
        <f>IF(AZ444=5,G444,0)</f>
        <v>0</v>
      </c>
      <c r="CA444" s="240">
        <v>12</v>
      </c>
      <c r="CB444" s="240">
        <v>0</v>
      </c>
    </row>
    <row r="445" spans="1:80" ht="12.75">
      <c r="A445" s="241">
        <v>69</v>
      </c>
      <c r="B445" s="242" t="s">
        <v>2190</v>
      </c>
      <c r="C445" s="243" t="s">
        <v>2191</v>
      </c>
      <c r="D445" s="244" t="s">
        <v>355</v>
      </c>
      <c r="E445" s="245">
        <v>10</v>
      </c>
      <c r="F445" s="828"/>
      <c r="G445" s="246">
        <f>E445*F445</f>
        <v>0</v>
      </c>
      <c r="H445" s="247">
        <v>0</v>
      </c>
      <c r="I445" s="248">
        <f>E445*H445</f>
        <v>0</v>
      </c>
      <c r="J445" s="247">
        <v>0</v>
      </c>
      <c r="K445" s="248">
        <f>E445*J445</f>
        <v>0</v>
      </c>
      <c r="O445" s="240">
        <v>2</v>
      </c>
      <c r="AA445" s="213">
        <v>1</v>
      </c>
      <c r="AB445" s="213">
        <v>1</v>
      </c>
      <c r="AC445" s="213">
        <v>1</v>
      </c>
      <c r="AZ445" s="213">
        <v>2</v>
      </c>
      <c r="BA445" s="213">
        <f>IF(AZ445=1,G445,0)</f>
        <v>0</v>
      </c>
      <c r="BB445" s="213">
        <f>IF(AZ445=2,G445,0)</f>
        <v>0</v>
      </c>
      <c r="BC445" s="213">
        <f>IF(AZ445=3,G445,0)</f>
        <v>0</v>
      </c>
      <c r="BD445" s="213">
        <f>IF(AZ445=4,G445,0)</f>
        <v>0</v>
      </c>
      <c r="BE445" s="213">
        <f>IF(AZ445=5,G445,0)</f>
        <v>0</v>
      </c>
      <c r="CA445" s="240">
        <v>1</v>
      </c>
      <c r="CB445" s="240">
        <v>1</v>
      </c>
    </row>
    <row r="446" spans="1:15" ht="12.75">
      <c r="A446" s="249"/>
      <c r="B446" s="253"/>
      <c r="C446" s="809" t="s">
        <v>2192</v>
      </c>
      <c r="D446" s="810"/>
      <c r="E446" s="254">
        <v>4</v>
      </c>
      <c r="F446" s="255"/>
      <c r="G446" s="256"/>
      <c r="H446" s="257"/>
      <c r="I446" s="251"/>
      <c r="J446" s="258"/>
      <c r="K446" s="251"/>
      <c r="M446" s="252" t="s">
        <v>2192</v>
      </c>
      <c r="O446" s="240"/>
    </row>
    <row r="447" spans="1:15" ht="12.75">
      <c r="A447" s="249"/>
      <c r="B447" s="253"/>
      <c r="C447" s="809" t="s">
        <v>2193</v>
      </c>
      <c r="D447" s="810"/>
      <c r="E447" s="254">
        <v>4</v>
      </c>
      <c r="F447" s="255"/>
      <c r="G447" s="256"/>
      <c r="H447" s="257"/>
      <c r="I447" s="251"/>
      <c r="J447" s="258"/>
      <c r="K447" s="251"/>
      <c r="M447" s="252" t="s">
        <v>2193</v>
      </c>
      <c r="O447" s="240"/>
    </row>
    <row r="448" spans="1:15" ht="12.75">
      <c r="A448" s="249"/>
      <c r="B448" s="253"/>
      <c r="C448" s="809" t="s">
        <v>2194</v>
      </c>
      <c r="D448" s="810"/>
      <c r="E448" s="254">
        <v>2</v>
      </c>
      <c r="F448" s="255"/>
      <c r="G448" s="256"/>
      <c r="H448" s="257"/>
      <c r="I448" s="251"/>
      <c r="J448" s="258"/>
      <c r="K448" s="251"/>
      <c r="M448" s="252" t="s">
        <v>2194</v>
      </c>
      <c r="O448" s="240"/>
    </row>
    <row r="449" spans="1:80" ht="12.75">
      <c r="A449" s="241">
        <v>70</v>
      </c>
      <c r="B449" s="242" t="s">
        <v>2195</v>
      </c>
      <c r="C449" s="243" t="s">
        <v>2196</v>
      </c>
      <c r="D449" s="244" t="s">
        <v>355</v>
      </c>
      <c r="E449" s="245">
        <v>2</v>
      </c>
      <c r="F449" s="828"/>
      <c r="G449" s="246">
        <f aca="true" t="shared" si="0" ref="G449:G454">E449*F449</f>
        <v>0</v>
      </c>
      <c r="H449" s="247">
        <v>0.00126</v>
      </c>
      <c r="I449" s="248">
        <f aca="true" t="shared" si="1" ref="I449:I454">E449*H449</f>
        <v>0.00252</v>
      </c>
      <c r="J449" s="247"/>
      <c r="K449" s="248">
        <f aca="true" t="shared" si="2" ref="K449:K454">E449*J449</f>
        <v>0</v>
      </c>
      <c r="O449" s="240">
        <v>2</v>
      </c>
      <c r="AA449" s="213">
        <v>12</v>
      </c>
      <c r="AB449" s="213">
        <v>0</v>
      </c>
      <c r="AC449" s="213">
        <v>104</v>
      </c>
      <c r="AZ449" s="213">
        <v>2</v>
      </c>
      <c r="BA449" s="213">
        <f aca="true" t="shared" si="3" ref="BA449:BA454">IF(AZ449=1,G449,0)</f>
        <v>0</v>
      </c>
      <c r="BB449" s="213">
        <f aca="true" t="shared" si="4" ref="BB449:BB454">IF(AZ449=2,G449,0)</f>
        <v>0</v>
      </c>
      <c r="BC449" s="213">
        <f aca="true" t="shared" si="5" ref="BC449:BC454">IF(AZ449=3,G449,0)</f>
        <v>0</v>
      </c>
      <c r="BD449" s="213">
        <f aca="true" t="shared" si="6" ref="BD449:BD454">IF(AZ449=4,G449,0)</f>
        <v>0</v>
      </c>
      <c r="BE449" s="213">
        <f aca="true" t="shared" si="7" ref="BE449:BE454">IF(AZ449=5,G449,0)</f>
        <v>0</v>
      </c>
      <c r="CA449" s="240">
        <v>12</v>
      </c>
      <c r="CB449" s="240">
        <v>0</v>
      </c>
    </row>
    <row r="450" spans="1:80" ht="12.75">
      <c r="A450" s="241">
        <v>71</v>
      </c>
      <c r="B450" s="242" t="s">
        <v>2197</v>
      </c>
      <c r="C450" s="243" t="s">
        <v>2198</v>
      </c>
      <c r="D450" s="244" t="s">
        <v>355</v>
      </c>
      <c r="E450" s="245">
        <v>2</v>
      </c>
      <c r="F450" s="828"/>
      <c r="G450" s="246">
        <f t="shared" si="0"/>
        <v>0</v>
      </c>
      <c r="H450" s="247">
        <v>0.00132</v>
      </c>
      <c r="I450" s="248">
        <f t="shared" si="1"/>
        <v>0.00264</v>
      </c>
      <c r="J450" s="247"/>
      <c r="K450" s="248">
        <f t="shared" si="2"/>
        <v>0</v>
      </c>
      <c r="O450" s="240">
        <v>2</v>
      </c>
      <c r="AA450" s="213">
        <v>12</v>
      </c>
      <c r="AB450" s="213">
        <v>0</v>
      </c>
      <c r="AC450" s="213">
        <v>105</v>
      </c>
      <c r="AZ450" s="213">
        <v>2</v>
      </c>
      <c r="BA450" s="213">
        <f t="shared" si="3"/>
        <v>0</v>
      </c>
      <c r="BB450" s="213">
        <f t="shared" si="4"/>
        <v>0</v>
      </c>
      <c r="BC450" s="213">
        <f t="shared" si="5"/>
        <v>0</v>
      </c>
      <c r="BD450" s="213">
        <f t="shared" si="6"/>
        <v>0</v>
      </c>
      <c r="BE450" s="213">
        <f t="shared" si="7"/>
        <v>0</v>
      </c>
      <c r="CA450" s="240">
        <v>12</v>
      </c>
      <c r="CB450" s="240">
        <v>0</v>
      </c>
    </row>
    <row r="451" spans="1:80" ht="12.75">
      <c r="A451" s="241">
        <v>72</v>
      </c>
      <c r="B451" s="242" t="s">
        <v>2199</v>
      </c>
      <c r="C451" s="243" t="s">
        <v>2200</v>
      </c>
      <c r="D451" s="244" t="s">
        <v>355</v>
      </c>
      <c r="E451" s="245">
        <v>1</v>
      </c>
      <c r="F451" s="828"/>
      <c r="G451" s="246">
        <f t="shared" si="0"/>
        <v>0</v>
      </c>
      <c r="H451" s="247">
        <v>0.00156</v>
      </c>
      <c r="I451" s="248">
        <f t="shared" si="1"/>
        <v>0.00156</v>
      </c>
      <c r="J451" s="247"/>
      <c r="K451" s="248">
        <f t="shared" si="2"/>
        <v>0</v>
      </c>
      <c r="O451" s="240">
        <v>2</v>
      </c>
      <c r="AA451" s="213">
        <v>12</v>
      </c>
      <c r="AB451" s="213">
        <v>0</v>
      </c>
      <c r="AC451" s="213">
        <v>106</v>
      </c>
      <c r="AZ451" s="213">
        <v>2</v>
      </c>
      <c r="BA451" s="213">
        <f t="shared" si="3"/>
        <v>0</v>
      </c>
      <c r="BB451" s="213">
        <f t="shared" si="4"/>
        <v>0</v>
      </c>
      <c r="BC451" s="213">
        <f t="shared" si="5"/>
        <v>0</v>
      </c>
      <c r="BD451" s="213">
        <f t="shared" si="6"/>
        <v>0</v>
      </c>
      <c r="BE451" s="213">
        <f t="shared" si="7"/>
        <v>0</v>
      </c>
      <c r="CA451" s="240">
        <v>12</v>
      </c>
      <c r="CB451" s="240">
        <v>0</v>
      </c>
    </row>
    <row r="452" spans="1:80" ht="22.5">
      <c r="A452" s="241">
        <v>73</v>
      </c>
      <c r="B452" s="242" t="s">
        <v>2201</v>
      </c>
      <c r="C452" s="243" t="s">
        <v>728</v>
      </c>
      <c r="D452" s="244" t="s">
        <v>355</v>
      </c>
      <c r="E452" s="245">
        <v>8</v>
      </c>
      <c r="F452" s="828"/>
      <c r="G452" s="246">
        <f t="shared" si="0"/>
        <v>0</v>
      </c>
      <c r="H452" s="247">
        <v>0.00158</v>
      </c>
      <c r="I452" s="248">
        <f t="shared" si="1"/>
        <v>0.01264</v>
      </c>
      <c r="J452" s="247"/>
      <c r="K452" s="248">
        <f t="shared" si="2"/>
        <v>0</v>
      </c>
      <c r="O452" s="240">
        <v>2</v>
      </c>
      <c r="AA452" s="213">
        <v>12</v>
      </c>
      <c r="AB452" s="213">
        <v>0</v>
      </c>
      <c r="AC452" s="213">
        <v>49</v>
      </c>
      <c r="AZ452" s="213">
        <v>2</v>
      </c>
      <c r="BA452" s="213">
        <f t="shared" si="3"/>
        <v>0</v>
      </c>
      <c r="BB452" s="213">
        <f t="shared" si="4"/>
        <v>0</v>
      </c>
      <c r="BC452" s="213">
        <f t="shared" si="5"/>
        <v>0</v>
      </c>
      <c r="BD452" s="213">
        <f t="shared" si="6"/>
        <v>0</v>
      </c>
      <c r="BE452" s="213">
        <f t="shared" si="7"/>
        <v>0</v>
      </c>
      <c r="CA452" s="240">
        <v>12</v>
      </c>
      <c r="CB452" s="240">
        <v>0</v>
      </c>
    </row>
    <row r="453" spans="1:80" ht="22.5">
      <c r="A453" s="241">
        <v>74</v>
      </c>
      <c r="B453" s="242" t="s">
        <v>2202</v>
      </c>
      <c r="C453" s="243" t="s">
        <v>2203</v>
      </c>
      <c r="D453" s="244" t="s">
        <v>355</v>
      </c>
      <c r="E453" s="245">
        <v>18</v>
      </c>
      <c r="F453" s="828"/>
      <c r="G453" s="246">
        <f t="shared" si="0"/>
        <v>0</v>
      </c>
      <c r="H453" s="247">
        <v>0.00221</v>
      </c>
      <c r="I453" s="248">
        <f t="shared" si="1"/>
        <v>0.03978</v>
      </c>
      <c r="J453" s="247"/>
      <c r="K453" s="248">
        <f t="shared" si="2"/>
        <v>0</v>
      </c>
      <c r="O453" s="240">
        <v>2</v>
      </c>
      <c r="AA453" s="213">
        <v>12</v>
      </c>
      <c r="AB453" s="213">
        <v>0</v>
      </c>
      <c r="AC453" s="213">
        <v>107</v>
      </c>
      <c r="AZ453" s="213">
        <v>2</v>
      </c>
      <c r="BA453" s="213">
        <f t="shared" si="3"/>
        <v>0</v>
      </c>
      <c r="BB453" s="213">
        <f t="shared" si="4"/>
        <v>0</v>
      </c>
      <c r="BC453" s="213">
        <f t="shared" si="5"/>
        <v>0</v>
      </c>
      <c r="BD453" s="213">
        <f t="shared" si="6"/>
        <v>0</v>
      </c>
      <c r="BE453" s="213">
        <f t="shared" si="7"/>
        <v>0</v>
      </c>
      <c r="CA453" s="240">
        <v>12</v>
      </c>
      <c r="CB453" s="240">
        <v>0</v>
      </c>
    </row>
    <row r="454" spans="1:80" ht="22.5">
      <c r="A454" s="241">
        <v>75</v>
      </c>
      <c r="B454" s="242" t="s">
        <v>2204</v>
      </c>
      <c r="C454" s="243" t="s">
        <v>713</v>
      </c>
      <c r="D454" s="244" t="s">
        <v>108</v>
      </c>
      <c r="E454" s="245">
        <v>33</v>
      </c>
      <c r="F454" s="828"/>
      <c r="G454" s="246">
        <f t="shared" si="0"/>
        <v>0</v>
      </c>
      <c r="H454" s="247">
        <v>0.0017</v>
      </c>
      <c r="I454" s="248">
        <f t="shared" si="1"/>
        <v>0.0561</v>
      </c>
      <c r="J454" s="247"/>
      <c r="K454" s="248">
        <f t="shared" si="2"/>
        <v>0</v>
      </c>
      <c r="O454" s="240">
        <v>2</v>
      </c>
      <c r="AA454" s="213">
        <v>12</v>
      </c>
      <c r="AB454" s="213">
        <v>0</v>
      </c>
      <c r="AC454" s="213">
        <v>50</v>
      </c>
      <c r="AZ454" s="213">
        <v>2</v>
      </c>
      <c r="BA454" s="213">
        <f t="shared" si="3"/>
        <v>0</v>
      </c>
      <c r="BB454" s="213">
        <f t="shared" si="4"/>
        <v>0</v>
      </c>
      <c r="BC454" s="213">
        <f t="shared" si="5"/>
        <v>0</v>
      </c>
      <c r="BD454" s="213">
        <f t="shared" si="6"/>
        <v>0</v>
      </c>
      <c r="BE454" s="213">
        <f t="shared" si="7"/>
        <v>0</v>
      </c>
      <c r="CA454" s="240">
        <v>12</v>
      </c>
      <c r="CB454" s="240">
        <v>0</v>
      </c>
    </row>
    <row r="455" spans="1:15" ht="12.75">
      <c r="A455" s="249"/>
      <c r="B455" s="250"/>
      <c r="C455" s="768" t="s">
        <v>714</v>
      </c>
      <c r="D455" s="769"/>
      <c r="E455" s="769"/>
      <c r="F455" s="769"/>
      <c r="G455" s="770"/>
      <c r="I455" s="251"/>
      <c r="K455" s="251"/>
      <c r="L455" s="252" t="s">
        <v>714</v>
      </c>
      <c r="O455" s="240">
        <v>3</v>
      </c>
    </row>
    <row r="456" spans="1:80" ht="22.5">
      <c r="A456" s="241">
        <v>76</v>
      </c>
      <c r="B456" s="242" t="s">
        <v>2205</v>
      </c>
      <c r="C456" s="243" t="s">
        <v>716</v>
      </c>
      <c r="D456" s="244" t="s">
        <v>108</v>
      </c>
      <c r="E456" s="245">
        <v>33</v>
      </c>
      <c r="F456" s="828"/>
      <c r="G456" s="246">
        <f>E456*F456</f>
        <v>0</v>
      </c>
      <c r="H456" s="247">
        <v>0.0018</v>
      </c>
      <c r="I456" s="248">
        <f>E456*H456</f>
        <v>0.0594</v>
      </c>
      <c r="J456" s="247"/>
      <c r="K456" s="248">
        <f>E456*J456</f>
        <v>0</v>
      </c>
      <c r="O456" s="240">
        <v>2</v>
      </c>
      <c r="AA456" s="213">
        <v>12</v>
      </c>
      <c r="AB456" s="213">
        <v>0</v>
      </c>
      <c r="AC456" s="213">
        <v>56</v>
      </c>
      <c r="AZ456" s="213">
        <v>2</v>
      </c>
      <c r="BA456" s="213">
        <f>IF(AZ456=1,G456,0)</f>
        <v>0</v>
      </c>
      <c r="BB456" s="213">
        <f>IF(AZ456=2,G456,0)</f>
        <v>0</v>
      </c>
      <c r="BC456" s="213">
        <f>IF(AZ456=3,G456,0)</f>
        <v>0</v>
      </c>
      <c r="BD456" s="213">
        <f>IF(AZ456=4,G456,0)</f>
        <v>0</v>
      </c>
      <c r="BE456" s="213">
        <f>IF(AZ456=5,G456,0)</f>
        <v>0</v>
      </c>
      <c r="CA456" s="240">
        <v>12</v>
      </c>
      <c r="CB456" s="240">
        <v>0</v>
      </c>
    </row>
    <row r="457" spans="1:15" ht="12.75">
      <c r="A457" s="249"/>
      <c r="B457" s="250"/>
      <c r="C457" s="768" t="s">
        <v>714</v>
      </c>
      <c r="D457" s="769"/>
      <c r="E457" s="769"/>
      <c r="F457" s="769"/>
      <c r="G457" s="770"/>
      <c r="I457" s="251"/>
      <c r="K457" s="251"/>
      <c r="L457" s="252" t="s">
        <v>714</v>
      </c>
      <c r="O457" s="240">
        <v>3</v>
      </c>
    </row>
    <row r="458" spans="1:57" ht="12.75">
      <c r="A458" s="259"/>
      <c r="B458" s="260" t="s">
        <v>96</v>
      </c>
      <c r="C458" s="261" t="s">
        <v>2151</v>
      </c>
      <c r="D458" s="262"/>
      <c r="E458" s="263"/>
      <c r="F458" s="264"/>
      <c r="G458" s="265">
        <f>SUM(G414:G457)</f>
        <v>0</v>
      </c>
      <c r="H458" s="266"/>
      <c r="I458" s="267">
        <f>SUM(I414:I457)</f>
        <v>0.5713199999999999</v>
      </c>
      <c r="J458" s="266"/>
      <c r="K458" s="267">
        <f>SUM(K414:K457)</f>
        <v>0</v>
      </c>
      <c r="O458" s="240">
        <v>4</v>
      </c>
      <c r="BA458" s="268">
        <f>SUM(BA414:BA457)</f>
        <v>0</v>
      </c>
      <c r="BB458" s="268">
        <f>SUM(BB414:BB457)</f>
        <v>0</v>
      </c>
      <c r="BC458" s="268">
        <f>SUM(BC414:BC457)</f>
        <v>0</v>
      </c>
      <c r="BD458" s="268">
        <f>SUM(BD414:BD457)</f>
        <v>0</v>
      </c>
      <c r="BE458" s="268">
        <f>SUM(BE414:BE457)</f>
        <v>0</v>
      </c>
    </row>
    <row r="459" spans="1:15" ht="12.75">
      <c r="A459" s="230" t="s">
        <v>93</v>
      </c>
      <c r="B459" s="231" t="s">
        <v>173</v>
      </c>
      <c r="C459" s="232" t="s">
        <v>174</v>
      </c>
      <c r="D459" s="233"/>
      <c r="E459" s="234"/>
      <c r="F459" s="234"/>
      <c r="G459" s="235"/>
      <c r="H459" s="236"/>
      <c r="I459" s="237"/>
      <c r="J459" s="238"/>
      <c r="K459" s="239"/>
      <c r="O459" s="240">
        <v>1</v>
      </c>
    </row>
    <row r="460" spans="1:80" ht="12.75">
      <c r="A460" s="241">
        <v>77</v>
      </c>
      <c r="B460" s="242" t="s">
        <v>2206</v>
      </c>
      <c r="C460" s="243" t="s">
        <v>2207</v>
      </c>
      <c r="D460" s="244" t="s">
        <v>216</v>
      </c>
      <c r="E460" s="245">
        <v>750</v>
      </c>
      <c r="F460" s="828"/>
      <c r="G460" s="246">
        <f>E460*F460</f>
        <v>0</v>
      </c>
      <c r="H460" s="247">
        <v>0</v>
      </c>
      <c r="I460" s="248">
        <f>E460*H460</f>
        <v>0</v>
      </c>
      <c r="J460" s="247"/>
      <c r="K460" s="248">
        <f>E460*J460</f>
        <v>0</v>
      </c>
      <c r="O460" s="240">
        <v>2</v>
      </c>
      <c r="AA460" s="213">
        <v>12</v>
      </c>
      <c r="AB460" s="213">
        <v>0</v>
      </c>
      <c r="AC460" s="213">
        <v>57</v>
      </c>
      <c r="AZ460" s="213">
        <v>1</v>
      </c>
      <c r="BA460" s="213">
        <f>IF(AZ460=1,G460,0)</f>
        <v>0</v>
      </c>
      <c r="BB460" s="213">
        <f>IF(AZ460=2,G460,0)</f>
        <v>0</v>
      </c>
      <c r="BC460" s="213">
        <f>IF(AZ460=3,G460,0)</f>
        <v>0</v>
      </c>
      <c r="BD460" s="213">
        <f>IF(AZ460=4,G460,0)</f>
        <v>0</v>
      </c>
      <c r="BE460" s="213">
        <f>IF(AZ460=5,G460,0)</f>
        <v>0</v>
      </c>
      <c r="CA460" s="240">
        <v>12</v>
      </c>
      <c r="CB460" s="240">
        <v>0</v>
      </c>
    </row>
    <row r="461" spans="1:80" ht="22.5">
      <c r="A461" s="241">
        <v>78</v>
      </c>
      <c r="B461" s="242" t="s">
        <v>2208</v>
      </c>
      <c r="C461" s="243" t="s">
        <v>737</v>
      </c>
      <c r="D461" s="244" t="s">
        <v>216</v>
      </c>
      <c r="E461" s="245">
        <v>785</v>
      </c>
      <c r="F461" s="828"/>
      <c r="G461" s="246">
        <f>E461*F461</f>
        <v>0</v>
      </c>
      <c r="H461" s="247">
        <v>0</v>
      </c>
      <c r="I461" s="248">
        <f>E461*H461</f>
        <v>0</v>
      </c>
      <c r="J461" s="247"/>
      <c r="K461" s="248">
        <f>E461*J461</f>
        <v>0</v>
      </c>
      <c r="O461" s="240">
        <v>2</v>
      </c>
      <c r="AA461" s="213">
        <v>12</v>
      </c>
      <c r="AB461" s="213">
        <v>0</v>
      </c>
      <c r="AC461" s="213">
        <v>58</v>
      </c>
      <c r="AZ461" s="213">
        <v>1</v>
      </c>
      <c r="BA461" s="213">
        <f>IF(AZ461=1,G461,0)</f>
        <v>0</v>
      </c>
      <c r="BB461" s="213">
        <f>IF(AZ461=2,G461,0)</f>
        <v>0</v>
      </c>
      <c r="BC461" s="213">
        <f>IF(AZ461=3,G461,0)</f>
        <v>0</v>
      </c>
      <c r="BD461" s="213">
        <f>IF(AZ461=4,G461,0)</f>
        <v>0</v>
      </c>
      <c r="BE461" s="213">
        <f>IF(AZ461=5,G461,0)</f>
        <v>0</v>
      </c>
      <c r="CA461" s="240">
        <v>12</v>
      </c>
      <c r="CB461" s="240">
        <v>0</v>
      </c>
    </row>
    <row r="462" spans="1:15" ht="12.75">
      <c r="A462" s="249"/>
      <c r="B462" s="250"/>
      <c r="C462" s="768" t="s">
        <v>738</v>
      </c>
      <c r="D462" s="769"/>
      <c r="E462" s="769"/>
      <c r="F462" s="769"/>
      <c r="G462" s="770"/>
      <c r="I462" s="251"/>
      <c r="K462" s="251"/>
      <c r="L462" s="252" t="s">
        <v>738</v>
      </c>
      <c r="O462" s="240">
        <v>3</v>
      </c>
    </row>
    <row r="463" spans="1:80" ht="12.75">
      <c r="A463" s="241">
        <v>79</v>
      </c>
      <c r="B463" s="242" t="s">
        <v>2209</v>
      </c>
      <c r="C463" s="243" t="s">
        <v>2210</v>
      </c>
      <c r="D463" s="244" t="s">
        <v>216</v>
      </c>
      <c r="E463" s="245">
        <v>218</v>
      </c>
      <c r="F463" s="828"/>
      <c r="G463" s="246">
        <f>E463*F463</f>
        <v>0</v>
      </c>
      <c r="H463" s="247">
        <v>0</v>
      </c>
      <c r="I463" s="248">
        <f>E463*H463</f>
        <v>0</v>
      </c>
      <c r="J463" s="247">
        <v>0</v>
      </c>
      <c r="K463" s="248">
        <f>E463*J463</f>
        <v>0</v>
      </c>
      <c r="O463" s="240">
        <v>2</v>
      </c>
      <c r="AA463" s="213">
        <v>1</v>
      </c>
      <c r="AB463" s="213">
        <v>1</v>
      </c>
      <c r="AC463" s="213">
        <v>1</v>
      </c>
      <c r="AZ463" s="213">
        <v>1</v>
      </c>
      <c r="BA463" s="213">
        <f>IF(AZ463=1,G463,0)</f>
        <v>0</v>
      </c>
      <c r="BB463" s="213">
        <f>IF(AZ463=2,G463,0)</f>
        <v>0</v>
      </c>
      <c r="BC463" s="213">
        <f>IF(AZ463=3,G463,0)</f>
        <v>0</v>
      </c>
      <c r="BD463" s="213">
        <f>IF(AZ463=4,G463,0)</f>
        <v>0</v>
      </c>
      <c r="BE463" s="213">
        <f>IF(AZ463=5,G463,0)</f>
        <v>0</v>
      </c>
      <c r="CA463" s="240">
        <v>1</v>
      </c>
      <c r="CB463" s="240">
        <v>1</v>
      </c>
    </row>
    <row r="464" spans="1:15" ht="22.5">
      <c r="A464" s="249"/>
      <c r="B464" s="250"/>
      <c r="C464" s="768" t="s">
        <v>2211</v>
      </c>
      <c r="D464" s="769"/>
      <c r="E464" s="769"/>
      <c r="F464" s="769"/>
      <c r="G464" s="770"/>
      <c r="I464" s="251"/>
      <c r="K464" s="251"/>
      <c r="L464" s="252" t="s">
        <v>2211</v>
      </c>
      <c r="O464" s="240">
        <v>3</v>
      </c>
    </row>
    <row r="465" spans="1:15" ht="12.75">
      <c r="A465" s="249"/>
      <c r="B465" s="253"/>
      <c r="C465" s="809" t="s">
        <v>2082</v>
      </c>
      <c r="D465" s="810"/>
      <c r="E465" s="254">
        <v>98</v>
      </c>
      <c r="F465" s="255"/>
      <c r="G465" s="256"/>
      <c r="H465" s="257"/>
      <c r="I465" s="251"/>
      <c r="J465" s="258"/>
      <c r="K465" s="251"/>
      <c r="M465" s="252" t="s">
        <v>2082</v>
      </c>
      <c r="O465" s="240"/>
    </row>
    <row r="466" spans="1:15" ht="12.75">
      <c r="A466" s="249"/>
      <c r="B466" s="253"/>
      <c r="C466" s="809" t="s">
        <v>2083</v>
      </c>
      <c r="D466" s="810"/>
      <c r="E466" s="254">
        <v>116</v>
      </c>
      <c r="F466" s="255"/>
      <c r="G466" s="256"/>
      <c r="H466" s="257"/>
      <c r="I466" s="251"/>
      <c r="J466" s="258"/>
      <c r="K466" s="251"/>
      <c r="M466" s="252" t="s">
        <v>2083</v>
      </c>
      <c r="O466" s="240"/>
    </row>
    <row r="467" spans="1:15" ht="12.75">
      <c r="A467" s="249"/>
      <c r="B467" s="253"/>
      <c r="C467" s="809" t="s">
        <v>2084</v>
      </c>
      <c r="D467" s="810"/>
      <c r="E467" s="254">
        <v>4</v>
      </c>
      <c r="F467" s="255"/>
      <c r="G467" s="256"/>
      <c r="H467" s="257"/>
      <c r="I467" s="251"/>
      <c r="J467" s="258"/>
      <c r="K467" s="251"/>
      <c r="M467" s="252" t="s">
        <v>2084</v>
      </c>
      <c r="O467" s="240"/>
    </row>
    <row r="468" spans="1:80" ht="12.75">
      <c r="A468" s="241">
        <v>80</v>
      </c>
      <c r="B468" s="242" t="s">
        <v>2212</v>
      </c>
      <c r="C468" s="243" t="s">
        <v>2213</v>
      </c>
      <c r="D468" s="244" t="s">
        <v>2214</v>
      </c>
      <c r="E468" s="245">
        <v>3</v>
      </c>
      <c r="F468" s="828"/>
      <c r="G468" s="246">
        <f>E468*F468</f>
        <v>0</v>
      </c>
      <c r="H468" s="247">
        <v>0.03503</v>
      </c>
      <c r="I468" s="248">
        <f>E468*H468</f>
        <v>0.10508999999999999</v>
      </c>
      <c r="J468" s="247"/>
      <c r="K468" s="248">
        <f>E468*J468</f>
        <v>0</v>
      </c>
      <c r="O468" s="240">
        <v>2</v>
      </c>
      <c r="AA468" s="213">
        <v>12</v>
      </c>
      <c r="AB468" s="213">
        <v>0</v>
      </c>
      <c r="AC468" s="213">
        <v>59</v>
      </c>
      <c r="AZ468" s="213">
        <v>1</v>
      </c>
      <c r="BA468" s="213">
        <f>IF(AZ468=1,G468,0)</f>
        <v>0</v>
      </c>
      <c r="BB468" s="213">
        <f>IF(AZ468=2,G468,0)</f>
        <v>0</v>
      </c>
      <c r="BC468" s="213">
        <f>IF(AZ468=3,G468,0)</f>
        <v>0</v>
      </c>
      <c r="BD468" s="213">
        <f>IF(AZ468=4,G468,0)</f>
        <v>0</v>
      </c>
      <c r="BE468" s="213">
        <f>IF(AZ468=5,G468,0)</f>
        <v>0</v>
      </c>
      <c r="CA468" s="240">
        <v>12</v>
      </c>
      <c r="CB468" s="240">
        <v>0</v>
      </c>
    </row>
    <row r="469" spans="1:80" ht="22.5">
      <c r="A469" s="241">
        <v>81</v>
      </c>
      <c r="B469" s="242" t="s">
        <v>2215</v>
      </c>
      <c r="C469" s="243" t="s">
        <v>2216</v>
      </c>
      <c r="D469" s="244" t="s">
        <v>216</v>
      </c>
      <c r="E469" s="245">
        <v>218</v>
      </c>
      <c r="F469" s="828"/>
      <c r="G469" s="246">
        <f>E469*F469</f>
        <v>0</v>
      </c>
      <c r="H469" s="247">
        <v>0</v>
      </c>
      <c r="I469" s="248">
        <f>E469*H469</f>
        <v>0</v>
      </c>
      <c r="J469" s="247"/>
      <c r="K469" s="248">
        <f>E469*J469</f>
        <v>0</v>
      </c>
      <c r="O469" s="240">
        <v>2</v>
      </c>
      <c r="AA469" s="213">
        <v>12</v>
      </c>
      <c r="AB469" s="213">
        <v>0</v>
      </c>
      <c r="AC469" s="213">
        <v>60</v>
      </c>
      <c r="AZ469" s="213">
        <v>1</v>
      </c>
      <c r="BA469" s="213">
        <f>IF(AZ469=1,G469,0)</f>
        <v>0</v>
      </c>
      <c r="BB469" s="213">
        <f>IF(AZ469=2,G469,0)</f>
        <v>0</v>
      </c>
      <c r="BC469" s="213">
        <f>IF(AZ469=3,G469,0)</f>
        <v>0</v>
      </c>
      <c r="BD469" s="213">
        <f>IF(AZ469=4,G469,0)</f>
        <v>0</v>
      </c>
      <c r="BE469" s="213">
        <f>IF(AZ469=5,G469,0)</f>
        <v>0</v>
      </c>
      <c r="CA469" s="240">
        <v>12</v>
      </c>
      <c r="CB469" s="240">
        <v>0</v>
      </c>
    </row>
    <row r="470" spans="1:15" ht="22.5">
      <c r="A470" s="249"/>
      <c r="B470" s="250"/>
      <c r="C470" s="768" t="s">
        <v>2217</v>
      </c>
      <c r="D470" s="769"/>
      <c r="E470" s="769"/>
      <c r="F470" s="769"/>
      <c r="G470" s="770"/>
      <c r="I470" s="251"/>
      <c r="K470" s="251"/>
      <c r="L470" s="252" t="s">
        <v>2217</v>
      </c>
      <c r="O470" s="240">
        <v>3</v>
      </c>
    </row>
    <row r="471" spans="1:15" ht="12.75">
      <c r="A471" s="249"/>
      <c r="B471" s="253"/>
      <c r="C471" s="809" t="s">
        <v>2082</v>
      </c>
      <c r="D471" s="810"/>
      <c r="E471" s="254">
        <v>98</v>
      </c>
      <c r="F471" s="255"/>
      <c r="G471" s="256"/>
      <c r="H471" s="257"/>
      <c r="I471" s="251"/>
      <c r="J471" s="258"/>
      <c r="K471" s="251"/>
      <c r="M471" s="252" t="s">
        <v>2082</v>
      </c>
      <c r="O471" s="240"/>
    </row>
    <row r="472" spans="1:15" ht="12.75">
      <c r="A472" s="249"/>
      <c r="B472" s="253"/>
      <c r="C472" s="809" t="s">
        <v>2083</v>
      </c>
      <c r="D472" s="810"/>
      <c r="E472" s="254">
        <v>116</v>
      </c>
      <c r="F472" s="255"/>
      <c r="G472" s="256"/>
      <c r="H472" s="257"/>
      <c r="I472" s="251"/>
      <c r="J472" s="258"/>
      <c r="K472" s="251"/>
      <c r="M472" s="252" t="s">
        <v>2083</v>
      </c>
      <c r="O472" s="240"/>
    </row>
    <row r="473" spans="1:15" ht="12.75">
      <c r="A473" s="249"/>
      <c r="B473" s="253"/>
      <c r="C473" s="809" t="s">
        <v>2084</v>
      </c>
      <c r="D473" s="810"/>
      <c r="E473" s="254">
        <v>4</v>
      </c>
      <c r="F473" s="255"/>
      <c r="G473" s="256"/>
      <c r="H473" s="257"/>
      <c r="I473" s="251"/>
      <c r="J473" s="258"/>
      <c r="K473" s="251"/>
      <c r="M473" s="252" t="s">
        <v>2084</v>
      </c>
      <c r="O473" s="240"/>
    </row>
    <row r="474" spans="1:80" ht="12.75">
      <c r="A474" s="241">
        <v>82</v>
      </c>
      <c r="B474" s="242" t="s">
        <v>2218</v>
      </c>
      <c r="C474" s="243" t="s">
        <v>2219</v>
      </c>
      <c r="D474" s="244" t="s">
        <v>216</v>
      </c>
      <c r="E474" s="245">
        <v>486.1</v>
      </c>
      <c r="F474" s="828"/>
      <c r="G474" s="246">
        <f>E474*F474</f>
        <v>0</v>
      </c>
      <c r="H474" s="247">
        <v>0</v>
      </c>
      <c r="I474" s="248">
        <f>E474*H474</f>
        <v>0</v>
      </c>
      <c r="J474" s="247"/>
      <c r="K474" s="248">
        <f>E474*J474</f>
        <v>0</v>
      </c>
      <c r="O474" s="240">
        <v>2</v>
      </c>
      <c r="AA474" s="213">
        <v>12</v>
      </c>
      <c r="AB474" s="213">
        <v>0</v>
      </c>
      <c r="AC474" s="213">
        <v>64</v>
      </c>
      <c r="AZ474" s="213">
        <v>1</v>
      </c>
      <c r="BA474" s="213">
        <f>IF(AZ474=1,G474,0)</f>
        <v>0</v>
      </c>
      <c r="BB474" s="213">
        <f>IF(AZ474=2,G474,0)</f>
        <v>0</v>
      </c>
      <c r="BC474" s="213">
        <f>IF(AZ474=3,G474,0)</f>
        <v>0</v>
      </c>
      <c r="BD474" s="213">
        <f>IF(AZ474=4,G474,0)</f>
        <v>0</v>
      </c>
      <c r="BE474" s="213">
        <f>IF(AZ474=5,G474,0)</f>
        <v>0</v>
      </c>
      <c r="CA474" s="240">
        <v>12</v>
      </c>
      <c r="CB474" s="240">
        <v>0</v>
      </c>
    </row>
    <row r="475" spans="1:15" ht="22.5">
      <c r="A475" s="249"/>
      <c r="B475" s="250"/>
      <c r="C475" s="768" t="s">
        <v>2211</v>
      </c>
      <c r="D475" s="769"/>
      <c r="E475" s="769"/>
      <c r="F475" s="769"/>
      <c r="G475" s="770"/>
      <c r="I475" s="251"/>
      <c r="K475" s="251"/>
      <c r="L475" s="252" t="s">
        <v>2211</v>
      </c>
      <c r="O475" s="240">
        <v>3</v>
      </c>
    </row>
    <row r="476" spans="1:15" ht="12.75">
      <c r="A476" s="249"/>
      <c r="B476" s="253"/>
      <c r="C476" s="809" t="s">
        <v>2087</v>
      </c>
      <c r="D476" s="810"/>
      <c r="E476" s="254">
        <v>89</v>
      </c>
      <c r="F476" s="255"/>
      <c r="G476" s="256"/>
      <c r="H476" s="257"/>
      <c r="I476" s="251"/>
      <c r="J476" s="258"/>
      <c r="K476" s="251"/>
      <c r="M476" s="252" t="s">
        <v>2087</v>
      </c>
      <c r="O476" s="240"/>
    </row>
    <row r="477" spans="1:15" ht="12.75">
      <c r="A477" s="249"/>
      <c r="B477" s="253"/>
      <c r="C477" s="809" t="s">
        <v>2088</v>
      </c>
      <c r="D477" s="810"/>
      <c r="E477" s="254">
        <v>300.3</v>
      </c>
      <c r="F477" s="255"/>
      <c r="G477" s="256"/>
      <c r="H477" s="257"/>
      <c r="I477" s="251"/>
      <c r="J477" s="258"/>
      <c r="K477" s="251"/>
      <c r="M477" s="252" t="s">
        <v>2088</v>
      </c>
      <c r="O477" s="240"/>
    </row>
    <row r="478" spans="1:15" ht="12.75">
      <c r="A478" s="249"/>
      <c r="B478" s="253"/>
      <c r="C478" s="809" t="s">
        <v>2089</v>
      </c>
      <c r="D478" s="810"/>
      <c r="E478" s="254">
        <v>61.3</v>
      </c>
      <c r="F478" s="255"/>
      <c r="G478" s="256"/>
      <c r="H478" s="257"/>
      <c r="I478" s="251"/>
      <c r="J478" s="258"/>
      <c r="K478" s="251"/>
      <c r="M478" s="252" t="s">
        <v>2089</v>
      </c>
      <c r="O478" s="240"/>
    </row>
    <row r="479" spans="1:15" ht="12.75">
      <c r="A479" s="249"/>
      <c r="B479" s="253"/>
      <c r="C479" s="809" t="s">
        <v>2090</v>
      </c>
      <c r="D479" s="810"/>
      <c r="E479" s="254">
        <v>26</v>
      </c>
      <c r="F479" s="255"/>
      <c r="G479" s="256"/>
      <c r="H479" s="257"/>
      <c r="I479" s="251"/>
      <c r="J479" s="258"/>
      <c r="K479" s="251"/>
      <c r="M479" s="252" t="s">
        <v>2090</v>
      </c>
      <c r="O479" s="240"/>
    </row>
    <row r="480" spans="1:15" ht="12.75">
      <c r="A480" s="249"/>
      <c r="B480" s="253"/>
      <c r="C480" s="809" t="s">
        <v>2091</v>
      </c>
      <c r="D480" s="810"/>
      <c r="E480" s="254">
        <v>9.5</v>
      </c>
      <c r="F480" s="255"/>
      <c r="G480" s="256"/>
      <c r="H480" s="257"/>
      <c r="I480" s="251"/>
      <c r="J480" s="258"/>
      <c r="K480" s="251"/>
      <c r="M480" s="252" t="s">
        <v>2091</v>
      </c>
      <c r="O480" s="240"/>
    </row>
    <row r="481" spans="1:80" ht="12.75">
      <c r="A481" s="241">
        <v>83</v>
      </c>
      <c r="B481" s="242" t="s">
        <v>2220</v>
      </c>
      <c r="C481" s="243" t="s">
        <v>2221</v>
      </c>
      <c r="D481" s="244" t="s">
        <v>2214</v>
      </c>
      <c r="E481" s="245">
        <v>7</v>
      </c>
      <c r="F481" s="828"/>
      <c r="G481" s="246">
        <f>E481*F481</f>
        <v>0</v>
      </c>
      <c r="H481" s="247">
        <v>0.03503</v>
      </c>
      <c r="I481" s="248">
        <f>E481*H481</f>
        <v>0.24520999999999998</v>
      </c>
      <c r="J481" s="247"/>
      <c r="K481" s="248">
        <f>E481*J481</f>
        <v>0</v>
      </c>
      <c r="O481" s="240">
        <v>2</v>
      </c>
      <c r="AA481" s="213">
        <v>12</v>
      </c>
      <c r="AB481" s="213">
        <v>0</v>
      </c>
      <c r="AC481" s="213">
        <v>65</v>
      </c>
      <c r="AZ481" s="213">
        <v>1</v>
      </c>
      <c r="BA481" s="213">
        <f>IF(AZ481=1,G481,0)</f>
        <v>0</v>
      </c>
      <c r="BB481" s="213">
        <f>IF(AZ481=2,G481,0)</f>
        <v>0</v>
      </c>
      <c r="BC481" s="213">
        <f>IF(AZ481=3,G481,0)</f>
        <v>0</v>
      </c>
      <c r="BD481" s="213">
        <f>IF(AZ481=4,G481,0)</f>
        <v>0</v>
      </c>
      <c r="BE481" s="213">
        <f>IF(AZ481=5,G481,0)</f>
        <v>0</v>
      </c>
      <c r="CA481" s="240">
        <v>12</v>
      </c>
      <c r="CB481" s="240">
        <v>0</v>
      </c>
    </row>
    <row r="482" spans="1:80" ht="22.5">
      <c r="A482" s="241">
        <v>84</v>
      </c>
      <c r="B482" s="242" t="s">
        <v>2222</v>
      </c>
      <c r="C482" s="243" t="s">
        <v>2223</v>
      </c>
      <c r="D482" s="244" t="s">
        <v>216</v>
      </c>
      <c r="E482" s="245">
        <v>486.1</v>
      </c>
      <c r="F482" s="828"/>
      <c r="G482" s="246">
        <f>E482*F482</f>
        <v>0</v>
      </c>
      <c r="H482" s="247">
        <v>0</v>
      </c>
      <c r="I482" s="248">
        <f>E482*H482</f>
        <v>0</v>
      </c>
      <c r="J482" s="247"/>
      <c r="K482" s="248">
        <f>E482*J482</f>
        <v>0</v>
      </c>
      <c r="O482" s="240">
        <v>2</v>
      </c>
      <c r="AA482" s="213">
        <v>12</v>
      </c>
      <c r="AB482" s="213">
        <v>0</v>
      </c>
      <c r="AC482" s="213">
        <v>66</v>
      </c>
      <c r="AZ482" s="213">
        <v>1</v>
      </c>
      <c r="BA482" s="213">
        <f>IF(AZ482=1,G482,0)</f>
        <v>0</v>
      </c>
      <c r="BB482" s="213">
        <f>IF(AZ482=2,G482,0)</f>
        <v>0</v>
      </c>
      <c r="BC482" s="213">
        <f>IF(AZ482=3,G482,0)</f>
        <v>0</v>
      </c>
      <c r="BD482" s="213">
        <f>IF(AZ482=4,G482,0)</f>
        <v>0</v>
      </c>
      <c r="BE482" s="213">
        <f>IF(AZ482=5,G482,0)</f>
        <v>0</v>
      </c>
      <c r="CA482" s="240">
        <v>12</v>
      </c>
      <c r="CB482" s="240">
        <v>0</v>
      </c>
    </row>
    <row r="483" spans="1:15" ht="22.5">
      <c r="A483" s="249"/>
      <c r="B483" s="250"/>
      <c r="C483" s="768" t="s">
        <v>2217</v>
      </c>
      <c r="D483" s="769"/>
      <c r="E483" s="769"/>
      <c r="F483" s="769"/>
      <c r="G483" s="770"/>
      <c r="I483" s="251"/>
      <c r="K483" s="251"/>
      <c r="L483" s="252" t="s">
        <v>2217</v>
      </c>
      <c r="O483" s="240">
        <v>3</v>
      </c>
    </row>
    <row r="484" spans="1:15" ht="12.75">
      <c r="A484" s="249"/>
      <c r="B484" s="253"/>
      <c r="C484" s="809" t="s">
        <v>2087</v>
      </c>
      <c r="D484" s="810"/>
      <c r="E484" s="254">
        <v>89</v>
      </c>
      <c r="F484" s="255"/>
      <c r="G484" s="256"/>
      <c r="H484" s="257"/>
      <c r="I484" s="251"/>
      <c r="J484" s="258"/>
      <c r="K484" s="251"/>
      <c r="M484" s="252" t="s">
        <v>2087</v>
      </c>
      <c r="O484" s="240"/>
    </row>
    <row r="485" spans="1:15" ht="12.75">
      <c r="A485" s="249"/>
      <c r="B485" s="253"/>
      <c r="C485" s="809" t="s">
        <v>2088</v>
      </c>
      <c r="D485" s="810"/>
      <c r="E485" s="254">
        <v>300.3</v>
      </c>
      <c r="F485" s="255"/>
      <c r="G485" s="256"/>
      <c r="H485" s="257"/>
      <c r="I485" s="251"/>
      <c r="J485" s="258"/>
      <c r="K485" s="251"/>
      <c r="M485" s="252" t="s">
        <v>2088</v>
      </c>
      <c r="O485" s="240"/>
    </row>
    <row r="486" spans="1:15" ht="12.75">
      <c r="A486" s="249"/>
      <c r="B486" s="253"/>
      <c r="C486" s="809" t="s">
        <v>2089</v>
      </c>
      <c r="D486" s="810"/>
      <c r="E486" s="254">
        <v>61.3</v>
      </c>
      <c r="F486" s="255"/>
      <c r="G486" s="256"/>
      <c r="H486" s="257"/>
      <c r="I486" s="251"/>
      <c r="J486" s="258"/>
      <c r="K486" s="251"/>
      <c r="M486" s="252" t="s">
        <v>2089</v>
      </c>
      <c r="O486" s="240"/>
    </row>
    <row r="487" spans="1:15" ht="12.75">
      <c r="A487" s="249"/>
      <c r="B487" s="253"/>
      <c r="C487" s="809" t="s">
        <v>2090</v>
      </c>
      <c r="D487" s="810"/>
      <c r="E487" s="254">
        <v>26</v>
      </c>
      <c r="F487" s="255"/>
      <c r="G487" s="256"/>
      <c r="H487" s="257"/>
      <c r="I487" s="251"/>
      <c r="J487" s="258"/>
      <c r="K487" s="251"/>
      <c r="M487" s="252" t="s">
        <v>2090</v>
      </c>
      <c r="O487" s="240"/>
    </row>
    <row r="488" spans="1:15" ht="12.75">
      <c r="A488" s="249"/>
      <c r="B488" s="253"/>
      <c r="C488" s="809" t="s">
        <v>2091</v>
      </c>
      <c r="D488" s="810"/>
      <c r="E488" s="254">
        <v>9.5</v>
      </c>
      <c r="F488" s="255"/>
      <c r="G488" s="256"/>
      <c r="H488" s="257"/>
      <c r="I488" s="251"/>
      <c r="J488" s="258"/>
      <c r="K488" s="251"/>
      <c r="M488" s="252" t="s">
        <v>2091</v>
      </c>
      <c r="O488" s="240"/>
    </row>
    <row r="489" spans="1:80" ht="12.75">
      <c r="A489" s="241">
        <v>85</v>
      </c>
      <c r="B489" s="242" t="s">
        <v>2224</v>
      </c>
      <c r="C489" s="243" t="s">
        <v>2225</v>
      </c>
      <c r="D489" s="244" t="s">
        <v>355</v>
      </c>
      <c r="E489" s="245">
        <v>22</v>
      </c>
      <c r="F489" s="828"/>
      <c r="G489" s="246">
        <f>E489*F489</f>
        <v>0</v>
      </c>
      <c r="H489" s="247">
        <v>0.00024</v>
      </c>
      <c r="I489" s="248">
        <f>E489*H489</f>
        <v>0.00528</v>
      </c>
      <c r="J489" s="247">
        <v>0</v>
      </c>
      <c r="K489" s="248">
        <f>E489*J489</f>
        <v>0</v>
      </c>
      <c r="O489" s="240">
        <v>2</v>
      </c>
      <c r="AA489" s="213">
        <v>1</v>
      </c>
      <c r="AB489" s="213">
        <v>1</v>
      </c>
      <c r="AC489" s="213">
        <v>1</v>
      </c>
      <c r="AZ489" s="213">
        <v>1</v>
      </c>
      <c r="BA489" s="213">
        <f>IF(AZ489=1,G489,0)</f>
        <v>0</v>
      </c>
      <c r="BB489" s="213">
        <f>IF(AZ489=2,G489,0)</f>
        <v>0</v>
      </c>
      <c r="BC489" s="213">
        <f>IF(AZ489=3,G489,0)</f>
        <v>0</v>
      </c>
      <c r="BD489" s="213">
        <f>IF(AZ489=4,G489,0)</f>
        <v>0</v>
      </c>
      <c r="BE489" s="213">
        <f>IF(AZ489=5,G489,0)</f>
        <v>0</v>
      </c>
      <c r="CA489" s="240">
        <v>1</v>
      </c>
      <c r="CB489" s="240">
        <v>1</v>
      </c>
    </row>
    <row r="490" spans="1:15" ht="12.75">
      <c r="A490" s="249"/>
      <c r="B490" s="250"/>
      <c r="C490" s="768" t="s">
        <v>2226</v>
      </c>
      <c r="D490" s="769"/>
      <c r="E490" s="769"/>
      <c r="F490" s="769"/>
      <c r="G490" s="770"/>
      <c r="I490" s="251"/>
      <c r="K490" s="251"/>
      <c r="L490" s="252" t="s">
        <v>2226</v>
      </c>
      <c r="O490" s="240">
        <v>3</v>
      </c>
    </row>
    <row r="491" spans="1:80" ht="12.75">
      <c r="A491" s="241">
        <v>86</v>
      </c>
      <c r="B491" s="242" t="s">
        <v>2227</v>
      </c>
      <c r="C491" s="243" t="s">
        <v>2228</v>
      </c>
      <c r="D491" s="244" t="s">
        <v>108</v>
      </c>
      <c r="E491" s="245">
        <v>1</v>
      </c>
      <c r="F491" s="828"/>
      <c r="G491" s="246">
        <f>E491*F491</f>
        <v>0</v>
      </c>
      <c r="H491" s="247">
        <v>0</v>
      </c>
      <c r="I491" s="248">
        <f>E491*H491</f>
        <v>0</v>
      </c>
      <c r="J491" s="247"/>
      <c r="K491" s="248">
        <f>E491*J491</f>
        <v>0</v>
      </c>
      <c r="O491" s="240">
        <v>2</v>
      </c>
      <c r="AA491" s="213">
        <v>12</v>
      </c>
      <c r="AB491" s="213">
        <v>1</v>
      </c>
      <c r="AC491" s="213">
        <v>61</v>
      </c>
      <c r="AZ491" s="213">
        <v>1</v>
      </c>
      <c r="BA491" s="213">
        <f>IF(AZ491=1,G491,0)</f>
        <v>0</v>
      </c>
      <c r="BB491" s="213">
        <f>IF(AZ491=2,G491,0)</f>
        <v>0</v>
      </c>
      <c r="BC491" s="213">
        <f>IF(AZ491=3,G491,0)</f>
        <v>0</v>
      </c>
      <c r="BD491" s="213">
        <f>IF(AZ491=4,G491,0)</f>
        <v>0</v>
      </c>
      <c r="BE491" s="213">
        <f>IF(AZ491=5,G491,0)</f>
        <v>0</v>
      </c>
      <c r="CA491" s="240">
        <v>12</v>
      </c>
      <c r="CB491" s="240">
        <v>1</v>
      </c>
    </row>
    <row r="492" spans="1:15" ht="22.5">
      <c r="A492" s="249"/>
      <c r="B492" s="250"/>
      <c r="C492" s="768" t="s">
        <v>2229</v>
      </c>
      <c r="D492" s="769"/>
      <c r="E492" s="769"/>
      <c r="F492" s="769"/>
      <c r="G492" s="770"/>
      <c r="I492" s="251"/>
      <c r="K492" s="251"/>
      <c r="L492" s="252" t="s">
        <v>2229</v>
      </c>
      <c r="O492" s="240">
        <v>3</v>
      </c>
    </row>
    <row r="493" spans="1:80" ht="12.75">
      <c r="A493" s="241">
        <v>87</v>
      </c>
      <c r="B493" s="242" t="s">
        <v>2230</v>
      </c>
      <c r="C493" s="243" t="s">
        <v>2231</v>
      </c>
      <c r="D493" s="244" t="s">
        <v>216</v>
      </c>
      <c r="E493" s="245">
        <v>2</v>
      </c>
      <c r="F493" s="828"/>
      <c r="G493" s="246">
        <f>E493*F493</f>
        <v>0</v>
      </c>
      <c r="H493" s="247">
        <v>0.00893</v>
      </c>
      <c r="I493" s="248">
        <f>E493*H493</f>
        <v>0.01786</v>
      </c>
      <c r="J493" s="247"/>
      <c r="K493" s="248">
        <f>E493*J493</f>
        <v>0</v>
      </c>
      <c r="O493" s="240">
        <v>2</v>
      </c>
      <c r="AA493" s="213">
        <v>12</v>
      </c>
      <c r="AB493" s="213">
        <v>0</v>
      </c>
      <c r="AC493" s="213">
        <v>114</v>
      </c>
      <c r="AZ493" s="213">
        <v>1</v>
      </c>
      <c r="BA493" s="213">
        <f>IF(AZ493=1,G493,0)</f>
        <v>0</v>
      </c>
      <c r="BB493" s="213">
        <f>IF(AZ493=2,G493,0)</f>
        <v>0</v>
      </c>
      <c r="BC493" s="213">
        <f>IF(AZ493=3,G493,0)</f>
        <v>0</v>
      </c>
      <c r="BD493" s="213">
        <f>IF(AZ493=4,G493,0)</f>
        <v>0</v>
      </c>
      <c r="BE493" s="213">
        <f>IF(AZ493=5,G493,0)</f>
        <v>0</v>
      </c>
      <c r="CA493" s="240">
        <v>12</v>
      </c>
      <c r="CB493" s="240">
        <v>0</v>
      </c>
    </row>
    <row r="494" spans="1:15" ht="12.75">
      <c r="A494" s="249"/>
      <c r="B494" s="253"/>
      <c r="C494" s="809" t="s">
        <v>2232</v>
      </c>
      <c r="D494" s="810"/>
      <c r="E494" s="254">
        <v>2</v>
      </c>
      <c r="F494" s="255"/>
      <c r="G494" s="256"/>
      <c r="H494" s="257"/>
      <c r="I494" s="251"/>
      <c r="J494" s="258"/>
      <c r="K494" s="251"/>
      <c r="M494" s="252" t="s">
        <v>2232</v>
      </c>
      <c r="O494" s="240"/>
    </row>
    <row r="495" spans="1:80" ht="12.75">
      <c r="A495" s="241">
        <v>88</v>
      </c>
      <c r="B495" s="242" t="s">
        <v>2233</v>
      </c>
      <c r="C495" s="243" t="s">
        <v>2234</v>
      </c>
      <c r="D495" s="244" t="s">
        <v>216</v>
      </c>
      <c r="E495" s="245">
        <v>2</v>
      </c>
      <c r="F495" s="828"/>
      <c r="G495" s="246">
        <f>E495*F495</f>
        <v>0</v>
      </c>
      <c r="H495" s="247">
        <v>0.00893</v>
      </c>
      <c r="I495" s="248">
        <f>E495*H495</f>
        <v>0.01786</v>
      </c>
      <c r="J495" s="247"/>
      <c r="K495" s="248">
        <f>E495*J495</f>
        <v>0</v>
      </c>
      <c r="O495" s="240">
        <v>2</v>
      </c>
      <c r="AA495" s="213">
        <v>12</v>
      </c>
      <c r="AB495" s="213">
        <v>0</v>
      </c>
      <c r="AC495" s="213">
        <v>115</v>
      </c>
      <c r="AZ495" s="213">
        <v>1</v>
      </c>
      <c r="BA495" s="213">
        <f>IF(AZ495=1,G495,0)</f>
        <v>0</v>
      </c>
      <c r="BB495" s="213">
        <f>IF(AZ495=2,G495,0)</f>
        <v>0</v>
      </c>
      <c r="BC495" s="213">
        <f>IF(AZ495=3,G495,0)</f>
        <v>0</v>
      </c>
      <c r="BD495" s="213">
        <f>IF(AZ495=4,G495,0)</f>
        <v>0</v>
      </c>
      <c r="BE495" s="213">
        <f>IF(AZ495=5,G495,0)</f>
        <v>0</v>
      </c>
      <c r="CA495" s="240">
        <v>12</v>
      </c>
      <c r="CB495" s="240">
        <v>0</v>
      </c>
    </row>
    <row r="496" spans="1:80" ht="12.75">
      <c r="A496" s="241">
        <v>89</v>
      </c>
      <c r="B496" s="242" t="s">
        <v>2235</v>
      </c>
      <c r="C496" s="243" t="s">
        <v>2236</v>
      </c>
      <c r="D496" s="244" t="s">
        <v>216</v>
      </c>
      <c r="E496" s="245">
        <v>301</v>
      </c>
      <c r="F496" s="828"/>
      <c r="G496" s="246">
        <f>E496*F496</f>
        <v>0</v>
      </c>
      <c r="H496" s="247">
        <v>0</v>
      </c>
      <c r="I496" s="248">
        <f>E496*H496</f>
        <v>0</v>
      </c>
      <c r="J496" s="247"/>
      <c r="K496" s="248">
        <f>E496*J496</f>
        <v>0</v>
      </c>
      <c r="O496" s="240">
        <v>2</v>
      </c>
      <c r="AA496" s="213">
        <v>12</v>
      </c>
      <c r="AB496" s="213">
        <v>0</v>
      </c>
      <c r="AC496" s="213">
        <v>116</v>
      </c>
      <c r="AZ496" s="213">
        <v>1</v>
      </c>
      <c r="BA496" s="213">
        <f>IF(AZ496=1,G496,0)</f>
        <v>0</v>
      </c>
      <c r="BB496" s="213">
        <f>IF(AZ496=2,G496,0)</f>
        <v>0</v>
      </c>
      <c r="BC496" s="213">
        <f>IF(AZ496=3,G496,0)</f>
        <v>0</v>
      </c>
      <c r="BD496" s="213">
        <f>IF(AZ496=4,G496,0)</f>
        <v>0</v>
      </c>
      <c r="BE496" s="213">
        <f>IF(AZ496=5,G496,0)</f>
        <v>0</v>
      </c>
      <c r="CA496" s="240">
        <v>12</v>
      </c>
      <c r="CB496" s="240">
        <v>0</v>
      </c>
    </row>
    <row r="497" spans="1:15" ht="12.75">
      <c r="A497" s="249"/>
      <c r="B497" s="250"/>
      <c r="C497" s="768" t="s">
        <v>2237</v>
      </c>
      <c r="D497" s="769"/>
      <c r="E497" s="769"/>
      <c r="F497" s="769"/>
      <c r="G497" s="770"/>
      <c r="I497" s="251"/>
      <c r="K497" s="251"/>
      <c r="L497" s="252" t="s">
        <v>2237</v>
      </c>
      <c r="O497" s="240">
        <v>3</v>
      </c>
    </row>
    <row r="498" spans="1:80" ht="12.75">
      <c r="A498" s="241">
        <v>90</v>
      </c>
      <c r="B498" s="242" t="s">
        <v>2238</v>
      </c>
      <c r="C498" s="243" t="s">
        <v>2239</v>
      </c>
      <c r="D498" s="244" t="s">
        <v>108</v>
      </c>
      <c r="E498" s="245">
        <v>3</v>
      </c>
      <c r="F498" s="828"/>
      <c r="G498" s="246">
        <f>E498*F498</f>
        <v>0</v>
      </c>
      <c r="H498" s="247">
        <v>0</v>
      </c>
      <c r="I498" s="248">
        <f>E498*H498</f>
        <v>0</v>
      </c>
      <c r="J498" s="247"/>
      <c r="K498" s="248">
        <f>E498*J498</f>
        <v>0</v>
      </c>
      <c r="O498" s="240">
        <v>2</v>
      </c>
      <c r="AA498" s="213">
        <v>12</v>
      </c>
      <c r="AB498" s="213">
        <v>0</v>
      </c>
      <c r="AC498" s="213">
        <v>125</v>
      </c>
      <c r="AZ498" s="213">
        <v>1</v>
      </c>
      <c r="BA498" s="213">
        <f>IF(AZ498=1,G498,0)</f>
        <v>0</v>
      </c>
      <c r="BB498" s="213">
        <f>IF(AZ498=2,G498,0)</f>
        <v>0</v>
      </c>
      <c r="BC498" s="213">
        <f>IF(AZ498=3,G498,0)</f>
        <v>0</v>
      </c>
      <c r="BD498" s="213">
        <f>IF(AZ498=4,G498,0)</f>
        <v>0</v>
      </c>
      <c r="BE498" s="213">
        <f>IF(AZ498=5,G498,0)</f>
        <v>0</v>
      </c>
      <c r="CA498" s="240">
        <v>12</v>
      </c>
      <c r="CB498" s="240">
        <v>0</v>
      </c>
    </row>
    <row r="499" spans="1:57" ht="12.75">
      <c r="A499" s="259"/>
      <c r="B499" s="260" t="s">
        <v>96</v>
      </c>
      <c r="C499" s="261" t="s">
        <v>175</v>
      </c>
      <c r="D499" s="262"/>
      <c r="E499" s="263"/>
      <c r="F499" s="264"/>
      <c r="G499" s="265">
        <f>SUM(G459:G498)</f>
        <v>0</v>
      </c>
      <c r="H499" s="266"/>
      <c r="I499" s="267">
        <f>SUM(I459:I498)</f>
        <v>0.3912999999999999</v>
      </c>
      <c r="J499" s="266"/>
      <c r="K499" s="267">
        <f>SUM(K459:K498)</f>
        <v>0</v>
      </c>
      <c r="O499" s="240">
        <v>4</v>
      </c>
      <c r="BA499" s="268">
        <f>SUM(BA459:BA498)</f>
        <v>0</v>
      </c>
      <c r="BB499" s="268">
        <f>SUM(BB459:BB498)</f>
        <v>0</v>
      </c>
      <c r="BC499" s="268">
        <f>SUM(BC459:BC498)</f>
        <v>0</v>
      </c>
      <c r="BD499" s="268">
        <f>SUM(BD459:BD498)</f>
        <v>0</v>
      </c>
      <c r="BE499" s="268">
        <f>SUM(BE459:BE498)</f>
        <v>0</v>
      </c>
    </row>
    <row r="500" spans="1:15" ht="12.75">
      <c r="A500" s="230" t="s">
        <v>93</v>
      </c>
      <c r="B500" s="231" t="s">
        <v>2240</v>
      </c>
      <c r="C500" s="232" t="s">
        <v>2241</v>
      </c>
      <c r="D500" s="233"/>
      <c r="E500" s="234"/>
      <c r="F500" s="234"/>
      <c r="G500" s="235"/>
      <c r="H500" s="236"/>
      <c r="I500" s="237"/>
      <c r="J500" s="238"/>
      <c r="K500" s="239"/>
      <c r="O500" s="240">
        <v>1</v>
      </c>
    </row>
    <row r="501" spans="1:80" ht="22.5">
      <c r="A501" s="241">
        <v>91</v>
      </c>
      <c r="B501" s="242" t="s">
        <v>2243</v>
      </c>
      <c r="C501" s="243" t="s">
        <v>2244</v>
      </c>
      <c r="D501" s="244" t="s">
        <v>355</v>
      </c>
      <c r="E501" s="245">
        <v>9</v>
      </c>
      <c r="F501" s="828"/>
      <c r="G501" s="246">
        <f>E501*F501</f>
        <v>0</v>
      </c>
      <c r="H501" s="247">
        <v>0</v>
      </c>
      <c r="I501" s="248">
        <f>E501*H501</f>
        <v>0</v>
      </c>
      <c r="J501" s="247">
        <v>0</v>
      </c>
      <c r="K501" s="248">
        <f>E501*J501</f>
        <v>0</v>
      </c>
      <c r="O501" s="240">
        <v>2</v>
      </c>
      <c r="AA501" s="213">
        <v>1</v>
      </c>
      <c r="AB501" s="213">
        <v>1</v>
      </c>
      <c r="AC501" s="213">
        <v>1</v>
      </c>
      <c r="AZ501" s="213">
        <v>1</v>
      </c>
      <c r="BA501" s="213">
        <f>IF(AZ501=1,G501,0)</f>
        <v>0</v>
      </c>
      <c r="BB501" s="213">
        <f>IF(AZ501=2,G501,0)</f>
        <v>0</v>
      </c>
      <c r="BC501" s="213">
        <f>IF(AZ501=3,G501,0)</f>
        <v>0</v>
      </c>
      <c r="BD501" s="213">
        <f>IF(AZ501=4,G501,0)</f>
        <v>0</v>
      </c>
      <c r="BE501" s="213">
        <f>IF(AZ501=5,G501,0)</f>
        <v>0</v>
      </c>
      <c r="CA501" s="240">
        <v>1</v>
      </c>
      <c r="CB501" s="240">
        <v>1</v>
      </c>
    </row>
    <row r="502" spans="1:15" ht="22.5">
      <c r="A502" s="249"/>
      <c r="B502" s="250"/>
      <c r="C502" s="768" t="s">
        <v>2245</v>
      </c>
      <c r="D502" s="769"/>
      <c r="E502" s="769"/>
      <c r="F502" s="769"/>
      <c r="G502" s="770"/>
      <c r="I502" s="251"/>
      <c r="K502" s="251"/>
      <c r="L502" s="252" t="s">
        <v>2245</v>
      </c>
      <c r="O502" s="240">
        <v>3</v>
      </c>
    </row>
    <row r="503" spans="1:15" ht="12.75">
      <c r="A503" s="249"/>
      <c r="B503" s="250"/>
      <c r="C503" s="768" t="s">
        <v>2099</v>
      </c>
      <c r="D503" s="769"/>
      <c r="E503" s="769"/>
      <c r="F503" s="769"/>
      <c r="G503" s="770"/>
      <c r="I503" s="251"/>
      <c r="K503" s="251"/>
      <c r="L503" s="252" t="s">
        <v>2099</v>
      </c>
      <c r="O503" s="240">
        <v>3</v>
      </c>
    </row>
    <row r="504" spans="1:15" ht="12.75">
      <c r="A504" s="249"/>
      <c r="B504" s="250"/>
      <c r="C504" s="768" t="s">
        <v>2246</v>
      </c>
      <c r="D504" s="769"/>
      <c r="E504" s="769"/>
      <c r="F504" s="769"/>
      <c r="G504" s="770"/>
      <c r="I504" s="251"/>
      <c r="K504" s="251"/>
      <c r="L504" s="252" t="s">
        <v>2246</v>
      </c>
      <c r="O504" s="240">
        <v>3</v>
      </c>
    </row>
    <row r="505" spans="1:15" ht="12.75">
      <c r="A505" s="249"/>
      <c r="B505" s="250"/>
      <c r="C505" s="768" t="s">
        <v>2247</v>
      </c>
      <c r="D505" s="769"/>
      <c r="E505" s="769"/>
      <c r="F505" s="769"/>
      <c r="G505" s="770"/>
      <c r="I505" s="251"/>
      <c r="K505" s="251"/>
      <c r="L505" s="252" t="s">
        <v>2247</v>
      </c>
      <c r="O505" s="240">
        <v>3</v>
      </c>
    </row>
    <row r="506" spans="1:80" ht="22.5">
      <c r="A506" s="241">
        <v>92</v>
      </c>
      <c r="B506" s="242" t="s">
        <v>2248</v>
      </c>
      <c r="C506" s="243" t="s">
        <v>2249</v>
      </c>
      <c r="D506" s="244" t="s">
        <v>355</v>
      </c>
      <c r="E506" s="245">
        <v>9</v>
      </c>
      <c r="F506" s="828"/>
      <c r="G506" s="246">
        <f>E506*F506</f>
        <v>0</v>
      </c>
      <c r="H506" s="247">
        <v>0.00345</v>
      </c>
      <c r="I506" s="248">
        <f>E506*H506</f>
        <v>0.03105</v>
      </c>
      <c r="J506" s="247"/>
      <c r="K506" s="248">
        <f>E506*J506</f>
        <v>0</v>
      </c>
      <c r="O506" s="240">
        <v>2</v>
      </c>
      <c r="AA506" s="213">
        <v>12</v>
      </c>
      <c r="AB506" s="213">
        <v>0</v>
      </c>
      <c r="AC506" s="213">
        <v>118</v>
      </c>
      <c r="AZ506" s="213">
        <v>1</v>
      </c>
      <c r="BA506" s="213">
        <f>IF(AZ506=1,G506,0)</f>
        <v>0</v>
      </c>
      <c r="BB506" s="213">
        <f>IF(AZ506=2,G506,0)</f>
        <v>0</v>
      </c>
      <c r="BC506" s="213">
        <f>IF(AZ506=3,G506,0)</f>
        <v>0</v>
      </c>
      <c r="BD506" s="213">
        <f>IF(AZ506=4,G506,0)</f>
        <v>0</v>
      </c>
      <c r="BE506" s="213">
        <f>IF(AZ506=5,G506,0)</f>
        <v>0</v>
      </c>
      <c r="CA506" s="240">
        <v>12</v>
      </c>
      <c r="CB506" s="240">
        <v>0</v>
      </c>
    </row>
    <row r="507" spans="1:80" ht="22.5">
      <c r="A507" s="241">
        <v>93</v>
      </c>
      <c r="B507" s="242" t="s">
        <v>2250</v>
      </c>
      <c r="C507" s="243" t="s">
        <v>2251</v>
      </c>
      <c r="D507" s="244" t="s">
        <v>355</v>
      </c>
      <c r="E507" s="245">
        <v>4</v>
      </c>
      <c r="F507" s="828"/>
      <c r="G507" s="246">
        <f>E507*F507</f>
        <v>0</v>
      </c>
      <c r="H507" s="247">
        <v>0</v>
      </c>
      <c r="I507" s="248">
        <f>E507*H507</f>
        <v>0</v>
      </c>
      <c r="J507" s="247">
        <v>0</v>
      </c>
      <c r="K507" s="248">
        <f>E507*J507</f>
        <v>0</v>
      </c>
      <c r="O507" s="240">
        <v>2</v>
      </c>
      <c r="AA507" s="213">
        <v>1</v>
      </c>
      <c r="AB507" s="213">
        <v>1</v>
      </c>
      <c r="AC507" s="213">
        <v>1</v>
      </c>
      <c r="AZ507" s="213">
        <v>1</v>
      </c>
      <c r="BA507" s="213">
        <f>IF(AZ507=1,G507,0)</f>
        <v>0</v>
      </c>
      <c r="BB507" s="213">
        <f>IF(AZ507=2,G507,0)</f>
        <v>0</v>
      </c>
      <c r="BC507" s="213">
        <f>IF(AZ507=3,G507,0)</f>
        <v>0</v>
      </c>
      <c r="BD507" s="213">
        <f>IF(AZ507=4,G507,0)</f>
        <v>0</v>
      </c>
      <c r="BE507" s="213">
        <f>IF(AZ507=5,G507,0)</f>
        <v>0</v>
      </c>
      <c r="CA507" s="240">
        <v>1</v>
      </c>
      <c r="CB507" s="240">
        <v>1</v>
      </c>
    </row>
    <row r="508" spans="1:15" ht="22.5">
      <c r="A508" s="249"/>
      <c r="B508" s="250"/>
      <c r="C508" s="768" t="s">
        <v>2245</v>
      </c>
      <c r="D508" s="769"/>
      <c r="E508" s="769"/>
      <c r="F508" s="769"/>
      <c r="G508" s="770"/>
      <c r="I508" s="251"/>
      <c r="K508" s="251"/>
      <c r="L508" s="252" t="s">
        <v>2245</v>
      </c>
      <c r="O508" s="240">
        <v>3</v>
      </c>
    </row>
    <row r="509" spans="1:15" ht="12.75">
      <c r="A509" s="249"/>
      <c r="B509" s="250"/>
      <c r="C509" s="768" t="s">
        <v>2099</v>
      </c>
      <c r="D509" s="769"/>
      <c r="E509" s="769"/>
      <c r="F509" s="769"/>
      <c r="G509" s="770"/>
      <c r="I509" s="251"/>
      <c r="K509" s="251"/>
      <c r="L509" s="252" t="s">
        <v>2099</v>
      </c>
      <c r="O509" s="240">
        <v>3</v>
      </c>
    </row>
    <row r="510" spans="1:15" ht="12.75">
      <c r="A510" s="249"/>
      <c r="B510" s="250"/>
      <c r="C510" s="768" t="s">
        <v>2246</v>
      </c>
      <c r="D510" s="769"/>
      <c r="E510" s="769"/>
      <c r="F510" s="769"/>
      <c r="G510" s="770"/>
      <c r="I510" s="251"/>
      <c r="K510" s="251"/>
      <c r="L510" s="252" t="s">
        <v>2246</v>
      </c>
      <c r="O510" s="240">
        <v>3</v>
      </c>
    </row>
    <row r="511" spans="1:15" ht="12.75">
      <c r="A511" s="249"/>
      <c r="B511" s="250"/>
      <c r="C511" s="768" t="s">
        <v>2247</v>
      </c>
      <c r="D511" s="769"/>
      <c r="E511" s="769"/>
      <c r="F511" s="769"/>
      <c r="G511" s="770"/>
      <c r="I511" s="251"/>
      <c r="K511" s="251"/>
      <c r="L511" s="252" t="s">
        <v>2247</v>
      </c>
      <c r="O511" s="240">
        <v>3</v>
      </c>
    </row>
    <row r="512" spans="1:80" ht="22.5">
      <c r="A512" s="241">
        <v>94</v>
      </c>
      <c r="B512" s="242" t="s">
        <v>2252</v>
      </c>
      <c r="C512" s="243" t="s">
        <v>2253</v>
      </c>
      <c r="D512" s="244" t="s">
        <v>355</v>
      </c>
      <c r="E512" s="245">
        <v>3</v>
      </c>
      <c r="F512" s="828"/>
      <c r="G512" s="246">
        <f>E512*F512</f>
        <v>0</v>
      </c>
      <c r="H512" s="247">
        <v>0.0043</v>
      </c>
      <c r="I512" s="248">
        <f>E512*H512</f>
        <v>0.0129</v>
      </c>
      <c r="J512" s="247"/>
      <c r="K512" s="248">
        <f>E512*J512</f>
        <v>0</v>
      </c>
      <c r="O512" s="240">
        <v>2</v>
      </c>
      <c r="AA512" s="213">
        <v>12</v>
      </c>
      <c r="AB512" s="213">
        <v>0</v>
      </c>
      <c r="AC512" s="213">
        <v>67</v>
      </c>
      <c r="AZ512" s="213">
        <v>1</v>
      </c>
      <c r="BA512" s="213">
        <f>IF(AZ512=1,G512,0)</f>
        <v>0</v>
      </c>
      <c r="BB512" s="213">
        <f>IF(AZ512=2,G512,0)</f>
        <v>0</v>
      </c>
      <c r="BC512" s="213">
        <f>IF(AZ512=3,G512,0)</f>
        <v>0</v>
      </c>
      <c r="BD512" s="213">
        <f>IF(AZ512=4,G512,0)</f>
        <v>0</v>
      </c>
      <c r="BE512" s="213">
        <f>IF(AZ512=5,G512,0)</f>
        <v>0</v>
      </c>
      <c r="CA512" s="240">
        <v>12</v>
      </c>
      <c r="CB512" s="240">
        <v>0</v>
      </c>
    </row>
    <row r="513" spans="1:80" ht="22.5">
      <c r="A513" s="241">
        <v>95</v>
      </c>
      <c r="B513" s="242" t="s">
        <v>2254</v>
      </c>
      <c r="C513" s="243" t="s">
        <v>2255</v>
      </c>
      <c r="D513" s="244" t="s">
        <v>355</v>
      </c>
      <c r="E513" s="245">
        <v>1</v>
      </c>
      <c r="F513" s="828"/>
      <c r="G513" s="246">
        <f>E513*F513</f>
        <v>0</v>
      </c>
      <c r="H513" s="247">
        <v>0.0043</v>
      </c>
      <c r="I513" s="248">
        <f>E513*H513</f>
        <v>0.0043</v>
      </c>
      <c r="J513" s="247"/>
      <c r="K513" s="248">
        <f>E513*J513</f>
        <v>0</v>
      </c>
      <c r="O513" s="240">
        <v>2</v>
      </c>
      <c r="AA513" s="213">
        <v>12</v>
      </c>
      <c r="AB513" s="213">
        <v>0</v>
      </c>
      <c r="AC513" s="213">
        <v>117</v>
      </c>
      <c r="AZ513" s="213">
        <v>1</v>
      </c>
      <c r="BA513" s="213">
        <f>IF(AZ513=1,G513,0)</f>
        <v>0</v>
      </c>
      <c r="BB513" s="213">
        <f>IF(AZ513=2,G513,0)</f>
        <v>0</v>
      </c>
      <c r="BC513" s="213">
        <f>IF(AZ513=3,G513,0)</f>
        <v>0</v>
      </c>
      <c r="BD513" s="213">
        <f>IF(AZ513=4,G513,0)</f>
        <v>0</v>
      </c>
      <c r="BE513" s="213">
        <f>IF(AZ513=5,G513,0)</f>
        <v>0</v>
      </c>
      <c r="CA513" s="240">
        <v>12</v>
      </c>
      <c r="CB513" s="240">
        <v>0</v>
      </c>
    </row>
    <row r="514" spans="1:80" ht="12.75">
      <c r="A514" s="241">
        <v>96</v>
      </c>
      <c r="B514" s="242" t="s">
        <v>2256</v>
      </c>
      <c r="C514" s="243" t="s">
        <v>2257</v>
      </c>
      <c r="D514" s="244" t="s">
        <v>355</v>
      </c>
      <c r="E514" s="245">
        <v>12</v>
      </c>
      <c r="F514" s="828"/>
      <c r="G514" s="246">
        <f>E514*F514</f>
        <v>0</v>
      </c>
      <c r="H514" s="247">
        <v>0.00304</v>
      </c>
      <c r="I514" s="248">
        <f>E514*H514</f>
        <v>0.03648</v>
      </c>
      <c r="J514" s="247"/>
      <c r="K514" s="248">
        <f>E514*J514</f>
        <v>0</v>
      </c>
      <c r="O514" s="240">
        <v>2</v>
      </c>
      <c r="AA514" s="213">
        <v>12</v>
      </c>
      <c r="AB514" s="213">
        <v>0</v>
      </c>
      <c r="AC514" s="213">
        <v>119</v>
      </c>
      <c r="AZ514" s="213">
        <v>1</v>
      </c>
      <c r="BA514" s="213">
        <f>IF(AZ514=1,G514,0)</f>
        <v>0</v>
      </c>
      <c r="BB514" s="213">
        <f>IF(AZ514=2,G514,0)</f>
        <v>0</v>
      </c>
      <c r="BC514" s="213">
        <f>IF(AZ514=3,G514,0)</f>
        <v>0</v>
      </c>
      <c r="BD514" s="213">
        <f>IF(AZ514=4,G514,0)</f>
        <v>0</v>
      </c>
      <c r="BE514" s="213">
        <f>IF(AZ514=5,G514,0)</f>
        <v>0</v>
      </c>
      <c r="CA514" s="240">
        <v>12</v>
      </c>
      <c r="CB514" s="240">
        <v>0</v>
      </c>
    </row>
    <row r="515" spans="1:15" ht="12.75">
      <c r="A515" s="249"/>
      <c r="B515" s="250"/>
      <c r="C515" s="768" t="s">
        <v>2258</v>
      </c>
      <c r="D515" s="769"/>
      <c r="E515" s="769"/>
      <c r="F515" s="769"/>
      <c r="G515" s="770"/>
      <c r="I515" s="251"/>
      <c r="K515" s="251"/>
      <c r="L515" s="252" t="s">
        <v>2258</v>
      </c>
      <c r="O515" s="240">
        <v>3</v>
      </c>
    </row>
    <row r="516" spans="1:80" ht="12.75">
      <c r="A516" s="241">
        <v>97</v>
      </c>
      <c r="B516" s="242" t="s">
        <v>2259</v>
      </c>
      <c r="C516" s="243" t="s">
        <v>2260</v>
      </c>
      <c r="D516" s="244" t="s">
        <v>355</v>
      </c>
      <c r="E516" s="245">
        <v>1</v>
      </c>
      <c r="F516" s="828"/>
      <c r="G516" s="246">
        <f>E516*F516</f>
        <v>0</v>
      </c>
      <c r="H516" s="247">
        <v>0.0049</v>
      </c>
      <c r="I516" s="248">
        <f>E516*H516</f>
        <v>0.0049</v>
      </c>
      <c r="J516" s="247"/>
      <c r="K516" s="248">
        <f>E516*J516</f>
        <v>0</v>
      </c>
      <c r="O516" s="240">
        <v>2</v>
      </c>
      <c r="AA516" s="213">
        <v>12</v>
      </c>
      <c r="AB516" s="213">
        <v>0</v>
      </c>
      <c r="AC516" s="213">
        <v>120</v>
      </c>
      <c r="AZ516" s="213">
        <v>1</v>
      </c>
      <c r="BA516" s="213">
        <f>IF(AZ516=1,G516,0)</f>
        <v>0</v>
      </c>
      <c r="BB516" s="213">
        <f>IF(AZ516=2,G516,0)</f>
        <v>0</v>
      </c>
      <c r="BC516" s="213">
        <f>IF(AZ516=3,G516,0)</f>
        <v>0</v>
      </c>
      <c r="BD516" s="213">
        <f>IF(AZ516=4,G516,0)</f>
        <v>0</v>
      </c>
      <c r="BE516" s="213">
        <f>IF(AZ516=5,G516,0)</f>
        <v>0</v>
      </c>
      <c r="CA516" s="240">
        <v>12</v>
      </c>
      <c r="CB516" s="240">
        <v>0</v>
      </c>
    </row>
    <row r="517" spans="1:15" ht="12.75">
      <c r="A517" s="249"/>
      <c r="B517" s="250"/>
      <c r="C517" s="768" t="s">
        <v>2261</v>
      </c>
      <c r="D517" s="769"/>
      <c r="E517" s="769"/>
      <c r="F517" s="769"/>
      <c r="G517" s="770"/>
      <c r="I517" s="251"/>
      <c r="K517" s="251"/>
      <c r="L517" s="252" t="s">
        <v>2261</v>
      </c>
      <c r="O517" s="240">
        <v>3</v>
      </c>
    </row>
    <row r="518" spans="1:80" ht="22.5">
      <c r="A518" s="241">
        <v>98</v>
      </c>
      <c r="B518" s="242" t="s">
        <v>2262</v>
      </c>
      <c r="C518" s="243" t="s">
        <v>2263</v>
      </c>
      <c r="D518" s="244" t="s">
        <v>355</v>
      </c>
      <c r="E518" s="245">
        <v>13</v>
      </c>
      <c r="F518" s="828"/>
      <c r="G518" s="246">
        <f>E518*F518</f>
        <v>0</v>
      </c>
      <c r="H518" s="247">
        <v>0.0033</v>
      </c>
      <c r="I518" s="248">
        <f>E518*H518</f>
        <v>0.0429</v>
      </c>
      <c r="J518" s="247"/>
      <c r="K518" s="248">
        <f>E518*J518</f>
        <v>0</v>
      </c>
      <c r="O518" s="240">
        <v>2</v>
      </c>
      <c r="AA518" s="213">
        <v>12</v>
      </c>
      <c r="AB518" s="213">
        <v>0</v>
      </c>
      <c r="AC518" s="213">
        <v>69</v>
      </c>
      <c r="AZ518" s="213">
        <v>1</v>
      </c>
      <c r="BA518" s="213">
        <f>IF(AZ518=1,G518,0)</f>
        <v>0</v>
      </c>
      <c r="BB518" s="213">
        <f>IF(AZ518=2,G518,0)</f>
        <v>0</v>
      </c>
      <c r="BC518" s="213">
        <f>IF(AZ518=3,G518,0)</f>
        <v>0</v>
      </c>
      <c r="BD518" s="213">
        <f>IF(AZ518=4,G518,0)</f>
        <v>0</v>
      </c>
      <c r="BE518" s="213">
        <f>IF(AZ518=5,G518,0)</f>
        <v>0</v>
      </c>
      <c r="CA518" s="240">
        <v>12</v>
      </c>
      <c r="CB518" s="240">
        <v>0</v>
      </c>
    </row>
    <row r="519" spans="1:15" ht="12.75">
      <c r="A519" s="249"/>
      <c r="B519" s="250"/>
      <c r="C519" s="768" t="s">
        <v>2264</v>
      </c>
      <c r="D519" s="769"/>
      <c r="E519" s="769"/>
      <c r="F519" s="769"/>
      <c r="G519" s="770"/>
      <c r="I519" s="251"/>
      <c r="K519" s="251"/>
      <c r="L519" s="252" t="s">
        <v>2264</v>
      </c>
      <c r="O519" s="240">
        <v>3</v>
      </c>
    </row>
    <row r="520" spans="1:80" ht="12.75">
      <c r="A520" s="241">
        <v>99</v>
      </c>
      <c r="B520" s="242" t="s">
        <v>2115</v>
      </c>
      <c r="C520" s="243" t="s">
        <v>2116</v>
      </c>
      <c r="D520" s="244" t="s">
        <v>355</v>
      </c>
      <c r="E520" s="245">
        <v>13</v>
      </c>
      <c r="F520" s="828"/>
      <c r="G520" s="246">
        <f>E520*F520</f>
        <v>0</v>
      </c>
      <c r="H520" s="247">
        <v>0.118</v>
      </c>
      <c r="I520" s="248">
        <f>E520*H520</f>
        <v>1.5339999999999998</v>
      </c>
      <c r="J520" s="247">
        <v>0</v>
      </c>
      <c r="K520" s="248">
        <f>E520*J520</f>
        <v>0</v>
      </c>
      <c r="O520" s="240">
        <v>2</v>
      </c>
      <c r="AA520" s="213">
        <v>1</v>
      </c>
      <c r="AB520" s="213">
        <v>1</v>
      </c>
      <c r="AC520" s="213">
        <v>1</v>
      </c>
      <c r="AZ520" s="213">
        <v>1</v>
      </c>
      <c r="BA520" s="213">
        <f>IF(AZ520=1,G520,0)</f>
        <v>0</v>
      </c>
      <c r="BB520" s="213">
        <f>IF(AZ520=2,G520,0)</f>
        <v>0</v>
      </c>
      <c r="BC520" s="213">
        <f>IF(AZ520=3,G520,0)</f>
        <v>0</v>
      </c>
      <c r="BD520" s="213">
        <f>IF(AZ520=4,G520,0)</f>
        <v>0</v>
      </c>
      <c r="BE520" s="213">
        <f>IF(AZ520=5,G520,0)</f>
        <v>0</v>
      </c>
      <c r="CA520" s="240">
        <v>1</v>
      </c>
      <c r="CB520" s="240">
        <v>1</v>
      </c>
    </row>
    <row r="521" spans="1:15" ht="22.5">
      <c r="A521" s="249"/>
      <c r="B521" s="250"/>
      <c r="C521" s="768" t="s">
        <v>2265</v>
      </c>
      <c r="D521" s="769"/>
      <c r="E521" s="769"/>
      <c r="F521" s="769"/>
      <c r="G521" s="770"/>
      <c r="I521" s="251"/>
      <c r="K521" s="251"/>
      <c r="L521" s="252" t="s">
        <v>2265</v>
      </c>
      <c r="O521" s="240">
        <v>3</v>
      </c>
    </row>
    <row r="522" spans="1:80" ht="12.75">
      <c r="A522" s="241">
        <v>100</v>
      </c>
      <c r="B522" s="242" t="s">
        <v>2266</v>
      </c>
      <c r="C522" s="243" t="s">
        <v>2118</v>
      </c>
      <c r="D522" s="244" t="s">
        <v>355</v>
      </c>
      <c r="E522" s="245">
        <v>13</v>
      </c>
      <c r="F522" s="828"/>
      <c r="G522" s="246">
        <f>E522*F522</f>
        <v>0</v>
      </c>
      <c r="H522" s="247">
        <v>0.00065</v>
      </c>
      <c r="I522" s="248">
        <f>E522*H522</f>
        <v>0.00845</v>
      </c>
      <c r="J522" s="247"/>
      <c r="K522" s="248">
        <f>E522*J522</f>
        <v>0</v>
      </c>
      <c r="O522" s="240">
        <v>2</v>
      </c>
      <c r="AA522" s="213">
        <v>12</v>
      </c>
      <c r="AB522" s="213">
        <v>0</v>
      </c>
      <c r="AC522" s="213">
        <v>70</v>
      </c>
      <c r="AZ522" s="213">
        <v>1</v>
      </c>
      <c r="BA522" s="213">
        <f>IF(AZ522=1,G522,0)</f>
        <v>0</v>
      </c>
      <c r="BB522" s="213">
        <f>IF(AZ522=2,G522,0)</f>
        <v>0</v>
      </c>
      <c r="BC522" s="213">
        <f>IF(AZ522=3,G522,0)</f>
        <v>0</v>
      </c>
      <c r="BD522" s="213">
        <f>IF(AZ522=4,G522,0)</f>
        <v>0</v>
      </c>
      <c r="BE522" s="213">
        <f>IF(AZ522=5,G522,0)</f>
        <v>0</v>
      </c>
      <c r="CA522" s="240">
        <v>12</v>
      </c>
      <c r="CB522" s="240">
        <v>0</v>
      </c>
    </row>
    <row r="523" spans="1:80" ht="12.75">
      <c r="A523" s="241">
        <v>101</v>
      </c>
      <c r="B523" s="242" t="s">
        <v>2267</v>
      </c>
      <c r="C523" s="243" t="s">
        <v>2268</v>
      </c>
      <c r="D523" s="244" t="s">
        <v>355</v>
      </c>
      <c r="E523" s="245">
        <v>13</v>
      </c>
      <c r="F523" s="828"/>
      <c r="G523" s="246">
        <f>E523*F523</f>
        <v>0</v>
      </c>
      <c r="H523" s="247">
        <v>0.0071</v>
      </c>
      <c r="I523" s="248">
        <f>E523*H523</f>
        <v>0.09230000000000001</v>
      </c>
      <c r="J523" s="247"/>
      <c r="K523" s="248">
        <f>E523*J523</f>
        <v>0</v>
      </c>
      <c r="O523" s="240">
        <v>2</v>
      </c>
      <c r="AA523" s="213">
        <v>12</v>
      </c>
      <c r="AB523" s="213">
        <v>0</v>
      </c>
      <c r="AC523" s="213">
        <v>71</v>
      </c>
      <c r="AZ523" s="213">
        <v>1</v>
      </c>
      <c r="BA523" s="213">
        <f>IF(AZ523=1,G523,0)</f>
        <v>0</v>
      </c>
      <c r="BB523" s="213">
        <f>IF(AZ523=2,G523,0)</f>
        <v>0</v>
      </c>
      <c r="BC523" s="213">
        <f>IF(AZ523=3,G523,0)</f>
        <v>0</v>
      </c>
      <c r="BD523" s="213">
        <f>IF(AZ523=4,G523,0)</f>
        <v>0</v>
      </c>
      <c r="BE523" s="213">
        <f>IF(AZ523=5,G523,0)</f>
        <v>0</v>
      </c>
      <c r="CA523" s="240">
        <v>12</v>
      </c>
      <c r="CB523" s="240">
        <v>0</v>
      </c>
    </row>
    <row r="524" spans="1:57" ht="12.75">
      <c r="A524" s="259"/>
      <c r="B524" s="260" t="s">
        <v>96</v>
      </c>
      <c r="C524" s="261" t="s">
        <v>2242</v>
      </c>
      <c r="D524" s="262"/>
      <c r="E524" s="263"/>
      <c r="F524" s="264"/>
      <c r="G524" s="265">
        <f>SUM(G500:G523)</f>
        <v>0</v>
      </c>
      <c r="H524" s="266"/>
      <c r="I524" s="267">
        <f>SUM(I500:I523)</f>
        <v>1.76728</v>
      </c>
      <c r="J524" s="266"/>
      <c r="K524" s="267">
        <f>SUM(K500:K523)</f>
        <v>0</v>
      </c>
      <c r="O524" s="240">
        <v>4</v>
      </c>
      <c r="BA524" s="268">
        <f>SUM(BA500:BA523)</f>
        <v>0</v>
      </c>
      <c r="BB524" s="268">
        <f>SUM(BB500:BB523)</f>
        <v>0</v>
      </c>
      <c r="BC524" s="268">
        <f>SUM(BC500:BC523)</f>
        <v>0</v>
      </c>
      <c r="BD524" s="268">
        <f>SUM(BD500:BD523)</f>
        <v>0</v>
      </c>
      <c r="BE524" s="268">
        <f>SUM(BE500:BE523)</f>
        <v>0</v>
      </c>
    </row>
    <row r="525" spans="1:15" ht="12.75">
      <c r="A525" s="230" t="s">
        <v>93</v>
      </c>
      <c r="B525" s="231" t="s">
        <v>1380</v>
      </c>
      <c r="C525" s="232" t="s">
        <v>1381</v>
      </c>
      <c r="D525" s="233"/>
      <c r="E525" s="234"/>
      <c r="F525" s="234"/>
      <c r="G525" s="235"/>
      <c r="H525" s="236"/>
      <c r="I525" s="237"/>
      <c r="J525" s="238"/>
      <c r="K525" s="239"/>
      <c r="O525" s="240">
        <v>1</v>
      </c>
    </row>
    <row r="526" spans="1:80" ht="12.75">
      <c r="A526" s="241">
        <v>102</v>
      </c>
      <c r="B526" s="242" t="s">
        <v>2269</v>
      </c>
      <c r="C526" s="243" t="s">
        <v>2270</v>
      </c>
      <c r="D526" s="244" t="s">
        <v>216</v>
      </c>
      <c r="E526" s="245">
        <v>5</v>
      </c>
      <c r="F526" s="828"/>
      <c r="G526" s="246">
        <f>E526*F526</f>
        <v>0</v>
      </c>
      <c r="H526" s="247">
        <v>0</v>
      </c>
      <c r="I526" s="248">
        <f>E526*H526</f>
        <v>0</v>
      </c>
      <c r="J526" s="247">
        <v>0</v>
      </c>
      <c r="K526" s="248">
        <f>E526*J526</f>
        <v>0</v>
      </c>
      <c r="O526" s="240">
        <v>2</v>
      </c>
      <c r="AA526" s="213">
        <v>1</v>
      </c>
      <c r="AB526" s="213">
        <v>1</v>
      </c>
      <c r="AC526" s="213">
        <v>1</v>
      </c>
      <c r="AZ526" s="213">
        <v>1</v>
      </c>
      <c r="BA526" s="213">
        <f>IF(AZ526=1,G526,0)</f>
        <v>0</v>
      </c>
      <c r="BB526" s="213">
        <f>IF(AZ526=2,G526,0)</f>
        <v>0</v>
      </c>
      <c r="BC526" s="213">
        <f>IF(AZ526=3,G526,0)</f>
        <v>0</v>
      </c>
      <c r="BD526" s="213">
        <f>IF(AZ526=4,G526,0)</f>
        <v>0</v>
      </c>
      <c r="BE526" s="213">
        <f>IF(AZ526=5,G526,0)</f>
        <v>0</v>
      </c>
      <c r="CA526" s="240">
        <v>1</v>
      </c>
      <c r="CB526" s="240">
        <v>1</v>
      </c>
    </row>
    <row r="527" spans="1:15" ht="12.75">
      <c r="A527" s="249"/>
      <c r="B527" s="250"/>
      <c r="C527" s="768" t="s">
        <v>2271</v>
      </c>
      <c r="D527" s="769"/>
      <c r="E527" s="769"/>
      <c r="F527" s="769"/>
      <c r="G527" s="770"/>
      <c r="I527" s="251"/>
      <c r="K527" s="251"/>
      <c r="L527" s="252" t="s">
        <v>2271</v>
      </c>
      <c r="O527" s="240">
        <v>3</v>
      </c>
    </row>
    <row r="528" spans="1:15" ht="12.75">
      <c r="A528" s="249"/>
      <c r="B528" s="253"/>
      <c r="C528" s="809" t="s">
        <v>2272</v>
      </c>
      <c r="D528" s="810"/>
      <c r="E528" s="254">
        <v>5</v>
      </c>
      <c r="F528" s="255"/>
      <c r="G528" s="256"/>
      <c r="H528" s="257"/>
      <c r="I528" s="251"/>
      <c r="J528" s="258"/>
      <c r="K528" s="251"/>
      <c r="M528" s="252" t="s">
        <v>2272</v>
      </c>
      <c r="O528" s="240"/>
    </row>
    <row r="529" spans="1:57" ht="12.75">
      <c r="A529" s="259"/>
      <c r="B529" s="260" t="s">
        <v>96</v>
      </c>
      <c r="C529" s="261" t="s">
        <v>1382</v>
      </c>
      <c r="D529" s="262"/>
      <c r="E529" s="263"/>
      <c r="F529" s="264"/>
      <c r="G529" s="265">
        <f>SUM(G525:G528)</f>
        <v>0</v>
      </c>
      <c r="H529" s="266"/>
      <c r="I529" s="267">
        <f>SUM(I525:I528)</f>
        <v>0</v>
      </c>
      <c r="J529" s="266"/>
      <c r="K529" s="267">
        <f>SUM(K525:K528)</f>
        <v>0</v>
      </c>
      <c r="O529" s="240">
        <v>4</v>
      </c>
      <c r="BA529" s="268">
        <f>SUM(BA525:BA528)</f>
        <v>0</v>
      </c>
      <c r="BB529" s="268">
        <f>SUM(BB525:BB528)</f>
        <v>0</v>
      </c>
      <c r="BC529" s="268">
        <f>SUM(BC525:BC528)</f>
        <v>0</v>
      </c>
      <c r="BD529" s="268">
        <f>SUM(BD525:BD528)</f>
        <v>0</v>
      </c>
      <c r="BE529" s="268">
        <f>SUM(BE525:BE528)</f>
        <v>0</v>
      </c>
    </row>
    <row r="530" spans="1:15" ht="12.75">
      <c r="A530" s="230" t="s">
        <v>93</v>
      </c>
      <c r="B530" s="231" t="s">
        <v>740</v>
      </c>
      <c r="C530" s="232" t="s">
        <v>741</v>
      </c>
      <c r="D530" s="233"/>
      <c r="E530" s="234"/>
      <c r="F530" s="234"/>
      <c r="G530" s="235"/>
      <c r="H530" s="236"/>
      <c r="I530" s="237"/>
      <c r="J530" s="238"/>
      <c r="K530" s="239"/>
      <c r="O530" s="240">
        <v>1</v>
      </c>
    </row>
    <row r="531" spans="1:80" ht="12.75">
      <c r="A531" s="241">
        <v>103</v>
      </c>
      <c r="B531" s="242" t="s">
        <v>2273</v>
      </c>
      <c r="C531" s="243" t="s">
        <v>1845</v>
      </c>
      <c r="D531" s="244" t="s">
        <v>216</v>
      </c>
      <c r="E531" s="245">
        <v>50</v>
      </c>
      <c r="F531" s="828"/>
      <c r="G531" s="246">
        <f>E531*F531</f>
        <v>0</v>
      </c>
      <c r="H531" s="247">
        <v>0.02297</v>
      </c>
      <c r="I531" s="248">
        <f>E531*H531</f>
        <v>1.1485</v>
      </c>
      <c r="J531" s="247"/>
      <c r="K531" s="248">
        <f>E531*J531</f>
        <v>0</v>
      </c>
      <c r="O531" s="240">
        <v>2</v>
      </c>
      <c r="AA531" s="213">
        <v>12</v>
      </c>
      <c r="AB531" s="213">
        <v>0</v>
      </c>
      <c r="AC531" s="213">
        <v>121</v>
      </c>
      <c r="AZ531" s="213">
        <v>1</v>
      </c>
      <c r="BA531" s="213">
        <f>IF(AZ531=1,G531,0)</f>
        <v>0</v>
      </c>
      <c r="BB531" s="213">
        <f>IF(AZ531=2,G531,0)</f>
        <v>0</v>
      </c>
      <c r="BC531" s="213">
        <f>IF(AZ531=3,G531,0)</f>
        <v>0</v>
      </c>
      <c r="BD531" s="213">
        <f>IF(AZ531=4,G531,0)</f>
        <v>0</v>
      </c>
      <c r="BE531" s="213">
        <f>IF(AZ531=5,G531,0)</f>
        <v>0</v>
      </c>
      <c r="CA531" s="240">
        <v>12</v>
      </c>
      <c r="CB531" s="240">
        <v>0</v>
      </c>
    </row>
    <row r="532" spans="1:15" ht="12.75">
      <c r="A532" s="249"/>
      <c r="B532" s="253"/>
      <c r="C532" s="809" t="s">
        <v>2274</v>
      </c>
      <c r="D532" s="810"/>
      <c r="E532" s="254">
        <v>50</v>
      </c>
      <c r="F532" s="255"/>
      <c r="G532" s="256"/>
      <c r="H532" s="257"/>
      <c r="I532" s="251"/>
      <c r="J532" s="258"/>
      <c r="K532" s="251"/>
      <c r="M532" s="252" t="s">
        <v>2274</v>
      </c>
      <c r="O532" s="240"/>
    </row>
    <row r="533" spans="1:57" ht="12.75">
      <c r="A533" s="259"/>
      <c r="B533" s="260" t="s">
        <v>96</v>
      </c>
      <c r="C533" s="261" t="s">
        <v>742</v>
      </c>
      <c r="D533" s="262"/>
      <c r="E533" s="263"/>
      <c r="F533" s="264"/>
      <c r="G533" s="265">
        <f>SUM(G530:G532)</f>
        <v>0</v>
      </c>
      <c r="H533" s="266"/>
      <c r="I533" s="267">
        <f>SUM(I530:I532)</f>
        <v>1.1485</v>
      </c>
      <c r="J533" s="266"/>
      <c r="K533" s="267">
        <f>SUM(K530:K532)</f>
        <v>0</v>
      </c>
      <c r="O533" s="240">
        <v>4</v>
      </c>
      <c r="BA533" s="268">
        <f>SUM(BA530:BA532)</f>
        <v>0</v>
      </c>
      <c r="BB533" s="268">
        <f>SUM(BB530:BB532)</f>
        <v>0</v>
      </c>
      <c r="BC533" s="268">
        <f>SUM(BC530:BC532)</f>
        <v>0</v>
      </c>
      <c r="BD533" s="268">
        <f>SUM(BD530:BD532)</f>
        <v>0</v>
      </c>
      <c r="BE533" s="268">
        <f>SUM(BE530:BE532)</f>
        <v>0</v>
      </c>
    </row>
    <row r="534" spans="1:15" ht="12.75">
      <c r="A534" s="230" t="s">
        <v>93</v>
      </c>
      <c r="B534" s="231" t="s">
        <v>843</v>
      </c>
      <c r="C534" s="232" t="s">
        <v>844</v>
      </c>
      <c r="D534" s="233"/>
      <c r="E534" s="234"/>
      <c r="F534" s="234"/>
      <c r="G534" s="235"/>
      <c r="H534" s="236"/>
      <c r="I534" s="237"/>
      <c r="J534" s="238"/>
      <c r="K534" s="239"/>
      <c r="O534" s="240">
        <v>1</v>
      </c>
    </row>
    <row r="535" spans="1:80" ht="12.75">
      <c r="A535" s="241">
        <v>104</v>
      </c>
      <c r="B535" s="242" t="s">
        <v>2275</v>
      </c>
      <c r="C535" s="243" t="s">
        <v>2276</v>
      </c>
      <c r="D535" s="244" t="s">
        <v>216</v>
      </c>
      <c r="E535" s="245">
        <v>179</v>
      </c>
      <c r="F535" s="828"/>
      <c r="G535" s="246">
        <f>E535*F535</f>
        <v>0</v>
      </c>
      <c r="H535" s="247">
        <v>0.00038</v>
      </c>
      <c r="I535" s="248">
        <f>E535*H535</f>
        <v>0.06802</v>
      </c>
      <c r="J535" s="247"/>
      <c r="K535" s="248">
        <f>E535*J535</f>
        <v>0</v>
      </c>
      <c r="O535" s="240">
        <v>2</v>
      </c>
      <c r="AA535" s="213">
        <v>12</v>
      </c>
      <c r="AB535" s="213">
        <v>0</v>
      </c>
      <c r="AC535" s="213">
        <v>123</v>
      </c>
      <c r="AZ535" s="213">
        <v>1</v>
      </c>
      <c r="BA535" s="213">
        <f>IF(AZ535=1,G535,0)</f>
        <v>0</v>
      </c>
      <c r="BB535" s="213">
        <f>IF(AZ535=2,G535,0)</f>
        <v>0</v>
      </c>
      <c r="BC535" s="213">
        <f>IF(AZ535=3,G535,0)</f>
        <v>0</v>
      </c>
      <c r="BD535" s="213">
        <f>IF(AZ535=4,G535,0)</f>
        <v>0</v>
      </c>
      <c r="BE535" s="213">
        <f>IF(AZ535=5,G535,0)</f>
        <v>0</v>
      </c>
      <c r="CA535" s="240">
        <v>12</v>
      </c>
      <c r="CB535" s="240">
        <v>0</v>
      </c>
    </row>
    <row r="536" spans="1:15" ht="12.75">
      <c r="A536" s="249"/>
      <c r="B536" s="253"/>
      <c r="C536" s="809" t="s">
        <v>2277</v>
      </c>
      <c r="D536" s="810"/>
      <c r="E536" s="254">
        <v>179</v>
      </c>
      <c r="F536" s="255"/>
      <c r="G536" s="256"/>
      <c r="H536" s="257"/>
      <c r="I536" s="251"/>
      <c r="J536" s="258"/>
      <c r="K536" s="251"/>
      <c r="M536" s="252" t="s">
        <v>2277</v>
      </c>
      <c r="O536" s="240"/>
    </row>
    <row r="537" spans="1:80" ht="12.75">
      <c r="A537" s="241">
        <v>105</v>
      </c>
      <c r="B537" s="242" t="s">
        <v>2278</v>
      </c>
      <c r="C537" s="243" t="s">
        <v>2279</v>
      </c>
      <c r="D537" s="244" t="s">
        <v>216</v>
      </c>
      <c r="E537" s="245">
        <v>40</v>
      </c>
      <c r="F537" s="828"/>
      <c r="G537" s="246">
        <f>E537*F537</f>
        <v>0</v>
      </c>
      <c r="H537" s="247">
        <v>0.00038</v>
      </c>
      <c r="I537" s="248">
        <f>E537*H537</f>
        <v>0.015200000000000002</v>
      </c>
      <c r="J537" s="247"/>
      <c r="K537" s="248">
        <f>E537*J537</f>
        <v>0</v>
      </c>
      <c r="O537" s="240">
        <v>2</v>
      </c>
      <c r="AA537" s="213">
        <v>12</v>
      </c>
      <c r="AB537" s="213">
        <v>0</v>
      </c>
      <c r="AC537" s="213">
        <v>124</v>
      </c>
      <c r="AZ537" s="213">
        <v>1</v>
      </c>
      <c r="BA537" s="213">
        <f>IF(AZ537=1,G537,0)</f>
        <v>0</v>
      </c>
      <c r="BB537" s="213">
        <f>IF(AZ537=2,G537,0)</f>
        <v>0</v>
      </c>
      <c r="BC537" s="213">
        <f>IF(AZ537=3,G537,0)</f>
        <v>0</v>
      </c>
      <c r="BD537" s="213">
        <f>IF(AZ537=4,G537,0)</f>
        <v>0</v>
      </c>
      <c r="BE537" s="213">
        <f>IF(AZ537=5,G537,0)</f>
        <v>0</v>
      </c>
      <c r="CA537" s="240">
        <v>12</v>
      </c>
      <c r="CB537" s="240">
        <v>0</v>
      </c>
    </row>
    <row r="538" spans="1:15" ht="12.75">
      <c r="A538" s="249"/>
      <c r="B538" s="253"/>
      <c r="C538" s="809" t="s">
        <v>2280</v>
      </c>
      <c r="D538" s="810"/>
      <c r="E538" s="254">
        <v>40</v>
      </c>
      <c r="F538" s="255"/>
      <c r="G538" s="256"/>
      <c r="H538" s="257"/>
      <c r="I538" s="251"/>
      <c r="J538" s="258"/>
      <c r="K538" s="251"/>
      <c r="M538" s="252" t="s">
        <v>2280</v>
      </c>
      <c r="O538" s="240"/>
    </row>
    <row r="539" spans="1:57" ht="12.75">
      <c r="A539" s="259"/>
      <c r="B539" s="260" t="s">
        <v>96</v>
      </c>
      <c r="C539" s="261" t="s">
        <v>845</v>
      </c>
      <c r="D539" s="262"/>
      <c r="E539" s="263"/>
      <c r="F539" s="264"/>
      <c r="G539" s="265">
        <f>SUM(G534:G538)</f>
        <v>0</v>
      </c>
      <c r="H539" s="266"/>
      <c r="I539" s="267">
        <f>SUM(I534:I538)</f>
        <v>0.08322</v>
      </c>
      <c r="J539" s="266"/>
      <c r="K539" s="267">
        <f>SUM(K534:K538)</f>
        <v>0</v>
      </c>
      <c r="O539" s="240">
        <v>4</v>
      </c>
      <c r="BA539" s="268">
        <f>SUM(BA534:BA538)</f>
        <v>0</v>
      </c>
      <c r="BB539" s="268">
        <f>SUM(BB534:BB538)</f>
        <v>0</v>
      </c>
      <c r="BC539" s="268">
        <f>SUM(BC534:BC538)</f>
        <v>0</v>
      </c>
      <c r="BD539" s="268">
        <f>SUM(BD534:BD538)</f>
        <v>0</v>
      </c>
      <c r="BE539" s="268">
        <f>SUM(BE534:BE538)</f>
        <v>0</v>
      </c>
    </row>
    <row r="540" spans="1:15" ht="12.75">
      <c r="A540" s="230" t="s">
        <v>93</v>
      </c>
      <c r="B540" s="231" t="s">
        <v>899</v>
      </c>
      <c r="C540" s="232" t="s">
        <v>900</v>
      </c>
      <c r="D540" s="233"/>
      <c r="E540" s="234"/>
      <c r="F540" s="234"/>
      <c r="G540" s="235"/>
      <c r="H540" s="236"/>
      <c r="I540" s="237"/>
      <c r="J540" s="238"/>
      <c r="K540" s="239"/>
      <c r="O540" s="240">
        <v>1</v>
      </c>
    </row>
    <row r="541" spans="1:80" ht="12.75">
      <c r="A541" s="241">
        <v>106</v>
      </c>
      <c r="B541" s="242" t="s">
        <v>1386</v>
      </c>
      <c r="C541" s="243" t="s">
        <v>1387</v>
      </c>
      <c r="D541" s="244" t="s">
        <v>309</v>
      </c>
      <c r="E541" s="245">
        <v>660.74725655</v>
      </c>
      <c r="F541" s="828"/>
      <c r="G541" s="246">
        <f>E541*F541</f>
        <v>0</v>
      </c>
      <c r="H541" s="247">
        <v>0</v>
      </c>
      <c r="I541" s="248">
        <f>E541*H541</f>
        <v>0</v>
      </c>
      <c r="J541" s="247"/>
      <c r="K541" s="248">
        <f>E541*J541</f>
        <v>0</v>
      </c>
      <c r="O541" s="240">
        <v>2</v>
      </c>
      <c r="AA541" s="213">
        <v>7</v>
      </c>
      <c r="AB541" s="213">
        <v>1</v>
      </c>
      <c r="AC541" s="213">
        <v>2</v>
      </c>
      <c r="AZ541" s="213">
        <v>1</v>
      </c>
      <c r="BA541" s="213">
        <f>IF(AZ541=1,G541,0)</f>
        <v>0</v>
      </c>
      <c r="BB541" s="213">
        <f>IF(AZ541=2,G541,0)</f>
        <v>0</v>
      </c>
      <c r="BC541" s="213">
        <f>IF(AZ541=3,G541,0)</f>
        <v>0</v>
      </c>
      <c r="BD541" s="213">
        <f>IF(AZ541=4,G541,0)</f>
        <v>0</v>
      </c>
      <c r="BE541" s="213">
        <f>IF(AZ541=5,G541,0)</f>
        <v>0</v>
      </c>
      <c r="CA541" s="240">
        <v>7</v>
      </c>
      <c r="CB541" s="240">
        <v>1</v>
      </c>
    </row>
    <row r="542" spans="1:57" ht="12.75">
      <c r="A542" s="259"/>
      <c r="B542" s="260" t="s">
        <v>96</v>
      </c>
      <c r="C542" s="261" t="s">
        <v>901</v>
      </c>
      <c r="D542" s="262"/>
      <c r="E542" s="263"/>
      <c r="F542" s="264"/>
      <c r="G542" s="265">
        <f>SUM(G540:G541)</f>
        <v>0</v>
      </c>
      <c r="H542" s="266"/>
      <c r="I542" s="267">
        <f>SUM(I540:I541)</f>
        <v>0</v>
      </c>
      <c r="J542" s="266"/>
      <c r="K542" s="267">
        <f>SUM(K540:K541)</f>
        <v>0</v>
      </c>
      <c r="O542" s="240">
        <v>4</v>
      </c>
      <c r="BA542" s="268">
        <f>SUM(BA540:BA541)</f>
        <v>0</v>
      </c>
      <c r="BB542" s="268">
        <f>SUM(BB540:BB541)</f>
        <v>0</v>
      </c>
      <c r="BC542" s="268">
        <f>SUM(BC540:BC541)</f>
        <v>0</v>
      </c>
      <c r="BD542" s="268">
        <f>SUM(BD540:BD541)</f>
        <v>0</v>
      </c>
      <c r="BE542" s="268">
        <f>SUM(BE540:BE541)</f>
        <v>0</v>
      </c>
    </row>
    <row r="543" spans="1:15" ht="12.75">
      <c r="A543" s="230" t="s">
        <v>93</v>
      </c>
      <c r="B543" s="231" t="s">
        <v>1174</v>
      </c>
      <c r="C543" s="232" t="s">
        <v>1175</v>
      </c>
      <c r="D543" s="233"/>
      <c r="E543" s="234"/>
      <c r="F543" s="234"/>
      <c r="G543" s="235"/>
      <c r="H543" s="236"/>
      <c r="I543" s="237"/>
      <c r="J543" s="238"/>
      <c r="K543" s="239"/>
      <c r="O543" s="240">
        <v>1</v>
      </c>
    </row>
    <row r="544" spans="1:80" ht="12.75">
      <c r="A544" s="241">
        <v>107</v>
      </c>
      <c r="B544" s="242" t="s">
        <v>1190</v>
      </c>
      <c r="C544" s="243" t="s">
        <v>1191</v>
      </c>
      <c r="D544" s="244" t="s">
        <v>309</v>
      </c>
      <c r="E544" s="245">
        <v>1.0074</v>
      </c>
      <c r="F544" s="828"/>
      <c r="G544" s="246">
        <f>E544*F544</f>
        <v>0</v>
      </c>
      <c r="H544" s="247">
        <v>0</v>
      </c>
      <c r="I544" s="248">
        <f>E544*H544</f>
        <v>0</v>
      </c>
      <c r="J544" s="247"/>
      <c r="K544" s="248">
        <f>E544*J544</f>
        <v>0</v>
      </c>
      <c r="O544" s="240">
        <v>2</v>
      </c>
      <c r="AA544" s="213">
        <v>8</v>
      </c>
      <c r="AB544" s="213">
        <v>0</v>
      </c>
      <c r="AC544" s="213">
        <v>3</v>
      </c>
      <c r="AZ544" s="213">
        <v>1</v>
      </c>
      <c r="BA544" s="213">
        <f>IF(AZ544=1,G544,0)</f>
        <v>0</v>
      </c>
      <c r="BB544" s="213">
        <f>IF(AZ544=2,G544,0)</f>
        <v>0</v>
      </c>
      <c r="BC544" s="213">
        <f>IF(AZ544=3,G544,0)</f>
        <v>0</v>
      </c>
      <c r="BD544" s="213">
        <f>IF(AZ544=4,G544,0)</f>
        <v>0</v>
      </c>
      <c r="BE544" s="213">
        <f>IF(AZ544=5,G544,0)</f>
        <v>0</v>
      </c>
      <c r="CA544" s="240">
        <v>8</v>
      </c>
      <c r="CB544" s="240">
        <v>0</v>
      </c>
    </row>
    <row r="545" spans="1:80" ht="12.75">
      <c r="A545" s="241">
        <v>108</v>
      </c>
      <c r="B545" s="242" t="s">
        <v>1192</v>
      </c>
      <c r="C545" s="243" t="s">
        <v>1193</v>
      </c>
      <c r="D545" s="244" t="s">
        <v>309</v>
      </c>
      <c r="E545" s="245">
        <v>24.1776</v>
      </c>
      <c r="F545" s="828"/>
      <c r="G545" s="246">
        <f>E545*F545</f>
        <v>0</v>
      </c>
      <c r="H545" s="247">
        <v>0</v>
      </c>
      <c r="I545" s="248">
        <f>E545*H545</f>
        <v>0</v>
      </c>
      <c r="J545" s="247"/>
      <c r="K545" s="248">
        <f>E545*J545</f>
        <v>0</v>
      </c>
      <c r="O545" s="240">
        <v>2</v>
      </c>
      <c r="AA545" s="213">
        <v>8</v>
      </c>
      <c r="AB545" s="213">
        <v>0</v>
      </c>
      <c r="AC545" s="213">
        <v>3</v>
      </c>
      <c r="AZ545" s="213">
        <v>1</v>
      </c>
      <c r="BA545" s="213">
        <f>IF(AZ545=1,G545,0)</f>
        <v>0</v>
      </c>
      <c r="BB545" s="213">
        <f>IF(AZ545=2,G545,0)</f>
        <v>0</v>
      </c>
      <c r="BC545" s="213">
        <f>IF(AZ545=3,G545,0)</f>
        <v>0</v>
      </c>
      <c r="BD545" s="213">
        <f>IF(AZ545=4,G545,0)</f>
        <v>0</v>
      </c>
      <c r="BE545" s="213">
        <f>IF(AZ545=5,G545,0)</f>
        <v>0</v>
      </c>
      <c r="CA545" s="240">
        <v>8</v>
      </c>
      <c r="CB545" s="240">
        <v>0</v>
      </c>
    </row>
    <row r="546" spans="1:15" ht="12.75">
      <c r="A546" s="249"/>
      <c r="B546" s="250"/>
      <c r="C546" s="768" t="s">
        <v>1194</v>
      </c>
      <c r="D546" s="769"/>
      <c r="E546" s="769"/>
      <c r="F546" s="769"/>
      <c r="G546" s="770"/>
      <c r="I546" s="251"/>
      <c r="K546" s="251"/>
      <c r="L546" s="252" t="s">
        <v>1194</v>
      </c>
      <c r="O546" s="240">
        <v>3</v>
      </c>
    </row>
    <row r="547" spans="1:80" ht="12.75">
      <c r="A547" s="241">
        <v>109</v>
      </c>
      <c r="B547" s="242" t="s">
        <v>1195</v>
      </c>
      <c r="C547" s="243" t="s">
        <v>1196</v>
      </c>
      <c r="D547" s="244" t="s">
        <v>309</v>
      </c>
      <c r="E547" s="245">
        <v>1.0074</v>
      </c>
      <c r="F547" s="828"/>
      <c r="G547" s="246">
        <f>E547*F547</f>
        <v>0</v>
      </c>
      <c r="H547" s="247">
        <v>0</v>
      </c>
      <c r="I547" s="248">
        <f>E547*H547</f>
        <v>0</v>
      </c>
      <c r="J547" s="247"/>
      <c r="K547" s="248">
        <f>E547*J547</f>
        <v>0</v>
      </c>
      <c r="O547" s="240">
        <v>2</v>
      </c>
      <c r="AA547" s="213">
        <v>8</v>
      </c>
      <c r="AB547" s="213">
        <v>0</v>
      </c>
      <c r="AC547" s="213">
        <v>3</v>
      </c>
      <c r="AZ547" s="213">
        <v>1</v>
      </c>
      <c r="BA547" s="213">
        <f>IF(AZ547=1,G547,0)</f>
        <v>0</v>
      </c>
      <c r="BB547" s="213">
        <f>IF(AZ547=2,G547,0)</f>
        <v>0</v>
      </c>
      <c r="BC547" s="213">
        <f>IF(AZ547=3,G547,0)</f>
        <v>0</v>
      </c>
      <c r="BD547" s="213">
        <f>IF(AZ547=4,G547,0)</f>
        <v>0</v>
      </c>
      <c r="BE547" s="213">
        <f>IF(AZ547=5,G547,0)</f>
        <v>0</v>
      </c>
      <c r="CA547" s="240">
        <v>8</v>
      </c>
      <c r="CB547" s="240">
        <v>0</v>
      </c>
    </row>
    <row r="548" spans="1:80" ht="12.75">
      <c r="A548" s="241">
        <v>110</v>
      </c>
      <c r="B548" s="242" t="s">
        <v>1197</v>
      </c>
      <c r="C548" s="243" t="s">
        <v>1198</v>
      </c>
      <c r="D548" s="244" t="s">
        <v>309</v>
      </c>
      <c r="E548" s="245">
        <v>1.0074</v>
      </c>
      <c r="F548" s="828"/>
      <c r="G548" s="246">
        <f>E548*F548</f>
        <v>0</v>
      </c>
      <c r="H548" s="247">
        <v>0</v>
      </c>
      <c r="I548" s="248">
        <f>E548*H548</f>
        <v>0</v>
      </c>
      <c r="J548" s="247"/>
      <c r="K548" s="248">
        <f>E548*J548</f>
        <v>0</v>
      </c>
      <c r="O548" s="240">
        <v>2</v>
      </c>
      <c r="AA548" s="213">
        <v>8</v>
      </c>
      <c r="AB548" s="213">
        <v>0</v>
      </c>
      <c r="AC548" s="213">
        <v>3</v>
      </c>
      <c r="AZ548" s="213">
        <v>1</v>
      </c>
      <c r="BA548" s="213">
        <f>IF(AZ548=1,G548,0)</f>
        <v>0</v>
      </c>
      <c r="BB548" s="213">
        <f>IF(AZ548=2,G548,0)</f>
        <v>0</v>
      </c>
      <c r="BC548" s="213">
        <f>IF(AZ548=3,G548,0)</f>
        <v>0</v>
      </c>
      <c r="BD548" s="213">
        <f>IF(AZ548=4,G548,0)</f>
        <v>0</v>
      </c>
      <c r="BE548" s="213">
        <f>IF(AZ548=5,G548,0)</f>
        <v>0</v>
      </c>
      <c r="CA548" s="240">
        <v>8</v>
      </c>
      <c r="CB548" s="240">
        <v>0</v>
      </c>
    </row>
    <row r="549" spans="1:57" ht="12.75">
      <c r="A549" s="259"/>
      <c r="B549" s="260" t="s">
        <v>96</v>
      </c>
      <c r="C549" s="261" t="s">
        <v>1176</v>
      </c>
      <c r="D549" s="262"/>
      <c r="E549" s="263"/>
      <c r="F549" s="264"/>
      <c r="G549" s="265">
        <f>SUM(G543:G548)</f>
        <v>0</v>
      </c>
      <c r="H549" s="266"/>
      <c r="I549" s="267">
        <f>SUM(I543:I548)</f>
        <v>0</v>
      </c>
      <c r="J549" s="266"/>
      <c r="K549" s="267">
        <f>SUM(K543:K548)</f>
        <v>0</v>
      </c>
      <c r="O549" s="240">
        <v>4</v>
      </c>
      <c r="BA549" s="268">
        <f>SUM(BA543:BA548)</f>
        <v>0</v>
      </c>
      <c r="BB549" s="268">
        <f>SUM(BB543:BB548)</f>
        <v>0</v>
      </c>
      <c r="BC549" s="268">
        <f>SUM(BC543:BC548)</f>
        <v>0</v>
      </c>
      <c r="BD549" s="268">
        <f>SUM(BD543:BD548)</f>
        <v>0</v>
      </c>
      <c r="BE549" s="268">
        <f>SUM(BE543:BE548)</f>
        <v>0</v>
      </c>
    </row>
    <row r="550" ht="12.75">
      <c r="E550" s="213"/>
    </row>
    <row r="551" ht="12.75">
      <c r="E551" s="213"/>
    </row>
    <row r="552" ht="12.75">
      <c r="E552" s="213"/>
    </row>
    <row r="553" ht="12.75">
      <c r="E553" s="213"/>
    </row>
    <row r="554" ht="12.75">
      <c r="E554" s="213"/>
    </row>
    <row r="555" ht="12.75">
      <c r="E555" s="213"/>
    </row>
    <row r="556" ht="12.75">
      <c r="E556" s="213"/>
    </row>
    <row r="557" ht="12.75">
      <c r="E557" s="213"/>
    </row>
    <row r="558" ht="12.75">
      <c r="E558" s="213"/>
    </row>
    <row r="559" ht="12.75">
      <c r="E559" s="213"/>
    </row>
    <row r="560" ht="12.75">
      <c r="E560" s="213"/>
    </row>
    <row r="561" ht="12.75">
      <c r="E561" s="213"/>
    </row>
    <row r="562" ht="12.75">
      <c r="E562" s="213"/>
    </row>
    <row r="563" ht="12.75">
      <c r="E563" s="213"/>
    </row>
    <row r="564" ht="12.75">
      <c r="E564" s="213"/>
    </row>
    <row r="565" ht="12.75">
      <c r="E565" s="213"/>
    </row>
    <row r="566" ht="12.75">
      <c r="E566" s="213"/>
    </row>
    <row r="567" ht="12.75">
      <c r="E567" s="213"/>
    </row>
    <row r="568" ht="12.75">
      <c r="E568" s="213"/>
    </row>
    <row r="569" ht="12.75">
      <c r="E569" s="213"/>
    </row>
    <row r="570" ht="12.75">
      <c r="E570" s="213"/>
    </row>
    <row r="571" ht="12.75">
      <c r="E571" s="213"/>
    </row>
    <row r="572" ht="12.75">
      <c r="E572" s="213"/>
    </row>
    <row r="573" spans="1:7" ht="12.75">
      <c r="A573" s="258"/>
      <c r="B573" s="258"/>
      <c r="C573" s="258"/>
      <c r="D573" s="258"/>
      <c r="E573" s="258"/>
      <c r="F573" s="258"/>
      <c r="G573" s="258"/>
    </row>
    <row r="574" spans="1:7" ht="12.75">
      <c r="A574" s="258"/>
      <c r="B574" s="258"/>
      <c r="C574" s="258"/>
      <c r="D574" s="258"/>
      <c r="E574" s="258"/>
      <c r="F574" s="258"/>
      <c r="G574" s="258"/>
    </row>
    <row r="575" spans="1:7" ht="12.75">
      <c r="A575" s="258"/>
      <c r="B575" s="258"/>
      <c r="C575" s="258"/>
      <c r="D575" s="258"/>
      <c r="E575" s="258"/>
      <c r="F575" s="258"/>
      <c r="G575" s="258"/>
    </row>
    <row r="576" spans="1:7" ht="12.75">
      <c r="A576" s="258"/>
      <c r="B576" s="258"/>
      <c r="C576" s="258"/>
      <c r="D576" s="258"/>
      <c r="E576" s="258"/>
      <c r="F576" s="258"/>
      <c r="G576" s="258"/>
    </row>
    <row r="577" ht="12.75">
      <c r="E577" s="213"/>
    </row>
    <row r="578" ht="12.75">
      <c r="E578" s="213"/>
    </row>
    <row r="579" ht="12.75">
      <c r="E579" s="213"/>
    </row>
    <row r="580" ht="12.75">
      <c r="E580" s="213"/>
    </row>
    <row r="581" ht="12.75">
      <c r="E581" s="213"/>
    </row>
    <row r="582" ht="12.75">
      <c r="E582" s="213"/>
    </row>
    <row r="583" ht="12.75">
      <c r="E583" s="213"/>
    </row>
    <row r="584" ht="12.75">
      <c r="E584" s="213"/>
    </row>
    <row r="585" ht="12.75">
      <c r="E585" s="213"/>
    </row>
    <row r="586" ht="12.75">
      <c r="E586" s="213"/>
    </row>
    <row r="587" ht="12.75">
      <c r="E587" s="213"/>
    </row>
    <row r="588" ht="12.75">
      <c r="E588" s="213"/>
    </row>
    <row r="589" ht="12.75">
      <c r="E589" s="213"/>
    </row>
    <row r="590" ht="12.75">
      <c r="E590" s="213"/>
    </row>
    <row r="591" ht="12.75">
      <c r="E591" s="213"/>
    </row>
    <row r="592" ht="12.75">
      <c r="E592" s="213"/>
    </row>
    <row r="593" ht="12.75">
      <c r="E593" s="213"/>
    </row>
    <row r="594" ht="12.75">
      <c r="E594" s="213"/>
    </row>
    <row r="595" ht="12.75">
      <c r="E595" s="213"/>
    </row>
    <row r="596" ht="12.75">
      <c r="E596" s="213"/>
    </row>
    <row r="597" ht="12.75">
      <c r="E597" s="213"/>
    </row>
    <row r="598" ht="12.75">
      <c r="E598" s="213"/>
    </row>
    <row r="599" ht="12.75">
      <c r="E599" s="213"/>
    </row>
    <row r="600" ht="12.75">
      <c r="E600" s="213"/>
    </row>
    <row r="601" ht="12.75">
      <c r="E601" s="213"/>
    </row>
    <row r="602" ht="12.75">
      <c r="E602" s="213"/>
    </row>
    <row r="603" ht="12.75">
      <c r="E603" s="213"/>
    </row>
    <row r="604" ht="12.75">
      <c r="E604" s="213"/>
    </row>
    <row r="605" ht="12.75">
      <c r="E605" s="213"/>
    </row>
    <row r="606" ht="12.75">
      <c r="E606" s="213"/>
    </row>
    <row r="607" ht="12.75">
      <c r="E607" s="213"/>
    </row>
    <row r="608" spans="1:2" ht="12.75">
      <c r="A608" s="269"/>
      <c r="B608" s="269"/>
    </row>
    <row r="609" spans="1:7" ht="12.75">
      <c r="A609" s="258"/>
      <c r="B609" s="258"/>
      <c r="C609" s="270"/>
      <c r="D609" s="270"/>
      <c r="E609" s="271"/>
      <c r="F609" s="270"/>
      <c r="G609" s="272"/>
    </row>
    <row r="610" spans="1:7" ht="12.75">
      <c r="A610" s="273"/>
      <c r="B610" s="273"/>
      <c r="C610" s="258"/>
      <c r="D610" s="258"/>
      <c r="E610" s="274"/>
      <c r="F610" s="258"/>
      <c r="G610" s="258"/>
    </row>
    <row r="611" spans="1:7" ht="12.75">
      <c r="A611" s="258"/>
      <c r="B611" s="258"/>
      <c r="C611" s="258"/>
      <c r="D611" s="258"/>
      <c r="E611" s="274"/>
      <c r="F611" s="258"/>
      <c r="G611" s="258"/>
    </row>
    <row r="612" spans="1:7" ht="12.75">
      <c r="A612" s="258"/>
      <c r="B612" s="258"/>
      <c r="C612" s="258"/>
      <c r="D612" s="258"/>
      <c r="E612" s="274"/>
      <c r="F612" s="258"/>
      <c r="G612" s="258"/>
    </row>
    <row r="613" spans="1:7" ht="12.75">
      <c r="A613" s="258"/>
      <c r="B613" s="258"/>
      <c r="C613" s="258"/>
      <c r="D613" s="258"/>
      <c r="E613" s="274"/>
      <c r="F613" s="258"/>
      <c r="G613" s="258"/>
    </row>
    <row r="614" spans="1:7" ht="12.75">
      <c r="A614" s="258"/>
      <c r="B614" s="258"/>
      <c r="C614" s="258"/>
      <c r="D614" s="258"/>
      <c r="E614" s="274"/>
      <c r="F614" s="258"/>
      <c r="G614" s="258"/>
    </row>
    <row r="615" spans="1:7" ht="12.75">
      <c r="A615" s="258"/>
      <c r="B615" s="258"/>
      <c r="C615" s="258"/>
      <c r="D615" s="258"/>
      <c r="E615" s="274"/>
      <c r="F615" s="258"/>
      <c r="G615" s="258"/>
    </row>
    <row r="616" spans="1:7" ht="12.75">
      <c r="A616" s="258"/>
      <c r="B616" s="258"/>
      <c r="C616" s="258"/>
      <c r="D616" s="258"/>
      <c r="E616" s="274"/>
      <c r="F616" s="258"/>
      <c r="G616" s="258"/>
    </row>
    <row r="617" spans="1:7" ht="12.75">
      <c r="A617" s="258"/>
      <c r="B617" s="258"/>
      <c r="C617" s="258"/>
      <c r="D617" s="258"/>
      <c r="E617" s="274"/>
      <c r="F617" s="258"/>
      <c r="G617" s="258"/>
    </row>
    <row r="618" spans="1:7" ht="12.75">
      <c r="A618" s="258"/>
      <c r="B618" s="258"/>
      <c r="C618" s="258"/>
      <c r="D618" s="258"/>
      <c r="E618" s="274"/>
      <c r="F618" s="258"/>
      <c r="G618" s="258"/>
    </row>
    <row r="619" spans="1:7" ht="12.75">
      <c r="A619" s="258"/>
      <c r="B619" s="258"/>
      <c r="C619" s="258"/>
      <c r="D619" s="258"/>
      <c r="E619" s="274"/>
      <c r="F619" s="258"/>
      <c r="G619" s="258"/>
    </row>
    <row r="620" spans="1:7" ht="12.75">
      <c r="A620" s="258"/>
      <c r="B620" s="258"/>
      <c r="C620" s="258"/>
      <c r="D620" s="258"/>
      <c r="E620" s="274"/>
      <c r="F620" s="258"/>
      <c r="G620" s="258"/>
    </row>
    <row r="621" spans="1:7" ht="12.75">
      <c r="A621" s="258"/>
      <c r="B621" s="258"/>
      <c r="C621" s="258"/>
      <c r="D621" s="258"/>
      <c r="E621" s="274"/>
      <c r="F621" s="258"/>
      <c r="G621" s="258"/>
    </row>
    <row r="622" spans="1:7" ht="12.75">
      <c r="A622" s="258"/>
      <c r="B622" s="258"/>
      <c r="C622" s="258"/>
      <c r="D622" s="258"/>
      <c r="E622" s="274"/>
      <c r="F622" s="258"/>
      <c r="G622" s="258"/>
    </row>
    <row r="1048576" ht="12.75">
      <c r="F1048576" s="831"/>
    </row>
  </sheetData>
  <mergeCells count="411">
    <mergeCell ref="C509:G509"/>
    <mergeCell ref="C510:G510"/>
    <mergeCell ref="C511:G511"/>
    <mergeCell ref="C515:G515"/>
    <mergeCell ref="C517:G517"/>
    <mergeCell ref="C519:G519"/>
    <mergeCell ref="C546:G546"/>
    <mergeCell ref="C532:D532"/>
    <mergeCell ref="C536:D536"/>
    <mergeCell ref="C538:D538"/>
    <mergeCell ref="C521:G521"/>
    <mergeCell ref="C527:G527"/>
    <mergeCell ref="C528:D528"/>
    <mergeCell ref="C479:D479"/>
    <mergeCell ref="C480:D480"/>
    <mergeCell ref="C483:G483"/>
    <mergeCell ref="C505:G505"/>
    <mergeCell ref="C508:G508"/>
    <mergeCell ref="C484:D484"/>
    <mergeCell ref="C485:D485"/>
    <mergeCell ref="C486:D486"/>
    <mergeCell ref="C487:D487"/>
    <mergeCell ref="C488:D488"/>
    <mergeCell ref="C490:G490"/>
    <mergeCell ref="C492:G492"/>
    <mergeCell ref="C494:D494"/>
    <mergeCell ref="C497:G497"/>
    <mergeCell ref="C502:G502"/>
    <mergeCell ref="C503:G503"/>
    <mergeCell ref="C504:G504"/>
    <mergeCell ref="C467:D467"/>
    <mergeCell ref="C470:G470"/>
    <mergeCell ref="C471:D471"/>
    <mergeCell ref="C472:D472"/>
    <mergeCell ref="C473:D473"/>
    <mergeCell ref="C475:G475"/>
    <mergeCell ref="C476:D476"/>
    <mergeCell ref="C477:D477"/>
    <mergeCell ref="C478:D478"/>
    <mergeCell ref="C465:D465"/>
    <mergeCell ref="C466:D466"/>
    <mergeCell ref="C433:D433"/>
    <mergeCell ref="C437:D437"/>
    <mergeCell ref="C439:G439"/>
    <mergeCell ref="C441:D441"/>
    <mergeCell ref="C442:D442"/>
    <mergeCell ref="C446:D446"/>
    <mergeCell ref="C447:D447"/>
    <mergeCell ref="C448:D448"/>
    <mergeCell ref="C455:G455"/>
    <mergeCell ref="C457:G457"/>
    <mergeCell ref="C462:G462"/>
    <mergeCell ref="C464:G464"/>
    <mergeCell ref="C429:D429"/>
    <mergeCell ref="C432:D432"/>
    <mergeCell ref="C406:G406"/>
    <mergeCell ref="C407:G407"/>
    <mergeCell ref="C408:G408"/>
    <mergeCell ref="C409:G409"/>
    <mergeCell ref="C410:G410"/>
    <mergeCell ref="C412:G412"/>
    <mergeCell ref="C416:D416"/>
    <mergeCell ref="C417:D417"/>
    <mergeCell ref="C418:D418"/>
    <mergeCell ref="C422:G422"/>
    <mergeCell ref="C424:D424"/>
    <mergeCell ref="C425:D425"/>
    <mergeCell ref="C391:G391"/>
    <mergeCell ref="C392:G392"/>
    <mergeCell ref="C393:G393"/>
    <mergeCell ref="C395:G395"/>
    <mergeCell ref="C396:G396"/>
    <mergeCell ref="C398:G398"/>
    <mergeCell ref="C399:G399"/>
    <mergeCell ref="C404:G404"/>
    <mergeCell ref="C405:G405"/>
    <mergeCell ref="C376:G376"/>
    <mergeCell ref="C377:G377"/>
    <mergeCell ref="C379:G379"/>
    <mergeCell ref="C381:G381"/>
    <mergeCell ref="C382:D382"/>
    <mergeCell ref="C383:D383"/>
    <mergeCell ref="C388:G388"/>
    <mergeCell ref="C389:G389"/>
    <mergeCell ref="C390:G390"/>
    <mergeCell ref="C374:G374"/>
    <mergeCell ref="C375:G375"/>
    <mergeCell ref="C356:D356"/>
    <mergeCell ref="C358:G358"/>
    <mergeCell ref="C359:D359"/>
    <mergeCell ref="C360:D360"/>
    <mergeCell ref="C361:D361"/>
    <mergeCell ref="C362:D362"/>
    <mergeCell ref="C363:D363"/>
    <mergeCell ref="C367:G367"/>
    <mergeCell ref="C368:G368"/>
    <mergeCell ref="C369:G369"/>
    <mergeCell ref="C370:G370"/>
    <mergeCell ref="C372:G372"/>
    <mergeCell ref="C355:D355"/>
    <mergeCell ref="C325:D325"/>
    <mergeCell ref="C326:D326"/>
    <mergeCell ref="C327:D327"/>
    <mergeCell ref="C328:D328"/>
    <mergeCell ref="C329:D329"/>
    <mergeCell ref="C330:D330"/>
    <mergeCell ref="C348:D348"/>
    <mergeCell ref="C349:D349"/>
    <mergeCell ref="C351:G351"/>
    <mergeCell ref="C332:G332"/>
    <mergeCell ref="C333:G333"/>
    <mergeCell ref="C334:D334"/>
    <mergeCell ref="C336:G336"/>
    <mergeCell ref="C337:D337"/>
    <mergeCell ref="C341:G341"/>
    <mergeCell ref="C342:D342"/>
    <mergeCell ref="C343:D343"/>
    <mergeCell ref="C344:D344"/>
    <mergeCell ref="C346:G346"/>
    <mergeCell ref="C347:D347"/>
    <mergeCell ref="C319:D319"/>
    <mergeCell ref="C320:D320"/>
    <mergeCell ref="C321:D321"/>
    <mergeCell ref="C322:D322"/>
    <mergeCell ref="C323:D323"/>
    <mergeCell ref="C324:D324"/>
    <mergeCell ref="C352:D352"/>
    <mergeCell ref="C353:D353"/>
    <mergeCell ref="C354:D354"/>
    <mergeCell ref="C298:D298"/>
    <mergeCell ref="C299:D299"/>
    <mergeCell ref="C300:D300"/>
    <mergeCell ref="C317:D317"/>
    <mergeCell ref="C318:D318"/>
    <mergeCell ref="C301:D301"/>
    <mergeCell ref="C302:D302"/>
    <mergeCell ref="C303:D303"/>
    <mergeCell ref="C304:D304"/>
    <mergeCell ref="C306:G306"/>
    <mergeCell ref="C307:D307"/>
    <mergeCell ref="C311:D311"/>
    <mergeCell ref="C312:D312"/>
    <mergeCell ref="C313:D313"/>
    <mergeCell ref="C314:D314"/>
    <mergeCell ref="C315:D315"/>
    <mergeCell ref="C316:D316"/>
    <mergeCell ref="C289:D289"/>
    <mergeCell ref="C290:D290"/>
    <mergeCell ref="C291:D291"/>
    <mergeCell ref="C292:D292"/>
    <mergeCell ref="C293:D293"/>
    <mergeCell ref="C294:D294"/>
    <mergeCell ref="C295:D295"/>
    <mergeCell ref="C296:D296"/>
    <mergeCell ref="C297:D297"/>
    <mergeCell ref="C288:D288"/>
    <mergeCell ref="C271:D271"/>
    <mergeCell ref="C272:D272"/>
    <mergeCell ref="C273:D273"/>
    <mergeCell ref="C274:D274"/>
    <mergeCell ref="C275:D275"/>
    <mergeCell ref="C276:D276"/>
    <mergeCell ref="C277:D277"/>
    <mergeCell ref="C278:D278"/>
    <mergeCell ref="C279:D279"/>
    <mergeCell ref="C283:D283"/>
    <mergeCell ref="C285:D285"/>
    <mergeCell ref="C286:D286"/>
    <mergeCell ref="C263:D263"/>
    <mergeCell ref="C264:D264"/>
    <mergeCell ref="C265:D265"/>
    <mergeCell ref="C266:D266"/>
    <mergeCell ref="C267:D267"/>
    <mergeCell ref="C268:D268"/>
    <mergeCell ref="C269:D269"/>
    <mergeCell ref="C270:D270"/>
    <mergeCell ref="C287:D287"/>
    <mergeCell ref="C252:D252"/>
    <mergeCell ref="C254:G254"/>
    <mergeCell ref="C255:D255"/>
    <mergeCell ref="C257:G257"/>
    <mergeCell ref="C258:D258"/>
    <mergeCell ref="C259:D259"/>
    <mergeCell ref="C260:D260"/>
    <mergeCell ref="C261:D261"/>
    <mergeCell ref="C262:D262"/>
    <mergeCell ref="C242:D242"/>
    <mergeCell ref="C243:D243"/>
    <mergeCell ref="C244:D244"/>
    <mergeCell ref="C245:D245"/>
    <mergeCell ref="C246:D246"/>
    <mergeCell ref="C247:D247"/>
    <mergeCell ref="C248:D248"/>
    <mergeCell ref="C249:D249"/>
    <mergeCell ref="C251:G251"/>
    <mergeCell ref="C233:D233"/>
    <mergeCell ref="C234:D234"/>
    <mergeCell ref="C235:D235"/>
    <mergeCell ref="C236:D236"/>
    <mergeCell ref="C237:D237"/>
    <mergeCell ref="C238:D238"/>
    <mergeCell ref="C239:D239"/>
    <mergeCell ref="C240:D240"/>
    <mergeCell ref="C241:D241"/>
    <mergeCell ref="C222:D222"/>
    <mergeCell ref="C223:D223"/>
    <mergeCell ref="C224:D224"/>
    <mergeCell ref="C225:D225"/>
    <mergeCell ref="C227:G227"/>
    <mergeCell ref="C228:D228"/>
    <mergeCell ref="C230:D230"/>
    <mergeCell ref="C231:D231"/>
    <mergeCell ref="C232:D232"/>
    <mergeCell ref="C212:D212"/>
    <mergeCell ref="C213:D213"/>
    <mergeCell ref="C214:D214"/>
    <mergeCell ref="C215:D215"/>
    <mergeCell ref="C216:D216"/>
    <mergeCell ref="C217:D217"/>
    <mergeCell ref="C218:D218"/>
    <mergeCell ref="C219:D219"/>
    <mergeCell ref="C220:D220"/>
    <mergeCell ref="C203:D203"/>
    <mergeCell ref="C204:D204"/>
    <mergeCell ref="C205:D205"/>
    <mergeCell ref="C206:D206"/>
    <mergeCell ref="C207:D207"/>
    <mergeCell ref="C208:D208"/>
    <mergeCell ref="C209:D209"/>
    <mergeCell ref="C210:D210"/>
    <mergeCell ref="C211:D211"/>
    <mergeCell ref="C193:D193"/>
    <mergeCell ref="C194:D194"/>
    <mergeCell ref="C195:D195"/>
    <mergeCell ref="C196:D196"/>
    <mergeCell ref="C197:D197"/>
    <mergeCell ref="C198:D198"/>
    <mergeCell ref="C199:D199"/>
    <mergeCell ref="C201:D201"/>
    <mergeCell ref="C202:D202"/>
    <mergeCell ref="C184:D184"/>
    <mergeCell ref="C185:D185"/>
    <mergeCell ref="C186:D186"/>
    <mergeCell ref="C187:D187"/>
    <mergeCell ref="C188:D188"/>
    <mergeCell ref="C189:D189"/>
    <mergeCell ref="C190:D190"/>
    <mergeCell ref="C191:D191"/>
    <mergeCell ref="C192:D192"/>
    <mergeCell ref="C172:D172"/>
    <mergeCell ref="C174:D174"/>
    <mergeCell ref="C175:D175"/>
    <mergeCell ref="C176:D176"/>
    <mergeCell ref="C178:D178"/>
    <mergeCell ref="C180:D180"/>
    <mergeCell ref="C181:D181"/>
    <mergeCell ref="C182:D182"/>
    <mergeCell ref="C183:D183"/>
    <mergeCell ref="C160:D160"/>
    <mergeCell ref="C162:G162"/>
    <mergeCell ref="C163:D163"/>
    <mergeCell ref="C165:G165"/>
    <mergeCell ref="C166:D166"/>
    <mergeCell ref="C168:G168"/>
    <mergeCell ref="C169:D169"/>
    <mergeCell ref="C170:D170"/>
    <mergeCell ref="C171:D171"/>
    <mergeCell ref="C149:D149"/>
    <mergeCell ref="C150:D150"/>
    <mergeCell ref="C151:D151"/>
    <mergeCell ref="C152:D152"/>
    <mergeCell ref="C154:G154"/>
    <mergeCell ref="C155:D155"/>
    <mergeCell ref="C156:D156"/>
    <mergeCell ref="C157:D157"/>
    <mergeCell ref="C159:G159"/>
    <mergeCell ref="C140:D140"/>
    <mergeCell ref="C141:D141"/>
    <mergeCell ref="C142:D142"/>
    <mergeCell ref="C143:D143"/>
    <mergeCell ref="C144:D144"/>
    <mergeCell ref="C145:D145"/>
    <mergeCell ref="C146:D146"/>
    <mergeCell ref="C147:D147"/>
    <mergeCell ref="C148:D148"/>
    <mergeCell ref="C131:D131"/>
    <mergeCell ref="C132:D132"/>
    <mergeCell ref="C133:D133"/>
    <mergeCell ref="C134:D134"/>
    <mergeCell ref="C135:D135"/>
    <mergeCell ref="C136:D136"/>
    <mergeCell ref="C137:D137"/>
    <mergeCell ref="C138:D138"/>
    <mergeCell ref="C139:D139"/>
    <mergeCell ref="C121:D121"/>
    <mergeCell ref="C122:D122"/>
    <mergeCell ref="C123:D123"/>
    <mergeCell ref="C124:D124"/>
    <mergeCell ref="C125:D125"/>
    <mergeCell ref="C126:D126"/>
    <mergeCell ref="C128:G128"/>
    <mergeCell ref="C129:G129"/>
    <mergeCell ref="C130:G130"/>
    <mergeCell ref="C112:D112"/>
    <mergeCell ref="C113:D113"/>
    <mergeCell ref="C114:D114"/>
    <mergeCell ref="C115:D115"/>
    <mergeCell ref="C116:D116"/>
    <mergeCell ref="C117:D117"/>
    <mergeCell ref="C118:D118"/>
    <mergeCell ref="C119:D119"/>
    <mergeCell ref="C120:D120"/>
    <mergeCell ref="C103:G103"/>
    <mergeCell ref="C104:G104"/>
    <mergeCell ref="C105:D105"/>
    <mergeCell ref="C106:D106"/>
    <mergeCell ref="C107:D107"/>
    <mergeCell ref="C108:D108"/>
    <mergeCell ref="C109:D109"/>
    <mergeCell ref="C110:D110"/>
    <mergeCell ref="C111:D111"/>
    <mergeCell ref="C91:D91"/>
    <mergeCell ref="C92:D92"/>
    <mergeCell ref="C93:D93"/>
    <mergeCell ref="C94:D94"/>
    <mergeCell ref="C96:G96"/>
    <mergeCell ref="C97:D97"/>
    <mergeCell ref="C99:G99"/>
    <mergeCell ref="C100:D100"/>
    <mergeCell ref="C102:G102"/>
    <mergeCell ref="C82:D82"/>
    <mergeCell ref="C83:D83"/>
    <mergeCell ref="C84:D84"/>
    <mergeCell ref="C85:D85"/>
    <mergeCell ref="C86:D86"/>
    <mergeCell ref="C87:D87"/>
    <mergeCell ref="C88:D88"/>
    <mergeCell ref="C89:D89"/>
    <mergeCell ref="C90:D90"/>
    <mergeCell ref="C73:D73"/>
    <mergeCell ref="C74:D74"/>
    <mergeCell ref="C75:D75"/>
    <mergeCell ref="C76:D76"/>
    <mergeCell ref="C77:D77"/>
    <mergeCell ref="C78:D78"/>
    <mergeCell ref="C79:D79"/>
    <mergeCell ref="C80:D80"/>
    <mergeCell ref="C81:D81"/>
    <mergeCell ref="C63:D63"/>
    <mergeCell ref="C64:D64"/>
    <mergeCell ref="C65:D65"/>
    <mergeCell ref="C67:G67"/>
    <mergeCell ref="C68:G68"/>
    <mergeCell ref="C69:G69"/>
    <mergeCell ref="C70:G70"/>
    <mergeCell ref="C71:G71"/>
    <mergeCell ref="C72:G72"/>
    <mergeCell ref="C54:D54"/>
    <mergeCell ref="C55:D55"/>
    <mergeCell ref="C56:D56"/>
    <mergeCell ref="C57:D57"/>
    <mergeCell ref="C58:D58"/>
    <mergeCell ref="C59:D59"/>
    <mergeCell ref="C60:D60"/>
    <mergeCell ref="C61:D61"/>
    <mergeCell ref="C62:D62"/>
    <mergeCell ref="C45:D45"/>
    <mergeCell ref="C46:D46"/>
    <mergeCell ref="C47:D47"/>
    <mergeCell ref="C48:D48"/>
    <mergeCell ref="C49:D49"/>
    <mergeCell ref="C50:D50"/>
    <mergeCell ref="C51:D51"/>
    <mergeCell ref="C52:D52"/>
    <mergeCell ref="C53:D53"/>
    <mergeCell ref="C35:D35"/>
    <mergeCell ref="C36:D36"/>
    <mergeCell ref="C37:D37"/>
    <mergeCell ref="C38:D38"/>
    <mergeCell ref="C39:D39"/>
    <mergeCell ref="C41:G41"/>
    <mergeCell ref="C42:G42"/>
    <mergeCell ref="C43:G43"/>
    <mergeCell ref="C44:D44"/>
    <mergeCell ref="C26:D26"/>
    <mergeCell ref="C27:D27"/>
    <mergeCell ref="C28:D28"/>
    <mergeCell ref="C29:D29"/>
    <mergeCell ref="C30:D30"/>
    <mergeCell ref="C31:D31"/>
    <mergeCell ref="C32:D32"/>
    <mergeCell ref="C33:D33"/>
    <mergeCell ref="C34:D34"/>
    <mergeCell ref="C17:G17"/>
    <mergeCell ref="C18:D18"/>
    <mergeCell ref="C19:D19"/>
    <mergeCell ref="C20:D20"/>
    <mergeCell ref="C21:D21"/>
    <mergeCell ref="C22:D22"/>
    <mergeCell ref="C23:D23"/>
    <mergeCell ref="C24:D24"/>
    <mergeCell ref="C25:D25"/>
    <mergeCell ref="C12:D12"/>
    <mergeCell ref="C15:G15"/>
    <mergeCell ref="A1:G1"/>
    <mergeCell ref="A3:B3"/>
    <mergeCell ref="A4:B4"/>
    <mergeCell ref="E4:G4"/>
    <mergeCell ref="C9:D9"/>
    <mergeCell ref="C11:G11"/>
    <mergeCell ref="C16:G16"/>
  </mergeCells>
  <printOptions/>
  <pageMargins left="0.3937007874015748" right="0.1968503937007874" top="0.3937007874015748" bottom="0.3937007874015748" header="0" footer="0.1968503937007874"/>
  <pageSetup fitToHeight="9999" horizontalDpi="300" verticalDpi="300" orientation="portrait" paperSize="9" r:id="rId1"/>
  <headerFooter alignWithMargins="0">
    <oddFooter>&amp;L&amp;9 1565-51; Sušice – stavební úpravy v ulici Hájkova&amp;R&amp;9&amp;P/&amp;N</oddFooter>
  </headerFooter>
  <rowBreaks count="15" manualBreakCount="15">
    <brk id="39" max="16383" man="1"/>
    <brk id="65" max="16383" man="1"/>
    <brk id="100" max="16383" man="1"/>
    <brk id="126" max="16383" man="1"/>
    <brk id="166" max="16383" man="1"/>
    <brk id="199" max="16383" man="1"/>
    <brk id="228" max="16383" man="1"/>
    <brk id="255" max="16383" man="1"/>
    <brk id="283" max="16383" man="1"/>
    <brk id="308" max="16383" man="1"/>
    <brk id="344" max="16383" man="1"/>
    <brk id="393" max="16383" man="1"/>
    <brk id="439" max="16383" man="1"/>
    <brk id="481" max="16383" man="1"/>
    <brk id="524"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BE51"/>
  <sheetViews>
    <sheetView view="pageBreakPreview" zoomScale="60" workbookViewId="0" topLeftCell="A1">
      <selection activeCell="L16" sqref="L16"/>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26</v>
      </c>
      <c r="B1" s="75"/>
      <c r="C1" s="75"/>
      <c r="D1" s="75"/>
      <c r="E1" s="75"/>
      <c r="F1" s="75"/>
      <c r="G1" s="75"/>
    </row>
    <row r="2" spans="1:7" ht="12.75" customHeight="1">
      <c r="A2" s="76" t="s">
        <v>27</v>
      </c>
      <c r="B2" s="77"/>
      <c r="C2" s="78" t="s">
        <v>97</v>
      </c>
      <c r="D2" s="78" t="s">
        <v>2284</v>
      </c>
      <c r="E2" s="79"/>
      <c r="F2" s="80" t="s">
        <v>28</v>
      </c>
      <c r="G2" s="81"/>
    </row>
    <row r="3" spans="1:7" ht="3" customHeight="1" hidden="1">
      <c r="A3" s="82"/>
      <c r="B3" s="83"/>
      <c r="C3" s="84"/>
      <c r="D3" s="84"/>
      <c r="E3" s="85"/>
      <c r="F3" s="86"/>
      <c r="G3" s="87"/>
    </row>
    <row r="4" spans="1:7" ht="12" customHeight="1">
      <c r="A4" s="88" t="s">
        <v>29</v>
      </c>
      <c r="B4" s="83"/>
      <c r="C4" s="84"/>
      <c r="D4" s="84"/>
      <c r="E4" s="85"/>
      <c r="F4" s="86" t="s">
        <v>30</v>
      </c>
      <c r="G4" s="89"/>
    </row>
    <row r="5" spans="1:7" ht="12.95" customHeight="1">
      <c r="A5" s="90" t="s">
        <v>2281</v>
      </c>
      <c r="B5" s="91"/>
      <c r="C5" s="92" t="s">
        <v>2282</v>
      </c>
      <c r="D5" s="93"/>
      <c r="E5" s="91"/>
      <c r="F5" s="86" t="s">
        <v>31</v>
      </c>
      <c r="G5" s="87"/>
    </row>
    <row r="6" spans="1:15" ht="12.95" customHeight="1">
      <c r="A6" s="88" t="s">
        <v>32</v>
      </c>
      <c r="B6" s="83"/>
      <c r="C6" s="84"/>
      <c r="D6" s="84"/>
      <c r="E6" s="85"/>
      <c r="F6" s="94" t="s">
        <v>33</v>
      </c>
      <c r="G6" s="95">
        <v>0</v>
      </c>
      <c r="O6" s="96"/>
    </row>
    <row r="7" spans="1:7" ht="12.95" customHeight="1">
      <c r="A7" s="97" t="s">
        <v>97</v>
      </c>
      <c r="B7" s="98"/>
      <c r="C7" s="99" t="s">
        <v>98</v>
      </c>
      <c r="D7" s="100"/>
      <c r="E7" s="100"/>
      <c r="F7" s="101" t="s">
        <v>34</v>
      </c>
      <c r="G7" s="95">
        <f>IF(G6=0,,ROUND((F30+F32)/G6,1))</f>
        <v>0</v>
      </c>
    </row>
    <row r="8" spans="1:9" ht="12.75">
      <c r="A8" s="102" t="s">
        <v>35</v>
      </c>
      <c r="B8" s="86"/>
      <c r="C8" s="748"/>
      <c r="D8" s="748"/>
      <c r="E8" s="749"/>
      <c r="F8" s="103" t="s">
        <v>36</v>
      </c>
      <c r="G8" s="104"/>
      <c r="H8" s="105"/>
      <c r="I8" s="106"/>
    </row>
    <row r="9" spans="1:8" ht="12.75">
      <c r="A9" s="102" t="s">
        <v>37</v>
      </c>
      <c r="B9" s="86"/>
      <c r="C9" s="748"/>
      <c r="D9" s="748"/>
      <c r="E9" s="749"/>
      <c r="F9" s="86"/>
      <c r="G9" s="107"/>
      <c r="H9" s="108"/>
    </row>
    <row r="10" spans="1:8" ht="12.75">
      <c r="A10" s="102" t="s">
        <v>38</v>
      </c>
      <c r="B10" s="86"/>
      <c r="C10" s="748"/>
      <c r="D10" s="748"/>
      <c r="E10" s="748"/>
      <c r="F10" s="109"/>
      <c r="G10" s="110"/>
      <c r="H10" s="111"/>
    </row>
    <row r="11" spans="1:57" ht="13.5" customHeight="1">
      <c r="A11" s="102" t="s">
        <v>39</v>
      </c>
      <c r="B11" s="86"/>
      <c r="C11" s="748" t="s">
        <v>128</v>
      </c>
      <c r="D11" s="748"/>
      <c r="E11" s="748"/>
      <c r="F11" s="112" t="s">
        <v>40</v>
      </c>
      <c r="G11" s="113"/>
      <c r="H11" s="108"/>
      <c r="BA11" s="114"/>
      <c r="BB11" s="114"/>
      <c r="BC11" s="114"/>
      <c r="BD11" s="114"/>
      <c r="BE11" s="114"/>
    </row>
    <row r="12" spans="1:8" ht="12.75" customHeight="1">
      <c r="A12" s="115" t="s">
        <v>41</v>
      </c>
      <c r="B12" s="83"/>
      <c r="C12" s="750"/>
      <c r="D12" s="750"/>
      <c r="E12" s="750"/>
      <c r="F12" s="116" t="s">
        <v>42</v>
      </c>
      <c r="G12" s="117"/>
      <c r="H12" s="108"/>
    </row>
    <row r="13" spans="1:8" ht="28.5" customHeight="1" thickBot="1">
      <c r="A13" s="118" t="s">
        <v>43</v>
      </c>
      <c r="B13" s="119"/>
      <c r="C13" s="119"/>
      <c r="D13" s="119"/>
      <c r="E13" s="120"/>
      <c r="F13" s="120"/>
      <c r="G13" s="121"/>
      <c r="H13" s="108"/>
    </row>
    <row r="14" spans="1:7" ht="17.25" customHeight="1" thickBot="1">
      <c r="A14" s="122" t="s">
        <v>44</v>
      </c>
      <c r="B14" s="123"/>
      <c r="C14" s="124"/>
      <c r="D14" s="125" t="s">
        <v>45</v>
      </c>
      <c r="E14" s="126"/>
      <c r="F14" s="126"/>
      <c r="G14" s="124"/>
    </row>
    <row r="15" spans="1:7" ht="15.95" customHeight="1">
      <c r="A15" s="127"/>
      <c r="B15" s="128" t="s">
        <v>46</v>
      </c>
      <c r="C15" s="129">
        <f>'SO 05 Rek'!E15</f>
        <v>0</v>
      </c>
      <c r="D15" s="130">
        <f>'SO 05 Rek'!A23</f>
        <v>0</v>
      </c>
      <c r="E15" s="131"/>
      <c r="F15" s="132"/>
      <c r="G15" s="129">
        <f>'SO 05 Rek'!I23</f>
        <v>0</v>
      </c>
    </row>
    <row r="16" spans="1:7" ht="15.95" customHeight="1">
      <c r="A16" s="127" t="s">
        <v>47</v>
      </c>
      <c r="B16" s="128" t="s">
        <v>48</v>
      </c>
      <c r="C16" s="129">
        <f>'SO 05 Rek'!F15</f>
        <v>0</v>
      </c>
      <c r="D16" s="82"/>
      <c r="E16" s="133"/>
      <c r="F16" s="134"/>
      <c r="G16" s="129"/>
    </row>
    <row r="17" spans="1:7" ht="15.95" customHeight="1">
      <c r="A17" s="127" t="s">
        <v>49</v>
      </c>
      <c r="B17" s="128" t="s">
        <v>50</v>
      </c>
      <c r="C17" s="129">
        <f>'SO 05 Rek'!H15</f>
        <v>0</v>
      </c>
      <c r="D17" s="82"/>
      <c r="E17" s="133"/>
      <c r="F17" s="134"/>
      <c r="G17" s="129"/>
    </row>
    <row r="18" spans="1:7" ht="15.95" customHeight="1">
      <c r="A18" s="135" t="s">
        <v>51</v>
      </c>
      <c r="B18" s="136" t="s">
        <v>52</v>
      </c>
      <c r="C18" s="129">
        <f>'SO 05 Rek'!G15</f>
        <v>0</v>
      </c>
      <c r="D18" s="82"/>
      <c r="E18" s="133"/>
      <c r="F18" s="134"/>
      <c r="G18" s="129"/>
    </row>
    <row r="19" spans="1:7" ht="15.95" customHeight="1">
      <c r="A19" s="137" t="s">
        <v>53</v>
      </c>
      <c r="B19" s="128"/>
      <c r="C19" s="129">
        <f>SUM(C15:C18)</f>
        <v>0</v>
      </c>
      <c r="D19" s="82"/>
      <c r="E19" s="133"/>
      <c r="F19" s="134"/>
      <c r="G19" s="129"/>
    </row>
    <row r="20" spans="1:7" ht="15.95" customHeight="1">
      <c r="A20" s="137"/>
      <c r="B20" s="128"/>
      <c r="C20" s="129"/>
      <c r="D20" s="82"/>
      <c r="E20" s="133"/>
      <c r="F20" s="134"/>
      <c r="G20" s="129"/>
    </row>
    <row r="21" spans="1:7" ht="15.95" customHeight="1">
      <c r="A21" s="137" t="s">
        <v>25</v>
      </c>
      <c r="B21" s="128"/>
      <c r="C21" s="129">
        <f>'SO 05 Rek'!I15</f>
        <v>0</v>
      </c>
      <c r="D21" s="82"/>
      <c r="E21" s="133"/>
      <c r="F21" s="134"/>
      <c r="G21" s="129"/>
    </row>
    <row r="22" spans="1:7" ht="15.95" customHeight="1">
      <c r="A22" s="138" t="s">
        <v>54</v>
      </c>
      <c r="B22" s="108"/>
      <c r="C22" s="129">
        <f>C19+C21</f>
        <v>0</v>
      </c>
      <c r="D22" s="82" t="s">
        <v>55</v>
      </c>
      <c r="E22" s="133"/>
      <c r="F22" s="134"/>
      <c r="G22" s="129">
        <f>G23-SUM(G15:G21)</f>
        <v>0</v>
      </c>
    </row>
    <row r="23" spans="1:7" ht="15.95" customHeight="1" thickBot="1">
      <c r="A23" s="751" t="s">
        <v>56</v>
      </c>
      <c r="B23" s="752"/>
      <c r="C23" s="139">
        <f>C22+G23</f>
        <v>0</v>
      </c>
      <c r="D23" s="140" t="s">
        <v>57</v>
      </c>
      <c r="E23" s="141"/>
      <c r="F23" s="142"/>
      <c r="G23" s="129">
        <f>'SO 05 Rek'!H21</f>
        <v>0</v>
      </c>
    </row>
    <row r="24" spans="1:7" ht="12.75">
      <c r="A24" s="143" t="s">
        <v>58</v>
      </c>
      <c r="B24" s="144"/>
      <c r="C24" s="145"/>
      <c r="D24" s="144" t="s">
        <v>59</v>
      </c>
      <c r="E24" s="144"/>
      <c r="F24" s="146" t="s">
        <v>60</v>
      </c>
      <c r="G24" s="147"/>
    </row>
    <row r="25" spans="1:7" ht="12.75">
      <c r="A25" s="138" t="s">
        <v>61</v>
      </c>
      <c r="B25" s="108"/>
      <c r="C25" s="148"/>
      <c r="D25" s="108" t="s">
        <v>61</v>
      </c>
      <c r="F25" s="149" t="s">
        <v>61</v>
      </c>
      <c r="G25" s="150"/>
    </row>
    <row r="26" spans="1:7" ht="37.5" customHeight="1">
      <c r="A26" s="138" t="s">
        <v>62</v>
      </c>
      <c r="B26" s="151"/>
      <c r="C26" s="148"/>
      <c r="D26" s="108" t="s">
        <v>62</v>
      </c>
      <c r="F26" s="149" t="s">
        <v>62</v>
      </c>
      <c r="G26" s="150"/>
    </row>
    <row r="27" spans="1:7" ht="12.75">
      <c r="A27" s="138"/>
      <c r="B27" s="152"/>
      <c r="C27" s="148"/>
      <c r="D27" s="108"/>
      <c r="F27" s="149"/>
      <c r="G27" s="150"/>
    </row>
    <row r="28" spans="1:7" ht="12.75">
      <c r="A28" s="138" t="s">
        <v>63</v>
      </c>
      <c r="B28" s="108"/>
      <c r="C28" s="148"/>
      <c r="D28" s="149" t="s">
        <v>64</v>
      </c>
      <c r="E28" s="148"/>
      <c r="F28" s="153" t="s">
        <v>64</v>
      </c>
      <c r="G28" s="150"/>
    </row>
    <row r="29" spans="1:7" ht="69" customHeight="1">
      <c r="A29" s="138"/>
      <c r="B29" s="108"/>
      <c r="C29" s="154"/>
      <c r="D29" s="155"/>
      <c r="E29" s="154"/>
      <c r="F29" s="108"/>
      <c r="G29" s="150"/>
    </row>
    <row r="30" spans="1:7" ht="12.75">
      <c r="A30" s="156" t="s">
        <v>12</v>
      </c>
      <c r="B30" s="157"/>
      <c r="C30" s="158">
        <v>21</v>
      </c>
      <c r="D30" s="157" t="s">
        <v>65</v>
      </c>
      <c r="E30" s="159"/>
      <c r="F30" s="753">
        <f>C23-F32</f>
        <v>0</v>
      </c>
      <c r="G30" s="754"/>
    </row>
    <row r="31" spans="1:7" ht="12.75">
      <c r="A31" s="156" t="s">
        <v>66</v>
      </c>
      <c r="B31" s="157"/>
      <c r="C31" s="158">
        <f>C30</f>
        <v>21</v>
      </c>
      <c r="D31" s="157" t="s">
        <v>67</v>
      </c>
      <c r="E31" s="159"/>
      <c r="F31" s="753">
        <f>ROUND(PRODUCT(F30,C31/100),0)</f>
        <v>0</v>
      </c>
      <c r="G31" s="754"/>
    </row>
    <row r="32" spans="1:7" ht="12.75">
      <c r="A32" s="156" t="s">
        <v>12</v>
      </c>
      <c r="B32" s="157"/>
      <c r="C32" s="158">
        <v>0</v>
      </c>
      <c r="D32" s="157" t="s">
        <v>67</v>
      </c>
      <c r="E32" s="159"/>
      <c r="F32" s="753">
        <v>0</v>
      </c>
      <c r="G32" s="754"/>
    </row>
    <row r="33" spans="1:7" ht="12.75">
      <c r="A33" s="156" t="s">
        <v>66</v>
      </c>
      <c r="B33" s="160"/>
      <c r="C33" s="161">
        <f>C32</f>
        <v>0</v>
      </c>
      <c r="D33" s="157" t="s">
        <v>67</v>
      </c>
      <c r="E33" s="134"/>
      <c r="F33" s="753">
        <f>ROUND(PRODUCT(F32,C33/100),0)</f>
        <v>0</v>
      </c>
      <c r="G33" s="754"/>
    </row>
    <row r="34" spans="1:7" s="165" customFormat="1" ht="19.5" customHeight="1" thickBot="1">
      <c r="A34" s="162" t="s">
        <v>68</v>
      </c>
      <c r="B34" s="163"/>
      <c r="C34" s="163"/>
      <c r="D34" s="163"/>
      <c r="E34" s="164"/>
      <c r="F34" s="756">
        <f>ROUND(SUM(F30:F33),0)</f>
        <v>0</v>
      </c>
      <c r="G34" s="757"/>
    </row>
    <row r="36" spans="1:8" ht="12.75">
      <c r="A36" s="2" t="s">
        <v>69</v>
      </c>
      <c r="B36" s="2"/>
      <c r="C36" s="2"/>
      <c r="D36" s="2"/>
      <c r="E36" s="2"/>
      <c r="F36" s="2"/>
      <c r="G36" s="2"/>
      <c r="H36" s="1" t="s">
        <v>2</v>
      </c>
    </row>
    <row r="37" spans="1:8" ht="14.25" customHeight="1">
      <c r="A37" s="2"/>
      <c r="B37" s="758"/>
      <c r="C37" s="758"/>
      <c r="D37" s="758"/>
      <c r="E37" s="758"/>
      <c r="F37" s="758"/>
      <c r="G37" s="758"/>
      <c r="H37" s="1" t="s">
        <v>2</v>
      </c>
    </row>
    <row r="38" spans="1:8" ht="12.75" customHeight="1">
      <c r="A38" s="166"/>
      <c r="B38" s="758"/>
      <c r="C38" s="758"/>
      <c r="D38" s="758"/>
      <c r="E38" s="758"/>
      <c r="F38" s="758"/>
      <c r="G38" s="758"/>
      <c r="H38" s="1" t="s">
        <v>2</v>
      </c>
    </row>
    <row r="39" spans="1:8" ht="12.75">
      <c r="A39" s="166"/>
      <c r="B39" s="758"/>
      <c r="C39" s="758"/>
      <c r="D39" s="758"/>
      <c r="E39" s="758"/>
      <c r="F39" s="758"/>
      <c r="G39" s="758"/>
      <c r="H39" s="1" t="s">
        <v>2</v>
      </c>
    </row>
    <row r="40" spans="1:8" ht="12.75">
      <c r="A40" s="166"/>
      <c r="B40" s="758"/>
      <c r="C40" s="758"/>
      <c r="D40" s="758"/>
      <c r="E40" s="758"/>
      <c r="F40" s="758"/>
      <c r="G40" s="758"/>
      <c r="H40" s="1" t="s">
        <v>2</v>
      </c>
    </row>
    <row r="41" spans="1:8" ht="12.75">
      <c r="A41" s="166"/>
      <c r="B41" s="758"/>
      <c r="C41" s="758"/>
      <c r="D41" s="758"/>
      <c r="E41" s="758"/>
      <c r="F41" s="758"/>
      <c r="G41" s="758"/>
      <c r="H41" s="1" t="s">
        <v>2</v>
      </c>
    </row>
    <row r="42" spans="1:8" ht="12.75">
      <c r="A42" s="166"/>
      <c r="B42" s="758"/>
      <c r="C42" s="758"/>
      <c r="D42" s="758"/>
      <c r="E42" s="758"/>
      <c r="F42" s="758"/>
      <c r="G42" s="758"/>
      <c r="H42" s="1" t="s">
        <v>2</v>
      </c>
    </row>
    <row r="43" spans="1:8" ht="12.75">
      <c r="A43" s="166"/>
      <c r="B43" s="758"/>
      <c r="C43" s="758"/>
      <c r="D43" s="758"/>
      <c r="E43" s="758"/>
      <c r="F43" s="758"/>
      <c r="G43" s="758"/>
      <c r="H43" s="1" t="s">
        <v>2</v>
      </c>
    </row>
    <row r="44" spans="1:8" ht="12.75" customHeight="1">
      <c r="A44" s="166"/>
      <c r="B44" s="758"/>
      <c r="C44" s="758"/>
      <c r="D44" s="758"/>
      <c r="E44" s="758"/>
      <c r="F44" s="758"/>
      <c r="G44" s="758"/>
      <c r="H44" s="1" t="s">
        <v>2</v>
      </c>
    </row>
    <row r="45" spans="1:8" ht="12.75" customHeight="1">
      <c r="A45" s="166"/>
      <c r="B45" s="758"/>
      <c r="C45" s="758"/>
      <c r="D45" s="758"/>
      <c r="E45" s="758"/>
      <c r="F45" s="758"/>
      <c r="G45" s="758"/>
      <c r="H45" s="1" t="s">
        <v>2</v>
      </c>
    </row>
    <row r="46" spans="2:7" ht="12.75">
      <c r="B46" s="755"/>
      <c r="C46" s="755"/>
      <c r="D46" s="755"/>
      <c r="E46" s="755"/>
      <c r="F46" s="755"/>
      <c r="G46" s="755"/>
    </row>
    <row r="47" spans="2:7" ht="12.75">
      <c r="B47" s="755"/>
      <c r="C47" s="755"/>
      <c r="D47" s="755"/>
      <c r="E47" s="755"/>
      <c r="F47" s="755"/>
      <c r="G47" s="755"/>
    </row>
    <row r="48" spans="2:7" ht="12.75">
      <c r="B48" s="755"/>
      <c r="C48" s="755"/>
      <c r="D48" s="755"/>
      <c r="E48" s="755"/>
      <c r="F48" s="755"/>
      <c r="G48" s="755"/>
    </row>
    <row r="49" spans="2:7" ht="12.75">
      <c r="B49" s="755"/>
      <c r="C49" s="755"/>
      <c r="D49" s="755"/>
      <c r="E49" s="755"/>
      <c r="F49" s="755"/>
      <c r="G49" s="755"/>
    </row>
    <row r="50" spans="2:7" ht="12.75">
      <c r="B50" s="755"/>
      <c r="C50" s="755"/>
      <c r="D50" s="755"/>
      <c r="E50" s="755"/>
      <c r="F50" s="755"/>
      <c r="G50" s="755"/>
    </row>
    <row r="51" spans="2:7" ht="12.75">
      <c r="B51" s="755"/>
      <c r="C51" s="755"/>
      <c r="D51" s="755"/>
      <c r="E51" s="755"/>
      <c r="F51" s="755"/>
      <c r="G51" s="755"/>
    </row>
  </sheetData>
  <mergeCells count="18">
    <mergeCell ref="B49:G49"/>
    <mergeCell ref="B50:G50"/>
    <mergeCell ref="B51:G51"/>
    <mergeCell ref="F34:G34"/>
    <mergeCell ref="B37:G45"/>
    <mergeCell ref="B46:G46"/>
    <mergeCell ref="B47:G47"/>
    <mergeCell ref="B48:G48"/>
    <mergeCell ref="A23:B23"/>
    <mergeCell ref="F30:G30"/>
    <mergeCell ref="F31:G31"/>
    <mergeCell ref="F32:G32"/>
    <mergeCell ref="F33:G33"/>
    <mergeCell ref="C8:E8"/>
    <mergeCell ref="C9:E9"/>
    <mergeCell ref="C10:E10"/>
    <mergeCell ref="C11:E11"/>
    <mergeCell ref="C12:E12"/>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 1565-51; Sušice – stavební úpravy v ulici Hájkova&amp;R&amp;9&amp;P/&amp;N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BE72"/>
  <sheetViews>
    <sheetView view="pageBreakPreview" zoomScale="60" workbookViewId="0" topLeftCell="A1">
      <selection activeCell="L16" sqref="L16"/>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759" t="s">
        <v>3</v>
      </c>
      <c r="B1" s="760"/>
      <c r="C1" s="167" t="s">
        <v>99</v>
      </c>
      <c r="D1" s="168"/>
      <c r="E1" s="169"/>
      <c r="F1" s="168"/>
      <c r="G1" s="170" t="s">
        <v>70</v>
      </c>
      <c r="H1" s="171" t="s">
        <v>97</v>
      </c>
      <c r="I1" s="172"/>
    </row>
    <row r="2" spans="1:9" ht="13.5" thickBot="1">
      <c r="A2" s="761" t="s">
        <v>71</v>
      </c>
      <c r="B2" s="762"/>
      <c r="C2" s="173" t="s">
        <v>2283</v>
      </c>
      <c r="D2" s="174"/>
      <c r="E2" s="175"/>
      <c r="F2" s="174"/>
      <c r="G2" s="763" t="s">
        <v>2284</v>
      </c>
      <c r="H2" s="764"/>
      <c r="I2" s="765"/>
    </row>
    <row r="3" ht="13.5" thickTop="1">
      <c r="F3" s="108"/>
    </row>
    <row r="4" spans="1:9" ht="19.5" customHeight="1">
      <c r="A4" s="176" t="s">
        <v>72</v>
      </c>
      <c r="B4" s="177"/>
      <c r="C4" s="177"/>
      <c r="D4" s="177"/>
      <c r="E4" s="178"/>
      <c r="F4" s="177"/>
      <c r="G4" s="177"/>
      <c r="H4" s="177"/>
      <c r="I4" s="177"/>
    </row>
    <row r="5" ht="13.5" thickBot="1"/>
    <row r="6" spans="1:9" s="108" customFormat="1" ht="13.5" thickBot="1">
      <c r="A6" s="179"/>
      <c r="B6" s="180" t="s">
        <v>73</v>
      </c>
      <c r="C6" s="180"/>
      <c r="D6" s="181"/>
      <c r="E6" s="182" t="s">
        <v>21</v>
      </c>
      <c r="F6" s="183" t="s">
        <v>22</v>
      </c>
      <c r="G6" s="183" t="s">
        <v>23</v>
      </c>
      <c r="H6" s="183" t="s">
        <v>24</v>
      </c>
      <c r="I6" s="184" t="s">
        <v>25</v>
      </c>
    </row>
    <row r="7" spans="1:9" s="108" customFormat="1" ht="12.75">
      <c r="A7" s="275" t="str">
        <f>'SO 05 Pol'!B7</f>
        <v>1</v>
      </c>
      <c r="B7" s="62" t="str">
        <f>'SO 05 Pol'!C7</f>
        <v>Zemní práce</v>
      </c>
      <c r="D7" s="185"/>
      <c r="E7" s="276">
        <f>'SO 05 Pol'!BA237</f>
        <v>0</v>
      </c>
      <c r="F7" s="277">
        <f>'SO 05 Pol'!BB237</f>
        <v>0</v>
      </c>
      <c r="G7" s="277">
        <f>'SO 05 Pol'!BC237</f>
        <v>0</v>
      </c>
      <c r="H7" s="277">
        <f>'SO 05 Pol'!BD237</f>
        <v>0</v>
      </c>
      <c r="I7" s="278">
        <f>'SO 05 Pol'!BE237</f>
        <v>0</v>
      </c>
    </row>
    <row r="8" spans="1:9" s="108" customFormat="1" ht="12.75">
      <c r="A8" s="275" t="str">
        <f>'SO 05 Pol'!B238</f>
        <v>4</v>
      </c>
      <c r="B8" s="62" t="str">
        <f>'SO 05 Pol'!C238</f>
        <v>Vodorovné konstrukce</v>
      </c>
      <c r="D8" s="185"/>
      <c r="E8" s="276">
        <f>'SO 05 Pol'!BA260</f>
        <v>0</v>
      </c>
      <c r="F8" s="277">
        <f>'SO 05 Pol'!BB260</f>
        <v>0</v>
      </c>
      <c r="G8" s="277">
        <f>'SO 05 Pol'!BC260</f>
        <v>0</v>
      </c>
      <c r="H8" s="277">
        <f>'SO 05 Pol'!BD260</f>
        <v>0</v>
      </c>
      <c r="I8" s="278">
        <f>'SO 05 Pol'!BE260</f>
        <v>0</v>
      </c>
    </row>
    <row r="9" spans="1:9" s="108" customFormat="1" ht="12.75">
      <c r="A9" s="275" t="str">
        <f>'SO 05 Pol'!B261</f>
        <v>8</v>
      </c>
      <c r="B9" s="62" t="str">
        <f>'SO 05 Pol'!C261</f>
        <v>Trubní vedení</v>
      </c>
      <c r="D9" s="185"/>
      <c r="E9" s="276">
        <f>'SO 05 Pol'!BA266</f>
        <v>0</v>
      </c>
      <c r="F9" s="277">
        <f>'SO 05 Pol'!BB266</f>
        <v>0</v>
      </c>
      <c r="G9" s="277">
        <f>'SO 05 Pol'!BC266</f>
        <v>0</v>
      </c>
      <c r="H9" s="277">
        <f>'SO 05 Pol'!BD266</f>
        <v>0</v>
      </c>
      <c r="I9" s="278">
        <f>'SO 05 Pol'!BE266</f>
        <v>0</v>
      </c>
    </row>
    <row r="10" spans="1:9" s="108" customFormat="1" ht="12.75">
      <c r="A10" s="275" t="str">
        <f>'SO 05 Pol'!B267</f>
        <v>4</v>
      </c>
      <c r="B10" s="62" t="str">
        <f>'SO 05 Pol'!C267</f>
        <v>Vodorovné konstrukce</v>
      </c>
      <c r="D10" s="185"/>
      <c r="E10" s="276">
        <f>'SO 05 Pol'!BA274</f>
        <v>0</v>
      </c>
      <c r="F10" s="277">
        <f>'SO 05 Pol'!BB274</f>
        <v>0</v>
      </c>
      <c r="G10" s="277">
        <f>'SO 05 Pol'!BC274</f>
        <v>0</v>
      </c>
      <c r="H10" s="277">
        <f>'SO 05 Pol'!BD274</f>
        <v>0</v>
      </c>
      <c r="I10" s="278">
        <f>'SO 05 Pol'!BE274</f>
        <v>0</v>
      </c>
    </row>
    <row r="11" spans="1:9" s="108" customFormat="1" ht="12.75">
      <c r="A11" s="275" t="str">
        <f>'SO 05 Pol'!B275</f>
        <v>46</v>
      </c>
      <c r="B11" s="62" t="str">
        <f>'SO 05 Pol'!C275</f>
        <v>Zpevněné plochy</v>
      </c>
      <c r="D11" s="185"/>
      <c r="E11" s="276">
        <f>'SO 05 Pol'!BA281</f>
        <v>0</v>
      </c>
      <c r="F11" s="277">
        <f>'SO 05 Pol'!BB281</f>
        <v>0</v>
      </c>
      <c r="G11" s="277">
        <f>'SO 05 Pol'!BC281</f>
        <v>0</v>
      </c>
      <c r="H11" s="277">
        <f>'SO 05 Pol'!BD281</f>
        <v>0</v>
      </c>
      <c r="I11" s="278">
        <f>'SO 05 Pol'!BE281</f>
        <v>0</v>
      </c>
    </row>
    <row r="12" spans="1:9" s="108" customFormat="1" ht="12.75">
      <c r="A12" s="275" t="str">
        <f>'SO 05 Pol'!B282</f>
        <v>87</v>
      </c>
      <c r="B12" s="62" t="str">
        <f>'SO 05 Pol'!C282</f>
        <v>Potrubí z trub z plastických hmot</v>
      </c>
      <c r="D12" s="185"/>
      <c r="E12" s="276">
        <f>'SO 05 Pol'!BA323</f>
        <v>0</v>
      </c>
      <c r="F12" s="277">
        <f>'SO 05 Pol'!BB323</f>
        <v>0</v>
      </c>
      <c r="G12" s="277">
        <f>'SO 05 Pol'!BC323</f>
        <v>0</v>
      </c>
      <c r="H12" s="277">
        <f>'SO 05 Pol'!BD323</f>
        <v>0</v>
      </c>
      <c r="I12" s="278">
        <f>'SO 05 Pol'!BE323</f>
        <v>0</v>
      </c>
    </row>
    <row r="13" spans="1:9" s="108" customFormat="1" ht="12.75">
      <c r="A13" s="275" t="str">
        <f>'SO 05 Pol'!B324</f>
        <v>89</v>
      </c>
      <c r="B13" s="62" t="str">
        <f>'SO 05 Pol'!C324</f>
        <v>Ostatní konstrukce na trubním vedení</v>
      </c>
      <c r="D13" s="185"/>
      <c r="E13" s="276">
        <f>'SO 05 Pol'!BA340</f>
        <v>0</v>
      </c>
      <c r="F13" s="277">
        <f>'SO 05 Pol'!BB340</f>
        <v>0</v>
      </c>
      <c r="G13" s="277">
        <f>'SO 05 Pol'!BC340</f>
        <v>0</v>
      </c>
      <c r="H13" s="277">
        <f>'SO 05 Pol'!BD340</f>
        <v>0</v>
      </c>
      <c r="I13" s="278">
        <f>'SO 05 Pol'!BE340</f>
        <v>0</v>
      </c>
    </row>
    <row r="14" spans="1:9" s="108" customFormat="1" ht="13.5" thickBot="1">
      <c r="A14" s="275" t="str">
        <f>'SO 05 Pol'!B341</f>
        <v>99</v>
      </c>
      <c r="B14" s="62" t="str">
        <f>'SO 05 Pol'!C341</f>
        <v>Staveništní přesun hmot</v>
      </c>
      <c r="D14" s="185"/>
      <c r="E14" s="276">
        <f>'SO 05 Pol'!BA343</f>
        <v>0</v>
      </c>
      <c r="F14" s="277">
        <f>'SO 05 Pol'!BB343</f>
        <v>0</v>
      </c>
      <c r="G14" s="277">
        <f>'SO 05 Pol'!BC343</f>
        <v>0</v>
      </c>
      <c r="H14" s="277">
        <f>'SO 05 Pol'!BD343</f>
        <v>0</v>
      </c>
      <c r="I14" s="278">
        <f>'SO 05 Pol'!BE343</f>
        <v>0</v>
      </c>
    </row>
    <row r="15" spans="1:9" s="14" customFormat="1" ht="13.5" thickBot="1">
      <c r="A15" s="186"/>
      <c r="B15" s="187" t="s">
        <v>74</v>
      </c>
      <c r="C15" s="187"/>
      <c r="D15" s="188"/>
      <c r="E15" s="189">
        <f>SUM(E7:E14)</f>
        <v>0</v>
      </c>
      <c r="F15" s="190">
        <f>SUM(F7:F14)</f>
        <v>0</v>
      </c>
      <c r="G15" s="190">
        <f>SUM(G7:G14)</f>
        <v>0</v>
      </c>
      <c r="H15" s="190">
        <f>SUM(H7:H14)</f>
        <v>0</v>
      </c>
      <c r="I15" s="191">
        <f>SUM(I7:I14)</f>
        <v>0</v>
      </c>
    </row>
    <row r="16" spans="1:9" ht="12.75">
      <c r="A16" s="108"/>
      <c r="B16" s="108"/>
      <c r="C16" s="108"/>
      <c r="D16" s="108"/>
      <c r="E16" s="108"/>
      <c r="F16" s="108"/>
      <c r="G16" s="108"/>
      <c r="H16" s="108"/>
      <c r="I16" s="108"/>
    </row>
    <row r="17" spans="1:57" ht="19.5" customHeight="1">
      <c r="A17" s="177" t="s">
        <v>75</v>
      </c>
      <c r="B17" s="177"/>
      <c r="C17" s="177"/>
      <c r="D17" s="177"/>
      <c r="E17" s="177"/>
      <c r="F17" s="177"/>
      <c r="G17" s="192"/>
      <c r="H17" s="177"/>
      <c r="I17" s="177"/>
      <c r="BA17" s="114"/>
      <c r="BB17" s="114"/>
      <c r="BC17" s="114"/>
      <c r="BD17" s="114"/>
      <c r="BE17" s="114"/>
    </row>
    <row r="18" ht="13.5" thickBot="1"/>
    <row r="19" spans="1:9" ht="12.75">
      <c r="A19" s="143" t="s">
        <v>76</v>
      </c>
      <c r="B19" s="144"/>
      <c r="C19" s="144"/>
      <c r="D19" s="193"/>
      <c r="E19" s="194" t="s">
        <v>77</v>
      </c>
      <c r="F19" s="195" t="s">
        <v>13</v>
      </c>
      <c r="G19" s="196" t="s">
        <v>78</v>
      </c>
      <c r="H19" s="197"/>
      <c r="I19" s="198" t="s">
        <v>77</v>
      </c>
    </row>
    <row r="20" spans="1:53" ht="12.75">
      <c r="A20" s="137"/>
      <c r="B20" s="128"/>
      <c r="C20" s="128"/>
      <c r="D20" s="199"/>
      <c r="E20" s="200"/>
      <c r="F20" s="201"/>
      <c r="G20" s="202">
        <f>CHOOSE(BA20+1,E15+F15,E15+F15+H15,E15+F15+G15+H15,E15,F15,H15,G15,H15+G15,0)</f>
        <v>0</v>
      </c>
      <c r="H20" s="203"/>
      <c r="I20" s="204">
        <f>E20+F20*G20/100</f>
        <v>0</v>
      </c>
      <c r="BA20" s="1">
        <v>8</v>
      </c>
    </row>
    <row r="21" spans="1:9" ht="13.5" thickBot="1">
      <c r="A21" s="205"/>
      <c r="B21" s="206" t="s">
        <v>79</v>
      </c>
      <c r="C21" s="207"/>
      <c r="D21" s="208"/>
      <c r="E21" s="209"/>
      <c r="F21" s="210"/>
      <c r="G21" s="210"/>
      <c r="H21" s="766">
        <f>SUM(I20:I20)</f>
        <v>0</v>
      </c>
      <c r="I21" s="767"/>
    </row>
    <row r="23" spans="2:9" ht="12.75">
      <c r="B23" s="14"/>
      <c r="F23" s="211"/>
      <c r="G23" s="212"/>
      <c r="H23" s="212"/>
      <c r="I23" s="46"/>
    </row>
    <row r="24" spans="6:9" ht="12.75">
      <c r="F24" s="211"/>
      <c r="G24" s="212"/>
      <c r="H24" s="212"/>
      <c r="I24" s="46"/>
    </row>
    <row r="25" spans="6:9" ht="12.75">
      <c r="F25" s="211"/>
      <c r="G25" s="212"/>
      <c r="H25" s="212"/>
      <c r="I25" s="46"/>
    </row>
    <row r="26" spans="6:9" ht="12.75">
      <c r="F26" s="211"/>
      <c r="G26" s="212"/>
      <c r="H26" s="212"/>
      <c r="I26" s="46"/>
    </row>
    <row r="27" spans="6:9" ht="12.75">
      <c r="F27" s="211"/>
      <c r="G27" s="212"/>
      <c r="H27" s="212"/>
      <c r="I27" s="46"/>
    </row>
    <row r="28" spans="6:9" ht="12.75">
      <c r="F28" s="211"/>
      <c r="G28" s="212"/>
      <c r="H28" s="212"/>
      <c r="I28" s="46"/>
    </row>
    <row r="29" spans="6:9" ht="12.75">
      <c r="F29" s="211"/>
      <c r="G29" s="212"/>
      <c r="H29" s="212"/>
      <c r="I29" s="46"/>
    </row>
    <row r="30" spans="6:9" ht="12.75">
      <c r="F30" s="211"/>
      <c r="G30" s="212"/>
      <c r="H30" s="212"/>
      <c r="I30" s="46"/>
    </row>
    <row r="31" spans="6:9" ht="12.75">
      <c r="F31" s="211"/>
      <c r="G31" s="212"/>
      <c r="H31" s="212"/>
      <c r="I31" s="46"/>
    </row>
    <row r="32" spans="6:9" ht="12.75">
      <c r="F32" s="211"/>
      <c r="G32" s="212"/>
      <c r="H32" s="212"/>
      <c r="I32" s="46"/>
    </row>
    <row r="33" spans="6:9" ht="12.75">
      <c r="F33" s="211"/>
      <c r="G33" s="212"/>
      <c r="H33" s="212"/>
      <c r="I33" s="46"/>
    </row>
    <row r="34" spans="6:9" ht="12.75">
      <c r="F34" s="211"/>
      <c r="G34" s="212"/>
      <c r="H34" s="212"/>
      <c r="I34" s="46"/>
    </row>
    <row r="35" spans="6:9" ht="12.75">
      <c r="F35" s="211"/>
      <c r="G35" s="212"/>
      <c r="H35" s="212"/>
      <c r="I35" s="46"/>
    </row>
    <row r="36" spans="6:9" ht="12.75">
      <c r="F36" s="211"/>
      <c r="G36" s="212"/>
      <c r="H36" s="212"/>
      <c r="I36" s="46"/>
    </row>
    <row r="37" spans="6:9" ht="12.75">
      <c r="F37" s="211"/>
      <c r="G37" s="212"/>
      <c r="H37" s="212"/>
      <c r="I37" s="46"/>
    </row>
    <row r="38" spans="6:9" ht="12.75">
      <c r="F38" s="211"/>
      <c r="G38" s="212"/>
      <c r="H38" s="212"/>
      <c r="I38" s="46"/>
    </row>
    <row r="39" spans="6:9" ht="12.75">
      <c r="F39" s="211"/>
      <c r="G39" s="212"/>
      <c r="H39" s="212"/>
      <c r="I39" s="46"/>
    </row>
    <row r="40" spans="6:9" ht="12.75">
      <c r="F40" s="211"/>
      <c r="G40" s="212"/>
      <c r="H40" s="212"/>
      <c r="I40" s="46"/>
    </row>
    <row r="41" spans="6:9" ht="12.75">
      <c r="F41" s="211"/>
      <c r="G41" s="212"/>
      <c r="H41" s="212"/>
      <c r="I41" s="46"/>
    </row>
    <row r="42" spans="6:9" ht="12.75">
      <c r="F42" s="211"/>
      <c r="G42" s="212"/>
      <c r="H42" s="212"/>
      <c r="I42" s="46"/>
    </row>
    <row r="43" spans="6:9" ht="12.75">
      <c r="F43" s="211"/>
      <c r="G43" s="212"/>
      <c r="H43" s="212"/>
      <c r="I43" s="46"/>
    </row>
    <row r="44" spans="6:9" ht="12.75">
      <c r="F44" s="211"/>
      <c r="G44" s="212"/>
      <c r="H44" s="212"/>
      <c r="I44" s="46"/>
    </row>
    <row r="45" spans="6:9" ht="12.75">
      <c r="F45" s="211"/>
      <c r="G45" s="212"/>
      <c r="H45" s="212"/>
      <c r="I45" s="46"/>
    </row>
    <row r="46" spans="6:9" ht="12.75">
      <c r="F46" s="211"/>
      <c r="G46" s="212"/>
      <c r="H46" s="212"/>
      <c r="I46" s="46"/>
    </row>
    <row r="47" spans="6:9" ht="12.75">
      <c r="F47" s="211"/>
      <c r="G47" s="212"/>
      <c r="H47" s="212"/>
      <c r="I47" s="46"/>
    </row>
    <row r="48" spans="6:9" ht="12.75">
      <c r="F48" s="211"/>
      <c r="G48" s="212"/>
      <c r="H48" s="212"/>
      <c r="I48" s="46"/>
    </row>
    <row r="49" spans="6:9" ht="12.75">
      <c r="F49" s="211"/>
      <c r="G49" s="212"/>
      <c r="H49" s="212"/>
      <c r="I49" s="46"/>
    </row>
    <row r="50" spans="6:9" ht="12.75">
      <c r="F50" s="211"/>
      <c r="G50" s="212"/>
      <c r="H50" s="212"/>
      <c r="I50" s="46"/>
    </row>
    <row r="51" spans="6:9" ht="12.75">
      <c r="F51" s="211"/>
      <c r="G51" s="212"/>
      <c r="H51" s="212"/>
      <c r="I51" s="46"/>
    </row>
    <row r="52" spans="6:9" ht="12.75">
      <c r="F52" s="211"/>
      <c r="G52" s="212"/>
      <c r="H52" s="212"/>
      <c r="I52" s="46"/>
    </row>
    <row r="53" spans="6:9" ht="12.75">
      <c r="F53" s="211"/>
      <c r="G53" s="212"/>
      <c r="H53" s="212"/>
      <c r="I53" s="46"/>
    </row>
    <row r="54" spans="6:9" ht="12.75">
      <c r="F54" s="211"/>
      <c r="G54" s="212"/>
      <c r="H54" s="212"/>
      <c r="I54" s="46"/>
    </row>
    <row r="55" spans="6:9" ht="12.75">
      <c r="F55" s="211"/>
      <c r="G55" s="212"/>
      <c r="H55" s="212"/>
      <c r="I55" s="46"/>
    </row>
    <row r="56" spans="6:9" ht="12.75">
      <c r="F56" s="211"/>
      <c r="G56" s="212"/>
      <c r="H56" s="212"/>
      <c r="I56" s="46"/>
    </row>
    <row r="57" spans="6:9" ht="12.75">
      <c r="F57" s="211"/>
      <c r="G57" s="212"/>
      <c r="H57" s="212"/>
      <c r="I57" s="46"/>
    </row>
    <row r="58" spans="6:9" ht="12.75">
      <c r="F58" s="211"/>
      <c r="G58" s="212"/>
      <c r="H58" s="212"/>
      <c r="I58" s="46"/>
    </row>
    <row r="59" spans="6:9" ht="12.75">
      <c r="F59" s="211"/>
      <c r="G59" s="212"/>
      <c r="H59" s="212"/>
      <c r="I59" s="46"/>
    </row>
    <row r="60" spans="6:9" ht="12.75">
      <c r="F60" s="211"/>
      <c r="G60" s="212"/>
      <c r="H60" s="212"/>
      <c r="I60" s="46"/>
    </row>
    <row r="61" spans="6:9" ht="12.75">
      <c r="F61" s="211"/>
      <c r="G61" s="212"/>
      <c r="H61" s="212"/>
      <c r="I61" s="46"/>
    </row>
    <row r="62" spans="6:9" ht="12.75">
      <c r="F62" s="211"/>
      <c r="G62" s="212"/>
      <c r="H62" s="212"/>
      <c r="I62" s="46"/>
    </row>
    <row r="63" spans="6:9" ht="12.75">
      <c r="F63" s="211"/>
      <c r="G63" s="212"/>
      <c r="H63" s="212"/>
      <c r="I63" s="46"/>
    </row>
    <row r="64" spans="6:9" ht="12.75">
      <c r="F64" s="211"/>
      <c r="G64" s="212"/>
      <c r="H64" s="212"/>
      <c r="I64" s="46"/>
    </row>
    <row r="65" spans="6:9" ht="12.75">
      <c r="F65" s="211"/>
      <c r="G65" s="212"/>
      <c r="H65" s="212"/>
      <c r="I65" s="46"/>
    </row>
    <row r="66" spans="6:9" ht="12.75">
      <c r="F66" s="211"/>
      <c r="G66" s="212"/>
      <c r="H66" s="212"/>
      <c r="I66" s="46"/>
    </row>
    <row r="67" spans="6:9" ht="12.75">
      <c r="F67" s="211"/>
      <c r="G67" s="212"/>
      <c r="H67" s="212"/>
      <c r="I67" s="46"/>
    </row>
    <row r="68" spans="6:9" ht="12.75">
      <c r="F68" s="211"/>
      <c r="G68" s="212"/>
      <c r="H68" s="212"/>
      <c r="I68" s="46"/>
    </row>
    <row r="69" spans="6:9" ht="12.75">
      <c r="F69" s="211"/>
      <c r="G69" s="212"/>
      <c r="H69" s="212"/>
      <c r="I69" s="46"/>
    </row>
    <row r="70" spans="6:9" ht="12.75">
      <c r="F70" s="211"/>
      <c r="G70" s="212"/>
      <c r="H70" s="212"/>
      <c r="I70" s="46"/>
    </row>
    <row r="71" spans="6:9" ht="12.75">
      <c r="F71" s="211"/>
      <c r="G71" s="212"/>
      <c r="H71" s="212"/>
      <c r="I71" s="46"/>
    </row>
    <row r="72" spans="6:9" ht="12.75">
      <c r="F72" s="211"/>
      <c r="G72" s="212"/>
      <c r="H72" s="212"/>
      <c r="I72" s="46"/>
    </row>
  </sheetData>
  <mergeCells count="4">
    <mergeCell ref="A1:B1"/>
    <mergeCell ref="A2:B2"/>
    <mergeCell ref="G2:I2"/>
    <mergeCell ref="H21:I21"/>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 1565-51; Sušice – stavební úpravy v ulici Hájkova&amp;R&amp;9&amp;P/&amp;N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CB416"/>
  <sheetViews>
    <sheetView showGridLines="0" showZeros="0" view="pageBreakPreview" zoomScaleSheetLayoutView="100" workbookViewId="0" topLeftCell="A1">
      <selection activeCell="A1" sqref="A1:G1"/>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625" style="213" customWidth="1"/>
    <col min="13" max="13" width="45.375" style="213" customWidth="1"/>
    <col min="14" max="16384" width="9.125" style="213" customWidth="1"/>
  </cols>
  <sheetData>
    <row r="1" spans="1:7" ht="15.75">
      <c r="A1" s="771" t="s">
        <v>80</v>
      </c>
      <c r="B1" s="771"/>
      <c r="C1" s="771"/>
      <c r="D1" s="771"/>
      <c r="E1" s="771"/>
      <c r="F1" s="771"/>
      <c r="G1" s="771"/>
    </row>
    <row r="2" spans="2:7" ht="14.25" customHeight="1" thickBot="1">
      <c r="B2" s="214"/>
      <c r="C2" s="215"/>
      <c r="D2" s="215"/>
      <c r="E2" s="216"/>
      <c r="F2" s="215"/>
      <c r="G2" s="215"/>
    </row>
    <row r="3" spans="1:7" ht="13.5" thickTop="1">
      <c r="A3" s="759" t="s">
        <v>3</v>
      </c>
      <c r="B3" s="760"/>
      <c r="C3" s="167" t="s">
        <v>99</v>
      </c>
      <c r="D3" s="217"/>
      <c r="E3" s="218" t="s">
        <v>81</v>
      </c>
      <c r="F3" s="219" t="str">
        <f>'SO 05 Rek'!H1</f>
        <v>1565-51</v>
      </c>
      <c r="G3" s="220"/>
    </row>
    <row r="4" spans="1:7" ht="13.5" thickBot="1">
      <c r="A4" s="772" t="s">
        <v>71</v>
      </c>
      <c r="B4" s="762"/>
      <c r="C4" s="173" t="s">
        <v>2283</v>
      </c>
      <c r="D4" s="221"/>
      <c r="E4" s="773" t="str">
        <f>'SO 05 Rek'!G2</f>
        <v>Kanalizační přípojky_I/19</v>
      </c>
      <c r="F4" s="774"/>
      <c r="G4" s="775"/>
    </row>
    <row r="5" spans="1:7" ht="13.5" thickTop="1">
      <c r="A5" s="222"/>
      <c r="G5" s="224"/>
    </row>
    <row r="6" spans="1:11" ht="27" customHeight="1">
      <c r="A6" s="225" t="s">
        <v>82</v>
      </c>
      <c r="B6" s="226" t="s">
        <v>83</v>
      </c>
      <c r="C6" s="226" t="s">
        <v>84</v>
      </c>
      <c r="D6" s="226" t="s">
        <v>85</v>
      </c>
      <c r="E6" s="227" t="s">
        <v>86</v>
      </c>
      <c r="F6" s="226" t="s">
        <v>87</v>
      </c>
      <c r="G6" s="228" t="s">
        <v>88</v>
      </c>
      <c r="H6" s="229" t="s">
        <v>89</v>
      </c>
      <c r="I6" s="229" t="s">
        <v>90</v>
      </c>
      <c r="J6" s="229" t="s">
        <v>91</v>
      </c>
      <c r="K6" s="229" t="s">
        <v>92</v>
      </c>
    </row>
    <row r="7" spans="1:15" ht="12.75">
      <c r="A7" s="230" t="s">
        <v>93</v>
      </c>
      <c r="B7" s="231" t="s">
        <v>94</v>
      </c>
      <c r="C7" s="232" t="s">
        <v>95</v>
      </c>
      <c r="D7" s="233"/>
      <c r="E7" s="234"/>
      <c r="F7" s="234"/>
      <c r="G7" s="235"/>
      <c r="H7" s="236"/>
      <c r="I7" s="237"/>
      <c r="J7" s="238"/>
      <c r="K7" s="239"/>
      <c r="O7" s="240">
        <v>1</v>
      </c>
    </row>
    <row r="8" spans="1:80" ht="12.75">
      <c r="A8" s="241">
        <v>1</v>
      </c>
      <c r="B8" s="242" t="s">
        <v>184</v>
      </c>
      <c r="C8" s="243" t="s">
        <v>185</v>
      </c>
      <c r="D8" s="244" t="s">
        <v>186</v>
      </c>
      <c r="E8" s="245">
        <v>1.85</v>
      </c>
      <c r="F8" s="828"/>
      <c r="G8" s="246">
        <f>E8*F8</f>
        <v>0</v>
      </c>
      <c r="H8" s="247">
        <v>0</v>
      </c>
      <c r="I8" s="248">
        <f>E8*H8</f>
        <v>0</v>
      </c>
      <c r="J8" s="247">
        <v>0</v>
      </c>
      <c r="K8" s="248">
        <f>E8*J8</f>
        <v>0</v>
      </c>
      <c r="O8" s="240">
        <v>2</v>
      </c>
      <c r="AA8" s="213">
        <v>1</v>
      </c>
      <c r="AB8" s="213">
        <v>1</v>
      </c>
      <c r="AC8" s="213">
        <v>1</v>
      </c>
      <c r="AZ8" s="213">
        <v>1</v>
      </c>
      <c r="BA8" s="213">
        <f>IF(AZ8=1,G8,0)</f>
        <v>0</v>
      </c>
      <c r="BB8" s="213">
        <f>IF(AZ8=2,G8,0)</f>
        <v>0</v>
      </c>
      <c r="BC8" s="213">
        <f>IF(AZ8=3,G8,0)</f>
        <v>0</v>
      </c>
      <c r="BD8" s="213">
        <f>IF(AZ8=4,G8,0)</f>
        <v>0</v>
      </c>
      <c r="BE8" s="213">
        <f>IF(AZ8=5,G8,0)</f>
        <v>0</v>
      </c>
      <c r="CA8" s="240">
        <v>1</v>
      </c>
      <c r="CB8" s="240">
        <v>1</v>
      </c>
    </row>
    <row r="9" spans="1:15" ht="22.5">
      <c r="A9" s="249"/>
      <c r="B9" s="250"/>
      <c r="C9" s="768" t="s">
        <v>2285</v>
      </c>
      <c r="D9" s="769"/>
      <c r="E9" s="769"/>
      <c r="F9" s="769"/>
      <c r="G9" s="770"/>
      <c r="I9" s="251"/>
      <c r="K9" s="251"/>
      <c r="L9" s="252" t="s">
        <v>2285</v>
      </c>
      <c r="O9" s="240">
        <v>3</v>
      </c>
    </row>
    <row r="10" spans="1:15" ht="12.75">
      <c r="A10" s="249"/>
      <c r="B10" s="253"/>
      <c r="C10" s="809" t="s">
        <v>2286</v>
      </c>
      <c r="D10" s="810"/>
      <c r="E10" s="254">
        <v>1</v>
      </c>
      <c r="F10" s="255"/>
      <c r="G10" s="256"/>
      <c r="H10" s="257"/>
      <c r="I10" s="251"/>
      <c r="J10" s="258"/>
      <c r="K10" s="251"/>
      <c r="M10" s="252" t="s">
        <v>2286</v>
      </c>
      <c r="O10" s="240"/>
    </row>
    <row r="11" spans="1:15" ht="12.75">
      <c r="A11" s="249"/>
      <c r="B11" s="253"/>
      <c r="C11" s="809" t="s">
        <v>2287</v>
      </c>
      <c r="D11" s="810"/>
      <c r="E11" s="254">
        <v>0.5</v>
      </c>
      <c r="F11" s="255"/>
      <c r="G11" s="256"/>
      <c r="H11" s="257"/>
      <c r="I11" s="251"/>
      <c r="J11" s="258"/>
      <c r="K11" s="251"/>
      <c r="M11" s="252" t="s">
        <v>2287</v>
      </c>
      <c r="O11" s="240"/>
    </row>
    <row r="12" spans="1:15" ht="12.75">
      <c r="A12" s="249"/>
      <c r="B12" s="253"/>
      <c r="C12" s="809" t="s">
        <v>2288</v>
      </c>
      <c r="D12" s="810"/>
      <c r="E12" s="254">
        <v>0.1</v>
      </c>
      <c r="F12" s="255"/>
      <c r="G12" s="256"/>
      <c r="H12" s="257"/>
      <c r="I12" s="251"/>
      <c r="J12" s="258"/>
      <c r="K12" s="251"/>
      <c r="M12" s="252" t="s">
        <v>2288</v>
      </c>
      <c r="O12" s="240"/>
    </row>
    <row r="13" spans="1:15" ht="12.75">
      <c r="A13" s="249"/>
      <c r="B13" s="253"/>
      <c r="C13" s="809" t="s">
        <v>2289</v>
      </c>
      <c r="D13" s="810"/>
      <c r="E13" s="254">
        <v>0.25</v>
      </c>
      <c r="F13" s="255"/>
      <c r="G13" s="256"/>
      <c r="H13" s="257"/>
      <c r="I13" s="251"/>
      <c r="J13" s="258"/>
      <c r="K13" s="251"/>
      <c r="M13" s="252" t="s">
        <v>2289</v>
      </c>
      <c r="O13" s="240"/>
    </row>
    <row r="14" spans="1:80" ht="12.75">
      <c r="A14" s="241">
        <v>2</v>
      </c>
      <c r="B14" s="242" t="s">
        <v>2290</v>
      </c>
      <c r="C14" s="243" t="s">
        <v>2291</v>
      </c>
      <c r="D14" s="244" t="s">
        <v>186</v>
      </c>
      <c r="E14" s="245">
        <v>88.126</v>
      </c>
      <c r="F14" s="828"/>
      <c r="G14" s="246">
        <f>E14*F14</f>
        <v>0</v>
      </c>
      <c r="H14" s="247">
        <v>0</v>
      </c>
      <c r="I14" s="248">
        <f>E14*H14</f>
        <v>0</v>
      </c>
      <c r="J14" s="247">
        <v>0</v>
      </c>
      <c r="K14" s="248">
        <f>E14*J14</f>
        <v>0</v>
      </c>
      <c r="O14" s="240">
        <v>2</v>
      </c>
      <c r="AA14" s="213">
        <v>1</v>
      </c>
      <c r="AB14" s="213">
        <v>1</v>
      </c>
      <c r="AC14" s="213">
        <v>1</v>
      </c>
      <c r="AZ14" s="213">
        <v>1</v>
      </c>
      <c r="BA14" s="213">
        <f>IF(AZ14=1,G14,0)</f>
        <v>0</v>
      </c>
      <c r="BB14" s="213">
        <f>IF(AZ14=2,G14,0)</f>
        <v>0</v>
      </c>
      <c r="BC14" s="213">
        <f>IF(AZ14=3,G14,0)</f>
        <v>0</v>
      </c>
      <c r="BD14" s="213">
        <f>IF(AZ14=4,G14,0)</f>
        <v>0</v>
      </c>
      <c r="BE14" s="213">
        <f>IF(AZ14=5,G14,0)</f>
        <v>0</v>
      </c>
      <c r="CA14" s="240">
        <v>1</v>
      </c>
      <c r="CB14" s="240">
        <v>1</v>
      </c>
    </row>
    <row r="15" spans="1:15" ht="12.75">
      <c r="A15" s="249"/>
      <c r="B15" s="250"/>
      <c r="C15" s="768" t="s">
        <v>1213</v>
      </c>
      <c r="D15" s="769"/>
      <c r="E15" s="769"/>
      <c r="F15" s="769"/>
      <c r="G15" s="770"/>
      <c r="I15" s="251"/>
      <c r="K15" s="251"/>
      <c r="L15" s="252" t="s">
        <v>1213</v>
      </c>
      <c r="O15" s="240">
        <v>3</v>
      </c>
    </row>
    <row r="16" spans="1:15" ht="22.5">
      <c r="A16" s="249"/>
      <c r="B16" s="250"/>
      <c r="C16" s="768" t="s">
        <v>1214</v>
      </c>
      <c r="D16" s="769"/>
      <c r="E16" s="769"/>
      <c r="F16" s="769"/>
      <c r="G16" s="770"/>
      <c r="I16" s="251"/>
      <c r="K16" s="251"/>
      <c r="L16" s="252" t="s">
        <v>1214</v>
      </c>
      <c r="O16" s="240">
        <v>3</v>
      </c>
    </row>
    <row r="17" spans="1:15" ht="22.5">
      <c r="A17" s="249"/>
      <c r="B17" s="250"/>
      <c r="C17" s="768" t="s">
        <v>1867</v>
      </c>
      <c r="D17" s="769"/>
      <c r="E17" s="769"/>
      <c r="F17" s="769"/>
      <c r="G17" s="770"/>
      <c r="I17" s="251"/>
      <c r="K17" s="251"/>
      <c r="L17" s="252" t="s">
        <v>1867</v>
      </c>
      <c r="O17" s="240">
        <v>3</v>
      </c>
    </row>
    <row r="18" spans="1:15" ht="22.5">
      <c r="A18" s="249"/>
      <c r="B18" s="253"/>
      <c r="C18" s="809" t="s">
        <v>2292</v>
      </c>
      <c r="D18" s="810"/>
      <c r="E18" s="254">
        <v>14.076</v>
      </c>
      <c r="F18" s="255"/>
      <c r="G18" s="256"/>
      <c r="H18" s="257"/>
      <c r="I18" s="251"/>
      <c r="J18" s="258"/>
      <c r="K18" s="251"/>
      <c r="M18" s="252" t="s">
        <v>2292</v>
      </c>
      <c r="O18" s="240"/>
    </row>
    <row r="19" spans="1:15" ht="22.5">
      <c r="A19" s="249"/>
      <c r="B19" s="253"/>
      <c r="C19" s="809" t="s">
        <v>2293</v>
      </c>
      <c r="D19" s="810"/>
      <c r="E19" s="254">
        <v>6.12</v>
      </c>
      <c r="F19" s="255"/>
      <c r="G19" s="256"/>
      <c r="H19" s="257"/>
      <c r="I19" s="251"/>
      <c r="J19" s="258"/>
      <c r="K19" s="251"/>
      <c r="M19" s="252" t="s">
        <v>2293</v>
      </c>
      <c r="O19" s="240"/>
    </row>
    <row r="20" spans="1:15" ht="22.5">
      <c r="A20" s="249"/>
      <c r="B20" s="253"/>
      <c r="C20" s="809" t="s">
        <v>2294</v>
      </c>
      <c r="D20" s="810"/>
      <c r="E20" s="254">
        <v>3.672</v>
      </c>
      <c r="F20" s="255"/>
      <c r="G20" s="256"/>
      <c r="H20" s="257"/>
      <c r="I20" s="251"/>
      <c r="J20" s="258"/>
      <c r="K20" s="251"/>
      <c r="M20" s="252" t="s">
        <v>2294</v>
      </c>
      <c r="O20" s="240"/>
    </row>
    <row r="21" spans="1:15" ht="22.5">
      <c r="A21" s="249"/>
      <c r="B21" s="253"/>
      <c r="C21" s="809" t="s">
        <v>2295</v>
      </c>
      <c r="D21" s="810"/>
      <c r="E21" s="254">
        <v>30.294</v>
      </c>
      <c r="F21" s="255"/>
      <c r="G21" s="256"/>
      <c r="H21" s="257"/>
      <c r="I21" s="251"/>
      <c r="J21" s="258"/>
      <c r="K21" s="251"/>
      <c r="M21" s="252" t="s">
        <v>2295</v>
      </c>
      <c r="O21" s="240"/>
    </row>
    <row r="22" spans="1:15" ht="22.5">
      <c r="A22" s="249"/>
      <c r="B22" s="253"/>
      <c r="C22" s="809" t="s">
        <v>2296</v>
      </c>
      <c r="D22" s="810"/>
      <c r="E22" s="254">
        <v>0.972</v>
      </c>
      <c r="F22" s="255"/>
      <c r="G22" s="256"/>
      <c r="H22" s="257"/>
      <c r="I22" s="251"/>
      <c r="J22" s="258"/>
      <c r="K22" s="251"/>
      <c r="M22" s="252" t="s">
        <v>2296</v>
      </c>
      <c r="O22" s="240"/>
    </row>
    <row r="23" spans="1:15" ht="22.5">
      <c r="A23" s="249"/>
      <c r="B23" s="253"/>
      <c r="C23" s="809" t="s">
        <v>2297</v>
      </c>
      <c r="D23" s="810"/>
      <c r="E23" s="254">
        <v>2.754</v>
      </c>
      <c r="F23" s="255"/>
      <c r="G23" s="256"/>
      <c r="H23" s="257"/>
      <c r="I23" s="251"/>
      <c r="J23" s="258"/>
      <c r="K23" s="251"/>
      <c r="M23" s="252" t="s">
        <v>2297</v>
      </c>
      <c r="O23" s="240"/>
    </row>
    <row r="24" spans="1:15" ht="22.5">
      <c r="A24" s="249"/>
      <c r="B24" s="253"/>
      <c r="C24" s="809" t="s">
        <v>2298</v>
      </c>
      <c r="D24" s="810"/>
      <c r="E24" s="254">
        <v>1.836</v>
      </c>
      <c r="F24" s="255"/>
      <c r="G24" s="256"/>
      <c r="H24" s="257"/>
      <c r="I24" s="251"/>
      <c r="J24" s="258"/>
      <c r="K24" s="251"/>
      <c r="M24" s="252" t="s">
        <v>2298</v>
      </c>
      <c r="O24" s="240"/>
    </row>
    <row r="25" spans="1:15" ht="22.5">
      <c r="A25" s="249"/>
      <c r="B25" s="253"/>
      <c r="C25" s="809" t="s">
        <v>2299</v>
      </c>
      <c r="D25" s="810"/>
      <c r="E25" s="254">
        <v>3.06</v>
      </c>
      <c r="F25" s="255"/>
      <c r="G25" s="256"/>
      <c r="H25" s="257"/>
      <c r="I25" s="251"/>
      <c r="J25" s="258"/>
      <c r="K25" s="251"/>
      <c r="M25" s="252" t="s">
        <v>2299</v>
      </c>
      <c r="O25" s="240"/>
    </row>
    <row r="26" spans="1:15" ht="22.5">
      <c r="A26" s="249"/>
      <c r="B26" s="253"/>
      <c r="C26" s="809" t="s">
        <v>2300</v>
      </c>
      <c r="D26" s="810"/>
      <c r="E26" s="254">
        <v>3.672</v>
      </c>
      <c r="F26" s="255"/>
      <c r="G26" s="256"/>
      <c r="H26" s="257"/>
      <c r="I26" s="251"/>
      <c r="J26" s="258"/>
      <c r="K26" s="251"/>
      <c r="M26" s="252" t="s">
        <v>2300</v>
      </c>
      <c r="O26" s="240"/>
    </row>
    <row r="27" spans="1:15" ht="22.5">
      <c r="A27" s="249"/>
      <c r="B27" s="253"/>
      <c r="C27" s="809" t="s">
        <v>2301</v>
      </c>
      <c r="D27" s="810"/>
      <c r="E27" s="254">
        <v>6.12</v>
      </c>
      <c r="F27" s="255"/>
      <c r="G27" s="256"/>
      <c r="H27" s="257"/>
      <c r="I27" s="251"/>
      <c r="J27" s="258"/>
      <c r="K27" s="251"/>
      <c r="M27" s="252" t="s">
        <v>2301</v>
      </c>
      <c r="O27" s="240"/>
    </row>
    <row r="28" spans="1:15" ht="22.5">
      <c r="A28" s="249"/>
      <c r="B28" s="253"/>
      <c r="C28" s="809" t="s">
        <v>2302</v>
      </c>
      <c r="D28" s="810"/>
      <c r="E28" s="254">
        <v>0.612</v>
      </c>
      <c r="F28" s="255"/>
      <c r="G28" s="256"/>
      <c r="H28" s="257"/>
      <c r="I28" s="251"/>
      <c r="J28" s="258"/>
      <c r="K28" s="251"/>
      <c r="M28" s="252" t="s">
        <v>2302</v>
      </c>
      <c r="O28" s="240"/>
    </row>
    <row r="29" spans="1:15" ht="22.5">
      <c r="A29" s="249"/>
      <c r="B29" s="253"/>
      <c r="C29" s="809" t="s">
        <v>2303</v>
      </c>
      <c r="D29" s="810"/>
      <c r="E29" s="254">
        <v>3.06</v>
      </c>
      <c r="F29" s="255"/>
      <c r="G29" s="256"/>
      <c r="H29" s="257"/>
      <c r="I29" s="251"/>
      <c r="J29" s="258"/>
      <c r="K29" s="251"/>
      <c r="M29" s="252" t="s">
        <v>2303</v>
      </c>
      <c r="O29" s="240"/>
    </row>
    <row r="30" spans="1:15" ht="22.5">
      <c r="A30" s="249"/>
      <c r="B30" s="253"/>
      <c r="C30" s="809" t="s">
        <v>2304</v>
      </c>
      <c r="D30" s="810"/>
      <c r="E30" s="254">
        <v>0.486</v>
      </c>
      <c r="F30" s="255"/>
      <c r="G30" s="256"/>
      <c r="H30" s="257"/>
      <c r="I30" s="251"/>
      <c r="J30" s="258"/>
      <c r="K30" s="251"/>
      <c r="M30" s="252" t="s">
        <v>2304</v>
      </c>
      <c r="O30" s="240"/>
    </row>
    <row r="31" spans="1:15" ht="22.5">
      <c r="A31" s="249"/>
      <c r="B31" s="253"/>
      <c r="C31" s="809" t="s">
        <v>2305</v>
      </c>
      <c r="D31" s="810"/>
      <c r="E31" s="254">
        <v>4.16</v>
      </c>
      <c r="F31" s="255"/>
      <c r="G31" s="256"/>
      <c r="H31" s="257"/>
      <c r="I31" s="251"/>
      <c r="J31" s="258"/>
      <c r="K31" s="251"/>
      <c r="M31" s="252" t="s">
        <v>2305</v>
      </c>
      <c r="O31" s="240"/>
    </row>
    <row r="32" spans="1:15" ht="22.5">
      <c r="A32" s="249"/>
      <c r="B32" s="253"/>
      <c r="C32" s="809" t="s">
        <v>2306</v>
      </c>
      <c r="D32" s="810"/>
      <c r="E32" s="254">
        <v>0.32</v>
      </c>
      <c r="F32" s="255"/>
      <c r="G32" s="256"/>
      <c r="H32" s="257"/>
      <c r="I32" s="251"/>
      <c r="J32" s="258"/>
      <c r="K32" s="251"/>
      <c r="M32" s="252" t="s">
        <v>2306</v>
      </c>
      <c r="O32" s="240"/>
    </row>
    <row r="33" spans="1:15" ht="22.5">
      <c r="A33" s="249"/>
      <c r="B33" s="253"/>
      <c r="C33" s="809" t="s">
        <v>2307</v>
      </c>
      <c r="D33" s="810"/>
      <c r="E33" s="254">
        <v>6.912</v>
      </c>
      <c r="F33" s="255"/>
      <c r="G33" s="256"/>
      <c r="H33" s="257"/>
      <c r="I33" s="251"/>
      <c r="J33" s="258"/>
      <c r="K33" s="251"/>
      <c r="M33" s="252" t="s">
        <v>2307</v>
      </c>
      <c r="O33" s="240"/>
    </row>
    <row r="34" spans="1:80" ht="12.75">
      <c r="A34" s="241">
        <v>3</v>
      </c>
      <c r="B34" s="242" t="s">
        <v>1219</v>
      </c>
      <c r="C34" s="243" t="s">
        <v>1220</v>
      </c>
      <c r="D34" s="244" t="s">
        <v>186</v>
      </c>
      <c r="E34" s="245">
        <v>110.1575</v>
      </c>
      <c r="F34" s="828"/>
      <c r="G34" s="246">
        <f>E34*F34</f>
        <v>0</v>
      </c>
      <c r="H34" s="247">
        <v>0</v>
      </c>
      <c r="I34" s="248">
        <f>E34*H34</f>
        <v>0</v>
      </c>
      <c r="J34" s="247">
        <v>0</v>
      </c>
      <c r="K34" s="248">
        <f>E34*J34</f>
        <v>0</v>
      </c>
      <c r="O34" s="240">
        <v>2</v>
      </c>
      <c r="AA34" s="213">
        <v>1</v>
      </c>
      <c r="AB34" s="213">
        <v>1</v>
      </c>
      <c r="AC34" s="213">
        <v>1</v>
      </c>
      <c r="AZ34" s="213">
        <v>1</v>
      </c>
      <c r="BA34" s="213">
        <f>IF(AZ34=1,G34,0)</f>
        <v>0</v>
      </c>
      <c r="BB34" s="213">
        <f>IF(AZ34=2,G34,0)</f>
        <v>0</v>
      </c>
      <c r="BC34" s="213">
        <f>IF(AZ34=3,G34,0)</f>
        <v>0</v>
      </c>
      <c r="BD34" s="213">
        <f>IF(AZ34=4,G34,0)</f>
        <v>0</v>
      </c>
      <c r="BE34" s="213">
        <f>IF(AZ34=5,G34,0)</f>
        <v>0</v>
      </c>
      <c r="CA34" s="240">
        <v>1</v>
      </c>
      <c r="CB34" s="240">
        <v>1</v>
      </c>
    </row>
    <row r="35" spans="1:15" ht="12.75">
      <c r="A35" s="249"/>
      <c r="B35" s="250"/>
      <c r="C35" s="768" t="s">
        <v>1221</v>
      </c>
      <c r="D35" s="769"/>
      <c r="E35" s="769"/>
      <c r="F35" s="769"/>
      <c r="G35" s="770"/>
      <c r="I35" s="251"/>
      <c r="K35" s="251"/>
      <c r="L35" s="252" t="s">
        <v>1221</v>
      </c>
      <c r="O35" s="240">
        <v>3</v>
      </c>
    </row>
    <row r="36" spans="1:15" ht="22.5">
      <c r="A36" s="249"/>
      <c r="B36" s="250"/>
      <c r="C36" s="768" t="s">
        <v>1214</v>
      </c>
      <c r="D36" s="769"/>
      <c r="E36" s="769"/>
      <c r="F36" s="769"/>
      <c r="G36" s="770"/>
      <c r="I36" s="251"/>
      <c r="K36" s="251"/>
      <c r="L36" s="252" t="s">
        <v>1214</v>
      </c>
      <c r="O36" s="240">
        <v>3</v>
      </c>
    </row>
    <row r="37" spans="1:15" ht="22.5">
      <c r="A37" s="249"/>
      <c r="B37" s="250"/>
      <c r="C37" s="768" t="s">
        <v>1867</v>
      </c>
      <c r="D37" s="769"/>
      <c r="E37" s="769"/>
      <c r="F37" s="769"/>
      <c r="G37" s="770"/>
      <c r="I37" s="251"/>
      <c r="K37" s="251"/>
      <c r="L37" s="252" t="s">
        <v>1867</v>
      </c>
      <c r="O37" s="240">
        <v>3</v>
      </c>
    </row>
    <row r="38" spans="1:15" ht="22.5">
      <c r="A38" s="249"/>
      <c r="B38" s="253"/>
      <c r="C38" s="809" t="s">
        <v>2308</v>
      </c>
      <c r="D38" s="810"/>
      <c r="E38" s="254">
        <v>17.595</v>
      </c>
      <c r="F38" s="255"/>
      <c r="G38" s="256"/>
      <c r="H38" s="257"/>
      <c r="I38" s="251"/>
      <c r="J38" s="258"/>
      <c r="K38" s="251"/>
      <c r="M38" s="252" t="s">
        <v>2308</v>
      </c>
      <c r="O38" s="240"/>
    </row>
    <row r="39" spans="1:15" ht="22.5">
      <c r="A39" s="249"/>
      <c r="B39" s="253"/>
      <c r="C39" s="809" t="s">
        <v>2309</v>
      </c>
      <c r="D39" s="810"/>
      <c r="E39" s="254">
        <v>7.65</v>
      </c>
      <c r="F39" s="255"/>
      <c r="G39" s="256"/>
      <c r="H39" s="257"/>
      <c r="I39" s="251"/>
      <c r="J39" s="258"/>
      <c r="K39" s="251"/>
      <c r="M39" s="252" t="s">
        <v>2309</v>
      </c>
      <c r="O39" s="240"/>
    </row>
    <row r="40" spans="1:15" ht="22.5">
      <c r="A40" s="249"/>
      <c r="B40" s="253"/>
      <c r="C40" s="809" t="s">
        <v>2310</v>
      </c>
      <c r="D40" s="810"/>
      <c r="E40" s="254">
        <v>4.59</v>
      </c>
      <c r="F40" s="255"/>
      <c r="G40" s="256"/>
      <c r="H40" s="257"/>
      <c r="I40" s="251"/>
      <c r="J40" s="258"/>
      <c r="K40" s="251"/>
      <c r="M40" s="252" t="s">
        <v>2310</v>
      </c>
      <c r="O40" s="240"/>
    </row>
    <row r="41" spans="1:15" ht="22.5">
      <c r="A41" s="249"/>
      <c r="B41" s="253"/>
      <c r="C41" s="809" t="s">
        <v>2311</v>
      </c>
      <c r="D41" s="810"/>
      <c r="E41" s="254">
        <v>37.8675</v>
      </c>
      <c r="F41" s="255"/>
      <c r="G41" s="256"/>
      <c r="H41" s="257"/>
      <c r="I41" s="251"/>
      <c r="J41" s="258"/>
      <c r="K41" s="251"/>
      <c r="M41" s="252" t="s">
        <v>2311</v>
      </c>
      <c r="O41" s="240"/>
    </row>
    <row r="42" spans="1:15" ht="22.5">
      <c r="A42" s="249"/>
      <c r="B42" s="253"/>
      <c r="C42" s="809" t="s">
        <v>2312</v>
      </c>
      <c r="D42" s="810"/>
      <c r="E42" s="254">
        <v>1.215</v>
      </c>
      <c r="F42" s="255"/>
      <c r="G42" s="256"/>
      <c r="H42" s="257"/>
      <c r="I42" s="251"/>
      <c r="J42" s="258"/>
      <c r="K42" s="251"/>
      <c r="M42" s="252" t="s">
        <v>2312</v>
      </c>
      <c r="O42" s="240"/>
    </row>
    <row r="43" spans="1:15" ht="22.5">
      <c r="A43" s="249"/>
      <c r="B43" s="253"/>
      <c r="C43" s="809" t="s">
        <v>2313</v>
      </c>
      <c r="D43" s="810"/>
      <c r="E43" s="254">
        <v>3.4425</v>
      </c>
      <c r="F43" s="255"/>
      <c r="G43" s="256"/>
      <c r="H43" s="257"/>
      <c r="I43" s="251"/>
      <c r="J43" s="258"/>
      <c r="K43" s="251"/>
      <c r="M43" s="252" t="s">
        <v>2313</v>
      </c>
      <c r="O43" s="240"/>
    </row>
    <row r="44" spans="1:15" ht="22.5">
      <c r="A44" s="249"/>
      <c r="B44" s="253"/>
      <c r="C44" s="809" t="s">
        <v>2314</v>
      </c>
      <c r="D44" s="810"/>
      <c r="E44" s="254">
        <v>2.295</v>
      </c>
      <c r="F44" s="255"/>
      <c r="G44" s="256"/>
      <c r="H44" s="257"/>
      <c r="I44" s="251"/>
      <c r="J44" s="258"/>
      <c r="K44" s="251"/>
      <c r="M44" s="252" t="s">
        <v>2314</v>
      </c>
      <c r="O44" s="240"/>
    </row>
    <row r="45" spans="1:15" ht="22.5">
      <c r="A45" s="249"/>
      <c r="B45" s="253"/>
      <c r="C45" s="809" t="s">
        <v>2315</v>
      </c>
      <c r="D45" s="810"/>
      <c r="E45" s="254">
        <v>3.825</v>
      </c>
      <c r="F45" s="255"/>
      <c r="G45" s="256"/>
      <c r="H45" s="257"/>
      <c r="I45" s="251"/>
      <c r="J45" s="258"/>
      <c r="K45" s="251"/>
      <c r="M45" s="252" t="s">
        <v>2315</v>
      </c>
      <c r="O45" s="240"/>
    </row>
    <row r="46" spans="1:15" ht="22.5">
      <c r="A46" s="249"/>
      <c r="B46" s="253"/>
      <c r="C46" s="809" t="s">
        <v>2316</v>
      </c>
      <c r="D46" s="810"/>
      <c r="E46" s="254">
        <v>4.59</v>
      </c>
      <c r="F46" s="255"/>
      <c r="G46" s="256"/>
      <c r="H46" s="257"/>
      <c r="I46" s="251"/>
      <c r="J46" s="258"/>
      <c r="K46" s="251"/>
      <c r="M46" s="252" t="s">
        <v>2316</v>
      </c>
      <c r="O46" s="240"/>
    </row>
    <row r="47" spans="1:15" ht="22.5">
      <c r="A47" s="249"/>
      <c r="B47" s="253"/>
      <c r="C47" s="809" t="s">
        <v>2317</v>
      </c>
      <c r="D47" s="810"/>
      <c r="E47" s="254">
        <v>7.65</v>
      </c>
      <c r="F47" s="255"/>
      <c r="G47" s="256"/>
      <c r="H47" s="257"/>
      <c r="I47" s="251"/>
      <c r="J47" s="258"/>
      <c r="K47" s="251"/>
      <c r="M47" s="252" t="s">
        <v>2317</v>
      </c>
      <c r="O47" s="240"/>
    </row>
    <row r="48" spans="1:15" ht="22.5">
      <c r="A48" s="249"/>
      <c r="B48" s="253"/>
      <c r="C48" s="809" t="s">
        <v>2318</v>
      </c>
      <c r="D48" s="810"/>
      <c r="E48" s="254">
        <v>0.765</v>
      </c>
      <c r="F48" s="255"/>
      <c r="G48" s="256"/>
      <c r="H48" s="257"/>
      <c r="I48" s="251"/>
      <c r="J48" s="258"/>
      <c r="K48" s="251"/>
      <c r="M48" s="252" t="s">
        <v>2318</v>
      </c>
      <c r="O48" s="240"/>
    </row>
    <row r="49" spans="1:15" ht="22.5">
      <c r="A49" s="249"/>
      <c r="B49" s="253"/>
      <c r="C49" s="809" t="s">
        <v>2319</v>
      </c>
      <c r="D49" s="810"/>
      <c r="E49" s="254">
        <v>3.825</v>
      </c>
      <c r="F49" s="255"/>
      <c r="G49" s="256"/>
      <c r="H49" s="257"/>
      <c r="I49" s="251"/>
      <c r="J49" s="258"/>
      <c r="K49" s="251"/>
      <c r="M49" s="252" t="s">
        <v>2319</v>
      </c>
      <c r="O49" s="240"/>
    </row>
    <row r="50" spans="1:15" ht="22.5">
      <c r="A50" s="249"/>
      <c r="B50" s="253"/>
      <c r="C50" s="809" t="s">
        <v>2320</v>
      </c>
      <c r="D50" s="810"/>
      <c r="E50" s="254">
        <v>0.6075</v>
      </c>
      <c r="F50" s="255"/>
      <c r="G50" s="256"/>
      <c r="H50" s="257"/>
      <c r="I50" s="251"/>
      <c r="J50" s="258"/>
      <c r="K50" s="251"/>
      <c r="M50" s="252" t="s">
        <v>2320</v>
      </c>
      <c r="O50" s="240"/>
    </row>
    <row r="51" spans="1:15" ht="22.5">
      <c r="A51" s="249"/>
      <c r="B51" s="253"/>
      <c r="C51" s="809" t="s">
        <v>2321</v>
      </c>
      <c r="D51" s="810"/>
      <c r="E51" s="254">
        <v>5.2</v>
      </c>
      <c r="F51" s="255"/>
      <c r="G51" s="256"/>
      <c r="H51" s="257"/>
      <c r="I51" s="251"/>
      <c r="J51" s="258"/>
      <c r="K51" s="251"/>
      <c r="M51" s="252" t="s">
        <v>2321</v>
      </c>
      <c r="O51" s="240"/>
    </row>
    <row r="52" spans="1:15" ht="22.5">
      <c r="A52" s="249"/>
      <c r="B52" s="253"/>
      <c r="C52" s="809" t="s">
        <v>2322</v>
      </c>
      <c r="D52" s="810"/>
      <c r="E52" s="254">
        <v>0.4</v>
      </c>
      <c r="F52" s="255"/>
      <c r="G52" s="256"/>
      <c r="H52" s="257"/>
      <c r="I52" s="251"/>
      <c r="J52" s="258"/>
      <c r="K52" s="251"/>
      <c r="M52" s="252" t="s">
        <v>2322</v>
      </c>
      <c r="O52" s="240"/>
    </row>
    <row r="53" spans="1:15" ht="22.5">
      <c r="A53" s="249"/>
      <c r="B53" s="253"/>
      <c r="C53" s="809" t="s">
        <v>2323</v>
      </c>
      <c r="D53" s="810"/>
      <c r="E53" s="254">
        <v>8.64</v>
      </c>
      <c r="F53" s="255"/>
      <c r="G53" s="256"/>
      <c r="H53" s="257"/>
      <c r="I53" s="251"/>
      <c r="J53" s="258"/>
      <c r="K53" s="251"/>
      <c r="M53" s="252" t="s">
        <v>2323</v>
      </c>
      <c r="O53" s="240"/>
    </row>
    <row r="54" spans="1:80" ht="12.75">
      <c r="A54" s="241">
        <v>4</v>
      </c>
      <c r="B54" s="242" t="s">
        <v>1226</v>
      </c>
      <c r="C54" s="243" t="s">
        <v>1227</v>
      </c>
      <c r="D54" s="244" t="s">
        <v>186</v>
      </c>
      <c r="E54" s="245">
        <v>99.1418</v>
      </c>
      <c r="F54" s="828"/>
      <c r="G54" s="246">
        <f>E54*F54</f>
        <v>0</v>
      </c>
      <c r="H54" s="247">
        <v>0</v>
      </c>
      <c r="I54" s="248">
        <f>E54*H54</f>
        <v>0</v>
      </c>
      <c r="J54" s="247">
        <v>0</v>
      </c>
      <c r="K54" s="248">
        <f>E54*J54</f>
        <v>0</v>
      </c>
      <c r="O54" s="240">
        <v>2</v>
      </c>
      <c r="AA54" s="213">
        <v>1</v>
      </c>
      <c r="AB54" s="213">
        <v>1</v>
      </c>
      <c r="AC54" s="213">
        <v>1</v>
      </c>
      <c r="AZ54" s="213">
        <v>1</v>
      </c>
      <c r="BA54" s="213">
        <f>IF(AZ54=1,G54,0)</f>
        <v>0</v>
      </c>
      <c r="BB54" s="213">
        <f>IF(AZ54=2,G54,0)</f>
        <v>0</v>
      </c>
      <c r="BC54" s="213">
        <f>IF(AZ54=3,G54,0)</f>
        <v>0</v>
      </c>
      <c r="BD54" s="213">
        <f>IF(AZ54=4,G54,0)</f>
        <v>0</v>
      </c>
      <c r="BE54" s="213">
        <f>IF(AZ54=5,G54,0)</f>
        <v>0</v>
      </c>
      <c r="CA54" s="240">
        <v>1</v>
      </c>
      <c r="CB54" s="240">
        <v>1</v>
      </c>
    </row>
    <row r="55" spans="1:15" ht="12.75">
      <c r="A55" s="249"/>
      <c r="B55" s="250"/>
      <c r="C55" s="768" t="s">
        <v>1465</v>
      </c>
      <c r="D55" s="769"/>
      <c r="E55" s="769"/>
      <c r="F55" s="769"/>
      <c r="G55" s="770"/>
      <c r="I55" s="251"/>
      <c r="K55" s="251"/>
      <c r="L55" s="252" t="s">
        <v>1465</v>
      </c>
      <c r="O55" s="240">
        <v>3</v>
      </c>
    </row>
    <row r="56" spans="1:15" ht="12.75">
      <c r="A56" s="249"/>
      <c r="B56" s="250"/>
      <c r="C56" s="768" t="s">
        <v>1466</v>
      </c>
      <c r="D56" s="769"/>
      <c r="E56" s="769"/>
      <c r="F56" s="769"/>
      <c r="G56" s="770"/>
      <c r="I56" s="251"/>
      <c r="K56" s="251"/>
      <c r="L56" s="252" t="s">
        <v>1466</v>
      </c>
      <c r="O56" s="240">
        <v>3</v>
      </c>
    </row>
    <row r="57" spans="1:15" ht="12.75">
      <c r="A57" s="249"/>
      <c r="B57" s="250"/>
      <c r="C57" s="768"/>
      <c r="D57" s="769"/>
      <c r="E57" s="769"/>
      <c r="F57" s="769"/>
      <c r="G57" s="770"/>
      <c r="I57" s="251"/>
      <c r="K57" s="251"/>
      <c r="L57" s="252"/>
      <c r="O57" s="240">
        <v>3</v>
      </c>
    </row>
    <row r="58" spans="1:15" ht="12.75">
      <c r="A58" s="249"/>
      <c r="B58" s="250"/>
      <c r="C58" s="768" t="s">
        <v>1228</v>
      </c>
      <c r="D58" s="769"/>
      <c r="E58" s="769"/>
      <c r="F58" s="769"/>
      <c r="G58" s="770"/>
      <c r="I58" s="251"/>
      <c r="K58" s="251"/>
      <c r="L58" s="252" t="s">
        <v>1228</v>
      </c>
      <c r="O58" s="240">
        <v>3</v>
      </c>
    </row>
    <row r="59" spans="1:15" ht="12.75">
      <c r="A59" s="249"/>
      <c r="B59" s="250"/>
      <c r="C59" s="768" t="s">
        <v>1229</v>
      </c>
      <c r="D59" s="769"/>
      <c r="E59" s="769"/>
      <c r="F59" s="769"/>
      <c r="G59" s="770"/>
      <c r="I59" s="251"/>
      <c r="K59" s="251"/>
      <c r="L59" s="252" t="s">
        <v>1229</v>
      </c>
      <c r="O59" s="240">
        <v>3</v>
      </c>
    </row>
    <row r="60" spans="1:15" ht="12.75">
      <c r="A60" s="249"/>
      <c r="B60" s="250"/>
      <c r="C60" s="768" t="s">
        <v>1230</v>
      </c>
      <c r="D60" s="769"/>
      <c r="E60" s="769"/>
      <c r="F60" s="769"/>
      <c r="G60" s="770"/>
      <c r="I60" s="251"/>
      <c r="K60" s="251"/>
      <c r="L60" s="252" t="s">
        <v>1230</v>
      </c>
      <c r="O60" s="240">
        <v>3</v>
      </c>
    </row>
    <row r="61" spans="1:15" ht="22.5">
      <c r="A61" s="249"/>
      <c r="B61" s="253"/>
      <c r="C61" s="809" t="s">
        <v>2324</v>
      </c>
      <c r="D61" s="810"/>
      <c r="E61" s="254">
        <v>15.8355</v>
      </c>
      <c r="F61" s="255"/>
      <c r="G61" s="256"/>
      <c r="H61" s="257"/>
      <c r="I61" s="251"/>
      <c r="J61" s="258"/>
      <c r="K61" s="251"/>
      <c r="M61" s="252" t="s">
        <v>2324</v>
      </c>
      <c r="O61" s="240"/>
    </row>
    <row r="62" spans="1:15" ht="22.5">
      <c r="A62" s="249"/>
      <c r="B62" s="253"/>
      <c r="C62" s="809" t="s">
        <v>2325</v>
      </c>
      <c r="D62" s="810"/>
      <c r="E62" s="254">
        <v>6.885</v>
      </c>
      <c r="F62" s="255"/>
      <c r="G62" s="256"/>
      <c r="H62" s="257"/>
      <c r="I62" s="251"/>
      <c r="J62" s="258"/>
      <c r="K62" s="251"/>
      <c r="M62" s="252" t="s">
        <v>2325</v>
      </c>
      <c r="O62" s="240"/>
    </row>
    <row r="63" spans="1:15" ht="22.5">
      <c r="A63" s="249"/>
      <c r="B63" s="253"/>
      <c r="C63" s="809" t="s">
        <v>2326</v>
      </c>
      <c r="D63" s="810"/>
      <c r="E63" s="254">
        <v>4.131</v>
      </c>
      <c r="F63" s="255"/>
      <c r="G63" s="256"/>
      <c r="H63" s="257"/>
      <c r="I63" s="251"/>
      <c r="J63" s="258"/>
      <c r="K63" s="251"/>
      <c r="M63" s="252" t="s">
        <v>2326</v>
      </c>
      <c r="O63" s="240"/>
    </row>
    <row r="64" spans="1:15" ht="22.5">
      <c r="A64" s="249"/>
      <c r="B64" s="253"/>
      <c r="C64" s="809" t="s">
        <v>2327</v>
      </c>
      <c r="D64" s="810"/>
      <c r="E64" s="254">
        <v>34.0808</v>
      </c>
      <c r="F64" s="255"/>
      <c r="G64" s="256"/>
      <c r="H64" s="257"/>
      <c r="I64" s="251"/>
      <c r="J64" s="258"/>
      <c r="K64" s="251"/>
      <c r="M64" s="252" t="s">
        <v>2327</v>
      </c>
      <c r="O64" s="240"/>
    </row>
    <row r="65" spans="1:15" ht="22.5">
      <c r="A65" s="249"/>
      <c r="B65" s="253"/>
      <c r="C65" s="809" t="s">
        <v>2328</v>
      </c>
      <c r="D65" s="810"/>
      <c r="E65" s="254">
        <v>1.0935</v>
      </c>
      <c r="F65" s="255"/>
      <c r="G65" s="256"/>
      <c r="H65" s="257"/>
      <c r="I65" s="251"/>
      <c r="J65" s="258"/>
      <c r="K65" s="251"/>
      <c r="M65" s="252" t="s">
        <v>2328</v>
      </c>
      <c r="O65" s="240"/>
    </row>
    <row r="66" spans="1:15" ht="22.5">
      <c r="A66" s="249"/>
      <c r="B66" s="253"/>
      <c r="C66" s="809" t="s">
        <v>2329</v>
      </c>
      <c r="D66" s="810"/>
      <c r="E66" s="254">
        <v>3.0983</v>
      </c>
      <c r="F66" s="255"/>
      <c r="G66" s="256"/>
      <c r="H66" s="257"/>
      <c r="I66" s="251"/>
      <c r="J66" s="258"/>
      <c r="K66" s="251"/>
      <c r="M66" s="252" t="s">
        <v>2329</v>
      </c>
      <c r="O66" s="240"/>
    </row>
    <row r="67" spans="1:15" ht="22.5">
      <c r="A67" s="249"/>
      <c r="B67" s="253"/>
      <c r="C67" s="809" t="s">
        <v>2330</v>
      </c>
      <c r="D67" s="810"/>
      <c r="E67" s="254">
        <v>2.0655</v>
      </c>
      <c r="F67" s="255"/>
      <c r="G67" s="256"/>
      <c r="H67" s="257"/>
      <c r="I67" s="251"/>
      <c r="J67" s="258"/>
      <c r="K67" s="251"/>
      <c r="M67" s="252" t="s">
        <v>2330</v>
      </c>
      <c r="O67" s="240"/>
    </row>
    <row r="68" spans="1:15" ht="22.5">
      <c r="A68" s="249"/>
      <c r="B68" s="253"/>
      <c r="C68" s="809" t="s">
        <v>2331</v>
      </c>
      <c r="D68" s="810"/>
      <c r="E68" s="254">
        <v>3.4425</v>
      </c>
      <c r="F68" s="255"/>
      <c r="G68" s="256"/>
      <c r="H68" s="257"/>
      <c r="I68" s="251"/>
      <c r="J68" s="258"/>
      <c r="K68" s="251"/>
      <c r="M68" s="252" t="s">
        <v>2331</v>
      </c>
      <c r="O68" s="240"/>
    </row>
    <row r="69" spans="1:15" ht="22.5">
      <c r="A69" s="249"/>
      <c r="B69" s="253"/>
      <c r="C69" s="809" t="s">
        <v>2332</v>
      </c>
      <c r="D69" s="810"/>
      <c r="E69" s="254">
        <v>4.131</v>
      </c>
      <c r="F69" s="255"/>
      <c r="G69" s="256"/>
      <c r="H69" s="257"/>
      <c r="I69" s="251"/>
      <c r="J69" s="258"/>
      <c r="K69" s="251"/>
      <c r="M69" s="252" t="s">
        <v>2332</v>
      </c>
      <c r="O69" s="240"/>
    </row>
    <row r="70" spans="1:15" ht="22.5">
      <c r="A70" s="249"/>
      <c r="B70" s="253"/>
      <c r="C70" s="809" t="s">
        <v>2333</v>
      </c>
      <c r="D70" s="810"/>
      <c r="E70" s="254">
        <v>6.885</v>
      </c>
      <c r="F70" s="255"/>
      <c r="G70" s="256"/>
      <c r="H70" s="257"/>
      <c r="I70" s="251"/>
      <c r="J70" s="258"/>
      <c r="K70" s="251"/>
      <c r="M70" s="252" t="s">
        <v>2333</v>
      </c>
      <c r="O70" s="240"/>
    </row>
    <row r="71" spans="1:15" ht="22.5">
      <c r="A71" s="249"/>
      <c r="B71" s="253"/>
      <c r="C71" s="809" t="s">
        <v>2334</v>
      </c>
      <c r="D71" s="810"/>
      <c r="E71" s="254">
        <v>0.6885</v>
      </c>
      <c r="F71" s="255"/>
      <c r="G71" s="256"/>
      <c r="H71" s="257"/>
      <c r="I71" s="251"/>
      <c r="J71" s="258"/>
      <c r="K71" s="251"/>
      <c r="M71" s="252" t="s">
        <v>2334</v>
      </c>
      <c r="O71" s="240"/>
    </row>
    <row r="72" spans="1:15" ht="22.5">
      <c r="A72" s="249"/>
      <c r="B72" s="253"/>
      <c r="C72" s="809" t="s">
        <v>2335</v>
      </c>
      <c r="D72" s="810"/>
      <c r="E72" s="254">
        <v>3.4425</v>
      </c>
      <c r="F72" s="255"/>
      <c r="G72" s="256"/>
      <c r="H72" s="257"/>
      <c r="I72" s="251"/>
      <c r="J72" s="258"/>
      <c r="K72" s="251"/>
      <c r="M72" s="252" t="s">
        <v>2335</v>
      </c>
      <c r="O72" s="240"/>
    </row>
    <row r="73" spans="1:15" ht="22.5">
      <c r="A73" s="249"/>
      <c r="B73" s="253"/>
      <c r="C73" s="809" t="s">
        <v>2336</v>
      </c>
      <c r="D73" s="810"/>
      <c r="E73" s="254">
        <v>0.5468</v>
      </c>
      <c r="F73" s="255"/>
      <c r="G73" s="256"/>
      <c r="H73" s="257"/>
      <c r="I73" s="251"/>
      <c r="J73" s="258"/>
      <c r="K73" s="251"/>
      <c r="M73" s="252" t="s">
        <v>2336</v>
      </c>
      <c r="O73" s="240"/>
    </row>
    <row r="74" spans="1:15" ht="22.5">
      <c r="A74" s="249"/>
      <c r="B74" s="253"/>
      <c r="C74" s="809" t="s">
        <v>2337</v>
      </c>
      <c r="D74" s="810"/>
      <c r="E74" s="254">
        <v>4.68</v>
      </c>
      <c r="F74" s="255"/>
      <c r="G74" s="256"/>
      <c r="H74" s="257"/>
      <c r="I74" s="251"/>
      <c r="J74" s="258"/>
      <c r="K74" s="251"/>
      <c r="M74" s="252" t="s">
        <v>2337</v>
      </c>
      <c r="O74" s="240"/>
    </row>
    <row r="75" spans="1:15" ht="22.5">
      <c r="A75" s="249"/>
      <c r="B75" s="253"/>
      <c r="C75" s="809" t="s">
        <v>2338</v>
      </c>
      <c r="D75" s="810"/>
      <c r="E75" s="254">
        <v>0.36</v>
      </c>
      <c r="F75" s="255"/>
      <c r="G75" s="256"/>
      <c r="H75" s="257"/>
      <c r="I75" s="251"/>
      <c r="J75" s="258"/>
      <c r="K75" s="251"/>
      <c r="M75" s="252" t="s">
        <v>2338</v>
      </c>
      <c r="O75" s="240"/>
    </row>
    <row r="76" spans="1:15" ht="22.5">
      <c r="A76" s="249"/>
      <c r="B76" s="253"/>
      <c r="C76" s="809" t="s">
        <v>2339</v>
      </c>
      <c r="D76" s="810"/>
      <c r="E76" s="254">
        <v>7.776</v>
      </c>
      <c r="F76" s="255"/>
      <c r="G76" s="256"/>
      <c r="H76" s="257"/>
      <c r="I76" s="251"/>
      <c r="J76" s="258"/>
      <c r="K76" s="251"/>
      <c r="M76" s="252" t="s">
        <v>2339</v>
      </c>
      <c r="O76" s="240"/>
    </row>
    <row r="77" spans="1:80" ht="12.75">
      <c r="A77" s="241">
        <v>5</v>
      </c>
      <c r="B77" s="242" t="s">
        <v>227</v>
      </c>
      <c r="C77" s="243" t="s">
        <v>228</v>
      </c>
      <c r="D77" s="244" t="s">
        <v>186</v>
      </c>
      <c r="E77" s="245">
        <v>118.89</v>
      </c>
      <c r="F77" s="828"/>
      <c r="G77" s="246">
        <f>E77*F77</f>
        <v>0</v>
      </c>
      <c r="H77" s="247">
        <v>0</v>
      </c>
      <c r="I77" s="248">
        <f>E77*H77</f>
        <v>0</v>
      </c>
      <c r="J77" s="247">
        <v>0</v>
      </c>
      <c r="K77" s="248">
        <f>E77*J77</f>
        <v>0</v>
      </c>
      <c r="O77" s="240">
        <v>2</v>
      </c>
      <c r="AA77" s="213">
        <v>1</v>
      </c>
      <c r="AB77" s="213">
        <v>1</v>
      </c>
      <c r="AC77" s="213">
        <v>1</v>
      </c>
      <c r="AZ77" s="213">
        <v>1</v>
      </c>
      <c r="BA77" s="213">
        <f>IF(AZ77=1,G77,0)</f>
        <v>0</v>
      </c>
      <c r="BB77" s="213">
        <f>IF(AZ77=2,G77,0)</f>
        <v>0</v>
      </c>
      <c r="BC77" s="213">
        <f>IF(AZ77=3,G77,0)</f>
        <v>0</v>
      </c>
      <c r="BD77" s="213">
        <f>IF(AZ77=4,G77,0)</f>
        <v>0</v>
      </c>
      <c r="BE77" s="213">
        <f>IF(AZ77=5,G77,0)</f>
        <v>0</v>
      </c>
      <c r="CA77" s="240">
        <v>1</v>
      </c>
      <c r="CB77" s="240">
        <v>1</v>
      </c>
    </row>
    <row r="78" spans="1:15" ht="12.75">
      <c r="A78" s="249"/>
      <c r="B78" s="250"/>
      <c r="C78" s="768" t="s">
        <v>1235</v>
      </c>
      <c r="D78" s="769"/>
      <c r="E78" s="769"/>
      <c r="F78" s="769"/>
      <c r="G78" s="770"/>
      <c r="I78" s="251"/>
      <c r="K78" s="251"/>
      <c r="L78" s="252" t="s">
        <v>1235</v>
      </c>
      <c r="O78" s="240">
        <v>3</v>
      </c>
    </row>
    <row r="79" spans="1:15" ht="12.75">
      <c r="A79" s="249"/>
      <c r="B79" s="253"/>
      <c r="C79" s="809" t="s">
        <v>2340</v>
      </c>
      <c r="D79" s="810"/>
      <c r="E79" s="254">
        <v>118.89</v>
      </c>
      <c r="F79" s="255"/>
      <c r="G79" s="256"/>
      <c r="H79" s="257"/>
      <c r="I79" s="251"/>
      <c r="J79" s="258"/>
      <c r="K79" s="251"/>
      <c r="M79" s="252" t="s">
        <v>2340</v>
      </c>
      <c r="O79" s="240"/>
    </row>
    <row r="80" spans="1:80" ht="12.75">
      <c r="A80" s="241">
        <v>6</v>
      </c>
      <c r="B80" s="242" t="s">
        <v>230</v>
      </c>
      <c r="C80" s="243" t="s">
        <v>231</v>
      </c>
      <c r="D80" s="244" t="s">
        <v>186</v>
      </c>
      <c r="E80" s="245">
        <v>118.89</v>
      </c>
      <c r="F80" s="828"/>
      <c r="G80" s="246">
        <f>E80*F80</f>
        <v>0</v>
      </c>
      <c r="H80" s="247">
        <v>0</v>
      </c>
      <c r="I80" s="248">
        <f>E80*H80</f>
        <v>0</v>
      </c>
      <c r="J80" s="247">
        <v>0</v>
      </c>
      <c r="K80" s="248">
        <f>E80*J80</f>
        <v>0</v>
      </c>
      <c r="O80" s="240">
        <v>2</v>
      </c>
      <c r="AA80" s="213">
        <v>1</v>
      </c>
      <c r="AB80" s="213">
        <v>1</v>
      </c>
      <c r="AC80" s="213">
        <v>1</v>
      </c>
      <c r="AZ80" s="213">
        <v>1</v>
      </c>
      <c r="BA80" s="213">
        <f>IF(AZ80=1,G80,0)</f>
        <v>0</v>
      </c>
      <c r="BB80" s="213">
        <f>IF(AZ80=2,G80,0)</f>
        <v>0</v>
      </c>
      <c r="BC80" s="213">
        <f>IF(AZ80=3,G80,0)</f>
        <v>0</v>
      </c>
      <c r="BD80" s="213">
        <f>IF(AZ80=4,G80,0)</f>
        <v>0</v>
      </c>
      <c r="BE80" s="213">
        <f>IF(AZ80=5,G80,0)</f>
        <v>0</v>
      </c>
      <c r="CA80" s="240">
        <v>1</v>
      </c>
      <c r="CB80" s="240">
        <v>1</v>
      </c>
    </row>
    <row r="81" spans="1:15" ht="12.75">
      <c r="A81" s="249"/>
      <c r="B81" s="250"/>
      <c r="C81" s="768" t="s">
        <v>1237</v>
      </c>
      <c r="D81" s="769"/>
      <c r="E81" s="769"/>
      <c r="F81" s="769"/>
      <c r="G81" s="770"/>
      <c r="I81" s="251"/>
      <c r="K81" s="251"/>
      <c r="L81" s="252" t="s">
        <v>1237</v>
      </c>
      <c r="O81" s="240">
        <v>3</v>
      </c>
    </row>
    <row r="82" spans="1:15" ht="12.75">
      <c r="A82" s="249"/>
      <c r="B82" s="253"/>
      <c r="C82" s="809" t="s">
        <v>2340</v>
      </c>
      <c r="D82" s="810"/>
      <c r="E82" s="254">
        <v>118.89</v>
      </c>
      <c r="F82" s="255"/>
      <c r="G82" s="256"/>
      <c r="H82" s="257"/>
      <c r="I82" s="251"/>
      <c r="J82" s="258"/>
      <c r="K82" s="251"/>
      <c r="M82" s="252" t="s">
        <v>2340</v>
      </c>
      <c r="O82" s="240"/>
    </row>
    <row r="83" spans="1:80" ht="12.75">
      <c r="A83" s="241">
        <v>7</v>
      </c>
      <c r="B83" s="242" t="s">
        <v>1238</v>
      </c>
      <c r="C83" s="243" t="s">
        <v>1239</v>
      </c>
      <c r="D83" s="244" t="s">
        <v>186</v>
      </c>
      <c r="E83" s="245">
        <v>22.0315</v>
      </c>
      <c r="F83" s="828"/>
      <c r="G83" s="246">
        <f>E83*F83</f>
        <v>0</v>
      </c>
      <c r="H83" s="247">
        <v>0</v>
      </c>
      <c r="I83" s="248">
        <f>E83*H83</f>
        <v>0</v>
      </c>
      <c r="J83" s="247">
        <v>0</v>
      </c>
      <c r="K83" s="248">
        <f>E83*J83</f>
        <v>0</v>
      </c>
      <c r="O83" s="240">
        <v>2</v>
      </c>
      <c r="AA83" s="213">
        <v>1</v>
      </c>
      <c r="AB83" s="213">
        <v>1</v>
      </c>
      <c r="AC83" s="213">
        <v>1</v>
      </c>
      <c r="AZ83" s="213">
        <v>1</v>
      </c>
      <c r="BA83" s="213">
        <f>IF(AZ83=1,G83,0)</f>
        <v>0</v>
      </c>
      <c r="BB83" s="213">
        <f>IF(AZ83=2,G83,0)</f>
        <v>0</v>
      </c>
      <c r="BC83" s="213">
        <f>IF(AZ83=3,G83,0)</f>
        <v>0</v>
      </c>
      <c r="BD83" s="213">
        <f>IF(AZ83=4,G83,0)</f>
        <v>0</v>
      </c>
      <c r="BE83" s="213">
        <f>IF(AZ83=5,G83,0)</f>
        <v>0</v>
      </c>
      <c r="CA83" s="240">
        <v>1</v>
      </c>
      <c r="CB83" s="240">
        <v>1</v>
      </c>
    </row>
    <row r="84" spans="1:15" ht="12.75">
      <c r="A84" s="249"/>
      <c r="B84" s="250"/>
      <c r="C84" s="768" t="s">
        <v>1240</v>
      </c>
      <c r="D84" s="769"/>
      <c r="E84" s="769"/>
      <c r="F84" s="769"/>
      <c r="G84" s="770"/>
      <c r="I84" s="251"/>
      <c r="K84" s="251"/>
      <c r="L84" s="252" t="s">
        <v>1240</v>
      </c>
      <c r="O84" s="240">
        <v>3</v>
      </c>
    </row>
    <row r="85" spans="1:15" ht="12.75">
      <c r="A85" s="249"/>
      <c r="B85" s="250"/>
      <c r="C85" s="768" t="s">
        <v>1241</v>
      </c>
      <c r="D85" s="769"/>
      <c r="E85" s="769"/>
      <c r="F85" s="769"/>
      <c r="G85" s="770"/>
      <c r="I85" s="251"/>
      <c r="K85" s="251"/>
      <c r="L85" s="252" t="s">
        <v>1241</v>
      </c>
      <c r="O85" s="240">
        <v>3</v>
      </c>
    </row>
    <row r="86" spans="1:15" ht="22.5">
      <c r="A86" s="249"/>
      <c r="B86" s="250"/>
      <c r="C86" s="768" t="s">
        <v>1867</v>
      </c>
      <c r="D86" s="769"/>
      <c r="E86" s="769"/>
      <c r="F86" s="769"/>
      <c r="G86" s="770"/>
      <c r="I86" s="251"/>
      <c r="K86" s="251"/>
      <c r="L86" s="252" t="s">
        <v>1867</v>
      </c>
      <c r="O86" s="240">
        <v>3</v>
      </c>
    </row>
    <row r="87" spans="1:15" ht="22.5">
      <c r="A87" s="249"/>
      <c r="B87" s="253"/>
      <c r="C87" s="809" t="s">
        <v>2341</v>
      </c>
      <c r="D87" s="810"/>
      <c r="E87" s="254">
        <v>3.519</v>
      </c>
      <c r="F87" s="255"/>
      <c r="G87" s="256"/>
      <c r="H87" s="257"/>
      <c r="I87" s="251"/>
      <c r="J87" s="258"/>
      <c r="K87" s="251"/>
      <c r="M87" s="252" t="s">
        <v>2341</v>
      </c>
      <c r="O87" s="240"/>
    </row>
    <row r="88" spans="1:15" ht="22.5">
      <c r="A88" s="249"/>
      <c r="B88" s="253"/>
      <c r="C88" s="809" t="s">
        <v>2342</v>
      </c>
      <c r="D88" s="810"/>
      <c r="E88" s="254">
        <v>1.53</v>
      </c>
      <c r="F88" s="255"/>
      <c r="G88" s="256"/>
      <c r="H88" s="257"/>
      <c r="I88" s="251"/>
      <c r="J88" s="258"/>
      <c r="K88" s="251"/>
      <c r="M88" s="252" t="s">
        <v>2342</v>
      </c>
      <c r="O88" s="240"/>
    </row>
    <row r="89" spans="1:15" ht="22.5">
      <c r="A89" s="249"/>
      <c r="B89" s="253"/>
      <c r="C89" s="809" t="s">
        <v>2343</v>
      </c>
      <c r="D89" s="810"/>
      <c r="E89" s="254">
        <v>0.918</v>
      </c>
      <c r="F89" s="255"/>
      <c r="G89" s="256"/>
      <c r="H89" s="257"/>
      <c r="I89" s="251"/>
      <c r="J89" s="258"/>
      <c r="K89" s="251"/>
      <c r="M89" s="252" t="s">
        <v>2343</v>
      </c>
      <c r="O89" s="240"/>
    </row>
    <row r="90" spans="1:15" ht="22.5">
      <c r="A90" s="249"/>
      <c r="B90" s="253"/>
      <c r="C90" s="809" t="s">
        <v>2344</v>
      </c>
      <c r="D90" s="810"/>
      <c r="E90" s="254">
        <v>7.5735</v>
      </c>
      <c r="F90" s="255"/>
      <c r="G90" s="256"/>
      <c r="H90" s="257"/>
      <c r="I90" s="251"/>
      <c r="J90" s="258"/>
      <c r="K90" s="251"/>
      <c r="M90" s="252" t="s">
        <v>2344</v>
      </c>
      <c r="O90" s="240"/>
    </row>
    <row r="91" spans="1:15" ht="22.5">
      <c r="A91" s="249"/>
      <c r="B91" s="253"/>
      <c r="C91" s="809" t="s">
        <v>2345</v>
      </c>
      <c r="D91" s="810"/>
      <c r="E91" s="254">
        <v>0.243</v>
      </c>
      <c r="F91" s="255"/>
      <c r="G91" s="256"/>
      <c r="H91" s="257"/>
      <c r="I91" s="251"/>
      <c r="J91" s="258"/>
      <c r="K91" s="251"/>
      <c r="M91" s="252" t="s">
        <v>2345</v>
      </c>
      <c r="O91" s="240"/>
    </row>
    <row r="92" spans="1:15" ht="22.5">
      <c r="A92" s="249"/>
      <c r="B92" s="253"/>
      <c r="C92" s="809" t="s">
        <v>2346</v>
      </c>
      <c r="D92" s="810"/>
      <c r="E92" s="254">
        <v>0.6885</v>
      </c>
      <c r="F92" s="255"/>
      <c r="G92" s="256"/>
      <c r="H92" s="257"/>
      <c r="I92" s="251"/>
      <c r="J92" s="258"/>
      <c r="K92" s="251"/>
      <c r="M92" s="252" t="s">
        <v>2346</v>
      </c>
      <c r="O92" s="240"/>
    </row>
    <row r="93" spans="1:15" ht="22.5">
      <c r="A93" s="249"/>
      <c r="B93" s="253"/>
      <c r="C93" s="809" t="s">
        <v>2347</v>
      </c>
      <c r="D93" s="810"/>
      <c r="E93" s="254">
        <v>0.459</v>
      </c>
      <c r="F93" s="255"/>
      <c r="G93" s="256"/>
      <c r="H93" s="257"/>
      <c r="I93" s="251"/>
      <c r="J93" s="258"/>
      <c r="K93" s="251"/>
      <c r="M93" s="252" t="s">
        <v>2347</v>
      </c>
      <c r="O93" s="240"/>
    </row>
    <row r="94" spans="1:15" ht="22.5">
      <c r="A94" s="249"/>
      <c r="B94" s="253"/>
      <c r="C94" s="809" t="s">
        <v>2348</v>
      </c>
      <c r="D94" s="810"/>
      <c r="E94" s="254">
        <v>0.765</v>
      </c>
      <c r="F94" s="255"/>
      <c r="G94" s="256"/>
      <c r="H94" s="257"/>
      <c r="I94" s="251"/>
      <c r="J94" s="258"/>
      <c r="K94" s="251"/>
      <c r="M94" s="252" t="s">
        <v>2348</v>
      </c>
      <c r="O94" s="240"/>
    </row>
    <row r="95" spans="1:15" ht="22.5">
      <c r="A95" s="249"/>
      <c r="B95" s="253"/>
      <c r="C95" s="809" t="s">
        <v>2349</v>
      </c>
      <c r="D95" s="810"/>
      <c r="E95" s="254">
        <v>0.918</v>
      </c>
      <c r="F95" s="255"/>
      <c r="G95" s="256"/>
      <c r="H95" s="257"/>
      <c r="I95" s="251"/>
      <c r="J95" s="258"/>
      <c r="K95" s="251"/>
      <c r="M95" s="252" t="s">
        <v>2349</v>
      </c>
      <c r="O95" s="240"/>
    </row>
    <row r="96" spans="1:15" ht="22.5">
      <c r="A96" s="249"/>
      <c r="B96" s="253"/>
      <c r="C96" s="809" t="s">
        <v>2350</v>
      </c>
      <c r="D96" s="810"/>
      <c r="E96" s="254">
        <v>1.53</v>
      </c>
      <c r="F96" s="255"/>
      <c r="G96" s="256"/>
      <c r="H96" s="257"/>
      <c r="I96" s="251"/>
      <c r="J96" s="258"/>
      <c r="K96" s="251"/>
      <c r="M96" s="252" t="s">
        <v>2350</v>
      </c>
      <c r="O96" s="240"/>
    </row>
    <row r="97" spans="1:15" ht="22.5">
      <c r="A97" s="249"/>
      <c r="B97" s="253"/>
      <c r="C97" s="809" t="s">
        <v>2351</v>
      </c>
      <c r="D97" s="810"/>
      <c r="E97" s="254">
        <v>0.153</v>
      </c>
      <c r="F97" s="255"/>
      <c r="G97" s="256"/>
      <c r="H97" s="257"/>
      <c r="I97" s="251"/>
      <c r="J97" s="258"/>
      <c r="K97" s="251"/>
      <c r="M97" s="252" t="s">
        <v>2351</v>
      </c>
      <c r="O97" s="240"/>
    </row>
    <row r="98" spans="1:15" ht="22.5">
      <c r="A98" s="249"/>
      <c r="B98" s="253"/>
      <c r="C98" s="809" t="s">
        <v>2352</v>
      </c>
      <c r="D98" s="810"/>
      <c r="E98" s="254">
        <v>0.765</v>
      </c>
      <c r="F98" s="255"/>
      <c r="G98" s="256"/>
      <c r="H98" s="257"/>
      <c r="I98" s="251"/>
      <c r="J98" s="258"/>
      <c r="K98" s="251"/>
      <c r="M98" s="252" t="s">
        <v>2352</v>
      </c>
      <c r="O98" s="240"/>
    </row>
    <row r="99" spans="1:15" ht="22.5">
      <c r="A99" s="249"/>
      <c r="B99" s="253"/>
      <c r="C99" s="809" t="s">
        <v>2353</v>
      </c>
      <c r="D99" s="810"/>
      <c r="E99" s="254">
        <v>0.1215</v>
      </c>
      <c r="F99" s="255"/>
      <c r="G99" s="256"/>
      <c r="H99" s="257"/>
      <c r="I99" s="251"/>
      <c r="J99" s="258"/>
      <c r="K99" s="251"/>
      <c r="M99" s="252" t="s">
        <v>2353</v>
      </c>
      <c r="O99" s="240"/>
    </row>
    <row r="100" spans="1:15" ht="22.5">
      <c r="A100" s="249"/>
      <c r="B100" s="253"/>
      <c r="C100" s="809" t="s">
        <v>2354</v>
      </c>
      <c r="D100" s="810"/>
      <c r="E100" s="254">
        <v>1.04</v>
      </c>
      <c r="F100" s="255"/>
      <c r="G100" s="256"/>
      <c r="H100" s="257"/>
      <c r="I100" s="251"/>
      <c r="J100" s="258"/>
      <c r="K100" s="251"/>
      <c r="M100" s="252" t="s">
        <v>2354</v>
      </c>
      <c r="O100" s="240"/>
    </row>
    <row r="101" spans="1:15" ht="22.5">
      <c r="A101" s="249"/>
      <c r="B101" s="253"/>
      <c r="C101" s="809" t="s">
        <v>2355</v>
      </c>
      <c r="D101" s="810"/>
      <c r="E101" s="254">
        <v>0.08</v>
      </c>
      <c r="F101" s="255"/>
      <c r="G101" s="256"/>
      <c r="H101" s="257"/>
      <c r="I101" s="251"/>
      <c r="J101" s="258"/>
      <c r="K101" s="251"/>
      <c r="M101" s="252" t="s">
        <v>2355</v>
      </c>
      <c r="O101" s="240"/>
    </row>
    <row r="102" spans="1:15" ht="22.5">
      <c r="A102" s="249"/>
      <c r="B102" s="253"/>
      <c r="C102" s="809" t="s">
        <v>2356</v>
      </c>
      <c r="D102" s="810"/>
      <c r="E102" s="254">
        <v>1.728</v>
      </c>
      <c r="F102" s="255"/>
      <c r="G102" s="256"/>
      <c r="H102" s="257"/>
      <c r="I102" s="251"/>
      <c r="J102" s="258"/>
      <c r="K102" s="251"/>
      <c r="M102" s="252" t="s">
        <v>2356</v>
      </c>
      <c r="O102" s="240"/>
    </row>
    <row r="103" spans="1:80" ht="12.75">
      <c r="A103" s="241">
        <v>8</v>
      </c>
      <c r="B103" s="242" t="s">
        <v>1246</v>
      </c>
      <c r="C103" s="243" t="s">
        <v>1247</v>
      </c>
      <c r="D103" s="244" t="s">
        <v>186</v>
      </c>
      <c r="E103" s="245">
        <v>22.0315</v>
      </c>
      <c r="F103" s="828"/>
      <c r="G103" s="246">
        <f>E103*F103</f>
        <v>0</v>
      </c>
      <c r="H103" s="247">
        <v>0</v>
      </c>
      <c r="I103" s="248">
        <f>E103*H103</f>
        <v>0</v>
      </c>
      <c r="J103" s="247">
        <v>0</v>
      </c>
      <c r="K103" s="248">
        <f>E103*J103</f>
        <v>0</v>
      </c>
      <c r="O103" s="240">
        <v>2</v>
      </c>
      <c r="AA103" s="213">
        <v>1</v>
      </c>
      <c r="AB103" s="213">
        <v>1</v>
      </c>
      <c r="AC103" s="213">
        <v>1</v>
      </c>
      <c r="AZ103" s="213">
        <v>1</v>
      </c>
      <c r="BA103" s="213">
        <f>IF(AZ103=1,G103,0)</f>
        <v>0</v>
      </c>
      <c r="BB103" s="213">
        <f>IF(AZ103=2,G103,0)</f>
        <v>0</v>
      </c>
      <c r="BC103" s="213">
        <f>IF(AZ103=3,G103,0)</f>
        <v>0</v>
      </c>
      <c r="BD103" s="213">
        <f>IF(AZ103=4,G103,0)</f>
        <v>0</v>
      </c>
      <c r="BE103" s="213">
        <f>IF(AZ103=5,G103,0)</f>
        <v>0</v>
      </c>
      <c r="CA103" s="240">
        <v>1</v>
      </c>
      <c r="CB103" s="240">
        <v>1</v>
      </c>
    </row>
    <row r="104" spans="1:15" ht="12.75">
      <c r="A104" s="249"/>
      <c r="B104" s="250"/>
      <c r="C104" s="768" t="s">
        <v>1228</v>
      </c>
      <c r="D104" s="769"/>
      <c r="E104" s="769"/>
      <c r="F104" s="769"/>
      <c r="G104" s="770"/>
      <c r="I104" s="251"/>
      <c r="K104" s="251"/>
      <c r="L104" s="252" t="s">
        <v>1228</v>
      </c>
      <c r="O104" s="240">
        <v>3</v>
      </c>
    </row>
    <row r="105" spans="1:15" ht="12.75">
      <c r="A105" s="249"/>
      <c r="B105" s="250"/>
      <c r="C105" s="768" t="s">
        <v>1229</v>
      </c>
      <c r="D105" s="769"/>
      <c r="E105" s="769"/>
      <c r="F105" s="769"/>
      <c r="G105" s="770"/>
      <c r="I105" s="251"/>
      <c r="K105" s="251"/>
      <c r="L105" s="252" t="s">
        <v>1229</v>
      </c>
      <c r="O105" s="240">
        <v>3</v>
      </c>
    </row>
    <row r="106" spans="1:15" ht="12.75">
      <c r="A106" s="249"/>
      <c r="B106" s="250"/>
      <c r="C106" s="768" t="s">
        <v>1230</v>
      </c>
      <c r="D106" s="769"/>
      <c r="E106" s="769"/>
      <c r="F106" s="769"/>
      <c r="G106" s="770"/>
      <c r="I106" s="251"/>
      <c r="K106" s="251"/>
      <c r="L106" s="252" t="s">
        <v>1230</v>
      </c>
      <c r="O106" s="240">
        <v>3</v>
      </c>
    </row>
    <row r="107" spans="1:15" ht="22.5">
      <c r="A107" s="249"/>
      <c r="B107" s="253"/>
      <c r="C107" s="809" t="s">
        <v>2341</v>
      </c>
      <c r="D107" s="810"/>
      <c r="E107" s="254">
        <v>3.519</v>
      </c>
      <c r="F107" s="255"/>
      <c r="G107" s="256"/>
      <c r="H107" s="257"/>
      <c r="I107" s="251"/>
      <c r="J107" s="258"/>
      <c r="K107" s="251"/>
      <c r="M107" s="252" t="s">
        <v>2341</v>
      </c>
      <c r="O107" s="240"/>
    </row>
    <row r="108" spans="1:15" ht="22.5">
      <c r="A108" s="249"/>
      <c r="B108" s="253"/>
      <c r="C108" s="809" t="s">
        <v>2342</v>
      </c>
      <c r="D108" s="810"/>
      <c r="E108" s="254">
        <v>1.53</v>
      </c>
      <c r="F108" s="255"/>
      <c r="G108" s="256"/>
      <c r="H108" s="257"/>
      <c r="I108" s="251"/>
      <c r="J108" s="258"/>
      <c r="K108" s="251"/>
      <c r="M108" s="252" t="s">
        <v>2342</v>
      </c>
      <c r="O108" s="240"/>
    </row>
    <row r="109" spans="1:15" ht="22.5">
      <c r="A109" s="249"/>
      <c r="B109" s="253"/>
      <c r="C109" s="809" t="s">
        <v>2343</v>
      </c>
      <c r="D109" s="810"/>
      <c r="E109" s="254">
        <v>0.918</v>
      </c>
      <c r="F109" s="255"/>
      <c r="G109" s="256"/>
      <c r="H109" s="257"/>
      <c r="I109" s="251"/>
      <c r="J109" s="258"/>
      <c r="K109" s="251"/>
      <c r="M109" s="252" t="s">
        <v>2343</v>
      </c>
      <c r="O109" s="240"/>
    </row>
    <row r="110" spans="1:15" ht="22.5">
      <c r="A110" s="249"/>
      <c r="B110" s="253"/>
      <c r="C110" s="809" t="s">
        <v>2344</v>
      </c>
      <c r="D110" s="810"/>
      <c r="E110" s="254">
        <v>7.5735</v>
      </c>
      <c r="F110" s="255"/>
      <c r="G110" s="256"/>
      <c r="H110" s="257"/>
      <c r="I110" s="251"/>
      <c r="J110" s="258"/>
      <c r="K110" s="251"/>
      <c r="M110" s="252" t="s">
        <v>2344</v>
      </c>
      <c r="O110" s="240"/>
    </row>
    <row r="111" spans="1:15" ht="22.5">
      <c r="A111" s="249"/>
      <c r="B111" s="253"/>
      <c r="C111" s="809" t="s">
        <v>2345</v>
      </c>
      <c r="D111" s="810"/>
      <c r="E111" s="254">
        <v>0.243</v>
      </c>
      <c r="F111" s="255"/>
      <c r="G111" s="256"/>
      <c r="H111" s="257"/>
      <c r="I111" s="251"/>
      <c r="J111" s="258"/>
      <c r="K111" s="251"/>
      <c r="M111" s="252" t="s">
        <v>2345</v>
      </c>
      <c r="O111" s="240"/>
    </row>
    <row r="112" spans="1:15" ht="22.5">
      <c r="A112" s="249"/>
      <c r="B112" s="253"/>
      <c r="C112" s="809" t="s">
        <v>2346</v>
      </c>
      <c r="D112" s="810"/>
      <c r="E112" s="254">
        <v>0.6885</v>
      </c>
      <c r="F112" s="255"/>
      <c r="G112" s="256"/>
      <c r="H112" s="257"/>
      <c r="I112" s="251"/>
      <c r="J112" s="258"/>
      <c r="K112" s="251"/>
      <c r="M112" s="252" t="s">
        <v>2346</v>
      </c>
      <c r="O112" s="240"/>
    </row>
    <row r="113" spans="1:15" ht="22.5">
      <c r="A113" s="249"/>
      <c r="B113" s="253"/>
      <c r="C113" s="809" t="s">
        <v>2347</v>
      </c>
      <c r="D113" s="810"/>
      <c r="E113" s="254">
        <v>0.459</v>
      </c>
      <c r="F113" s="255"/>
      <c r="G113" s="256"/>
      <c r="H113" s="257"/>
      <c r="I113" s="251"/>
      <c r="J113" s="258"/>
      <c r="K113" s="251"/>
      <c r="M113" s="252" t="s">
        <v>2347</v>
      </c>
      <c r="O113" s="240"/>
    </row>
    <row r="114" spans="1:15" ht="22.5">
      <c r="A114" s="249"/>
      <c r="B114" s="253"/>
      <c r="C114" s="809" t="s">
        <v>2348</v>
      </c>
      <c r="D114" s="810"/>
      <c r="E114" s="254">
        <v>0.765</v>
      </c>
      <c r="F114" s="255"/>
      <c r="G114" s="256"/>
      <c r="H114" s="257"/>
      <c r="I114" s="251"/>
      <c r="J114" s="258"/>
      <c r="K114" s="251"/>
      <c r="M114" s="252" t="s">
        <v>2348</v>
      </c>
      <c r="O114" s="240"/>
    </row>
    <row r="115" spans="1:15" ht="22.5">
      <c r="A115" s="249"/>
      <c r="B115" s="253"/>
      <c r="C115" s="809" t="s">
        <v>2349</v>
      </c>
      <c r="D115" s="810"/>
      <c r="E115" s="254">
        <v>0.918</v>
      </c>
      <c r="F115" s="255"/>
      <c r="G115" s="256"/>
      <c r="H115" s="257"/>
      <c r="I115" s="251"/>
      <c r="J115" s="258"/>
      <c r="K115" s="251"/>
      <c r="M115" s="252" t="s">
        <v>2349</v>
      </c>
      <c r="O115" s="240"/>
    </row>
    <row r="116" spans="1:15" ht="22.5">
      <c r="A116" s="249"/>
      <c r="B116" s="253"/>
      <c r="C116" s="809" t="s">
        <v>2350</v>
      </c>
      <c r="D116" s="810"/>
      <c r="E116" s="254">
        <v>1.53</v>
      </c>
      <c r="F116" s="255"/>
      <c r="G116" s="256"/>
      <c r="H116" s="257"/>
      <c r="I116" s="251"/>
      <c r="J116" s="258"/>
      <c r="K116" s="251"/>
      <c r="M116" s="252" t="s">
        <v>2350</v>
      </c>
      <c r="O116" s="240"/>
    </row>
    <row r="117" spans="1:15" ht="22.5">
      <c r="A117" s="249"/>
      <c r="B117" s="253"/>
      <c r="C117" s="809" t="s">
        <v>2351</v>
      </c>
      <c r="D117" s="810"/>
      <c r="E117" s="254">
        <v>0.153</v>
      </c>
      <c r="F117" s="255"/>
      <c r="G117" s="256"/>
      <c r="H117" s="257"/>
      <c r="I117" s="251"/>
      <c r="J117" s="258"/>
      <c r="K117" s="251"/>
      <c r="M117" s="252" t="s">
        <v>2351</v>
      </c>
      <c r="O117" s="240"/>
    </row>
    <row r="118" spans="1:15" ht="22.5">
      <c r="A118" s="249"/>
      <c r="B118" s="253"/>
      <c r="C118" s="809" t="s">
        <v>2352</v>
      </c>
      <c r="D118" s="810"/>
      <c r="E118" s="254">
        <v>0.765</v>
      </c>
      <c r="F118" s="255"/>
      <c r="G118" s="256"/>
      <c r="H118" s="257"/>
      <c r="I118" s="251"/>
      <c r="J118" s="258"/>
      <c r="K118" s="251"/>
      <c r="M118" s="252" t="s">
        <v>2352</v>
      </c>
      <c r="O118" s="240"/>
    </row>
    <row r="119" spans="1:15" ht="22.5">
      <c r="A119" s="249"/>
      <c r="B119" s="253"/>
      <c r="C119" s="809" t="s">
        <v>2353</v>
      </c>
      <c r="D119" s="810"/>
      <c r="E119" s="254">
        <v>0.1215</v>
      </c>
      <c r="F119" s="255"/>
      <c r="G119" s="256"/>
      <c r="H119" s="257"/>
      <c r="I119" s="251"/>
      <c r="J119" s="258"/>
      <c r="K119" s="251"/>
      <c r="M119" s="252" t="s">
        <v>2353</v>
      </c>
      <c r="O119" s="240"/>
    </row>
    <row r="120" spans="1:15" ht="22.5">
      <c r="A120" s="249"/>
      <c r="B120" s="253"/>
      <c r="C120" s="809" t="s">
        <v>2354</v>
      </c>
      <c r="D120" s="810"/>
      <c r="E120" s="254">
        <v>1.04</v>
      </c>
      <c r="F120" s="255"/>
      <c r="G120" s="256"/>
      <c r="H120" s="257"/>
      <c r="I120" s="251"/>
      <c r="J120" s="258"/>
      <c r="K120" s="251"/>
      <c r="M120" s="252" t="s">
        <v>2354</v>
      </c>
      <c r="O120" s="240"/>
    </row>
    <row r="121" spans="1:15" ht="22.5">
      <c r="A121" s="249"/>
      <c r="B121" s="253"/>
      <c r="C121" s="809" t="s">
        <v>2355</v>
      </c>
      <c r="D121" s="810"/>
      <c r="E121" s="254">
        <v>0.08</v>
      </c>
      <c r="F121" s="255"/>
      <c r="G121" s="256"/>
      <c r="H121" s="257"/>
      <c r="I121" s="251"/>
      <c r="J121" s="258"/>
      <c r="K121" s="251"/>
      <c r="M121" s="252" t="s">
        <v>2355</v>
      </c>
      <c r="O121" s="240"/>
    </row>
    <row r="122" spans="1:15" ht="22.5">
      <c r="A122" s="249"/>
      <c r="B122" s="253"/>
      <c r="C122" s="809" t="s">
        <v>2356</v>
      </c>
      <c r="D122" s="810"/>
      <c r="E122" s="254">
        <v>1.728</v>
      </c>
      <c r="F122" s="255"/>
      <c r="G122" s="256"/>
      <c r="H122" s="257"/>
      <c r="I122" s="251"/>
      <c r="J122" s="258"/>
      <c r="K122" s="251"/>
      <c r="M122" s="252" t="s">
        <v>2356</v>
      </c>
      <c r="O122" s="240"/>
    </row>
    <row r="123" spans="1:80" ht="12.75">
      <c r="A123" s="241">
        <v>9</v>
      </c>
      <c r="B123" s="242" t="s">
        <v>1248</v>
      </c>
      <c r="C123" s="243" t="s">
        <v>1249</v>
      </c>
      <c r="D123" s="244" t="s">
        <v>186</v>
      </c>
      <c r="E123" s="245">
        <v>79.3935</v>
      </c>
      <c r="F123" s="828"/>
      <c r="G123" s="246">
        <f>E123*F123</f>
        <v>0</v>
      </c>
      <c r="H123" s="247">
        <v>0</v>
      </c>
      <c r="I123" s="248">
        <f>E123*H123</f>
        <v>0</v>
      </c>
      <c r="J123" s="247">
        <v>0</v>
      </c>
      <c r="K123" s="248">
        <f>E123*J123</f>
        <v>0</v>
      </c>
      <c r="O123" s="240">
        <v>2</v>
      </c>
      <c r="AA123" s="213">
        <v>1</v>
      </c>
      <c r="AB123" s="213">
        <v>1</v>
      </c>
      <c r="AC123" s="213">
        <v>1</v>
      </c>
      <c r="AZ123" s="213">
        <v>1</v>
      </c>
      <c r="BA123" s="213">
        <f>IF(AZ123=1,G123,0)</f>
        <v>0</v>
      </c>
      <c r="BB123" s="213">
        <f>IF(AZ123=2,G123,0)</f>
        <v>0</v>
      </c>
      <c r="BC123" s="213">
        <f>IF(AZ123=3,G123,0)</f>
        <v>0</v>
      </c>
      <c r="BD123" s="213">
        <f>IF(AZ123=4,G123,0)</f>
        <v>0</v>
      </c>
      <c r="BE123" s="213">
        <f>IF(AZ123=5,G123,0)</f>
        <v>0</v>
      </c>
      <c r="CA123" s="240">
        <v>1</v>
      </c>
      <c r="CB123" s="240">
        <v>1</v>
      </c>
    </row>
    <row r="124" spans="1:15" ht="12.75">
      <c r="A124" s="249"/>
      <c r="B124" s="250"/>
      <c r="C124" s="768" t="s">
        <v>1250</v>
      </c>
      <c r="D124" s="769"/>
      <c r="E124" s="769"/>
      <c r="F124" s="769"/>
      <c r="G124" s="770"/>
      <c r="I124" s="251"/>
      <c r="K124" s="251"/>
      <c r="L124" s="252" t="s">
        <v>1250</v>
      </c>
      <c r="O124" s="240">
        <v>3</v>
      </c>
    </row>
    <row r="125" spans="1:15" ht="12.75">
      <c r="A125" s="249"/>
      <c r="B125" s="253"/>
      <c r="C125" s="809" t="s">
        <v>2357</v>
      </c>
      <c r="D125" s="810"/>
      <c r="E125" s="254">
        <v>88.126</v>
      </c>
      <c r="F125" s="255"/>
      <c r="G125" s="256"/>
      <c r="H125" s="257"/>
      <c r="I125" s="251"/>
      <c r="J125" s="258"/>
      <c r="K125" s="251"/>
      <c r="M125" s="252" t="s">
        <v>2357</v>
      </c>
      <c r="O125" s="240"/>
    </row>
    <row r="126" spans="1:15" ht="12.75">
      <c r="A126" s="249"/>
      <c r="B126" s="253"/>
      <c r="C126" s="809" t="s">
        <v>2358</v>
      </c>
      <c r="D126" s="810"/>
      <c r="E126" s="254">
        <v>110.1575</v>
      </c>
      <c r="F126" s="255"/>
      <c r="G126" s="256"/>
      <c r="H126" s="257"/>
      <c r="I126" s="251"/>
      <c r="J126" s="258"/>
      <c r="K126" s="251"/>
      <c r="M126" s="252" t="s">
        <v>2358</v>
      </c>
      <c r="O126" s="240"/>
    </row>
    <row r="127" spans="1:15" ht="12.75">
      <c r="A127" s="249"/>
      <c r="B127" s="253"/>
      <c r="C127" s="809" t="s">
        <v>2359</v>
      </c>
      <c r="D127" s="810"/>
      <c r="E127" s="254">
        <v>-118.89</v>
      </c>
      <c r="F127" s="255"/>
      <c r="G127" s="256"/>
      <c r="H127" s="257"/>
      <c r="I127" s="251"/>
      <c r="J127" s="258"/>
      <c r="K127" s="251"/>
      <c r="M127" s="252" t="s">
        <v>2359</v>
      </c>
      <c r="O127" s="240"/>
    </row>
    <row r="128" spans="1:80" ht="12.75">
      <c r="A128" s="241">
        <v>10</v>
      </c>
      <c r="B128" s="242" t="s">
        <v>1254</v>
      </c>
      <c r="C128" s="243" t="s">
        <v>1255</v>
      </c>
      <c r="D128" s="244" t="s">
        <v>186</v>
      </c>
      <c r="E128" s="245">
        <v>1587.87</v>
      </c>
      <c r="F128" s="828"/>
      <c r="G128" s="246">
        <f>E128*F128</f>
        <v>0</v>
      </c>
      <c r="H128" s="247">
        <v>0</v>
      </c>
      <c r="I128" s="248">
        <f>E128*H128</f>
        <v>0</v>
      </c>
      <c r="J128" s="247">
        <v>0</v>
      </c>
      <c r="K128" s="248">
        <f>E128*J128</f>
        <v>0</v>
      </c>
      <c r="O128" s="240">
        <v>2</v>
      </c>
      <c r="AA128" s="213">
        <v>1</v>
      </c>
      <c r="AB128" s="213">
        <v>1</v>
      </c>
      <c r="AC128" s="213">
        <v>1</v>
      </c>
      <c r="AZ128" s="213">
        <v>1</v>
      </c>
      <c r="BA128" s="213">
        <f>IF(AZ128=1,G128,0)</f>
        <v>0</v>
      </c>
      <c r="BB128" s="213">
        <f>IF(AZ128=2,G128,0)</f>
        <v>0</v>
      </c>
      <c r="BC128" s="213">
        <f>IF(AZ128=3,G128,0)</f>
        <v>0</v>
      </c>
      <c r="BD128" s="213">
        <f>IF(AZ128=4,G128,0)</f>
        <v>0</v>
      </c>
      <c r="BE128" s="213">
        <f>IF(AZ128=5,G128,0)</f>
        <v>0</v>
      </c>
      <c r="CA128" s="240">
        <v>1</v>
      </c>
      <c r="CB128" s="240">
        <v>1</v>
      </c>
    </row>
    <row r="129" spans="1:15" ht="12.75">
      <c r="A129" s="249"/>
      <c r="B129" s="250"/>
      <c r="C129" s="768" t="s">
        <v>1256</v>
      </c>
      <c r="D129" s="769"/>
      <c r="E129" s="769"/>
      <c r="F129" s="769"/>
      <c r="G129" s="770"/>
      <c r="I129" s="251"/>
      <c r="K129" s="251"/>
      <c r="L129" s="252" t="s">
        <v>1256</v>
      </c>
      <c r="O129" s="240">
        <v>3</v>
      </c>
    </row>
    <row r="130" spans="1:15" ht="12.75">
      <c r="A130" s="249"/>
      <c r="B130" s="253"/>
      <c r="C130" s="809" t="s">
        <v>2360</v>
      </c>
      <c r="D130" s="810"/>
      <c r="E130" s="254">
        <v>1587.87</v>
      </c>
      <c r="F130" s="255"/>
      <c r="G130" s="256"/>
      <c r="H130" s="257"/>
      <c r="I130" s="251"/>
      <c r="J130" s="258"/>
      <c r="K130" s="251"/>
      <c r="M130" s="252" t="s">
        <v>2360</v>
      </c>
      <c r="O130" s="240"/>
    </row>
    <row r="131" spans="1:80" ht="12.75">
      <c r="A131" s="241">
        <v>11</v>
      </c>
      <c r="B131" s="242" t="s">
        <v>1258</v>
      </c>
      <c r="C131" s="243" t="s">
        <v>1259</v>
      </c>
      <c r="D131" s="244" t="s">
        <v>186</v>
      </c>
      <c r="E131" s="245">
        <v>22.0315</v>
      </c>
      <c r="F131" s="828"/>
      <c r="G131" s="246">
        <f>E131*F131</f>
        <v>0</v>
      </c>
      <c r="H131" s="247">
        <v>0</v>
      </c>
      <c r="I131" s="248">
        <f>E131*H131</f>
        <v>0</v>
      </c>
      <c r="J131" s="247">
        <v>0</v>
      </c>
      <c r="K131" s="248">
        <f>E131*J131</f>
        <v>0</v>
      </c>
      <c r="O131" s="240">
        <v>2</v>
      </c>
      <c r="AA131" s="213">
        <v>1</v>
      </c>
      <c r="AB131" s="213">
        <v>1</v>
      </c>
      <c r="AC131" s="213">
        <v>1</v>
      </c>
      <c r="AZ131" s="213">
        <v>1</v>
      </c>
      <c r="BA131" s="213">
        <f>IF(AZ131=1,G131,0)</f>
        <v>0</v>
      </c>
      <c r="BB131" s="213">
        <f>IF(AZ131=2,G131,0)</f>
        <v>0</v>
      </c>
      <c r="BC131" s="213">
        <f>IF(AZ131=3,G131,0)</f>
        <v>0</v>
      </c>
      <c r="BD131" s="213">
        <f>IF(AZ131=4,G131,0)</f>
        <v>0</v>
      </c>
      <c r="BE131" s="213">
        <f>IF(AZ131=5,G131,0)</f>
        <v>0</v>
      </c>
      <c r="CA131" s="240">
        <v>1</v>
      </c>
      <c r="CB131" s="240">
        <v>1</v>
      </c>
    </row>
    <row r="132" spans="1:15" ht="12.75">
      <c r="A132" s="249"/>
      <c r="B132" s="250"/>
      <c r="C132" s="768" t="s">
        <v>1260</v>
      </c>
      <c r="D132" s="769"/>
      <c r="E132" s="769"/>
      <c r="F132" s="769"/>
      <c r="G132" s="770"/>
      <c r="I132" s="251"/>
      <c r="K132" s="251"/>
      <c r="L132" s="252" t="s">
        <v>1260</v>
      </c>
      <c r="O132" s="240">
        <v>3</v>
      </c>
    </row>
    <row r="133" spans="1:15" ht="12.75">
      <c r="A133" s="249"/>
      <c r="B133" s="253"/>
      <c r="C133" s="809" t="s">
        <v>2361</v>
      </c>
      <c r="D133" s="810"/>
      <c r="E133" s="254">
        <v>22.0315</v>
      </c>
      <c r="F133" s="255"/>
      <c r="G133" s="256"/>
      <c r="H133" s="257"/>
      <c r="I133" s="251"/>
      <c r="J133" s="258"/>
      <c r="K133" s="251"/>
      <c r="M133" s="252" t="s">
        <v>2361</v>
      </c>
      <c r="O133" s="240"/>
    </row>
    <row r="134" spans="1:80" ht="12.75">
      <c r="A134" s="241">
        <v>12</v>
      </c>
      <c r="B134" s="242" t="s">
        <v>1262</v>
      </c>
      <c r="C134" s="243" t="s">
        <v>1263</v>
      </c>
      <c r="D134" s="244" t="s">
        <v>186</v>
      </c>
      <c r="E134" s="245">
        <v>440.63</v>
      </c>
      <c r="F134" s="828"/>
      <c r="G134" s="246">
        <f>E134*F134</f>
        <v>0</v>
      </c>
      <c r="H134" s="247">
        <v>0</v>
      </c>
      <c r="I134" s="248">
        <f>E134*H134</f>
        <v>0</v>
      </c>
      <c r="J134" s="247">
        <v>0</v>
      </c>
      <c r="K134" s="248">
        <f>E134*J134</f>
        <v>0</v>
      </c>
      <c r="O134" s="240">
        <v>2</v>
      </c>
      <c r="AA134" s="213">
        <v>1</v>
      </c>
      <c r="AB134" s="213">
        <v>1</v>
      </c>
      <c r="AC134" s="213">
        <v>1</v>
      </c>
      <c r="AZ134" s="213">
        <v>1</v>
      </c>
      <c r="BA134" s="213">
        <f>IF(AZ134=1,G134,0)</f>
        <v>0</v>
      </c>
      <c r="BB134" s="213">
        <f>IF(AZ134=2,G134,0)</f>
        <v>0</v>
      </c>
      <c r="BC134" s="213">
        <f>IF(AZ134=3,G134,0)</f>
        <v>0</v>
      </c>
      <c r="BD134" s="213">
        <f>IF(AZ134=4,G134,0)</f>
        <v>0</v>
      </c>
      <c r="BE134" s="213">
        <f>IF(AZ134=5,G134,0)</f>
        <v>0</v>
      </c>
      <c r="CA134" s="240">
        <v>1</v>
      </c>
      <c r="CB134" s="240">
        <v>1</v>
      </c>
    </row>
    <row r="135" spans="1:15" ht="12.75">
      <c r="A135" s="249"/>
      <c r="B135" s="250"/>
      <c r="C135" s="768" t="s">
        <v>1256</v>
      </c>
      <c r="D135" s="769"/>
      <c r="E135" s="769"/>
      <c r="F135" s="769"/>
      <c r="G135" s="770"/>
      <c r="I135" s="251"/>
      <c r="K135" s="251"/>
      <c r="L135" s="252" t="s">
        <v>1256</v>
      </c>
      <c r="O135" s="240">
        <v>3</v>
      </c>
    </row>
    <row r="136" spans="1:15" ht="12.75">
      <c r="A136" s="249"/>
      <c r="B136" s="253"/>
      <c r="C136" s="809" t="s">
        <v>2362</v>
      </c>
      <c r="D136" s="810"/>
      <c r="E136" s="254">
        <v>440.63</v>
      </c>
      <c r="F136" s="255"/>
      <c r="G136" s="256"/>
      <c r="H136" s="257"/>
      <c r="I136" s="251"/>
      <c r="J136" s="258"/>
      <c r="K136" s="251"/>
      <c r="M136" s="252" t="s">
        <v>2362</v>
      </c>
      <c r="O136" s="240"/>
    </row>
    <row r="137" spans="1:80" ht="12.75">
      <c r="A137" s="241">
        <v>13</v>
      </c>
      <c r="B137" s="242" t="s">
        <v>1265</v>
      </c>
      <c r="C137" s="243" t="s">
        <v>1266</v>
      </c>
      <c r="D137" s="244" t="s">
        <v>186</v>
      </c>
      <c r="E137" s="245">
        <v>101.425</v>
      </c>
      <c r="F137" s="828"/>
      <c r="G137" s="246">
        <f>E137*F137</f>
        <v>0</v>
      </c>
      <c r="H137" s="247">
        <v>0</v>
      </c>
      <c r="I137" s="248">
        <f>E137*H137</f>
        <v>0</v>
      </c>
      <c r="J137" s="247">
        <v>0</v>
      </c>
      <c r="K137" s="248">
        <f>E137*J137</f>
        <v>0</v>
      </c>
      <c r="O137" s="240">
        <v>2</v>
      </c>
      <c r="AA137" s="213">
        <v>1</v>
      </c>
      <c r="AB137" s="213">
        <v>1</v>
      </c>
      <c r="AC137" s="213">
        <v>1</v>
      </c>
      <c r="AZ137" s="213">
        <v>1</v>
      </c>
      <c r="BA137" s="213">
        <f>IF(AZ137=1,G137,0)</f>
        <v>0</v>
      </c>
      <c r="BB137" s="213">
        <f>IF(AZ137=2,G137,0)</f>
        <v>0</v>
      </c>
      <c r="BC137" s="213">
        <f>IF(AZ137=3,G137,0)</f>
        <v>0</v>
      </c>
      <c r="BD137" s="213">
        <f>IF(AZ137=4,G137,0)</f>
        <v>0</v>
      </c>
      <c r="BE137" s="213">
        <f>IF(AZ137=5,G137,0)</f>
        <v>0</v>
      </c>
      <c r="CA137" s="240">
        <v>1</v>
      </c>
      <c r="CB137" s="240">
        <v>1</v>
      </c>
    </row>
    <row r="138" spans="1:15" ht="12.75">
      <c r="A138" s="249"/>
      <c r="B138" s="250"/>
      <c r="C138" s="768" t="s">
        <v>1977</v>
      </c>
      <c r="D138" s="769"/>
      <c r="E138" s="769"/>
      <c r="F138" s="769"/>
      <c r="G138" s="770"/>
      <c r="I138" s="251"/>
      <c r="K138" s="251"/>
      <c r="L138" s="252" t="s">
        <v>1977</v>
      </c>
      <c r="O138" s="240">
        <v>3</v>
      </c>
    </row>
    <row r="139" spans="1:15" ht="12.75">
      <c r="A139" s="249"/>
      <c r="B139" s="253"/>
      <c r="C139" s="809" t="s">
        <v>2357</v>
      </c>
      <c r="D139" s="810"/>
      <c r="E139" s="254">
        <v>88.126</v>
      </c>
      <c r="F139" s="255"/>
      <c r="G139" s="256"/>
      <c r="H139" s="257"/>
      <c r="I139" s="251"/>
      <c r="J139" s="258"/>
      <c r="K139" s="251"/>
      <c r="M139" s="252" t="s">
        <v>2357</v>
      </c>
      <c r="O139" s="240"/>
    </row>
    <row r="140" spans="1:15" ht="12.75">
      <c r="A140" s="249"/>
      <c r="B140" s="253"/>
      <c r="C140" s="809" t="s">
        <v>2358</v>
      </c>
      <c r="D140" s="810"/>
      <c r="E140" s="254">
        <v>110.1575</v>
      </c>
      <c r="F140" s="255"/>
      <c r="G140" s="256"/>
      <c r="H140" s="257"/>
      <c r="I140" s="251"/>
      <c r="J140" s="258"/>
      <c r="K140" s="251"/>
      <c r="M140" s="252" t="s">
        <v>2358</v>
      </c>
      <c r="O140" s="240"/>
    </row>
    <row r="141" spans="1:15" ht="12.75">
      <c r="A141" s="249"/>
      <c r="B141" s="253"/>
      <c r="C141" s="809" t="s">
        <v>2359</v>
      </c>
      <c r="D141" s="810"/>
      <c r="E141" s="254">
        <v>-118.89</v>
      </c>
      <c r="F141" s="255"/>
      <c r="G141" s="256"/>
      <c r="H141" s="257"/>
      <c r="I141" s="251"/>
      <c r="J141" s="258"/>
      <c r="K141" s="251"/>
      <c r="M141" s="252" t="s">
        <v>2359</v>
      </c>
      <c r="O141" s="240"/>
    </row>
    <row r="142" spans="1:15" ht="12.75">
      <c r="A142" s="249"/>
      <c r="B142" s="253"/>
      <c r="C142" s="809" t="s">
        <v>2361</v>
      </c>
      <c r="D142" s="810"/>
      <c r="E142" s="254">
        <v>22.0315</v>
      </c>
      <c r="F142" s="255"/>
      <c r="G142" s="256"/>
      <c r="H142" s="257"/>
      <c r="I142" s="251"/>
      <c r="J142" s="258"/>
      <c r="K142" s="251"/>
      <c r="M142" s="252" t="s">
        <v>2361</v>
      </c>
      <c r="O142" s="240"/>
    </row>
    <row r="143" spans="1:80" ht="12.75">
      <c r="A143" s="241">
        <v>14</v>
      </c>
      <c r="B143" s="242" t="s">
        <v>1268</v>
      </c>
      <c r="C143" s="243" t="s">
        <v>1269</v>
      </c>
      <c r="D143" s="244" t="s">
        <v>186</v>
      </c>
      <c r="E143" s="245">
        <v>79.3935</v>
      </c>
      <c r="F143" s="828"/>
      <c r="G143" s="246">
        <f>E143*F143</f>
        <v>0</v>
      </c>
      <c r="H143" s="247">
        <v>0</v>
      </c>
      <c r="I143" s="248">
        <f>E143*H143</f>
        <v>0</v>
      </c>
      <c r="J143" s="247">
        <v>0</v>
      </c>
      <c r="K143" s="248">
        <f>E143*J143</f>
        <v>0</v>
      </c>
      <c r="O143" s="240">
        <v>2</v>
      </c>
      <c r="AA143" s="213">
        <v>1</v>
      </c>
      <c r="AB143" s="213">
        <v>1</v>
      </c>
      <c r="AC143" s="213">
        <v>1</v>
      </c>
      <c r="AZ143" s="213">
        <v>1</v>
      </c>
      <c r="BA143" s="213">
        <f>IF(AZ143=1,G143,0)</f>
        <v>0</v>
      </c>
      <c r="BB143" s="213">
        <f>IF(AZ143=2,G143,0)</f>
        <v>0</v>
      </c>
      <c r="BC143" s="213">
        <f>IF(AZ143=3,G143,0)</f>
        <v>0</v>
      </c>
      <c r="BD143" s="213">
        <f>IF(AZ143=4,G143,0)</f>
        <v>0</v>
      </c>
      <c r="BE143" s="213">
        <f>IF(AZ143=5,G143,0)</f>
        <v>0</v>
      </c>
      <c r="CA143" s="240">
        <v>1</v>
      </c>
      <c r="CB143" s="240">
        <v>1</v>
      </c>
    </row>
    <row r="144" spans="1:15" ht="12.75">
      <c r="A144" s="249"/>
      <c r="B144" s="253"/>
      <c r="C144" s="809" t="s">
        <v>2357</v>
      </c>
      <c r="D144" s="810"/>
      <c r="E144" s="254">
        <v>88.126</v>
      </c>
      <c r="F144" s="255"/>
      <c r="G144" s="256"/>
      <c r="H144" s="257"/>
      <c r="I144" s="251"/>
      <c r="J144" s="258"/>
      <c r="K144" s="251"/>
      <c r="M144" s="252" t="s">
        <v>2357</v>
      </c>
      <c r="O144" s="240"/>
    </row>
    <row r="145" spans="1:15" ht="12.75">
      <c r="A145" s="249"/>
      <c r="B145" s="253"/>
      <c r="C145" s="809" t="s">
        <v>2358</v>
      </c>
      <c r="D145" s="810"/>
      <c r="E145" s="254">
        <v>110.1575</v>
      </c>
      <c r="F145" s="255"/>
      <c r="G145" s="256"/>
      <c r="H145" s="257"/>
      <c r="I145" s="251"/>
      <c r="J145" s="258"/>
      <c r="K145" s="251"/>
      <c r="M145" s="252" t="s">
        <v>2358</v>
      </c>
      <c r="O145" s="240"/>
    </row>
    <row r="146" spans="1:15" ht="12.75">
      <c r="A146" s="249"/>
      <c r="B146" s="253"/>
      <c r="C146" s="809" t="s">
        <v>2359</v>
      </c>
      <c r="D146" s="810"/>
      <c r="E146" s="254">
        <v>-118.89</v>
      </c>
      <c r="F146" s="255"/>
      <c r="G146" s="256"/>
      <c r="H146" s="257"/>
      <c r="I146" s="251"/>
      <c r="J146" s="258"/>
      <c r="K146" s="251"/>
      <c r="M146" s="252" t="s">
        <v>2359</v>
      </c>
      <c r="O146" s="240"/>
    </row>
    <row r="147" spans="1:80" ht="12.75">
      <c r="A147" s="241">
        <v>15</v>
      </c>
      <c r="B147" s="242" t="s">
        <v>1270</v>
      </c>
      <c r="C147" s="243" t="s">
        <v>1271</v>
      </c>
      <c r="D147" s="244" t="s">
        <v>186</v>
      </c>
      <c r="E147" s="245">
        <v>22.0315</v>
      </c>
      <c r="F147" s="828"/>
      <c r="G147" s="246">
        <f>E147*F147</f>
        <v>0</v>
      </c>
      <c r="H147" s="247">
        <v>0</v>
      </c>
      <c r="I147" s="248">
        <f>E147*H147</f>
        <v>0</v>
      </c>
      <c r="J147" s="247">
        <v>0</v>
      </c>
      <c r="K147" s="248">
        <f>E147*J147</f>
        <v>0</v>
      </c>
      <c r="O147" s="240">
        <v>2</v>
      </c>
      <c r="AA147" s="213">
        <v>1</v>
      </c>
      <c r="AB147" s="213">
        <v>1</v>
      </c>
      <c r="AC147" s="213">
        <v>1</v>
      </c>
      <c r="AZ147" s="213">
        <v>1</v>
      </c>
      <c r="BA147" s="213">
        <f>IF(AZ147=1,G147,0)</f>
        <v>0</v>
      </c>
      <c r="BB147" s="213">
        <f>IF(AZ147=2,G147,0)</f>
        <v>0</v>
      </c>
      <c r="BC147" s="213">
        <f>IF(AZ147=3,G147,0)</f>
        <v>0</v>
      </c>
      <c r="BD147" s="213">
        <f>IF(AZ147=4,G147,0)</f>
        <v>0</v>
      </c>
      <c r="BE147" s="213">
        <f>IF(AZ147=5,G147,0)</f>
        <v>0</v>
      </c>
      <c r="CA147" s="240">
        <v>1</v>
      </c>
      <c r="CB147" s="240">
        <v>1</v>
      </c>
    </row>
    <row r="148" spans="1:15" ht="12.75">
      <c r="A148" s="249"/>
      <c r="B148" s="253"/>
      <c r="C148" s="809" t="s">
        <v>2361</v>
      </c>
      <c r="D148" s="810"/>
      <c r="E148" s="254">
        <v>22.0315</v>
      </c>
      <c r="F148" s="255"/>
      <c r="G148" s="256"/>
      <c r="H148" s="257"/>
      <c r="I148" s="251"/>
      <c r="J148" s="258"/>
      <c r="K148" s="251"/>
      <c r="M148" s="252" t="s">
        <v>2361</v>
      </c>
      <c r="O148" s="240"/>
    </row>
    <row r="149" spans="1:80" ht="12.75">
      <c r="A149" s="241">
        <v>16</v>
      </c>
      <c r="B149" s="242" t="s">
        <v>1272</v>
      </c>
      <c r="C149" s="243" t="s">
        <v>1273</v>
      </c>
      <c r="D149" s="244" t="s">
        <v>183</v>
      </c>
      <c r="E149" s="245">
        <v>429.5</v>
      </c>
      <c r="F149" s="828"/>
      <c r="G149" s="246">
        <f>E149*F149</f>
        <v>0</v>
      </c>
      <c r="H149" s="247">
        <v>0.00099</v>
      </c>
      <c r="I149" s="248">
        <f>E149*H149</f>
        <v>0.425205</v>
      </c>
      <c r="J149" s="247">
        <v>0</v>
      </c>
      <c r="K149" s="248">
        <f>E149*J149</f>
        <v>0</v>
      </c>
      <c r="O149" s="240">
        <v>2</v>
      </c>
      <c r="AA149" s="213">
        <v>1</v>
      </c>
      <c r="AB149" s="213">
        <v>1</v>
      </c>
      <c r="AC149" s="213">
        <v>1</v>
      </c>
      <c r="AZ149" s="213">
        <v>1</v>
      </c>
      <c r="BA149" s="213">
        <f>IF(AZ149=1,G149,0)</f>
        <v>0</v>
      </c>
      <c r="BB149" s="213">
        <f>IF(AZ149=2,G149,0)</f>
        <v>0</v>
      </c>
      <c r="BC149" s="213">
        <f>IF(AZ149=3,G149,0)</f>
        <v>0</v>
      </c>
      <c r="BD149" s="213">
        <f>IF(AZ149=4,G149,0)</f>
        <v>0</v>
      </c>
      <c r="BE149" s="213">
        <f>IF(AZ149=5,G149,0)</f>
        <v>0</v>
      </c>
      <c r="CA149" s="240">
        <v>1</v>
      </c>
      <c r="CB149" s="240">
        <v>1</v>
      </c>
    </row>
    <row r="150" spans="1:15" ht="22.5">
      <c r="A150" s="249"/>
      <c r="B150" s="253"/>
      <c r="C150" s="809" t="s">
        <v>2363</v>
      </c>
      <c r="D150" s="810"/>
      <c r="E150" s="254">
        <v>78.2</v>
      </c>
      <c r="F150" s="255"/>
      <c r="G150" s="256"/>
      <c r="H150" s="257"/>
      <c r="I150" s="251"/>
      <c r="J150" s="258"/>
      <c r="K150" s="251"/>
      <c r="M150" s="252" t="s">
        <v>2363</v>
      </c>
      <c r="O150" s="240"/>
    </row>
    <row r="151" spans="1:15" ht="12.75">
      <c r="A151" s="249"/>
      <c r="B151" s="253"/>
      <c r="C151" s="809" t="s">
        <v>2364</v>
      </c>
      <c r="D151" s="810"/>
      <c r="E151" s="254">
        <v>36</v>
      </c>
      <c r="F151" s="255"/>
      <c r="G151" s="256"/>
      <c r="H151" s="257"/>
      <c r="I151" s="251"/>
      <c r="J151" s="258"/>
      <c r="K151" s="251"/>
      <c r="M151" s="252" t="s">
        <v>2364</v>
      </c>
      <c r="O151" s="240"/>
    </row>
    <row r="152" spans="1:15" ht="12.75">
      <c r="A152" s="249"/>
      <c r="B152" s="253"/>
      <c r="C152" s="809" t="s">
        <v>2365</v>
      </c>
      <c r="D152" s="810"/>
      <c r="E152" s="254">
        <v>20.4</v>
      </c>
      <c r="F152" s="255"/>
      <c r="G152" s="256"/>
      <c r="H152" s="257"/>
      <c r="I152" s="251"/>
      <c r="J152" s="258"/>
      <c r="K152" s="251"/>
      <c r="M152" s="252" t="s">
        <v>2365</v>
      </c>
      <c r="O152" s="240"/>
    </row>
    <row r="153" spans="1:15" ht="22.5">
      <c r="A153" s="249"/>
      <c r="B153" s="253"/>
      <c r="C153" s="809" t="s">
        <v>2366</v>
      </c>
      <c r="D153" s="810"/>
      <c r="E153" s="254">
        <v>168.3</v>
      </c>
      <c r="F153" s="255"/>
      <c r="G153" s="256"/>
      <c r="H153" s="257"/>
      <c r="I153" s="251"/>
      <c r="J153" s="258"/>
      <c r="K153" s="251"/>
      <c r="M153" s="252" t="s">
        <v>2366</v>
      </c>
      <c r="O153" s="240"/>
    </row>
    <row r="154" spans="1:15" ht="22.5">
      <c r="A154" s="249"/>
      <c r="B154" s="253"/>
      <c r="C154" s="809" t="s">
        <v>2367</v>
      </c>
      <c r="D154" s="810"/>
      <c r="E154" s="254">
        <v>5.4</v>
      </c>
      <c r="F154" s="255"/>
      <c r="G154" s="256"/>
      <c r="H154" s="257"/>
      <c r="I154" s="251"/>
      <c r="J154" s="258"/>
      <c r="K154" s="251"/>
      <c r="M154" s="252" t="s">
        <v>2367</v>
      </c>
      <c r="O154" s="240"/>
    </row>
    <row r="155" spans="1:15" ht="12.75">
      <c r="A155" s="249"/>
      <c r="B155" s="253"/>
      <c r="C155" s="809" t="s">
        <v>2368</v>
      </c>
      <c r="D155" s="810"/>
      <c r="E155" s="254">
        <v>15.3</v>
      </c>
      <c r="F155" s="255"/>
      <c r="G155" s="256"/>
      <c r="H155" s="257"/>
      <c r="I155" s="251"/>
      <c r="J155" s="258"/>
      <c r="K155" s="251"/>
      <c r="M155" s="252" t="s">
        <v>2368</v>
      </c>
      <c r="O155" s="240"/>
    </row>
    <row r="156" spans="1:15" ht="12.75">
      <c r="A156" s="249"/>
      <c r="B156" s="253"/>
      <c r="C156" s="809" t="s">
        <v>2369</v>
      </c>
      <c r="D156" s="810"/>
      <c r="E156" s="254">
        <v>10.2</v>
      </c>
      <c r="F156" s="255"/>
      <c r="G156" s="256"/>
      <c r="H156" s="257"/>
      <c r="I156" s="251"/>
      <c r="J156" s="258"/>
      <c r="K156" s="251"/>
      <c r="M156" s="252" t="s">
        <v>2369</v>
      </c>
      <c r="O156" s="240"/>
    </row>
    <row r="157" spans="1:15" ht="12.75">
      <c r="A157" s="249"/>
      <c r="B157" s="253"/>
      <c r="C157" s="809" t="s">
        <v>2370</v>
      </c>
      <c r="D157" s="810"/>
      <c r="E157" s="254">
        <v>18</v>
      </c>
      <c r="F157" s="255"/>
      <c r="G157" s="256"/>
      <c r="H157" s="257"/>
      <c r="I157" s="251"/>
      <c r="J157" s="258"/>
      <c r="K157" s="251"/>
      <c r="M157" s="252" t="s">
        <v>2370</v>
      </c>
      <c r="O157" s="240"/>
    </row>
    <row r="158" spans="1:15" ht="22.5">
      <c r="A158" s="249"/>
      <c r="B158" s="253"/>
      <c r="C158" s="809" t="s">
        <v>2371</v>
      </c>
      <c r="D158" s="810"/>
      <c r="E158" s="254">
        <v>20.4</v>
      </c>
      <c r="F158" s="255"/>
      <c r="G158" s="256"/>
      <c r="H158" s="257"/>
      <c r="I158" s="251"/>
      <c r="J158" s="258"/>
      <c r="K158" s="251"/>
      <c r="M158" s="252" t="s">
        <v>2371</v>
      </c>
      <c r="O158" s="240"/>
    </row>
    <row r="159" spans="1:15" ht="22.5">
      <c r="A159" s="249"/>
      <c r="B159" s="253"/>
      <c r="C159" s="809" t="s">
        <v>2372</v>
      </c>
      <c r="D159" s="810"/>
      <c r="E159" s="254">
        <v>34</v>
      </c>
      <c r="F159" s="255"/>
      <c r="G159" s="256"/>
      <c r="H159" s="257"/>
      <c r="I159" s="251"/>
      <c r="J159" s="258"/>
      <c r="K159" s="251"/>
      <c r="M159" s="252" t="s">
        <v>2372</v>
      </c>
      <c r="O159" s="240"/>
    </row>
    <row r="160" spans="1:15" ht="12.75">
      <c r="A160" s="249"/>
      <c r="B160" s="253"/>
      <c r="C160" s="809" t="s">
        <v>2373</v>
      </c>
      <c r="D160" s="810"/>
      <c r="E160" s="254">
        <v>3.6</v>
      </c>
      <c r="F160" s="255"/>
      <c r="G160" s="256"/>
      <c r="H160" s="257"/>
      <c r="I160" s="251"/>
      <c r="J160" s="258"/>
      <c r="K160" s="251"/>
      <c r="M160" s="252" t="s">
        <v>2373</v>
      </c>
      <c r="O160" s="240"/>
    </row>
    <row r="161" spans="1:15" ht="22.5">
      <c r="A161" s="249"/>
      <c r="B161" s="253"/>
      <c r="C161" s="809" t="s">
        <v>2374</v>
      </c>
      <c r="D161" s="810"/>
      <c r="E161" s="254">
        <v>17</v>
      </c>
      <c r="F161" s="255"/>
      <c r="G161" s="256"/>
      <c r="H161" s="257"/>
      <c r="I161" s="251"/>
      <c r="J161" s="258"/>
      <c r="K161" s="251"/>
      <c r="M161" s="252" t="s">
        <v>2374</v>
      </c>
      <c r="O161" s="240"/>
    </row>
    <row r="162" spans="1:15" ht="22.5">
      <c r="A162" s="249"/>
      <c r="B162" s="253"/>
      <c r="C162" s="809" t="s">
        <v>2375</v>
      </c>
      <c r="D162" s="810"/>
      <c r="E162" s="254">
        <v>2.7</v>
      </c>
      <c r="F162" s="255"/>
      <c r="G162" s="256"/>
      <c r="H162" s="257"/>
      <c r="I162" s="251"/>
      <c r="J162" s="258"/>
      <c r="K162" s="251"/>
      <c r="M162" s="252" t="s">
        <v>2375</v>
      </c>
      <c r="O162" s="240"/>
    </row>
    <row r="163" spans="1:80" ht="12.75">
      <c r="A163" s="241">
        <v>17</v>
      </c>
      <c r="B163" s="242" t="s">
        <v>1276</v>
      </c>
      <c r="C163" s="243" t="s">
        <v>1277</v>
      </c>
      <c r="D163" s="244" t="s">
        <v>183</v>
      </c>
      <c r="E163" s="245">
        <v>429.5</v>
      </c>
      <c r="F163" s="828"/>
      <c r="G163" s="246">
        <f>E163*F163</f>
        <v>0</v>
      </c>
      <c r="H163" s="247">
        <v>0</v>
      </c>
      <c r="I163" s="248">
        <f>E163*H163</f>
        <v>0</v>
      </c>
      <c r="J163" s="247">
        <v>0</v>
      </c>
      <c r="K163" s="248">
        <f>E163*J163</f>
        <v>0</v>
      </c>
      <c r="O163" s="240">
        <v>2</v>
      </c>
      <c r="AA163" s="213">
        <v>1</v>
      </c>
      <c r="AB163" s="213">
        <v>1</v>
      </c>
      <c r="AC163" s="213">
        <v>1</v>
      </c>
      <c r="AZ163" s="213">
        <v>1</v>
      </c>
      <c r="BA163" s="213">
        <f>IF(AZ163=1,G163,0)</f>
        <v>0</v>
      </c>
      <c r="BB163" s="213">
        <f>IF(AZ163=2,G163,0)</f>
        <v>0</v>
      </c>
      <c r="BC163" s="213">
        <f>IF(AZ163=3,G163,0)</f>
        <v>0</v>
      </c>
      <c r="BD163" s="213">
        <f>IF(AZ163=4,G163,0)</f>
        <v>0</v>
      </c>
      <c r="BE163" s="213">
        <f>IF(AZ163=5,G163,0)</f>
        <v>0</v>
      </c>
      <c r="CA163" s="240">
        <v>1</v>
      </c>
      <c r="CB163" s="240">
        <v>1</v>
      </c>
    </row>
    <row r="164" spans="1:15" ht="22.5">
      <c r="A164" s="249"/>
      <c r="B164" s="253"/>
      <c r="C164" s="809" t="s">
        <v>2363</v>
      </c>
      <c r="D164" s="810"/>
      <c r="E164" s="254">
        <v>78.2</v>
      </c>
      <c r="F164" s="255"/>
      <c r="G164" s="256"/>
      <c r="H164" s="257"/>
      <c r="I164" s="251"/>
      <c r="J164" s="258"/>
      <c r="K164" s="251"/>
      <c r="M164" s="252" t="s">
        <v>2363</v>
      </c>
      <c r="O164" s="240"/>
    </row>
    <row r="165" spans="1:15" ht="12.75">
      <c r="A165" s="249"/>
      <c r="B165" s="253"/>
      <c r="C165" s="809" t="s">
        <v>2364</v>
      </c>
      <c r="D165" s="810"/>
      <c r="E165" s="254">
        <v>36</v>
      </c>
      <c r="F165" s="255"/>
      <c r="G165" s="256"/>
      <c r="H165" s="257"/>
      <c r="I165" s="251"/>
      <c r="J165" s="258"/>
      <c r="K165" s="251"/>
      <c r="M165" s="252" t="s">
        <v>2364</v>
      </c>
      <c r="O165" s="240"/>
    </row>
    <row r="166" spans="1:15" ht="12.75">
      <c r="A166" s="249"/>
      <c r="B166" s="253"/>
      <c r="C166" s="809" t="s">
        <v>2365</v>
      </c>
      <c r="D166" s="810"/>
      <c r="E166" s="254">
        <v>20.4</v>
      </c>
      <c r="F166" s="255"/>
      <c r="G166" s="256"/>
      <c r="H166" s="257"/>
      <c r="I166" s="251"/>
      <c r="J166" s="258"/>
      <c r="K166" s="251"/>
      <c r="M166" s="252" t="s">
        <v>2365</v>
      </c>
      <c r="O166" s="240"/>
    </row>
    <row r="167" spans="1:15" ht="22.5">
      <c r="A167" s="249"/>
      <c r="B167" s="253"/>
      <c r="C167" s="809" t="s">
        <v>2366</v>
      </c>
      <c r="D167" s="810"/>
      <c r="E167" s="254">
        <v>168.3</v>
      </c>
      <c r="F167" s="255"/>
      <c r="G167" s="256"/>
      <c r="H167" s="257"/>
      <c r="I167" s="251"/>
      <c r="J167" s="258"/>
      <c r="K167" s="251"/>
      <c r="M167" s="252" t="s">
        <v>2366</v>
      </c>
      <c r="O167" s="240"/>
    </row>
    <row r="168" spans="1:15" ht="22.5">
      <c r="A168" s="249"/>
      <c r="B168" s="253"/>
      <c r="C168" s="809" t="s">
        <v>2367</v>
      </c>
      <c r="D168" s="810"/>
      <c r="E168" s="254">
        <v>5.4</v>
      </c>
      <c r="F168" s="255"/>
      <c r="G168" s="256"/>
      <c r="H168" s="257"/>
      <c r="I168" s="251"/>
      <c r="J168" s="258"/>
      <c r="K168" s="251"/>
      <c r="M168" s="252" t="s">
        <v>2367</v>
      </c>
      <c r="O168" s="240"/>
    </row>
    <row r="169" spans="1:15" ht="12.75">
      <c r="A169" s="249"/>
      <c r="B169" s="253"/>
      <c r="C169" s="809" t="s">
        <v>2368</v>
      </c>
      <c r="D169" s="810"/>
      <c r="E169" s="254">
        <v>15.3</v>
      </c>
      <c r="F169" s="255"/>
      <c r="G169" s="256"/>
      <c r="H169" s="257"/>
      <c r="I169" s="251"/>
      <c r="J169" s="258"/>
      <c r="K169" s="251"/>
      <c r="M169" s="252" t="s">
        <v>2368</v>
      </c>
      <c r="O169" s="240"/>
    </row>
    <row r="170" spans="1:15" ht="12.75">
      <c r="A170" s="249"/>
      <c r="B170" s="253"/>
      <c r="C170" s="809" t="s">
        <v>2369</v>
      </c>
      <c r="D170" s="810"/>
      <c r="E170" s="254">
        <v>10.2</v>
      </c>
      <c r="F170" s="255"/>
      <c r="G170" s="256"/>
      <c r="H170" s="257"/>
      <c r="I170" s="251"/>
      <c r="J170" s="258"/>
      <c r="K170" s="251"/>
      <c r="M170" s="252" t="s">
        <v>2369</v>
      </c>
      <c r="O170" s="240"/>
    </row>
    <row r="171" spans="1:15" ht="12.75">
      <c r="A171" s="249"/>
      <c r="B171" s="253"/>
      <c r="C171" s="809" t="s">
        <v>2370</v>
      </c>
      <c r="D171" s="810"/>
      <c r="E171" s="254">
        <v>18</v>
      </c>
      <c r="F171" s="255"/>
      <c r="G171" s="256"/>
      <c r="H171" s="257"/>
      <c r="I171" s="251"/>
      <c r="J171" s="258"/>
      <c r="K171" s="251"/>
      <c r="M171" s="252" t="s">
        <v>2370</v>
      </c>
      <c r="O171" s="240"/>
    </row>
    <row r="172" spans="1:15" ht="22.5">
      <c r="A172" s="249"/>
      <c r="B172" s="253"/>
      <c r="C172" s="809" t="s">
        <v>2371</v>
      </c>
      <c r="D172" s="810"/>
      <c r="E172" s="254">
        <v>20.4</v>
      </c>
      <c r="F172" s="255"/>
      <c r="G172" s="256"/>
      <c r="H172" s="257"/>
      <c r="I172" s="251"/>
      <c r="J172" s="258"/>
      <c r="K172" s="251"/>
      <c r="M172" s="252" t="s">
        <v>2371</v>
      </c>
      <c r="O172" s="240"/>
    </row>
    <row r="173" spans="1:15" ht="22.5">
      <c r="A173" s="249"/>
      <c r="B173" s="253"/>
      <c r="C173" s="809" t="s">
        <v>2372</v>
      </c>
      <c r="D173" s="810"/>
      <c r="E173" s="254">
        <v>34</v>
      </c>
      <c r="F173" s="255"/>
      <c r="G173" s="256"/>
      <c r="H173" s="257"/>
      <c r="I173" s="251"/>
      <c r="J173" s="258"/>
      <c r="K173" s="251"/>
      <c r="M173" s="252" t="s">
        <v>2372</v>
      </c>
      <c r="O173" s="240"/>
    </row>
    <row r="174" spans="1:15" ht="12.75">
      <c r="A174" s="249"/>
      <c r="B174" s="253"/>
      <c r="C174" s="809" t="s">
        <v>2373</v>
      </c>
      <c r="D174" s="810"/>
      <c r="E174" s="254">
        <v>3.6</v>
      </c>
      <c r="F174" s="255"/>
      <c r="G174" s="256"/>
      <c r="H174" s="257"/>
      <c r="I174" s="251"/>
      <c r="J174" s="258"/>
      <c r="K174" s="251"/>
      <c r="M174" s="252" t="s">
        <v>2373</v>
      </c>
      <c r="O174" s="240"/>
    </row>
    <row r="175" spans="1:15" ht="22.5">
      <c r="A175" s="249"/>
      <c r="B175" s="253"/>
      <c r="C175" s="809" t="s">
        <v>2374</v>
      </c>
      <c r="D175" s="810"/>
      <c r="E175" s="254">
        <v>17</v>
      </c>
      <c r="F175" s="255"/>
      <c r="G175" s="256"/>
      <c r="H175" s="257"/>
      <c r="I175" s="251"/>
      <c r="J175" s="258"/>
      <c r="K175" s="251"/>
      <c r="M175" s="252" t="s">
        <v>2374</v>
      </c>
      <c r="O175" s="240"/>
    </row>
    <row r="176" spans="1:15" ht="22.5">
      <c r="A176" s="249"/>
      <c r="B176" s="253"/>
      <c r="C176" s="809" t="s">
        <v>2375</v>
      </c>
      <c r="D176" s="810"/>
      <c r="E176" s="254">
        <v>2.7</v>
      </c>
      <c r="F176" s="255"/>
      <c r="G176" s="256"/>
      <c r="H176" s="257"/>
      <c r="I176" s="251"/>
      <c r="J176" s="258"/>
      <c r="K176" s="251"/>
      <c r="M176" s="252" t="s">
        <v>2375</v>
      </c>
      <c r="O176" s="240"/>
    </row>
    <row r="177" spans="1:80" ht="12.75">
      <c r="A177" s="241">
        <v>18</v>
      </c>
      <c r="B177" s="242" t="s">
        <v>1284</v>
      </c>
      <c r="C177" s="243" t="s">
        <v>1285</v>
      </c>
      <c r="D177" s="244" t="s">
        <v>216</v>
      </c>
      <c r="E177" s="245">
        <v>20.7</v>
      </c>
      <c r="F177" s="828"/>
      <c r="G177" s="246">
        <f>E177*F177</f>
        <v>0</v>
      </c>
      <c r="H177" s="247">
        <v>0.02478</v>
      </c>
      <c r="I177" s="248">
        <f>E177*H177</f>
        <v>0.512946</v>
      </c>
      <c r="J177" s="247">
        <v>0</v>
      </c>
      <c r="K177" s="248">
        <f>E177*J177</f>
        <v>0</v>
      </c>
      <c r="O177" s="240">
        <v>2</v>
      </c>
      <c r="AA177" s="213">
        <v>1</v>
      </c>
      <c r="AB177" s="213">
        <v>1</v>
      </c>
      <c r="AC177" s="213">
        <v>1</v>
      </c>
      <c r="AZ177" s="213">
        <v>1</v>
      </c>
      <c r="BA177" s="213">
        <f>IF(AZ177=1,G177,0)</f>
        <v>0</v>
      </c>
      <c r="BB177" s="213">
        <f>IF(AZ177=2,G177,0)</f>
        <v>0</v>
      </c>
      <c r="BC177" s="213">
        <f>IF(AZ177=3,G177,0)</f>
        <v>0</v>
      </c>
      <c r="BD177" s="213">
        <f>IF(AZ177=4,G177,0)</f>
        <v>0</v>
      </c>
      <c r="BE177" s="213">
        <f>IF(AZ177=5,G177,0)</f>
        <v>0</v>
      </c>
      <c r="CA177" s="240">
        <v>1</v>
      </c>
      <c r="CB177" s="240">
        <v>1</v>
      </c>
    </row>
    <row r="178" spans="1:15" ht="12.75">
      <c r="A178" s="249"/>
      <c r="B178" s="253"/>
      <c r="C178" s="809" t="s">
        <v>2376</v>
      </c>
      <c r="D178" s="810"/>
      <c r="E178" s="254">
        <v>11.7</v>
      </c>
      <c r="F178" s="255"/>
      <c r="G178" s="256"/>
      <c r="H178" s="257"/>
      <c r="I178" s="251"/>
      <c r="J178" s="258"/>
      <c r="K178" s="251"/>
      <c r="M178" s="252" t="s">
        <v>2376</v>
      </c>
      <c r="O178" s="240"/>
    </row>
    <row r="179" spans="1:15" ht="12.75">
      <c r="A179" s="249"/>
      <c r="B179" s="253"/>
      <c r="C179" s="809" t="s">
        <v>2377</v>
      </c>
      <c r="D179" s="810"/>
      <c r="E179" s="254">
        <v>0.9</v>
      </c>
      <c r="F179" s="255"/>
      <c r="G179" s="256"/>
      <c r="H179" s="257"/>
      <c r="I179" s="251"/>
      <c r="J179" s="258"/>
      <c r="K179" s="251"/>
      <c r="M179" s="252" t="s">
        <v>2377</v>
      </c>
      <c r="O179" s="240"/>
    </row>
    <row r="180" spans="1:15" ht="12.75">
      <c r="A180" s="249"/>
      <c r="B180" s="253"/>
      <c r="C180" s="809" t="s">
        <v>2378</v>
      </c>
      <c r="D180" s="810"/>
      <c r="E180" s="254">
        <v>0.9</v>
      </c>
      <c r="F180" s="255"/>
      <c r="G180" s="256"/>
      <c r="H180" s="257"/>
      <c r="I180" s="251"/>
      <c r="J180" s="258"/>
      <c r="K180" s="251"/>
      <c r="M180" s="252" t="s">
        <v>2378</v>
      </c>
      <c r="O180" s="240"/>
    </row>
    <row r="181" spans="1:15" ht="12.75">
      <c r="A181" s="249"/>
      <c r="B181" s="253"/>
      <c r="C181" s="809" t="s">
        <v>2379</v>
      </c>
      <c r="D181" s="810"/>
      <c r="E181" s="254">
        <v>7.2</v>
      </c>
      <c r="F181" s="255"/>
      <c r="G181" s="256"/>
      <c r="H181" s="257"/>
      <c r="I181" s="251"/>
      <c r="J181" s="258"/>
      <c r="K181" s="251"/>
      <c r="M181" s="252" t="s">
        <v>2379</v>
      </c>
      <c r="O181" s="240"/>
    </row>
    <row r="182" spans="1:80" ht="12.75">
      <c r="A182" s="241">
        <v>19</v>
      </c>
      <c r="B182" s="242" t="s">
        <v>1290</v>
      </c>
      <c r="C182" s="243" t="s">
        <v>1291</v>
      </c>
      <c r="D182" s="244" t="s">
        <v>186</v>
      </c>
      <c r="E182" s="245">
        <v>31.05</v>
      </c>
      <c r="F182" s="828"/>
      <c r="G182" s="246">
        <f>E182*F182</f>
        <v>0</v>
      </c>
      <c r="H182" s="247">
        <v>0</v>
      </c>
      <c r="I182" s="248">
        <f>E182*H182</f>
        <v>0</v>
      </c>
      <c r="J182" s="247">
        <v>0</v>
      </c>
      <c r="K182" s="248">
        <f>E182*J182</f>
        <v>0</v>
      </c>
      <c r="O182" s="240">
        <v>2</v>
      </c>
      <c r="AA182" s="213">
        <v>1</v>
      </c>
      <c r="AB182" s="213">
        <v>1</v>
      </c>
      <c r="AC182" s="213">
        <v>1</v>
      </c>
      <c r="AZ182" s="213">
        <v>1</v>
      </c>
      <c r="BA182" s="213">
        <f>IF(AZ182=1,G182,0)</f>
        <v>0</v>
      </c>
      <c r="BB182" s="213">
        <f>IF(AZ182=2,G182,0)</f>
        <v>0</v>
      </c>
      <c r="BC182" s="213">
        <f>IF(AZ182=3,G182,0)</f>
        <v>0</v>
      </c>
      <c r="BD182" s="213">
        <f>IF(AZ182=4,G182,0)</f>
        <v>0</v>
      </c>
      <c r="BE182" s="213">
        <f>IF(AZ182=5,G182,0)</f>
        <v>0</v>
      </c>
      <c r="CA182" s="240">
        <v>1</v>
      </c>
      <c r="CB182" s="240">
        <v>1</v>
      </c>
    </row>
    <row r="183" spans="1:15" ht="22.5">
      <c r="A183" s="249"/>
      <c r="B183" s="250"/>
      <c r="C183" s="768" t="s">
        <v>1292</v>
      </c>
      <c r="D183" s="769"/>
      <c r="E183" s="769"/>
      <c r="F183" s="769"/>
      <c r="G183" s="770"/>
      <c r="I183" s="251"/>
      <c r="K183" s="251"/>
      <c r="L183" s="252" t="s">
        <v>1292</v>
      </c>
      <c r="O183" s="240">
        <v>3</v>
      </c>
    </row>
    <row r="184" spans="1:15" ht="12.75">
      <c r="A184" s="249"/>
      <c r="B184" s="253"/>
      <c r="C184" s="809" t="s">
        <v>2380</v>
      </c>
      <c r="D184" s="810"/>
      <c r="E184" s="254">
        <v>31.05</v>
      </c>
      <c r="F184" s="255"/>
      <c r="G184" s="256"/>
      <c r="H184" s="257"/>
      <c r="I184" s="251"/>
      <c r="J184" s="258"/>
      <c r="K184" s="251"/>
      <c r="M184" s="252" t="s">
        <v>2380</v>
      </c>
      <c r="O184" s="240"/>
    </row>
    <row r="185" spans="1:80" ht="22.5">
      <c r="A185" s="241">
        <v>20</v>
      </c>
      <c r="B185" s="242" t="s">
        <v>1295</v>
      </c>
      <c r="C185" s="243" t="s">
        <v>1296</v>
      </c>
      <c r="D185" s="244" t="s">
        <v>186</v>
      </c>
      <c r="E185" s="245">
        <v>55.935</v>
      </c>
      <c r="F185" s="828"/>
      <c r="G185" s="246">
        <f>E185*F185</f>
        <v>0</v>
      </c>
      <c r="H185" s="247">
        <v>1.7</v>
      </c>
      <c r="I185" s="248">
        <f>E185*H185</f>
        <v>95.0895</v>
      </c>
      <c r="J185" s="247">
        <v>0</v>
      </c>
      <c r="K185" s="248">
        <f>E185*J185</f>
        <v>0</v>
      </c>
      <c r="O185" s="240">
        <v>2</v>
      </c>
      <c r="AA185" s="213">
        <v>1</v>
      </c>
      <c r="AB185" s="213">
        <v>1</v>
      </c>
      <c r="AC185" s="213">
        <v>1</v>
      </c>
      <c r="AZ185" s="213">
        <v>1</v>
      </c>
      <c r="BA185" s="213">
        <f>IF(AZ185=1,G185,0)</f>
        <v>0</v>
      </c>
      <c r="BB185" s="213">
        <f>IF(AZ185=2,G185,0)</f>
        <v>0</v>
      </c>
      <c r="BC185" s="213">
        <f>IF(AZ185=3,G185,0)</f>
        <v>0</v>
      </c>
      <c r="BD185" s="213">
        <f>IF(AZ185=4,G185,0)</f>
        <v>0</v>
      </c>
      <c r="BE185" s="213">
        <f>IF(AZ185=5,G185,0)</f>
        <v>0</v>
      </c>
      <c r="CA185" s="240">
        <v>1</v>
      </c>
      <c r="CB185" s="240">
        <v>1</v>
      </c>
    </row>
    <row r="186" spans="1:15" ht="22.5">
      <c r="A186" s="249"/>
      <c r="B186" s="253"/>
      <c r="C186" s="809" t="s">
        <v>2381</v>
      </c>
      <c r="D186" s="810"/>
      <c r="E186" s="254">
        <v>10.35</v>
      </c>
      <c r="F186" s="255"/>
      <c r="G186" s="256"/>
      <c r="H186" s="257"/>
      <c r="I186" s="251"/>
      <c r="J186" s="258"/>
      <c r="K186" s="251"/>
      <c r="M186" s="252" t="s">
        <v>2381</v>
      </c>
      <c r="O186" s="240"/>
    </row>
    <row r="187" spans="1:15" ht="22.5">
      <c r="A187" s="249"/>
      <c r="B187" s="253"/>
      <c r="C187" s="809" t="s">
        <v>2382</v>
      </c>
      <c r="D187" s="810"/>
      <c r="E187" s="254">
        <v>4.5</v>
      </c>
      <c r="F187" s="255"/>
      <c r="G187" s="256"/>
      <c r="H187" s="257"/>
      <c r="I187" s="251"/>
      <c r="J187" s="258"/>
      <c r="K187" s="251"/>
      <c r="M187" s="252" t="s">
        <v>2382</v>
      </c>
      <c r="O187" s="240"/>
    </row>
    <row r="188" spans="1:15" ht="12.75">
      <c r="A188" s="249"/>
      <c r="B188" s="253"/>
      <c r="C188" s="809" t="s">
        <v>2383</v>
      </c>
      <c r="D188" s="810"/>
      <c r="E188" s="254">
        <v>2.7</v>
      </c>
      <c r="F188" s="255"/>
      <c r="G188" s="256"/>
      <c r="H188" s="257"/>
      <c r="I188" s="251"/>
      <c r="J188" s="258"/>
      <c r="K188" s="251"/>
      <c r="M188" s="252" t="s">
        <v>2383</v>
      </c>
      <c r="O188" s="240"/>
    </row>
    <row r="189" spans="1:15" ht="22.5">
      <c r="A189" s="249"/>
      <c r="B189" s="253"/>
      <c r="C189" s="809" t="s">
        <v>2384</v>
      </c>
      <c r="D189" s="810"/>
      <c r="E189" s="254">
        <v>22.275</v>
      </c>
      <c r="F189" s="255"/>
      <c r="G189" s="256"/>
      <c r="H189" s="257"/>
      <c r="I189" s="251"/>
      <c r="J189" s="258"/>
      <c r="K189" s="251"/>
      <c r="M189" s="252" t="s">
        <v>2384</v>
      </c>
      <c r="O189" s="240"/>
    </row>
    <row r="190" spans="1:15" ht="22.5">
      <c r="A190" s="249"/>
      <c r="B190" s="253"/>
      <c r="C190" s="809" t="s">
        <v>2385</v>
      </c>
      <c r="D190" s="810"/>
      <c r="E190" s="254">
        <v>0.9</v>
      </c>
      <c r="F190" s="255"/>
      <c r="G190" s="256"/>
      <c r="H190" s="257"/>
      <c r="I190" s="251"/>
      <c r="J190" s="258"/>
      <c r="K190" s="251"/>
      <c r="M190" s="252" t="s">
        <v>2385</v>
      </c>
      <c r="O190" s="240"/>
    </row>
    <row r="191" spans="1:15" ht="22.5">
      <c r="A191" s="249"/>
      <c r="B191" s="253"/>
      <c r="C191" s="809" t="s">
        <v>2386</v>
      </c>
      <c r="D191" s="810"/>
      <c r="E191" s="254">
        <v>2.025</v>
      </c>
      <c r="F191" s="255"/>
      <c r="G191" s="256"/>
      <c r="H191" s="257"/>
      <c r="I191" s="251"/>
      <c r="J191" s="258"/>
      <c r="K191" s="251"/>
      <c r="M191" s="252" t="s">
        <v>2386</v>
      </c>
      <c r="O191" s="240"/>
    </row>
    <row r="192" spans="1:15" ht="22.5">
      <c r="A192" s="249"/>
      <c r="B192" s="253"/>
      <c r="C192" s="809" t="s">
        <v>2387</v>
      </c>
      <c r="D192" s="810"/>
      <c r="E192" s="254">
        <v>1.35</v>
      </c>
      <c r="F192" s="255"/>
      <c r="G192" s="256"/>
      <c r="H192" s="257"/>
      <c r="I192" s="251"/>
      <c r="J192" s="258"/>
      <c r="K192" s="251"/>
      <c r="M192" s="252" t="s">
        <v>2387</v>
      </c>
      <c r="O192" s="240"/>
    </row>
    <row r="193" spans="1:15" ht="12.75">
      <c r="A193" s="249"/>
      <c r="B193" s="253"/>
      <c r="C193" s="809" t="s">
        <v>2388</v>
      </c>
      <c r="D193" s="810"/>
      <c r="E193" s="254">
        <v>2.25</v>
      </c>
      <c r="F193" s="255"/>
      <c r="G193" s="256"/>
      <c r="H193" s="257"/>
      <c r="I193" s="251"/>
      <c r="J193" s="258"/>
      <c r="K193" s="251"/>
      <c r="M193" s="252" t="s">
        <v>2388</v>
      </c>
      <c r="O193" s="240"/>
    </row>
    <row r="194" spans="1:15" ht="22.5">
      <c r="A194" s="249"/>
      <c r="B194" s="253"/>
      <c r="C194" s="809" t="s">
        <v>2389</v>
      </c>
      <c r="D194" s="810"/>
      <c r="E194" s="254">
        <v>2.7</v>
      </c>
      <c r="F194" s="255"/>
      <c r="G194" s="256"/>
      <c r="H194" s="257"/>
      <c r="I194" s="251"/>
      <c r="J194" s="258"/>
      <c r="K194" s="251"/>
      <c r="M194" s="252" t="s">
        <v>2389</v>
      </c>
      <c r="O194" s="240"/>
    </row>
    <row r="195" spans="1:15" ht="22.5">
      <c r="A195" s="249"/>
      <c r="B195" s="253"/>
      <c r="C195" s="809" t="s">
        <v>2390</v>
      </c>
      <c r="D195" s="810"/>
      <c r="E195" s="254">
        <v>4.05</v>
      </c>
      <c r="F195" s="255"/>
      <c r="G195" s="256"/>
      <c r="H195" s="257"/>
      <c r="I195" s="251"/>
      <c r="J195" s="258"/>
      <c r="K195" s="251"/>
      <c r="M195" s="252" t="s">
        <v>2390</v>
      </c>
      <c r="O195" s="240"/>
    </row>
    <row r="196" spans="1:15" ht="12.75">
      <c r="A196" s="249"/>
      <c r="B196" s="253"/>
      <c r="C196" s="809" t="s">
        <v>2391</v>
      </c>
      <c r="D196" s="810"/>
      <c r="E196" s="254">
        <v>0.405</v>
      </c>
      <c r="F196" s="255"/>
      <c r="G196" s="256"/>
      <c r="H196" s="257"/>
      <c r="I196" s="251"/>
      <c r="J196" s="258"/>
      <c r="K196" s="251"/>
      <c r="M196" s="252" t="s">
        <v>2391</v>
      </c>
      <c r="O196" s="240"/>
    </row>
    <row r="197" spans="1:15" ht="22.5">
      <c r="A197" s="249"/>
      <c r="B197" s="253"/>
      <c r="C197" s="809" t="s">
        <v>2392</v>
      </c>
      <c r="D197" s="810"/>
      <c r="E197" s="254">
        <v>2.025</v>
      </c>
      <c r="F197" s="255"/>
      <c r="G197" s="256"/>
      <c r="H197" s="257"/>
      <c r="I197" s="251"/>
      <c r="J197" s="258"/>
      <c r="K197" s="251"/>
      <c r="M197" s="252" t="s">
        <v>2392</v>
      </c>
      <c r="O197" s="240"/>
    </row>
    <row r="198" spans="1:15" ht="22.5">
      <c r="A198" s="249"/>
      <c r="B198" s="253"/>
      <c r="C198" s="809" t="s">
        <v>2393</v>
      </c>
      <c r="D198" s="810"/>
      <c r="E198" s="254">
        <v>0.405</v>
      </c>
      <c r="F198" s="255"/>
      <c r="G198" s="256"/>
      <c r="H198" s="257"/>
      <c r="I198" s="251"/>
      <c r="J198" s="258"/>
      <c r="K198" s="251"/>
      <c r="M198" s="252" t="s">
        <v>2393</v>
      </c>
      <c r="O198" s="240"/>
    </row>
    <row r="199" spans="1:15" ht="12.75">
      <c r="A199" s="249"/>
      <c r="B199" s="253"/>
      <c r="C199" s="809" t="s">
        <v>2394</v>
      </c>
      <c r="D199" s="810"/>
      <c r="E199" s="254">
        <v>0</v>
      </c>
      <c r="F199" s="255"/>
      <c r="G199" s="256"/>
      <c r="H199" s="257"/>
      <c r="I199" s="251"/>
      <c r="J199" s="258"/>
      <c r="K199" s="251"/>
      <c r="M199" s="252" t="s">
        <v>2394</v>
      </c>
      <c r="O199" s="240"/>
    </row>
    <row r="200" spans="1:15" ht="12.75">
      <c r="A200" s="249"/>
      <c r="B200" s="253"/>
      <c r="C200" s="809" t="s">
        <v>2395</v>
      </c>
      <c r="D200" s="810"/>
      <c r="E200" s="254">
        <v>0</v>
      </c>
      <c r="F200" s="255"/>
      <c r="G200" s="256"/>
      <c r="H200" s="257"/>
      <c r="I200" s="251"/>
      <c r="J200" s="258"/>
      <c r="K200" s="251"/>
      <c r="M200" s="252" t="s">
        <v>2395</v>
      </c>
      <c r="O200" s="240"/>
    </row>
    <row r="201" spans="1:15" ht="12.75">
      <c r="A201" s="249"/>
      <c r="B201" s="253"/>
      <c r="C201" s="809" t="s">
        <v>2396</v>
      </c>
      <c r="D201" s="810"/>
      <c r="E201" s="254">
        <v>0</v>
      </c>
      <c r="F201" s="255"/>
      <c r="G201" s="256"/>
      <c r="H201" s="257"/>
      <c r="I201" s="251"/>
      <c r="J201" s="258"/>
      <c r="K201" s="251"/>
      <c r="M201" s="252" t="s">
        <v>2396</v>
      </c>
      <c r="O201" s="240"/>
    </row>
    <row r="202" spans="1:80" ht="12.75">
      <c r="A202" s="241">
        <v>21</v>
      </c>
      <c r="B202" s="242" t="s">
        <v>233</v>
      </c>
      <c r="C202" s="243" t="s">
        <v>234</v>
      </c>
      <c r="D202" s="244" t="s">
        <v>186</v>
      </c>
      <c r="E202" s="245">
        <v>118.89</v>
      </c>
      <c r="F202" s="828"/>
      <c r="G202" s="246">
        <f>E202*F202</f>
        <v>0</v>
      </c>
      <c r="H202" s="247">
        <v>0</v>
      </c>
      <c r="I202" s="248">
        <f>E202*H202</f>
        <v>0</v>
      </c>
      <c r="J202" s="247">
        <v>0</v>
      </c>
      <c r="K202" s="248">
        <f>E202*J202</f>
        <v>0</v>
      </c>
      <c r="O202" s="240">
        <v>2</v>
      </c>
      <c r="AA202" s="213">
        <v>1</v>
      </c>
      <c r="AB202" s="213">
        <v>1</v>
      </c>
      <c r="AC202" s="213">
        <v>1</v>
      </c>
      <c r="AZ202" s="213">
        <v>1</v>
      </c>
      <c r="BA202" s="213">
        <f>IF(AZ202=1,G202,0)</f>
        <v>0</v>
      </c>
      <c r="BB202" s="213">
        <f>IF(AZ202=2,G202,0)</f>
        <v>0</v>
      </c>
      <c r="BC202" s="213">
        <f>IF(AZ202=3,G202,0)</f>
        <v>0</v>
      </c>
      <c r="BD202" s="213">
        <f>IF(AZ202=4,G202,0)</f>
        <v>0</v>
      </c>
      <c r="BE202" s="213">
        <f>IF(AZ202=5,G202,0)</f>
        <v>0</v>
      </c>
      <c r="CA202" s="240">
        <v>1</v>
      </c>
      <c r="CB202" s="240">
        <v>1</v>
      </c>
    </row>
    <row r="203" spans="1:15" ht="12.75">
      <c r="A203" s="249"/>
      <c r="B203" s="250"/>
      <c r="C203" s="768" t="s">
        <v>1302</v>
      </c>
      <c r="D203" s="769"/>
      <c r="E203" s="769"/>
      <c r="F203" s="769"/>
      <c r="G203" s="770"/>
      <c r="I203" s="251"/>
      <c r="K203" s="251"/>
      <c r="L203" s="252" t="s">
        <v>1302</v>
      </c>
      <c r="O203" s="240">
        <v>3</v>
      </c>
    </row>
    <row r="204" spans="1:15" ht="12.75">
      <c r="A204" s="249"/>
      <c r="B204" s="253"/>
      <c r="C204" s="809" t="s">
        <v>2340</v>
      </c>
      <c r="D204" s="810"/>
      <c r="E204" s="254">
        <v>118.89</v>
      </c>
      <c r="F204" s="255"/>
      <c r="G204" s="256"/>
      <c r="H204" s="257"/>
      <c r="I204" s="251"/>
      <c r="J204" s="258"/>
      <c r="K204" s="251"/>
      <c r="M204" s="252" t="s">
        <v>2340</v>
      </c>
      <c r="O204" s="240"/>
    </row>
    <row r="205" spans="1:80" ht="12.75">
      <c r="A205" s="241">
        <v>22</v>
      </c>
      <c r="B205" s="242" t="s">
        <v>227</v>
      </c>
      <c r="C205" s="243" t="s">
        <v>228</v>
      </c>
      <c r="D205" s="244" t="s">
        <v>186</v>
      </c>
      <c r="E205" s="245">
        <v>118.89</v>
      </c>
      <c r="F205" s="828"/>
      <c r="G205" s="246">
        <f>E205*F205</f>
        <v>0</v>
      </c>
      <c r="H205" s="247">
        <v>0</v>
      </c>
      <c r="I205" s="248">
        <f>E205*H205</f>
        <v>0</v>
      </c>
      <c r="J205" s="247">
        <v>0</v>
      </c>
      <c r="K205" s="248">
        <f>E205*J205</f>
        <v>0</v>
      </c>
      <c r="O205" s="240">
        <v>2</v>
      </c>
      <c r="AA205" s="213">
        <v>1</v>
      </c>
      <c r="AB205" s="213">
        <v>1</v>
      </c>
      <c r="AC205" s="213">
        <v>1</v>
      </c>
      <c r="AZ205" s="213">
        <v>1</v>
      </c>
      <c r="BA205" s="213">
        <f>IF(AZ205=1,G205,0)</f>
        <v>0</v>
      </c>
      <c r="BB205" s="213">
        <f>IF(AZ205=2,G205,0)</f>
        <v>0</v>
      </c>
      <c r="BC205" s="213">
        <f>IF(AZ205=3,G205,0)</f>
        <v>0</v>
      </c>
      <c r="BD205" s="213">
        <f>IF(AZ205=4,G205,0)</f>
        <v>0</v>
      </c>
      <c r="BE205" s="213">
        <f>IF(AZ205=5,G205,0)</f>
        <v>0</v>
      </c>
      <c r="CA205" s="240">
        <v>1</v>
      </c>
      <c r="CB205" s="240">
        <v>1</v>
      </c>
    </row>
    <row r="206" spans="1:15" ht="12.75">
      <c r="A206" s="249"/>
      <c r="B206" s="250"/>
      <c r="C206" s="768" t="s">
        <v>1303</v>
      </c>
      <c r="D206" s="769"/>
      <c r="E206" s="769"/>
      <c r="F206" s="769"/>
      <c r="G206" s="770"/>
      <c r="I206" s="251"/>
      <c r="K206" s="251"/>
      <c r="L206" s="252" t="s">
        <v>1303</v>
      </c>
      <c r="O206" s="240">
        <v>3</v>
      </c>
    </row>
    <row r="207" spans="1:15" ht="12.75">
      <c r="A207" s="249"/>
      <c r="B207" s="253"/>
      <c r="C207" s="809" t="s">
        <v>2340</v>
      </c>
      <c r="D207" s="810"/>
      <c r="E207" s="254">
        <v>118.89</v>
      </c>
      <c r="F207" s="255"/>
      <c r="G207" s="256"/>
      <c r="H207" s="257"/>
      <c r="I207" s="251"/>
      <c r="J207" s="258"/>
      <c r="K207" s="251"/>
      <c r="M207" s="252" t="s">
        <v>2340</v>
      </c>
      <c r="O207" s="240"/>
    </row>
    <row r="208" spans="1:80" ht="12.75">
      <c r="A208" s="241">
        <v>23</v>
      </c>
      <c r="B208" s="242" t="s">
        <v>242</v>
      </c>
      <c r="C208" s="243" t="s">
        <v>1304</v>
      </c>
      <c r="D208" s="244" t="s">
        <v>186</v>
      </c>
      <c r="E208" s="245">
        <v>118.89</v>
      </c>
      <c r="F208" s="828"/>
      <c r="G208" s="246">
        <f>E208*F208</f>
        <v>0</v>
      </c>
      <c r="H208" s="247">
        <v>0</v>
      </c>
      <c r="I208" s="248">
        <f>E208*H208</f>
        <v>0</v>
      </c>
      <c r="J208" s="247"/>
      <c r="K208" s="248">
        <f>E208*J208</f>
        <v>0</v>
      </c>
      <c r="O208" s="240">
        <v>2</v>
      </c>
      <c r="AA208" s="213">
        <v>12</v>
      </c>
      <c r="AB208" s="213">
        <v>0</v>
      </c>
      <c r="AC208" s="213">
        <v>23</v>
      </c>
      <c r="AZ208" s="213">
        <v>1</v>
      </c>
      <c r="BA208" s="213">
        <f>IF(AZ208=1,G208,0)</f>
        <v>0</v>
      </c>
      <c r="BB208" s="213">
        <f>IF(AZ208=2,G208,0)</f>
        <v>0</v>
      </c>
      <c r="BC208" s="213">
        <f>IF(AZ208=3,G208,0)</f>
        <v>0</v>
      </c>
      <c r="BD208" s="213">
        <f>IF(AZ208=4,G208,0)</f>
        <v>0</v>
      </c>
      <c r="BE208" s="213">
        <f>IF(AZ208=5,G208,0)</f>
        <v>0</v>
      </c>
      <c r="CA208" s="240">
        <v>12</v>
      </c>
      <c r="CB208" s="240">
        <v>0</v>
      </c>
    </row>
    <row r="209" spans="1:15" ht="12.75">
      <c r="A209" s="249"/>
      <c r="B209" s="250"/>
      <c r="C209" s="768" t="s">
        <v>1305</v>
      </c>
      <c r="D209" s="769"/>
      <c r="E209" s="769"/>
      <c r="F209" s="769"/>
      <c r="G209" s="770"/>
      <c r="I209" s="251"/>
      <c r="K209" s="251"/>
      <c r="L209" s="252" t="s">
        <v>1305</v>
      </c>
      <c r="O209" s="240">
        <v>3</v>
      </c>
    </row>
    <row r="210" spans="1:15" ht="22.5">
      <c r="A210" s="249"/>
      <c r="B210" s="253"/>
      <c r="C210" s="809" t="s">
        <v>2397</v>
      </c>
      <c r="D210" s="810"/>
      <c r="E210" s="254">
        <v>21.735</v>
      </c>
      <c r="F210" s="255"/>
      <c r="G210" s="256"/>
      <c r="H210" s="257"/>
      <c r="I210" s="251"/>
      <c r="J210" s="258"/>
      <c r="K210" s="251"/>
      <c r="M210" s="252" t="s">
        <v>2397</v>
      </c>
      <c r="O210" s="240"/>
    </row>
    <row r="211" spans="1:15" ht="22.5">
      <c r="A211" s="249"/>
      <c r="B211" s="253"/>
      <c r="C211" s="809" t="s">
        <v>2398</v>
      </c>
      <c r="D211" s="810"/>
      <c r="E211" s="254">
        <v>9.45</v>
      </c>
      <c r="F211" s="255"/>
      <c r="G211" s="256"/>
      <c r="H211" s="257"/>
      <c r="I211" s="251"/>
      <c r="J211" s="258"/>
      <c r="K211" s="251"/>
      <c r="M211" s="252" t="s">
        <v>2398</v>
      </c>
      <c r="O211" s="240"/>
    </row>
    <row r="212" spans="1:15" ht="22.5">
      <c r="A212" s="249"/>
      <c r="B212" s="253"/>
      <c r="C212" s="809" t="s">
        <v>2399</v>
      </c>
      <c r="D212" s="810"/>
      <c r="E212" s="254">
        <v>5.67</v>
      </c>
      <c r="F212" s="255"/>
      <c r="G212" s="256"/>
      <c r="H212" s="257"/>
      <c r="I212" s="251"/>
      <c r="J212" s="258"/>
      <c r="K212" s="251"/>
      <c r="M212" s="252" t="s">
        <v>2399</v>
      </c>
      <c r="O212" s="240"/>
    </row>
    <row r="213" spans="1:15" ht="22.5">
      <c r="A213" s="249"/>
      <c r="B213" s="253"/>
      <c r="C213" s="809" t="s">
        <v>2400</v>
      </c>
      <c r="D213" s="810"/>
      <c r="E213" s="254">
        <v>46.7775</v>
      </c>
      <c r="F213" s="255"/>
      <c r="G213" s="256"/>
      <c r="H213" s="257"/>
      <c r="I213" s="251"/>
      <c r="J213" s="258"/>
      <c r="K213" s="251"/>
      <c r="M213" s="252" t="s">
        <v>2400</v>
      </c>
      <c r="O213" s="240"/>
    </row>
    <row r="214" spans="1:15" ht="22.5">
      <c r="A214" s="249"/>
      <c r="B214" s="253"/>
      <c r="C214" s="809" t="s">
        <v>2401</v>
      </c>
      <c r="D214" s="810"/>
      <c r="E214" s="254">
        <v>1.26</v>
      </c>
      <c r="F214" s="255"/>
      <c r="G214" s="256"/>
      <c r="H214" s="257"/>
      <c r="I214" s="251"/>
      <c r="J214" s="258"/>
      <c r="K214" s="251"/>
      <c r="M214" s="252" t="s">
        <v>2401</v>
      </c>
      <c r="O214" s="240"/>
    </row>
    <row r="215" spans="1:15" ht="22.5">
      <c r="A215" s="249"/>
      <c r="B215" s="253"/>
      <c r="C215" s="809" t="s">
        <v>2402</v>
      </c>
      <c r="D215" s="810"/>
      <c r="E215" s="254">
        <v>4.2525</v>
      </c>
      <c r="F215" s="255"/>
      <c r="G215" s="256"/>
      <c r="H215" s="257"/>
      <c r="I215" s="251"/>
      <c r="J215" s="258"/>
      <c r="K215" s="251"/>
      <c r="M215" s="252" t="s">
        <v>2402</v>
      </c>
      <c r="O215" s="240"/>
    </row>
    <row r="216" spans="1:15" ht="22.5">
      <c r="A216" s="249"/>
      <c r="B216" s="253"/>
      <c r="C216" s="809" t="s">
        <v>2403</v>
      </c>
      <c r="D216" s="810"/>
      <c r="E216" s="254">
        <v>2.835</v>
      </c>
      <c r="F216" s="255"/>
      <c r="G216" s="256"/>
      <c r="H216" s="257"/>
      <c r="I216" s="251"/>
      <c r="J216" s="258"/>
      <c r="K216" s="251"/>
      <c r="M216" s="252" t="s">
        <v>2403</v>
      </c>
      <c r="O216" s="240"/>
    </row>
    <row r="217" spans="1:15" ht="22.5">
      <c r="A217" s="249"/>
      <c r="B217" s="253"/>
      <c r="C217" s="809" t="s">
        <v>2404</v>
      </c>
      <c r="D217" s="810"/>
      <c r="E217" s="254">
        <v>4.725</v>
      </c>
      <c r="F217" s="255"/>
      <c r="G217" s="256"/>
      <c r="H217" s="257"/>
      <c r="I217" s="251"/>
      <c r="J217" s="258"/>
      <c r="K217" s="251"/>
      <c r="M217" s="252" t="s">
        <v>2404</v>
      </c>
      <c r="O217" s="240"/>
    </row>
    <row r="218" spans="1:15" ht="22.5">
      <c r="A218" s="249"/>
      <c r="B218" s="253"/>
      <c r="C218" s="809" t="s">
        <v>2405</v>
      </c>
      <c r="D218" s="810"/>
      <c r="E218" s="254">
        <v>5.67</v>
      </c>
      <c r="F218" s="255"/>
      <c r="G218" s="256"/>
      <c r="H218" s="257"/>
      <c r="I218" s="251"/>
      <c r="J218" s="258"/>
      <c r="K218" s="251"/>
      <c r="M218" s="252" t="s">
        <v>2405</v>
      </c>
      <c r="O218" s="240"/>
    </row>
    <row r="219" spans="1:15" ht="22.5">
      <c r="A219" s="249"/>
      <c r="B219" s="253"/>
      <c r="C219" s="809" t="s">
        <v>2406</v>
      </c>
      <c r="D219" s="810"/>
      <c r="E219" s="254">
        <v>9.9</v>
      </c>
      <c r="F219" s="255"/>
      <c r="G219" s="256"/>
      <c r="H219" s="257"/>
      <c r="I219" s="251"/>
      <c r="J219" s="258"/>
      <c r="K219" s="251"/>
      <c r="M219" s="252" t="s">
        <v>2406</v>
      </c>
      <c r="O219" s="240"/>
    </row>
    <row r="220" spans="1:15" ht="22.5">
      <c r="A220" s="249"/>
      <c r="B220" s="253"/>
      <c r="C220" s="809" t="s">
        <v>2407</v>
      </c>
      <c r="D220" s="810"/>
      <c r="E220" s="254">
        <v>0.99</v>
      </c>
      <c r="F220" s="255"/>
      <c r="G220" s="256"/>
      <c r="H220" s="257"/>
      <c r="I220" s="251"/>
      <c r="J220" s="258"/>
      <c r="K220" s="251"/>
      <c r="M220" s="252" t="s">
        <v>2407</v>
      </c>
      <c r="O220" s="240"/>
    </row>
    <row r="221" spans="1:15" ht="22.5">
      <c r="A221" s="249"/>
      <c r="B221" s="253"/>
      <c r="C221" s="809" t="s">
        <v>2408</v>
      </c>
      <c r="D221" s="810"/>
      <c r="E221" s="254">
        <v>4.95</v>
      </c>
      <c r="F221" s="255"/>
      <c r="G221" s="256"/>
      <c r="H221" s="257"/>
      <c r="I221" s="251"/>
      <c r="J221" s="258"/>
      <c r="K221" s="251"/>
      <c r="M221" s="252" t="s">
        <v>2408</v>
      </c>
      <c r="O221" s="240"/>
    </row>
    <row r="222" spans="1:15" ht="22.5">
      <c r="A222" s="249"/>
      <c r="B222" s="253"/>
      <c r="C222" s="809" t="s">
        <v>2409</v>
      </c>
      <c r="D222" s="810"/>
      <c r="E222" s="254">
        <v>0.675</v>
      </c>
      <c r="F222" s="255"/>
      <c r="G222" s="256"/>
      <c r="H222" s="257"/>
      <c r="I222" s="251"/>
      <c r="J222" s="258"/>
      <c r="K222" s="251"/>
      <c r="M222" s="252" t="s">
        <v>2409</v>
      </c>
      <c r="O222" s="240"/>
    </row>
    <row r="223" spans="1:15" ht="22.5">
      <c r="A223" s="249"/>
      <c r="B223" s="253"/>
      <c r="C223" s="809" t="s">
        <v>2410</v>
      </c>
      <c r="D223" s="810"/>
      <c r="E223" s="254">
        <v>0</v>
      </c>
      <c r="F223" s="255"/>
      <c r="G223" s="256"/>
      <c r="H223" s="257"/>
      <c r="I223" s="251"/>
      <c r="J223" s="258"/>
      <c r="K223" s="251"/>
      <c r="M223" s="252" t="s">
        <v>2410</v>
      </c>
      <c r="O223" s="240"/>
    </row>
    <row r="224" spans="1:15" ht="22.5">
      <c r="A224" s="249"/>
      <c r="B224" s="253"/>
      <c r="C224" s="809" t="s">
        <v>2411</v>
      </c>
      <c r="D224" s="810"/>
      <c r="E224" s="254">
        <v>0</v>
      </c>
      <c r="F224" s="255"/>
      <c r="G224" s="256"/>
      <c r="H224" s="257"/>
      <c r="I224" s="251"/>
      <c r="J224" s="258"/>
      <c r="K224" s="251"/>
      <c r="M224" s="252" t="s">
        <v>2411</v>
      </c>
      <c r="O224" s="240"/>
    </row>
    <row r="225" spans="1:15" ht="22.5">
      <c r="A225" s="249"/>
      <c r="B225" s="253"/>
      <c r="C225" s="809" t="s">
        <v>2412</v>
      </c>
      <c r="D225" s="810"/>
      <c r="E225" s="254">
        <v>0</v>
      </c>
      <c r="F225" s="255"/>
      <c r="G225" s="256"/>
      <c r="H225" s="257"/>
      <c r="I225" s="251"/>
      <c r="J225" s="258"/>
      <c r="K225" s="251"/>
      <c r="M225" s="252" t="s">
        <v>2412</v>
      </c>
      <c r="O225" s="240"/>
    </row>
    <row r="226" spans="1:80" ht="12.75">
      <c r="A226" s="241">
        <v>24</v>
      </c>
      <c r="B226" s="242" t="s">
        <v>253</v>
      </c>
      <c r="C226" s="243" t="s">
        <v>254</v>
      </c>
      <c r="D226" s="244" t="s">
        <v>183</v>
      </c>
      <c r="E226" s="245">
        <v>18.5</v>
      </c>
      <c r="F226" s="828"/>
      <c r="G226" s="246">
        <f>E226*F226</f>
        <v>0</v>
      </c>
      <c r="H226" s="247">
        <v>0</v>
      </c>
      <c r="I226" s="248">
        <f>E226*H226</f>
        <v>0</v>
      </c>
      <c r="J226" s="247">
        <v>0</v>
      </c>
      <c r="K226" s="248">
        <f>E226*J226</f>
        <v>0</v>
      </c>
      <c r="O226" s="240">
        <v>2</v>
      </c>
      <c r="AA226" s="213">
        <v>1</v>
      </c>
      <c r="AB226" s="213">
        <v>1</v>
      </c>
      <c r="AC226" s="213">
        <v>1</v>
      </c>
      <c r="AZ226" s="213">
        <v>1</v>
      </c>
      <c r="BA226" s="213">
        <f>IF(AZ226=1,G226,0)</f>
        <v>0</v>
      </c>
      <c r="BB226" s="213">
        <f>IF(AZ226=2,G226,0)</f>
        <v>0</v>
      </c>
      <c r="BC226" s="213">
        <f>IF(AZ226=3,G226,0)</f>
        <v>0</v>
      </c>
      <c r="BD226" s="213">
        <f>IF(AZ226=4,G226,0)</f>
        <v>0</v>
      </c>
      <c r="BE226" s="213">
        <f>IF(AZ226=5,G226,0)</f>
        <v>0</v>
      </c>
      <c r="CA226" s="240">
        <v>1</v>
      </c>
      <c r="CB226" s="240">
        <v>1</v>
      </c>
    </row>
    <row r="227" spans="1:15" ht="12.75">
      <c r="A227" s="249"/>
      <c r="B227" s="253"/>
      <c r="C227" s="809" t="s">
        <v>2413</v>
      </c>
      <c r="D227" s="810"/>
      <c r="E227" s="254">
        <v>10</v>
      </c>
      <c r="F227" s="255"/>
      <c r="G227" s="256"/>
      <c r="H227" s="257"/>
      <c r="I227" s="251"/>
      <c r="J227" s="258"/>
      <c r="K227" s="251"/>
      <c r="M227" s="252" t="s">
        <v>2413</v>
      </c>
      <c r="O227" s="240"/>
    </row>
    <row r="228" spans="1:15" ht="12.75">
      <c r="A228" s="249"/>
      <c r="B228" s="253"/>
      <c r="C228" s="809" t="s">
        <v>2414</v>
      </c>
      <c r="D228" s="810"/>
      <c r="E228" s="254">
        <v>5</v>
      </c>
      <c r="F228" s="255"/>
      <c r="G228" s="256"/>
      <c r="H228" s="257"/>
      <c r="I228" s="251"/>
      <c r="J228" s="258"/>
      <c r="K228" s="251"/>
      <c r="M228" s="252" t="s">
        <v>2414</v>
      </c>
      <c r="O228" s="240"/>
    </row>
    <row r="229" spans="1:15" ht="12.75">
      <c r="A229" s="249"/>
      <c r="B229" s="253"/>
      <c r="C229" s="809" t="s">
        <v>2415</v>
      </c>
      <c r="D229" s="810"/>
      <c r="E229" s="254">
        <v>1</v>
      </c>
      <c r="F229" s="255"/>
      <c r="G229" s="256"/>
      <c r="H229" s="257"/>
      <c r="I229" s="251"/>
      <c r="J229" s="258"/>
      <c r="K229" s="251"/>
      <c r="M229" s="252" t="s">
        <v>2415</v>
      </c>
      <c r="O229" s="240"/>
    </row>
    <row r="230" spans="1:15" ht="12.75">
      <c r="A230" s="249"/>
      <c r="B230" s="253"/>
      <c r="C230" s="809" t="s">
        <v>2416</v>
      </c>
      <c r="D230" s="810"/>
      <c r="E230" s="254">
        <v>2.5</v>
      </c>
      <c r="F230" s="255"/>
      <c r="G230" s="256"/>
      <c r="H230" s="257"/>
      <c r="I230" s="251"/>
      <c r="J230" s="258"/>
      <c r="K230" s="251"/>
      <c r="M230" s="252" t="s">
        <v>2416</v>
      </c>
      <c r="O230" s="240"/>
    </row>
    <row r="231" spans="1:80" ht="12.75">
      <c r="A231" s="241">
        <v>25</v>
      </c>
      <c r="B231" s="242" t="s">
        <v>257</v>
      </c>
      <c r="C231" s="243" t="s">
        <v>258</v>
      </c>
      <c r="D231" s="244" t="s">
        <v>183</v>
      </c>
      <c r="E231" s="245">
        <v>18.5</v>
      </c>
      <c r="F231" s="828"/>
      <c r="G231" s="246">
        <f>E231*F231</f>
        <v>0</v>
      </c>
      <c r="H231" s="247">
        <v>3E-05</v>
      </c>
      <c r="I231" s="248">
        <f>E231*H231</f>
        <v>0.000555</v>
      </c>
      <c r="J231" s="247">
        <v>0</v>
      </c>
      <c r="K231" s="248">
        <f>E231*J231</f>
        <v>0</v>
      </c>
      <c r="O231" s="240">
        <v>2</v>
      </c>
      <c r="AA231" s="213">
        <v>2</v>
      </c>
      <c r="AB231" s="213">
        <v>1</v>
      </c>
      <c r="AC231" s="213">
        <v>1</v>
      </c>
      <c r="AZ231" s="213">
        <v>1</v>
      </c>
      <c r="BA231" s="213">
        <f>IF(AZ231=1,G231,0)</f>
        <v>0</v>
      </c>
      <c r="BB231" s="213">
        <f>IF(AZ231=2,G231,0)</f>
        <v>0</v>
      </c>
      <c r="BC231" s="213">
        <f>IF(AZ231=3,G231,0)</f>
        <v>0</v>
      </c>
      <c r="BD231" s="213">
        <f>IF(AZ231=4,G231,0)</f>
        <v>0</v>
      </c>
      <c r="BE231" s="213">
        <f>IF(AZ231=5,G231,0)</f>
        <v>0</v>
      </c>
      <c r="CA231" s="240">
        <v>2</v>
      </c>
      <c r="CB231" s="240">
        <v>1</v>
      </c>
    </row>
    <row r="232" spans="1:15" ht="12.75">
      <c r="A232" s="249"/>
      <c r="B232" s="250"/>
      <c r="C232" s="768" t="s">
        <v>259</v>
      </c>
      <c r="D232" s="769"/>
      <c r="E232" s="769"/>
      <c r="F232" s="769"/>
      <c r="G232" s="770"/>
      <c r="I232" s="251"/>
      <c r="K232" s="251"/>
      <c r="L232" s="252" t="s">
        <v>259</v>
      </c>
      <c r="O232" s="240">
        <v>3</v>
      </c>
    </row>
    <row r="233" spans="1:15" ht="12.75">
      <c r="A233" s="249"/>
      <c r="B233" s="253"/>
      <c r="C233" s="809" t="s">
        <v>2413</v>
      </c>
      <c r="D233" s="810"/>
      <c r="E233" s="254">
        <v>10</v>
      </c>
      <c r="F233" s="255"/>
      <c r="G233" s="256"/>
      <c r="H233" s="257"/>
      <c r="I233" s="251"/>
      <c r="J233" s="258"/>
      <c r="K233" s="251"/>
      <c r="M233" s="252" t="s">
        <v>2413</v>
      </c>
      <c r="O233" s="240"/>
    </row>
    <row r="234" spans="1:15" ht="12.75">
      <c r="A234" s="249"/>
      <c r="B234" s="253"/>
      <c r="C234" s="809" t="s">
        <v>2414</v>
      </c>
      <c r="D234" s="810"/>
      <c r="E234" s="254">
        <v>5</v>
      </c>
      <c r="F234" s="255"/>
      <c r="G234" s="256"/>
      <c r="H234" s="257"/>
      <c r="I234" s="251"/>
      <c r="J234" s="258"/>
      <c r="K234" s="251"/>
      <c r="M234" s="252" t="s">
        <v>2414</v>
      </c>
      <c r="O234" s="240"/>
    </row>
    <row r="235" spans="1:15" ht="12.75">
      <c r="A235" s="249"/>
      <c r="B235" s="253"/>
      <c r="C235" s="809" t="s">
        <v>2415</v>
      </c>
      <c r="D235" s="810"/>
      <c r="E235" s="254">
        <v>1</v>
      </c>
      <c r="F235" s="255"/>
      <c r="G235" s="256"/>
      <c r="H235" s="257"/>
      <c r="I235" s="251"/>
      <c r="J235" s="258"/>
      <c r="K235" s="251"/>
      <c r="M235" s="252" t="s">
        <v>2415</v>
      </c>
      <c r="O235" s="240"/>
    </row>
    <row r="236" spans="1:15" ht="12.75">
      <c r="A236" s="249"/>
      <c r="B236" s="253"/>
      <c r="C236" s="809" t="s">
        <v>2416</v>
      </c>
      <c r="D236" s="810"/>
      <c r="E236" s="254">
        <v>2.5</v>
      </c>
      <c r="F236" s="255"/>
      <c r="G236" s="256"/>
      <c r="H236" s="257"/>
      <c r="I236" s="251"/>
      <c r="J236" s="258"/>
      <c r="K236" s="251"/>
      <c r="M236" s="252" t="s">
        <v>2416</v>
      </c>
      <c r="O236" s="240"/>
    </row>
    <row r="237" spans="1:57" ht="12.75">
      <c r="A237" s="259"/>
      <c r="B237" s="260" t="s">
        <v>96</v>
      </c>
      <c r="C237" s="261" t="s">
        <v>180</v>
      </c>
      <c r="D237" s="262"/>
      <c r="E237" s="263"/>
      <c r="F237" s="264"/>
      <c r="G237" s="265">
        <f>SUM(G7:G236)</f>
        <v>0</v>
      </c>
      <c r="H237" s="266"/>
      <c r="I237" s="267">
        <f>SUM(I7:I236)</f>
        <v>96.02820600000001</v>
      </c>
      <c r="J237" s="266"/>
      <c r="K237" s="267">
        <f>SUM(K7:K236)</f>
        <v>0</v>
      </c>
      <c r="O237" s="240">
        <v>4</v>
      </c>
      <c r="BA237" s="268">
        <f>SUM(BA7:BA236)</f>
        <v>0</v>
      </c>
      <c r="BB237" s="268">
        <f>SUM(BB7:BB236)</f>
        <v>0</v>
      </c>
      <c r="BC237" s="268">
        <f>SUM(BC7:BC236)</f>
        <v>0</v>
      </c>
      <c r="BD237" s="268">
        <f>SUM(BD7:BD236)</f>
        <v>0</v>
      </c>
      <c r="BE237" s="268">
        <f>SUM(BE7:BE236)</f>
        <v>0</v>
      </c>
    </row>
    <row r="238" spans="1:15" ht="12.75">
      <c r="A238" s="230" t="s">
        <v>93</v>
      </c>
      <c r="B238" s="231" t="s">
        <v>527</v>
      </c>
      <c r="C238" s="232" t="s">
        <v>528</v>
      </c>
      <c r="D238" s="233"/>
      <c r="E238" s="234"/>
      <c r="F238" s="234"/>
      <c r="G238" s="235"/>
      <c r="H238" s="236"/>
      <c r="I238" s="237"/>
      <c r="J238" s="238"/>
      <c r="K238" s="239"/>
      <c r="O238" s="240">
        <v>1</v>
      </c>
    </row>
    <row r="239" spans="1:80" ht="12.75">
      <c r="A239" s="241">
        <v>26</v>
      </c>
      <c r="B239" s="242" t="s">
        <v>1317</v>
      </c>
      <c r="C239" s="243" t="s">
        <v>1318</v>
      </c>
      <c r="D239" s="244" t="s">
        <v>186</v>
      </c>
      <c r="E239" s="245">
        <v>24.13</v>
      </c>
      <c r="F239" s="828"/>
      <c r="G239" s="246">
        <f>E239*F239</f>
        <v>0</v>
      </c>
      <c r="H239" s="247">
        <v>1.89077</v>
      </c>
      <c r="I239" s="248">
        <f>E239*H239</f>
        <v>45.6242801</v>
      </c>
      <c r="J239" s="247">
        <v>0</v>
      </c>
      <c r="K239" s="248">
        <f>E239*J239</f>
        <v>0</v>
      </c>
      <c r="O239" s="240">
        <v>2</v>
      </c>
      <c r="AA239" s="213">
        <v>1</v>
      </c>
      <c r="AB239" s="213">
        <v>1</v>
      </c>
      <c r="AC239" s="213">
        <v>1</v>
      </c>
      <c r="AZ239" s="213">
        <v>1</v>
      </c>
      <c r="BA239" s="213">
        <f>IF(AZ239=1,G239,0)</f>
        <v>0</v>
      </c>
      <c r="BB239" s="213">
        <f>IF(AZ239=2,G239,0)</f>
        <v>0</v>
      </c>
      <c r="BC239" s="213">
        <f>IF(AZ239=3,G239,0)</f>
        <v>0</v>
      </c>
      <c r="BD239" s="213">
        <f>IF(AZ239=4,G239,0)</f>
        <v>0</v>
      </c>
      <c r="BE239" s="213">
        <f>IF(AZ239=5,G239,0)</f>
        <v>0</v>
      </c>
      <c r="CA239" s="240">
        <v>1</v>
      </c>
      <c r="CB239" s="240">
        <v>1</v>
      </c>
    </row>
    <row r="240" spans="1:15" ht="22.5">
      <c r="A240" s="249"/>
      <c r="B240" s="253"/>
      <c r="C240" s="809" t="s">
        <v>2417</v>
      </c>
      <c r="D240" s="810"/>
      <c r="E240" s="254">
        <v>3.105</v>
      </c>
      <c r="F240" s="255"/>
      <c r="G240" s="256"/>
      <c r="H240" s="257"/>
      <c r="I240" s="251"/>
      <c r="J240" s="258"/>
      <c r="K240" s="251"/>
      <c r="M240" s="252" t="s">
        <v>2417</v>
      </c>
      <c r="O240" s="240"/>
    </row>
    <row r="241" spans="1:15" ht="22.5">
      <c r="A241" s="249"/>
      <c r="B241" s="253"/>
      <c r="C241" s="809" t="s">
        <v>2418</v>
      </c>
      <c r="D241" s="810"/>
      <c r="E241" s="254">
        <v>1.35</v>
      </c>
      <c r="F241" s="255"/>
      <c r="G241" s="256"/>
      <c r="H241" s="257"/>
      <c r="I241" s="251"/>
      <c r="J241" s="258"/>
      <c r="K241" s="251"/>
      <c r="M241" s="252" t="s">
        <v>2418</v>
      </c>
      <c r="O241" s="240"/>
    </row>
    <row r="242" spans="1:15" ht="12.75">
      <c r="A242" s="249"/>
      <c r="B242" s="253"/>
      <c r="C242" s="809" t="s">
        <v>2419</v>
      </c>
      <c r="D242" s="810"/>
      <c r="E242" s="254">
        <v>0.81</v>
      </c>
      <c r="F242" s="255"/>
      <c r="G242" s="256"/>
      <c r="H242" s="257"/>
      <c r="I242" s="251"/>
      <c r="J242" s="258"/>
      <c r="K242" s="251"/>
      <c r="M242" s="252" t="s">
        <v>2419</v>
      </c>
      <c r="O242" s="240"/>
    </row>
    <row r="243" spans="1:15" ht="22.5">
      <c r="A243" s="249"/>
      <c r="B243" s="253"/>
      <c r="C243" s="809" t="s">
        <v>2420</v>
      </c>
      <c r="D243" s="810"/>
      <c r="E243" s="254">
        <v>6.6825</v>
      </c>
      <c r="F243" s="255"/>
      <c r="G243" s="256"/>
      <c r="H243" s="257"/>
      <c r="I243" s="251"/>
      <c r="J243" s="258"/>
      <c r="K243" s="251"/>
      <c r="M243" s="252" t="s">
        <v>2420</v>
      </c>
      <c r="O243" s="240"/>
    </row>
    <row r="244" spans="1:15" ht="22.5">
      <c r="A244" s="249"/>
      <c r="B244" s="253"/>
      <c r="C244" s="809" t="s">
        <v>2421</v>
      </c>
      <c r="D244" s="810"/>
      <c r="E244" s="254">
        <v>0.27</v>
      </c>
      <c r="F244" s="255"/>
      <c r="G244" s="256"/>
      <c r="H244" s="257"/>
      <c r="I244" s="251"/>
      <c r="J244" s="258"/>
      <c r="K244" s="251"/>
      <c r="M244" s="252" t="s">
        <v>2421</v>
      </c>
      <c r="O244" s="240"/>
    </row>
    <row r="245" spans="1:15" ht="22.5">
      <c r="A245" s="249"/>
      <c r="B245" s="253"/>
      <c r="C245" s="809" t="s">
        <v>2422</v>
      </c>
      <c r="D245" s="810"/>
      <c r="E245" s="254">
        <v>0.6075</v>
      </c>
      <c r="F245" s="255"/>
      <c r="G245" s="256"/>
      <c r="H245" s="257"/>
      <c r="I245" s="251"/>
      <c r="J245" s="258"/>
      <c r="K245" s="251"/>
      <c r="M245" s="252" t="s">
        <v>2422</v>
      </c>
      <c r="O245" s="240"/>
    </row>
    <row r="246" spans="1:15" ht="22.5">
      <c r="A246" s="249"/>
      <c r="B246" s="253"/>
      <c r="C246" s="809" t="s">
        <v>2423</v>
      </c>
      <c r="D246" s="810"/>
      <c r="E246" s="254">
        <v>0.405</v>
      </c>
      <c r="F246" s="255"/>
      <c r="G246" s="256"/>
      <c r="H246" s="257"/>
      <c r="I246" s="251"/>
      <c r="J246" s="258"/>
      <c r="K246" s="251"/>
      <c r="M246" s="252" t="s">
        <v>2423</v>
      </c>
      <c r="O246" s="240"/>
    </row>
    <row r="247" spans="1:15" ht="12.75">
      <c r="A247" s="249"/>
      <c r="B247" s="253"/>
      <c r="C247" s="809" t="s">
        <v>2424</v>
      </c>
      <c r="D247" s="810"/>
      <c r="E247" s="254">
        <v>0.675</v>
      </c>
      <c r="F247" s="255"/>
      <c r="G247" s="256"/>
      <c r="H247" s="257"/>
      <c r="I247" s="251"/>
      <c r="J247" s="258"/>
      <c r="K247" s="251"/>
      <c r="M247" s="252" t="s">
        <v>2424</v>
      </c>
      <c r="O247" s="240"/>
    </row>
    <row r="248" spans="1:15" ht="22.5">
      <c r="A248" s="249"/>
      <c r="B248" s="253"/>
      <c r="C248" s="809" t="s">
        <v>2425</v>
      </c>
      <c r="D248" s="810"/>
      <c r="E248" s="254">
        <v>0.81</v>
      </c>
      <c r="F248" s="255"/>
      <c r="G248" s="256"/>
      <c r="H248" s="257"/>
      <c r="I248" s="251"/>
      <c r="J248" s="258"/>
      <c r="K248" s="251"/>
      <c r="M248" s="252" t="s">
        <v>2425</v>
      </c>
      <c r="O248" s="240"/>
    </row>
    <row r="249" spans="1:15" ht="22.5">
      <c r="A249" s="249"/>
      <c r="B249" s="253"/>
      <c r="C249" s="809" t="s">
        <v>2426</v>
      </c>
      <c r="D249" s="810"/>
      <c r="E249" s="254">
        <v>1.35</v>
      </c>
      <c r="F249" s="255"/>
      <c r="G249" s="256"/>
      <c r="H249" s="257"/>
      <c r="I249" s="251"/>
      <c r="J249" s="258"/>
      <c r="K249" s="251"/>
      <c r="M249" s="252" t="s">
        <v>2426</v>
      </c>
      <c r="O249" s="240"/>
    </row>
    <row r="250" spans="1:15" ht="12.75">
      <c r="A250" s="249"/>
      <c r="B250" s="253"/>
      <c r="C250" s="809" t="s">
        <v>2427</v>
      </c>
      <c r="D250" s="810"/>
      <c r="E250" s="254">
        <v>0.135</v>
      </c>
      <c r="F250" s="255"/>
      <c r="G250" s="256"/>
      <c r="H250" s="257"/>
      <c r="I250" s="251"/>
      <c r="J250" s="258"/>
      <c r="K250" s="251"/>
      <c r="M250" s="252" t="s">
        <v>2427</v>
      </c>
      <c r="O250" s="240"/>
    </row>
    <row r="251" spans="1:15" ht="22.5">
      <c r="A251" s="249"/>
      <c r="B251" s="253"/>
      <c r="C251" s="809" t="s">
        <v>2428</v>
      </c>
      <c r="D251" s="810"/>
      <c r="E251" s="254">
        <v>0.675</v>
      </c>
      <c r="F251" s="255"/>
      <c r="G251" s="256"/>
      <c r="H251" s="257"/>
      <c r="I251" s="251"/>
      <c r="J251" s="258"/>
      <c r="K251" s="251"/>
      <c r="M251" s="252" t="s">
        <v>2428</v>
      </c>
      <c r="O251" s="240"/>
    </row>
    <row r="252" spans="1:15" ht="22.5">
      <c r="A252" s="249"/>
      <c r="B252" s="253"/>
      <c r="C252" s="809" t="s">
        <v>2429</v>
      </c>
      <c r="D252" s="810"/>
      <c r="E252" s="254">
        <v>0.135</v>
      </c>
      <c r="F252" s="255"/>
      <c r="G252" s="256"/>
      <c r="H252" s="257"/>
      <c r="I252" s="251"/>
      <c r="J252" s="258"/>
      <c r="K252" s="251"/>
      <c r="M252" s="252" t="s">
        <v>2429</v>
      </c>
      <c r="O252" s="240"/>
    </row>
    <row r="253" spans="1:15" ht="22.5">
      <c r="A253" s="249"/>
      <c r="B253" s="253"/>
      <c r="C253" s="809" t="s">
        <v>2430</v>
      </c>
      <c r="D253" s="810"/>
      <c r="E253" s="254">
        <v>2.6</v>
      </c>
      <c r="F253" s="255"/>
      <c r="G253" s="256"/>
      <c r="H253" s="257"/>
      <c r="I253" s="251"/>
      <c r="J253" s="258"/>
      <c r="K253" s="251"/>
      <c r="M253" s="252" t="s">
        <v>2430</v>
      </c>
      <c r="O253" s="240"/>
    </row>
    <row r="254" spans="1:15" ht="12.75">
      <c r="A254" s="249"/>
      <c r="B254" s="253"/>
      <c r="C254" s="809" t="s">
        <v>2431</v>
      </c>
      <c r="D254" s="810"/>
      <c r="E254" s="254">
        <v>0.2</v>
      </c>
      <c r="F254" s="255"/>
      <c r="G254" s="256"/>
      <c r="H254" s="257"/>
      <c r="I254" s="251"/>
      <c r="J254" s="258"/>
      <c r="K254" s="251"/>
      <c r="M254" s="252" t="s">
        <v>2431</v>
      </c>
      <c r="O254" s="240"/>
    </row>
    <row r="255" spans="1:15" ht="22.5">
      <c r="A255" s="249"/>
      <c r="B255" s="253"/>
      <c r="C255" s="809" t="s">
        <v>2432</v>
      </c>
      <c r="D255" s="810"/>
      <c r="E255" s="254">
        <v>4.32</v>
      </c>
      <c r="F255" s="255"/>
      <c r="G255" s="256"/>
      <c r="H255" s="257"/>
      <c r="I255" s="251"/>
      <c r="J255" s="258"/>
      <c r="K255" s="251"/>
      <c r="M255" s="252" t="s">
        <v>2432</v>
      </c>
      <c r="O255" s="240"/>
    </row>
    <row r="256" spans="1:80" ht="12.75">
      <c r="A256" s="241">
        <v>27</v>
      </c>
      <c r="B256" s="242" t="s">
        <v>1640</v>
      </c>
      <c r="C256" s="243" t="s">
        <v>1641</v>
      </c>
      <c r="D256" s="244" t="s">
        <v>186</v>
      </c>
      <c r="E256" s="245">
        <v>3.56</v>
      </c>
      <c r="F256" s="828"/>
      <c r="G256" s="246">
        <f>E256*F256</f>
        <v>0</v>
      </c>
      <c r="H256" s="247">
        <v>2.5</v>
      </c>
      <c r="I256" s="248">
        <f>E256*H256</f>
        <v>8.9</v>
      </c>
      <c r="J256" s="247">
        <v>0</v>
      </c>
      <c r="K256" s="248">
        <f>E256*J256</f>
        <v>0</v>
      </c>
      <c r="O256" s="240">
        <v>2</v>
      </c>
      <c r="AA256" s="213">
        <v>1</v>
      </c>
      <c r="AB256" s="213">
        <v>1</v>
      </c>
      <c r="AC256" s="213">
        <v>1</v>
      </c>
      <c r="AZ256" s="213">
        <v>1</v>
      </c>
      <c r="BA256" s="213">
        <f>IF(AZ256=1,G256,0)</f>
        <v>0</v>
      </c>
      <c r="BB256" s="213">
        <f>IF(AZ256=2,G256,0)</f>
        <v>0</v>
      </c>
      <c r="BC256" s="213">
        <f>IF(AZ256=3,G256,0)</f>
        <v>0</v>
      </c>
      <c r="BD256" s="213">
        <f>IF(AZ256=4,G256,0)</f>
        <v>0</v>
      </c>
      <c r="BE256" s="213">
        <f>IF(AZ256=5,G256,0)</f>
        <v>0</v>
      </c>
      <c r="CA256" s="240">
        <v>1</v>
      </c>
      <c r="CB256" s="240">
        <v>1</v>
      </c>
    </row>
    <row r="257" spans="1:15" ht="22.5">
      <c r="A257" s="249"/>
      <c r="B257" s="253"/>
      <c r="C257" s="809" t="s">
        <v>2433</v>
      </c>
      <c r="D257" s="810"/>
      <c r="E257" s="254">
        <v>1.3</v>
      </c>
      <c r="F257" s="255"/>
      <c r="G257" s="256"/>
      <c r="H257" s="257"/>
      <c r="I257" s="251"/>
      <c r="J257" s="258"/>
      <c r="K257" s="251"/>
      <c r="M257" s="252" t="s">
        <v>2433</v>
      </c>
      <c r="O257" s="240"/>
    </row>
    <row r="258" spans="1:15" ht="12.75">
      <c r="A258" s="249"/>
      <c r="B258" s="253"/>
      <c r="C258" s="809" t="s">
        <v>2434</v>
      </c>
      <c r="D258" s="810"/>
      <c r="E258" s="254">
        <v>0.1</v>
      </c>
      <c r="F258" s="255"/>
      <c r="G258" s="256"/>
      <c r="H258" s="257"/>
      <c r="I258" s="251"/>
      <c r="J258" s="258"/>
      <c r="K258" s="251"/>
      <c r="M258" s="252" t="s">
        <v>2434</v>
      </c>
      <c r="O258" s="240"/>
    </row>
    <row r="259" spans="1:15" ht="22.5">
      <c r="A259" s="249"/>
      <c r="B259" s="253"/>
      <c r="C259" s="809" t="s">
        <v>2435</v>
      </c>
      <c r="D259" s="810"/>
      <c r="E259" s="254">
        <v>2.16</v>
      </c>
      <c r="F259" s="255"/>
      <c r="G259" s="256"/>
      <c r="H259" s="257"/>
      <c r="I259" s="251"/>
      <c r="J259" s="258"/>
      <c r="K259" s="251"/>
      <c r="M259" s="252" t="s">
        <v>2435</v>
      </c>
      <c r="O259" s="240"/>
    </row>
    <row r="260" spans="1:57" ht="12.75">
      <c r="A260" s="259"/>
      <c r="B260" s="260" t="s">
        <v>96</v>
      </c>
      <c r="C260" s="261" t="s">
        <v>529</v>
      </c>
      <c r="D260" s="262"/>
      <c r="E260" s="263"/>
      <c r="F260" s="264"/>
      <c r="G260" s="265">
        <f>SUM(G238:G259)</f>
        <v>0</v>
      </c>
      <c r="H260" s="266"/>
      <c r="I260" s="267">
        <f>SUM(I238:I259)</f>
        <v>54.5242801</v>
      </c>
      <c r="J260" s="266"/>
      <c r="K260" s="267">
        <f>SUM(K238:K259)</f>
        <v>0</v>
      </c>
      <c r="O260" s="240">
        <v>4</v>
      </c>
      <c r="BA260" s="268">
        <f>SUM(BA238:BA259)</f>
        <v>0</v>
      </c>
      <c r="BB260" s="268">
        <f>SUM(BB238:BB259)</f>
        <v>0</v>
      </c>
      <c r="BC260" s="268">
        <f>SUM(BC238:BC259)</f>
        <v>0</v>
      </c>
      <c r="BD260" s="268">
        <f>SUM(BD238:BD259)</f>
        <v>0</v>
      </c>
      <c r="BE260" s="268">
        <f>SUM(BE238:BE259)</f>
        <v>0</v>
      </c>
    </row>
    <row r="261" spans="1:15" ht="12.75">
      <c r="A261" s="230" t="s">
        <v>93</v>
      </c>
      <c r="B261" s="231" t="s">
        <v>673</v>
      </c>
      <c r="C261" s="232" t="s">
        <v>674</v>
      </c>
      <c r="D261" s="233"/>
      <c r="E261" s="234"/>
      <c r="F261" s="234"/>
      <c r="G261" s="235"/>
      <c r="H261" s="236"/>
      <c r="I261" s="237"/>
      <c r="J261" s="238"/>
      <c r="K261" s="239"/>
      <c r="O261" s="240">
        <v>1</v>
      </c>
    </row>
    <row r="262" spans="1:80" ht="12.75">
      <c r="A262" s="241">
        <v>28</v>
      </c>
      <c r="B262" s="242" t="s">
        <v>1656</v>
      </c>
      <c r="C262" s="243" t="s">
        <v>1657</v>
      </c>
      <c r="D262" s="244" t="s">
        <v>186</v>
      </c>
      <c r="E262" s="245">
        <v>17.8</v>
      </c>
      <c r="F262" s="828"/>
      <c r="G262" s="246">
        <f>E262*F262</f>
        <v>0</v>
      </c>
      <c r="H262" s="247">
        <v>2.525</v>
      </c>
      <c r="I262" s="248">
        <f>E262*H262</f>
        <v>44.945</v>
      </c>
      <c r="J262" s="247">
        <v>0</v>
      </c>
      <c r="K262" s="248">
        <f>E262*J262</f>
        <v>0</v>
      </c>
      <c r="O262" s="240">
        <v>2</v>
      </c>
      <c r="AA262" s="213">
        <v>1</v>
      </c>
      <c r="AB262" s="213">
        <v>1</v>
      </c>
      <c r="AC262" s="213">
        <v>1</v>
      </c>
      <c r="AZ262" s="213">
        <v>1</v>
      </c>
      <c r="BA262" s="213">
        <f>IF(AZ262=1,G262,0)</f>
        <v>0</v>
      </c>
      <c r="BB262" s="213">
        <f>IF(AZ262=2,G262,0)</f>
        <v>0</v>
      </c>
      <c r="BC262" s="213">
        <f>IF(AZ262=3,G262,0)</f>
        <v>0</v>
      </c>
      <c r="BD262" s="213">
        <f>IF(AZ262=4,G262,0)</f>
        <v>0</v>
      </c>
      <c r="BE262" s="213">
        <f>IF(AZ262=5,G262,0)</f>
        <v>0</v>
      </c>
      <c r="CA262" s="240">
        <v>1</v>
      </c>
      <c r="CB262" s="240">
        <v>1</v>
      </c>
    </row>
    <row r="263" spans="1:15" ht="22.5">
      <c r="A263" s="249"/>
      <c r="B263" s="253"/>
      <c r="C263" s="809" t="s">
        <v>2436</v>
      </c>
      <c r="D263" s="810"/>
      <c r="E263" s="254">
        <v>6.5</v>
      </c>
      <c r="F263" s="255"/>
      <c r="G263" s="256"/>
      <c r="H263" s="257"/>
      <c r="I263" s="251"/>
      <c r="J263" s="258"/>
      <c r="K263" s="251"/>
      <c r="M263" s="252" t="s">
        <v>2436</v>
      </c>
      <c r="O263" s="240"/>
    </row>
    <row r="264" spans="1:15" ht="12.75">
      <c r="A264" s="249"/>
      <c r="B264" s="253"/>
      <c r="C264" s="809" t="s">
        <v>2437</v>
      </c>
      <c r="D264" s="810"/>
      <c r="E264" s="254">
        <v>0.5</v>
      </c>
      <c r="F264" s="255"/>
      <c r="G264" s="256"/>
      <c r="H264" s="257"/>
      <c r="I264" s="251"/>
      <c r="J264" s="258"/>
      <c r="K264" s="251"/>
      <c r="M264" s="252" t="s">
        <v>2437</v>
      </c>
      <c r="O264" s="240"/>
    </row>
    <row r="265" spans="1:15" ht="22.5">
      <c r="A265" s="249"/>
      <c r="B265" s="253"/>
      <c r="C265" s="809" t="s">
        <v>2438</v>
      </c>
      <c r="D265" s="810"/>
      <c r="E265" s="254">
        <v>10.8</v>
      </c>
      <c r="F265" s="255"/>
      <c r="G265" s="256"/>
      <c r="H265" s="257"/>
      <c r="I265" s="251"/>
      <c r="J265" s="258"/>
      <c r="K265" s="251"/>
      <c r="M265" s="252" t="s">
        <v>2438</v>
      </c>
      <c r="O265" s="240"/>
    </row>
    <row r="266" spans="1:57" ht="12.75">
      <c r="A266" s="259"/>
      <c r="B266" s="260" t="s">
        <v>96</v>
      </c>
      <c r="C266" s="261" t="s">
        <v>675</v>
      </c>
      <c r="D266" s="262"/>
      <c r="E266" s="263"/>
      <c r="F266" s="264"/>
      <c r="G266" s="265">
        <f>SUM(G261:G265)</f>
        <v>0</v>
      </c>
      <c r="H266" s="266"/>
      <c r="I266" s="267">
        <f>SUM(I261:I265)</f>
        <v>44.945</v>
      </c>
      <c r="J266" s="266"/>
      <c r="K266" s="267">
        <f>SUM(K261:K265)</f>
        <v>0</v>
      </c>
      <c r="O266" s="240">
        <v>4</v>
      </c>
      <c r="BA266" s="268">
        <f>SUM(BA261:BA265)</f>
        <v>0</v>
      </c>
      <c r="BB266" s="268">
        <f>SUM(BB261:BB265)</f>
        <v>0</v>
      </c>
      <c r="BC266" s="268">
        <f>SUM(BC261:BC265)</f>
        <v>0</v>
      </c>
      <c r="BD266" s="268">
        <f>SUM(BD261:BD265)</f>
        <v>0</v>
      </c>
      <c r="BE266" s="268">
        <f>SUM(BE261:BE265)</f>
        <v>0</v>
      </c>
    </row>
    <row r="267" spans="1:15" ht="12.75">
      <c r="A267" s="230" t="s">
        <v>93</v>
      </c>
      <c r="B267" s="231" t="s">
        <v>527</v>
      </c>
      <c r="C267" s="232" t="s">
        <v>528</v>
      </c>
      <c r="D267" s="233"/>
      <c r="E267" s="234"/>
      <c r="F267" s="234"/>
      <c r="G267" s="235"/>
      <c r="H267" s="236"/>
      <c r="I267" s="237"/>
      <c r="J267" s="238"/>
      <c r="K267" s="239"/>
      <c r="O267" s="240">
        <v>1</v>
      </c>
    </row>
    <row r="268" spans="1:80" ht="22.5">
      <c r="A268" s="241">
        <v>29</v>
      </c>
      <c r="B268" s="242" t="s">
        <v>1665</v>
      </c>
      <c r="C268" s="243" t="s">
        <v>1666</v>
      </c>
      <c r="D268" s="244" t="s">
        <v>309</v>
      </c>
      <c r="E268" s="245">
        <v>0.6827</v>
      </c>
      <c r="F268" s="828"/>
      <c r="G268" s="246">
        <f>E268*F268</f>
        <v>0</v>
      </c>
      <c r="H268" s="247">
        <v>1.05688</v>
      </c>
      <c r="I268" s="248">
        <f>E268*H268</f>
        <v>0.721531976</v>
      </c>
      <c r="J268" s="247"/>
      <c r="K268" s="248">
        <f>E268*J268</f>
        <v>0</v>
      </c>
      <c r="O268" s="240">
        <v>2</v>
      </c>
      <c r="AA268" s="213">
        <v>12</v>
      </c>
      <c r="AB268" s="213">
        <v>0</v>
      </c>
      <c r="AC268" s="213">
        <v>27</v>
      </c>
      <c r="AZ268" s="213">
        <v>1</v>
      </c>
      <c r="BA268" s="213">
        <f>IF(AZ268=1,G268,0)</f>
        <v>0</v>
      </c>
      <c r="BB268" s="213">
        <f>IF(AZ268=2,G268,0)</f>
        <v>0</v>
      </c>
      <c r="BC268" s="213">
        <f>IF(AZ268=3,G268,0)</f>
        <v>0</v>
      </c>
      <c r="BD268" s="213">
        <f>IF(AZ268=4,G268,0)</f>
        <v>0</v>
      </c>
      <c r="BE268" s="213">
        <f>IF(AZ268=5,G268,0)</f>
        <v>0</v>
      </c>
      <c r="CA268" s="240">
        <v>12</v>
      </c>
      <c r="CB268" s="240">
        <v>0</v>
      </c>
    </row>
    <row r="269" spans="1:15" ht="12.75">
      <c r="A269" s="249"/>
      <c r="B269" s="250"/>
      <c r="C269" s="768" t="s">
        <v>1667</v>
      </c>
      <c r="D269" s="769"/>
      <c r="E269" s="769"/>
      <c r="F269" s="769"/>
      <c r="G269" s="770"/>
      <c r="I269" s="251"/>
      <c r="K269" s="251"/>
      <c r="L269" s="252" t="s">
        <v>1667</v>
      </c>
      <c r="O269" s="240">
        <v>3</v>
      </c>
    </row>
    <row r="270" spans="1:15" ht="12.75">
      <c r="A270" s="249"/>
      <c r="B270" s="250"/>
      <c r="C270" s="768" t="s">
        <v>1668</v>
      </c>
      <c r="D270" s="769"/>
      <c r="E270" s="769"/>
      <c r="F270" s="769"/>
      <c r="G270" s="770"/>
      <c r="I270" s="251"/>
      <c r="K270" s="251"/>
      <c r="L270" s="252" t="s">
        <v>1668</v>
      </c>
      <c r="O270" s="240">
        <v>3</v>
      </c>
    </row>
    <row r="271" spans="1:15" ht="22.5">
      <c r="A271" s="249"/>
      <c r="B271" s="253"/>
      <c r="C271" s="809" t="s">
        <v>2439</v>
      </c>
      <c r="D271" s="810"/>
      <c r="E271" s="254">
        <v>0.2493</v>
      </c>
      <c r="F271" s="255"/>
      <c r="G271" s="256"/>
      <c r="H271" s="257"/>
      <c r="I271" s="251"/>
      <c r="J271" s="258"/>
      <c r="K271" s="251"/>
      <c r="M271" s="252" t="s">
        <v>2439</v>
      </c>
      <c r="O271" s="240"/>
    </row>
    <row r="272" spans="1:15" ht="22.5">
      <c r="A272" s="249"/>
      <c r="B272" s="253"/>
      <c r="C272" s="809" t="s">
        <v>2440</v>
      </c>
      <c r="D272" s="810"/>
      <c r="E272" s="254">
        <v>0.0192</v>
      </c>
      <c r="F272" s="255"/>
      <c r="G272" s="256"/>
      <c r="H272" s="257"/>
      <c r="I272" s="251"/>
      <c r="J272" s="258"/>
      <c r="K272" s="251"/>
      <c r="M272" s="252" t="s">
        <v>2440</v>
      </c>
      <c r="O272" s="240"/>
    </row>
    <row r="273" spans="1:15" ht="22.5">
      <c r="A273" s="249"/>
      <c r="B273" s="253"/>
      <c r="C273" s="809" t="s">
        <v>2441</v>
      </c>
      <c r="D273" s="810"/>
      <c r="E273" s="254">
        <v>0.4142</v>
      </c>
      <c r="F273" s="255"/>
      <c r="G273" s="256"/>
      <c r="H273" s="257"/>
      <c r="I273" s="251"/>
      <c r="J273" s="258"/>
      <c r="K273" s="251"/>
      <c r="M273" s="252" t="s">
        <v>2441</v>
      </c>
      <c r="O273" s="240"/>
    </row>
    <row r="274" spans="1:57" ht="12.75">
      <c r="A274" s="259"/>
      <c r="B274" s="260" t="s">
        <v>96</v>
      </c>
      <c r="C274" s="261" t="s">
        <v>529</v>
      </c>
      <c r="D274" s="262"/>
      <c r="E274" s="263"/>
      <c r="F274" s="264"/>
      <c r="G274" s="265">
        <f>SUM(G267:G273)</f>
        <v>0</v>
      </c>
      <c r="H274" s="266"/>
      <c r="I274" s="267">
        <f>SUM(I267:I273)</f>
        <v>0.721531976</v>
      </c>
      <c r="J274" s="266"/>
      <c r="K274" s="267">
        <f>SUM(K267:K273)</f>
        <v>0</v>
      </c>
      <c r="O274" s="240">
        <v>4</v>
      </c>
      <c r="BA274" s="268">
        <f>SUM(BA267:BA273)</f>
        <v>0</v>
      </c>
      <c r="BB274" s="268">
        <f>SUM(BB267:BB273)</f>
        <v>0</v>
      </c>
      <c r="BC274" s="268">
        <f>SUM(BC267:BC273)</f>
        <v>0</v>
      </c>
      <c r="BD274" s="268">
        <f>SUM(BD267:BD273)</f>
        <v>0</v>
      </c>
      <c r="BE274" s="268">
        <f>SUM(BE267:BE273)</f>
        <v>0</v>
      </c>
    </row>
    <row r="275" spans="1:15" ht="12.75">
      <c r="A275" s="230" t="s">
        <v>93</v>
      </c>
      <c r="B275" s="231" t="s">
        <v>1674</v>
      </c>
      <c r="C275" s="232" t="s">
        <v>1675</v>
      </c>
      <c r="D275" s="233"/>
      <c r="E275" s="234"/>
      <c r="F275" s="234"/>
      <c r="G275" s="235"/>
      <c r="H275" s="236"/>
      <c r="I275" s="237"/>
      <c r="J275" s="238"/>
      <c r="K275" s="239"/>
      <c r="O275" s="240">
        <v>1</v>
      </c>
    </row>
    <row r="276" spans="1:80" ht="22.5">
      <c r="A276" s="241">
        <v>30</v>
      </c>
      <c r="B276" s="242" t="s">
        <v>1677</v>
      </c>
      <c r="C276" s="243" t="s">
        <v>1678</v>
      </c>
      <c r="D276" s="244" t="s">
        <v>183</v>
      </c>
      <c r="E276" s="245">
        <v>8</v>
      </c>
      <c r="F276" s="828"/>
      <c r="G276" s="246">
        <f>E276*F276</f>
        <v>0</v>
      </c>
      <c r="H276" s="247">
        <v>0.51</v>
      </c>
      <c r="I276" s="248">
        <f>E276*H276</f>
        <v>4.08</v>
      </c>
      <c r="J276" s="247"/>
      <c r="K276" s="248">
        <f>E276*J276</f>
        <v>0</v>
      </c>
      <c r="O276" s="240">
        <v>2</v>
      </c>
      <c r="AA276" s="213">
        <v>12</v>
      </c>
      <c r="AB276" s="213">
        <v>0</v>
      </c>
      <c r="AC276" s="213">
        <v>36</v>
      </c>
      <c r="AZ276" s="213">
        <v>1</v>
      </c>
      <c r="BA276" s="213">
        <f>IF(AZ276=1,G276,0)</f>
        <v>0</v>
      </c>
      <c r="BB276" s="213">
        <f>IF(AZ276=2,G276,0)</f>
        <v>0</v>
      </c>
      <c r="BC276" s="213">
        <f>IF(AZ276=3,G276,0)</f>
        <v>0</v>
      </c>
      <c r="BD276" s="213">
        <f>IF(AZ276=4,G276,0)</f>
        <v>0</v>
      </c>
      <c r="BE276" s="213">
        <f>IF(AZ276=5,G276,0)</f>
        <v>0</v>
      </c>
      <c r="CA276" s="240">
        <v>12</v>
      </c>
      <c r="CB276" s="240">
        <v>0</v>
      </c>
    </row>
    <row r="277" spans="1:15" ht="12.75">
      <c r="A277" s="249"/>
      <c r="B277" s="250"/>
      <c r="C277" s="768" t="s">
        <v>2442</v>
      </c>
      <c r="D277" s="769"/>
      <c r="E277" s="769"/>
      <c r="F277" s="769"/>
      <c r="G277" s="770"/>
      <c r="I277" s="251"/>
      <c r="K277" s="251"/>
      <c r="L277" s="252" t="s">
        <v>2442</v>
      </c>
      <c r="O277" s="240">
        <v>3</v>
      </c>
    </row>
    <row r="278" spans="1:15" ht="12.75">
      <c r="A278" s="249"/>
      <c r="B278" s="253"/>
      <c r="C278" s="809" t="s">
        <v>2443</v>
      </c>
      <c r="D278" s="810"/>
      <c r="E278" s="254">
        <v>8</v>
      </c>
      <c r="F278" s="255"/>
      <c r="G278" s="256"/>
      <c r="H278" s="257"/>
      <c r="I278" s="251"/>
      <c r="J278" s="258"/>
      <c r="K278" s="251"/>
      <c r="M278" s="252" t="s">
        <v>2443</v>
      </c>
      <c r="O278" s="240"/>
    </row>
    <row r="279" spans="1:80" ht="12.75">
      <c r="A279" s="241">
        <v>31</v>
      </c>
      <c r="B279" s="242" t="s">
        <v>1681</v>
      </c>
      <c r="C279" s="243" t="s">
        <v>1682</v>
      </c>
      <c r="D279" s="244" t="s">
        <v>183</v>
      </c>
      <c r="E279" s="245">
        <v>8</v>
      </c>
      <c r="F279" s="828"/>
      <c r="G279" s="246">
        <f>E279*F279</f>
        <v>0</v>
      </c>
      <c r="H279" s="247">
        <v>0.202</v>
      </c>
      <c r="I279" s="248">
        <f>E279*H279</f>
        <v>1.616</v>
      </c>
      <c r="J279" s="247">
        <v>0</v>
      </c>
      <c r="K279" s="248">
        <f>E279*J279</f>
        <v>0</v>
      </c>
      <c r="O279" s="240">
        <v>2</v>
      </c>
      <c r="AA279" s="213">
        <v>1</v>
      </c>
      <c r="AB279" s="213">
        <v>1</v>
      </c>
      <c r="AC279" s="213">
        <v>1</v>
      </c>
      <c r="AZ279" s="213">
        <v>1</v>
      </c>
      <c r="BA279" s="213">
        <f>IF(AZ279=1,G279,0)</f>
        <v>0</v>
      </c>
      <c r="BB279" s="213">
        <f>IF(AZ279=2,G279,0)</f>
        <v>0</v>
      </c>
      <c r="BC279" s="213">
        <f>IF(AZ279=3,G279,0)</f>
        <v>0</v>
      </c>
      <c r="BD279" s="213">
        <f>IF(AZ279=4,G279,0)</f>
        <v>0</v>
      </c>
      <c r="BE279" s="213">
        <f>IF(AZ279=5,G279,0)</f>
        <v>0</v>
      </c>
      <c r="CA279" s="240">
        <v>1</v>
      </c>
      <c r="CB279" s="240">
        <v>1</v>
      </c>
    </row>
    <row r="280" spans="1:15" ht="12.75">
      <c r="A280" s="249"/>
      <c r="B280" s="253"/>
      <c r="C280" s="809" t="s">
        <v>2443</v>
      </c>
      <c r="D280" s="810"/>
      <c r="E280" s="254">
        <v>8</v>
      </c>
      <c r="F280" s="255"/>
      <c r="G280" s="256"/>
      <c r="H280" s="257"/>
      <c r="I280" s="251"/>
      <c r="J280" s="258"/>
      <c r="K280" s="251"/>
      <c r="M280" s="252" t="s">
        <v>2443</v>
      </c>
      <c r="O280" s="240"/>
    </row>
    <row r="281" spans="1:57" ht="12.75">
      <c r="A281" s="259"/>
      <c r="B281" s="260" t="s">
        <v>96</v>
      </c>
      <c r="C281" s="261" t="s">
        <v>1676</v>
      </c>
      <c r="D281" s="262"/>
      <c r="E281" s="263"/>
      <c r="F281" s="264"/>
      <c r="G281" s="265">
        <f>SUM(G275:G280)</f>
        <v>0</v>
      </c>
      <c r="H281" s="266"/>
      <c r="I281" s="267">
        <f>SUM(I275:I280)</f>
        <v>5.696</v>
      </c>
      <c r="J281" s="266"/>
      <c r="K281" s="267">
        <f>SUM(K275:K280)</f>
        <v>0</v>
      </c>
      <c r="O281" s="240">
        <v>4</v>
      </c>
      <c r="BA281" s="268">
        <f>SUM(BA275:BA280)</f>
        <v>0</v>
      </c>
      <c r="BB281" s="268">
        <f>SUM(BB275:BB280)</f>
        <v>0</v>
      </c>
      <c r="BC281" s="268">
        <f>SUM(BC275:BC280)</f>
        <v>0</v>
      </c>
      <c r="BD281" s="268">
        <f>SUM(BD275:BD280)</f>
        <v>0</v>
      </c>
      <c r="BE281" s="268">
        <f>SUM(BE275:BE280)</f>
        <v>0</v>
      </c>
    </row>
    <row r="282" spans="1:15" ht="12.75">
      <c r="A282" s="230" t="s">
        <v>93</v>
      </c>
      <c r="B282" s="231" t="s">
        <v>1336</v>
      </c>
      <c r="C282" s="232" t="s">
        <v>1337</v>
      </c>
      <c r="D282" s="233"/>
      <c r="E282" s="234"/>
      <c r="F282" s="234"/>
      <c r="G282" s="235"/>
      <c r="H282" s="236"/>
      <c r="I282" s="237"/>
      <c r="J282" s="238"/>
      <c r="K282" s="239"/>
      <c r="O282" s="240">
        <v>1</v>
      </c>
    </row>
    <row r="283" spans="1:80" ht="12.75">
      <c r="A283" s="241">
        <v>32</v>
      </c>
      <c r="B283" s="242" t="s">
        <v>1703</v>
      </c>
      <c r="C283" s="243" t="s">
        <v>1704</v>
      </c>
      <c r="D283" s="244" t="s">
        <v>216</v>
      </c>
      <c r="E283" s="245">
        <v>106</v>
      </c>
      <c r="F283" s="828"/>
      <c r="G283" s="246">
        <f>E283*F283</f>
        <v>0</v>
      </c>
      <c r="H283" s="247">
        <v>0</v>
      </c>
      <c r="I283" s="248">
        <f>E283*H283</f>
        <v>0</v>
      </c>
      <c r="J283" s="247">
        <v>0</v>
      </c>
      <c r="K283" s="248">
        <f>E283*J283</f>
        <v>0</v>
      </c>
      <c r="O283" s="240">
        <v>2</v>
      </c>
      <c r="AA283" s="213">
        <v>1</v>
      </c>
      <c r="AB283" s="213">
        <v>1</v>
      </c>
      <c r="AC283" s="213">
        <v>1</v>
      </c>
      <c r="AZ283" s="213">
        <v>1</v>
      </c>
      <c r="BA283" s="213">
        <f>IF(AZ283=1,G283,0)</f>
        <v>0</v>
      </c>
      <c r="BB283" s="213">
        <f>IF(AZ283=2,G283,0)</f>
        <v>0</v>
      </c>
      <c r="BC283" s="213">
        <f>IF(AZ283=3,G283,0)</f>
        <v>0</v>
      </c>
      <c r="BD283" s="213">
        <f>IF(AZ283=4,G283,0)</f>
        <v>0</v>
      </c>
      <c r="BE283" s="213">
        <f>IF(AZ283=5,G283,0)</f>
        <v>0</v>
      </c>
      <c r="CA283" s="240">
        <v>1</v>
      </c>
      <c r="CB283" s="240">
        <v>1</v>
      </c>
    </row>
    <row r="284" spans="1:15" ht="12.75">
      <c r="A284" s="249"/>
      <c r="B284" s="253"/>
      <c r="C284" s="809" t="s">
        <v>2444</v>
      </c>
      <c r="D284" s="810"/>
      <c r="E284" s="254">
        <v>17</v>
      </c>
      <c r="F284" s="255"/>
      <c r="G284" s="256"/>
      <c r="H284" s="257"/>
      <c r="I284" s="251"/>
      <c r="J284" s="258"/>
      <c r="K284" s="251"/>
      <c r="M284" s="252" t="s">
        <v>2444</v>
      </c>
      <c r="O284" s="240"/>
    </row>
    <row r="285" spans="1:15" ht="12.75">
      <c r="A285" s="249"/>
      <c r="B285" s="253"/>
      <c r="C285" s="809" t="s">
        <v>2445</v>
      </c>
      <c r="D285" s="810"/>
      <c r="E285" s="254">
        <v>89</v>
      </c>
      <c r="F285" s="255"/>
      <c r="G285" s="256"/>
      <c r="H285" s="257"/>
      <c r="I285" s="251"/>
      <c r="J285" s="258"/>
      <c r="K285" s="251"/>
      <c r="M285" s="252" t="s">
        <v>2445</v>
      </c>
      <c r="O285" s="240"/>
    </row>
    <row r="286" spans="1:80" ht="12.75">
      <c r="A286" s="241">
        <v>33</v>
      </c>
      <c r="B286" s="242" t="s">
        <v>2446</v>
      </c>
      <c r="C286" s="243" t="s">
        <v>1708</v>
      </c>
      <c r="D286" s="244" t="s">
        <v>216</v>
      </c>
      <c r="E286" s="245">
        <v>106</v>
      </c>
      <c r="F286" s="828"/>
      <c r="G286" s="246">
        <f>E286*F286</f>
        <v>0</v>
      </c>
      <c r="H286" s="247">
        <v>0.0043</v>
      </c>
      <c r="I286" s="248">
        <f>E286*H286</f>
        <v>0.4558</v>
      </c>
      <c r="J286" s="247"/>
      <c r="K286" s="248">
        <f>E286*J286</f>
        <v>0</v>
      </c>
      <c r="O286" s="240">
        <v>2</v>
      </c>
      <c r="AA286" s="213">
        <v>12</v>
      </c>
      <c r="AB286" s="213">
        <v>0</v>
      </c>
      <c r="AC286" s="213">
        <v>35</v>
      </c>
      <c r="AZ286" s="213">
        <v>1</v>
      </c>
      <c r="BA286" s="213">
        <f>IF(AZ286=1,G286,0)</f>
        <v>0</v>
      </c>
      <c r="BB286" s="213">
        <f>IF(AZ286=2,G286,0)</f>
        <v>0</v>
      </c>
      <c r="BC286" s="213">
        <f>IF(AZ286=3,G286,0)</f>
        <v>0</v>
      </c>
      <c r="BD286" s="213">
        <f>IF(AZ286=4,G286,0)</f>
        <v>0</v>
      </c>
      <c r="BE286" s="213">
        <f>IF(AZ286=5,G286,0)</f>
        <v>0</v>
      </c>
      <c r="CA286" s="240">
        <v>12</v>
      </c>
      <c r="CB286" s="240">
        <v>0</v>
      </c>
    </row>
    <row r="287" spans="1:15" ht="12.75">
      <c r="A287" s="249"/>
      <c r="B287" s="250"/>
      <c r="C287" s="768" t="s">
        <v>1343</v>
      </c>
      <c r="D287" s="769"/>
      <c r="E287" s="769"/>
      <c r="F287" s="769"/>
      <c r="G287" s="770"/>
      <c r="I287" s="251"/>
      <c r="K287" s="251"/>
      <c r="L287" s="252" t="s">
        <v>1343</v>
      </c>
      <c r="O287" s="240">
        <v>3</v>
      </c>
    </row>
    <row r="288" spans="1:15" ht="12.75">
      <c r="A288" s="249"/>
      <c r="B288" s="250"/>
      <c r="C288" s="768" t="s">
        <v>1344</v>
      </c>
      <c r="D288" s="769"/>
      <c r="E288" s="769"/>
      <c r="F288" s="769"/>
      <c r="G288" s="770"/>
      <c r="I288" s="251"/>
      <c r="K288" s="251"/>
      <c r="L288" s="252" t="s">
        <v>1344</v>
      </c>
      <c r="O288" s="240">
        <v>3</v>
      </c>
    </row>
    <row r="289" spans="1:15" ht="12.75">
      <c r="A289" s="249"/>
      <c r="B289" s="253"/>
      <c r="C289" s="809" t="s">
        <v>2444</v>
      </c>
      <c r="D289" s="810"/>
      <c r="E289" s="254">
        <v>17</v>
      </c>
      <c r="F289" s="255"/>
      <c r="G289" s="256"/>
      <c r="H289" s="257"/>
      <c r="I289" s="251"/>
      <c r="J289" s="258"/>
      <c r="K289" s="251"/>
      <c r="M289" s="252" t="s">
        <v>2444</v>
      </c>
      <c r="O289" s="240"/>
    </row>
    <row r="290" spans="1:15" ht="12.75">
      <c r="A290" s="249"/>
      <c r="B290" s="253"/>
      <c r="C290" s="809" t="s">
        <v>2445</v>
      </c>
      <c r="D290" s="810"/>
      <c r="E290" s="254">
        <v>89</v>
      </c>
      <c r="F290" s="255"/>
      <c r="G290" s="256"/>
      <c r="H290" s="257"/>
      <c r="I290" s="251"/>
      <c r="J290" s="258"/>
      <c r="K290" s="251"/>
      <c r="M290" s="252" t="s">
        <v>2445</v>
      </c>
      <c r="O290" s="240"/>
    </row>
    <row r="291" spans="1:80" ht="12.75">
      <c r="A291" s="241">
        <v>34</v>
      </c>
      <c r="B291" s="242" t="s">
        <v>2447</v>
      </c>
      <c r="C291" s="243" t="s">
        <v>2448</v>
      </c>
      <c r="D291" s="244" t="s">
        <v>216</v>
      </c>
      <c r="E291" s="245">
        <v>109</v>
      </c>
      <c r="F291" s="828"/>
      <c r="G291" s="246">
        <f>E291*F291</f>
        <v>0</v>
      </c>
      <c r="H291" s="247">
        <v>1E-05</v>
      </c>
      <c r="I291" s="248">
        <f>E291*H291</f>
        <v>0.00109</v>
      </c>
      <c r="J291" s="247">
        <v>0</v>
      </c>
      <c r="K291" s="248">
        <f>E291*J291</f>
        <v>0</v>
      </c>
      <c r="O291" s="240">
        <v>2</v>
      </c>
      <c r="AA291" s="213">
        <v>1</v>
      </c>
      <c r="AB291" s="213">
        <v>1</v>
      </c>
      <c r="AC291" s="213">
        <v>1</v>
      </c>
      <c r="AZ291" s="213">
        <v>1</v>
      </c>
      <c r="BA291" s="213">
        <f>IF(AZ291=1,G291,0)</f>
        <v>0</v>
      </c>
      <c r="BB291" s="213">
        <f>IF(AZ291=2,G291,0)</f>
        <v>0</v>
      </c>
      <c r="BC291" s="213">
        <f>IF(AZ291=3,G291,0)</f>
        <v>0</v>
      </c>
      <c r="BD291" s="213">
        <f>IF(AZ291=4,G291,0)</f>
        <v>0</v>
      </c>
      <c r="BE291" s="213">
        <f>IF(AZ291=5,G291,0)</f>
        <v>0</v>
      </c>
      <c r="CA291" s="240">
        <v>1</v>
      </c>
      <c r="CB291" s="240">
        <v>1</v>
      </c>
    </row>
    <row r="292" spans="1:15" ht="12.75">
      <c r="A292" s="249"/>
      <c r="B292" s="253"/>
      <c r="C292" s="809" t="s">
        <v>2449</v>
      </c>
      <c r="D292" s="810"/>
      <c r="E292" s="254">
        <v>90.5</v>
      </c>
      <c r="F292" s="255"/>
      <c r="G292" s="256"/>
      <c r="H292" s="257"/>
      <c r="I292" s="251"/>
      <c r="J292" s="258"/>
      <c r="K292" s="251"/>
      <c r="M292" s="252" t="s">
        <v>2449</v>
      </c>
      <c r="O292" s="240"/>
    </row>
    <row r="293" spans="1:15" ht="12.75">
      <c r="A293" s="249"/>
      <c r="B293" s="253"/>
      <c r="C293" s="809" t="s">
        <v>2450</v>
      </c>
      <c r="D293" s="810"/>
      <c r="E293" s="254">
        <v>4.5</v>
      </c>
      <c r="F293" s="255"/>
      <c r="G293" s="256"/>
      <c r="H293" s="257"/>
      <c r="I293" s="251"/>
      <c r="J293" s="258"/>
      <c r="K293" s="251"/>
      <c r="M293" s="252" t="s">
        <v>2450</v>
      </c>
      <c r="O293" s="240"/>
    </row>
    <row r="294" spans="1:15" ht="12.75">
      <c r="A294" s="249"/>
      <c r="B294" s="253"/>
      <c r="C294" s="809" t="s">
        <v>2451</v>
      </c>
      <c r="D294" s="810"/>
      <c r="E294" s="254">
        <v>14</v>
      </c>
      <c r="F294" s="255"/>
      <c r="G294" s="256"/>
      <c r="H294" s="257"/>
      <c r="I294" s="251"/>
      <c r="J294" s="258"/>
      <c r="K294" s="251"/>
      <c r="M294" s="252" t="s">
        <v>2451</v>
      </c>
      <c r="O294" s="240"/>
    </row>
    <row r="295" spans="1:80" ht="12.75">
      <c r="A295" s="241">
        <v>35</v>
      </c>
      <c r="B295" s="242" t="s">
        <v>2452</v>
      </c>
      <c r="C295" s="243" t="s">
        <v>2453</v>
      </c>
      <c r="D295" s="244" t="s">
        <v>216</v>
      </c>
      <c r="E295" s="245">
        <v>109</v>
      </c>
      <c r="F295" s="828"/>
      <c r="G295" s="246">
        <f>E295*F295</f>
        <v>0</v>
      </c>
      <c r="H295" s="247">
        <v>0.00672</v>
      </c>
      <c r="I295" s="248">
        <f>E295*H295</f>
        <v>0.73248</v>
      </c>
      <c r="J295" s="247"/>
      <c r="K295" s="248">
        <f>E295*J295</f>
        <v>0</v>
      </c>
      <c r="O295" s="240">
        <v>2</v>
      </c>
      <c r="AA295" s="213">
        <v>12</v>
      </c>
      <c r="AB295" s="213">
        <v>0</v>
      </c>
      <c r="AC295" s="213">
        <v>30</v>
      </c>
      <c r="AZ295" s="213">
        <v>1</v>
      </c>
      <c r="BA295" s="213">
        <f>IF(AZ295=1,G295,0)</f>
        <v>0</v>
      </c>
      <c r="BB295" s="213">
        <f>IF(AZ295=2,G295,0)</f>
        <v>0</v>
      </c>
      <c r="BC295" s="213">
        <f>IF(AZ295=3,G295,0)</f>
        <v>0</v>
      </c>
      <c r="BD295" s="213">
        <f>IF(AZ295=4,G295,0)</f>
        <v>0</v>
      </c>
      <c r="BE295" s="213">
        <f>IF(AZ295=5,G295,0)</f>
        <v>0</v>
      </c>
      <c r="CA295" s="240">
        <v>12</v>
      </c>
      <c r="CB295" s="240">
        <v>0</v>
      </c>
    </row>
    <row r="296" spans="1:15" ht="12.75">
      <c r="A296" s="249"/>
      <c r="B296" s="250"/>
      <c r="C296" s="768" t="s">
        <v>1343</v>
      </c>
      <c r="D296" s="769"/>
      <c r="E296" s="769"/>
      <c r="F296" s="769"/>
      <c r="G296" s="770"/>
      <c r="I296" s="251"/>
      <c r="K296" s="251"/>
      <c r="L296" s="252" t="s">
        <v>1343</v>
      </c>
      <c r="O296" s="240">
        <v>3</v>
      </c>
    </row>
    <row r="297" spans="1:15" ht="12.75">
      <c r="A297" s="249"/>
      <c r="B297" s="250"/>
      <c r="C297" s="768" t="s">
        <v>1344</v>
      </c>
      <c r="D297" s="769"/>
      <c r="E297" s="769"/>
      <c r="F297" s="769"/>
      <c r="G297" s="770"/>
      <c r="I297" s="251"/>
      <c r="K297" s="251"/>
      <c r="L297" s="252" t="s">
        <v>1344</v>
      </c>
      <c r="O297" s="240">
        <v>3</v>
      </c>
    </row>
    <row r="298" spans="1:15" ht="12.75">
      <c r="A298" s="249"/>
      <c r="B298" s="253"/>
      <c r="C298" s="809" t="s">
        <v>2449</v>
      </c>
      <c r="D298" s="810"/>
      <c r="E298" s="254">
        <v>90.5</v>
      </c>
      <c r="F298" s="255"/>
      <c r="G298" s="256"/>
      <c r="H298" s="257"/>
      <c r="I298" s="251"/>
      <c r="J298" s="258"/>
      <c r="K298" s="251"/>
      <c r="M298" s="252" t="s">
        <v>2449</v>
      </c>
      <c r="O298" s="240"/>
    </row>
    <row r="299" spans="1:15" ht="12.75">
      <c r="A299" s="249"/>
      <c r="B299" s="253"/>
      <c r="C299" s="809" t="s">
        <v>2450</v>
      </c>
      <c r="D299" s="810"/>
      <c r="E299" s="254">
        <v>4.5</v>
      </c>
      <c r="F299" s="255"/>
      <c r="G299" s="256"/>
      <c r="H299" s="257"/>
      <c r="I299" s="251"/>
      <c r="J299" s="258"/>
      <c r="K299" s="251"/>
      <c r="M299" s="252" t="s">
        <v>2450</v>
      </c>
      <c r="O299" s="240"/>
    </row>
    <row r="300" spans="1:15" ht="12.75">
      <c r="A300" s="249"/>
      <c r="B300" s="253"/>
      <c r="C300" s="809" t="s">
        <v>2451</v>
      </c>
      <c r="D300" s="810"/>
      <c r="E300" s="254">
        <v>14</v>
      </c>
      <c r="F300" s="255"/>
      <c r="G300" s="256"/>
      <c r="H300" s="257"/>
      <c r="I300" s="251"/>
      <c r="J300" s="258"/>
      <c r="K300" s="251"/>
      <c r="M300" s="252" t="s">
        <v>2451</v>
      </c>
      <c r="O300" s="240"/>
    </row>
    <row r="301" spans="1:80" ht="12.75">
      <c r="A301" s="241">
        <v>36</v>
      </c>
      <c r="B301" s="242" t="s">
        <v>1709</v>
      </c>
      <c r="C301" s="243" t="s">
        <v>1710</v>
      </c>
      <c r="D301" s="244" t="s">
        <v>355</v>
      </c>
      <c r="E301" s="245">
        <v>11</v>
      </c>
      <c r="F301" s="828"/>
      <c r="G301" s="246">
        <f>E301*F301</f>
        <v>0</v>
      </c>
      <c r="H301" s="247">
        <v>1E-05</v>
      </c>
      <c r="I301" s="248">
        <f>E301*H301</f>
        <v>0.00011</v>
      </c>
      <c r="J301" s="247">
        <v>0</v>
      </c>
      <c r="K301" s="248">
        <f>E301*J301</f>
        <v>0</v>
      </c>
      <c r="O301" s="240">
        <v>2</v>
      </c>
      <c r="AA301" s="213">
        <v>1</v>
      </c>
      <c r="AB301" s="213">
        <v>1</v>
      </c>
      <c r="AC301" s="213">
        <v>1</v>
      </c>
      <c r="AZ301" s="213">
        <v>1</v>
      </c>
      <c r="BA301" s="213">
        <f>IF(AZ301=1,G301,0)</f>
        <v>0</v>
      </c>
      <c r="BB301" s="213">
        <f>IF(AZ301=2,G301,0)</f>
        <v>0</v>
      </c>
      <c r="BC301" s="213">
        <f>IF(AZ301=3,G301,0)</f>
        <v>0</v>
      </c>
      <c r="BD301" s="213">
        <f>IF(AZ301=4,G301,0)</f>
        <v>0</v>
      </c>
      <c r="BE301" s="213">
        <f>IF(AZ301=5,G301,0)</f>
        <v>0</v>
      </c>
      <c r="CA301" s="240">
        <v>1</v>
      </c>
      <c r="CB301" s="240">
        <v>1</v>
      </c>
    </row>
    <row r="302" spans="1:15" ht="12.75">
      <c r="A302" s="249"/>
      <c r="B302" s="253"/>
      <c r="C302" s="809" t="s">
        <v>2454</v>
      </c>
      <c r="D302" s="810"/>
      <c r="E302" s="254">
        <v>4</v>
      </c>
      <c r="F302" s="255"/>
      <c r="G302" s="256"/>
      <c r="H302" s="257"/>
      <c r="I302" s="251"/>
      <c r="J302" s="258"/>
      <c r="K302" s="251"/>
      <c r="M302" s="252" t="s">
        <v>2454</v>
      </c>
      <c r="O302" s="240"/>
    </row>
    <row r="303" spans="1:15" ht="12.75">
      <c r="A303" s="249"/>
      <c r="B303" s="253"/>
      <c r="C303" s="809" t="s">
        <v>2455</v>
      </c>
      <c r="D303" s="810"/>
      <c r="E303" s="254">
        <v>1</v>
      </c>
      <c r="F303" s="255"/>
      <c r="G303" s="256"/>
      <c r="H303" s="257"/>
      <c r="I303" s="251"/>
      <c r="J303" s="258"/>
      <c r="K303" s="251"/>
      <c r="M303" s="252" t="s">
        <v>2455</v>
      </c>
      <c r="O303" s="240"/>
    </row>
    <row r="304" spans="1:15" ht="12.75">
      <c r="A304" s="249"/>
      <c r="B304" s="253"/>
      <c r="C304" s="809" t="s">
        <v>2456</v>
      </c>
      <c r="D304" s="810"/>
      <c r="E304" s="254">
        <v>6</v>
      </c>
      <c r="F304" s="255"/>
      <c r="G304" s="256"/>
      <c r="H304" s="257"/>
      <c r="I304" s="251"/>
      <c r="J304" s="258"/>
      <c r="K304" s="251"/>
      <c r="M304" s="252" t="s">
        <v>2456</v>
      </c>
      <c r="O304" s="240"/>
    </row>
    <row r="305" spans="1:80" ht="12.75">
      <c r="A305" s="241">
        <v>37</v>
      </c>
      <c r="B305" s="242" t="s">
        <v>2457</v>
      </c>
      <c r="C305" s="243" t="s">
        <v>2458</v>
      </c>
      <c r="D305" s="244" t="s">
        <v>355</v>
      </c>
      <c r="E305" s="245">
        <v>5</v>
      </c>
      <c r="F305" s="828"/>
      <c r="G305" s="246">
        <f>E305*F305</f>
        <v>0</v>
      </c>
      <c r="H305" s="247">
        <v>0.00094</v>
      </c>
      <c r="I305" s="248">
        <f>E305*H305</f>
        <v>0.0047</v>
      </c>
      <c r="J305" s="247"/>
      <c r="K305" s="248">
        <f>E305*J305</f>
        <v>0</v>
      </c>
      <c r="O305" s="240">
        <v>2</v>
      </c>
      <c r="AA305" s="213">
        <v>3</v>
      </c>
      <c r="AB305" s="213">
        <v>0</v>
      </c>
      <c r="AC305" s="213">
        <v>28650661</v>
      </c>
      <c r="AZ305" s="213">
        <v>1</v>
      </c>
      <c r="BA305" s="213">
        <f>IF(AZ305=1,G305,0)</f>
        <v>0</v>
      </c>
      <c r="BB305" s="213">
        <f>IF(AZ305=2,G305,0)</f>
        <v>0</v>
      </c>
      <c r="BC305" s="213">
        <f>IF(AZ305=3,G305,0)</f>
        <v>0</v>
      </c>
      <c r="BD305" s="213">
        <f>IF(AZ305=4,G305,0)</f>
        <v>0</v>
      </c>
      <c r="BE305" s="213">
        <f>IF(AZ305=5,G305,0)</f>
        <v>0</v>
      </c>
      <c r="CA305" s="240">
        <v>3</v>
      </c>
      <c r="CB305" s="240">
        <v>0</v>
      </c>
    </row>
    <row r="306" spans="1:15" ht="12.75">
      <c r="A306" s="249"/>
      <c r="B306" s="253"/>
      <c r="C306" s="809" t="s">
        <v>2454</v>
      </c>
      <c r="D306" s="810"/>
      <c r="E306" s="254">
        <v>4</v>
      </c>
      <c r="F306" s="255"/>
      <c r="G306" s="256"/>
      <c r="H306" s="257"/>
      <c r="I306" s="251"/>
      <c r="J306" s="258"/>
      <c r="K306" s="251"/>
      <c r="M306" s="252" t="s">
        <v>2454</v>
      </c>
      <c r="O306" s="240"/>
    </row>
    <row r="307" spans="1:15" ht="12.75">
      <c r="A307" s="249"/>
      <c r="B307" s="253"/>
      <c r="C307" s="809" t="s">
        <v>2455</v>
      </c>
      <c r="D307" s="810"/>
      <c r="E307" s="254">
        <v>1</v>
      </c>
      <c r="F307" s="255"/>
      <c r="G307" s="256"/>
      <c r="H307" s="257"/>
      <c r="I307" s="251"/>
      <c r="J307" s="258"/>
      <c r="K307" s="251"/>
      <c r="M307" s="252" t="s">
        <v>2455</v>
      </c>
      <c r="O307" s="240"/>
    </row>
    <row r="308" spans="1:80" ht="12.75">
      <c r="A308" s="241">
        <v>38</v>
      </c>
      <c r="B308" s="242" t="s">
        <v>2459</v>
      </c>
      <c r="C308" s="243" t="s">
        <v>2460</v>
      </c>
      <c r="D308" s="244" t="s">
        <v>355</v>
      </c>
      <c r="E308" s="245">
        <v>6</v>
      </c>
      <c r="F308" s="828"/>
      <c r="G308" s="246">
        <f>E308*F308</f>
        <v>0</v>
      </c>
      <c r="H308" s="247">
        <v>0.0003</v>
      </c>
      <c r="I308" s="248">
        <f>E308*H308</f>
        <v>0.0018</v>
      </c>
      <c r="J308" s="247"/>
      <c r="K308" s="248">
        <f>E308*J308</f>
        <v>0</v>
      </c>
      <c r="O308" s="240">
        <v>2</v>
      </c>
      <c r="AA308" s="213">
        <v>3</v>
      </c>
      <c r="AB308" s="213">
        <v>1</v>
      </c>
      <c r="AC308" s="213" t="s">
        <v>2459</v>
      </c>
      <c r="AZ308" s="213">
        <v>1</v>
      </c>
      <c r="BA308" s="213">
        <f>IF(AZ308=1,G308,0)</f>
        <v>0</v>
      </c>
      <c r="BB308" s="213">
        <f>IF(AZ308=2,G308,0)</f>
        <v>0</v>
      </c>
      <c r="BC308" s="213">
        <f>IF(AZ308=3,G308,0)</f>
        <v>0</v>
      </c>
      <c r="BD308" s="213">
        <f>IF(AZ308=4,G308,0)</f>
        <v>0</v>
      </c>
      <c r="BE308" s="213">
        <f>IF(AZ308=5,G308,0)</f>
        <v>0</v>
      </c>
      <c r="CA308" s="240">
        <v>3</v>
      </c>
      <c r="CB308" s="240">
        <v>1</v>
      </c>
    </row>
    <row r="309" spans="1:15" ht="12.75">
      <c r="A309" s="249"/>
      <c r="B309" s="253"/>
      <c r="C309" s="809" t="s">
        <v>2456</v>
      </c>
      <c r="D309" s="810"/>
      <c r="E309" s="254">
        <v>6</v>
      </c>
      <c r="F309" s="255"/>
      <c r="G309" s="256"/>
      <c r="H309" s="257"/>
      <c r="I309" s="251"/>
      <c r="J309" s="258"/>
      <c r="K309" s="251"/>
      <c r="M309" s="252" t="s">
        <v>2456</v>
      </c>
      <c r="O309" s="240"/>
    </row>
    <row r="310" spans="1:80" ht="12.75">
      <c r="A310" s="241">
        <v>39</v>
      </c>
      <c r="B310" s="242" t="s">
        <v>1717</v>
      </c>
      <c r="C310" s="243" t="s">
        <v>1718</v>
      </c>
      <c r="D310" s="244" t="s">
        <v>355</v>
      </c>
      <c r="E310" s="245">
        <v>47</v>
      </c>
      <c r="F310" s="828"/>
      <c r="G310" s="246">
        <f>E310*F310</f>
        <v>0</v>
      </c>
      <c r="H310" s="247">
        <v>2E-05</v>
      </c>
      <c r="I310" s="248">
        <f>E310*H310</f>
        <v>0.0009400000000000001</v>
      </c>
      <c r="J310" s="247">
        <v>0</v>
      </c>
      <c r="K310" s="248">
        <f>E310*J310</f>
        <v>0</v>
      </c>
      <c r="O310" s="240">
        <v>2</v>
      </c>
      <c r="AA310" s="213">
        <v>1</v>
      </c>
      <c r="AB310" s="213">
        <v>1</v>
      </c>
      <c r="AC310" s="213">
        <v>1</v>
      </c>
      <c r="AZ310" s="213">
        <v>1</v>
      </c>
      <c r="BA310" s="213">
        <f>IF(AZ310=1,G310,0)</f>
        <v>0</v>
      </c>
      <c r="BB310" s="213">
        <f>IF(AZ310=2,G310,0)</f>
        <v>0</v>
      </c>
      <c r="BC310" s="213">
        <f>IF(AZ310=3,G310,0)</f>
        <v>0</v>
      </c>
      <c r="BD310" s="213">
        <f>IF(AZ310=4,G310,0)</f>
        <v>0</v>
      </c>
      <c r="BE310" s="213">
        <f>IF(AZ310=5,G310,0)</f>
        <v>0</v>
      </c>
      <c r="CA310" s="240">
        <v>1</v>
      </c>
      <c r="CB310" s="240">
        <v>1</v>
      </c>
    </row>
    <row r="311" spans="1:15" ht="12.75">
      <c r="A311" s="249"/>
      <c r="B311" s="253"/>
      <c r="C311" s="809" t="s">
        <v>2461</v>
      </c>
      <c r="D311" s="810"/>
      <c r="E311" s="254">
        <v>15</v>
      </c>
      <c r="F311" s="255"/>
      <c r="G311" s="256"/>
      <c r="H311" s="257"/>
      <c r="I311" s="251"/>
      <c r="J311" s="258"/>
      <c r="K311" s="251"/>
      <c r="M311" s="252" t="s">
        <v>2461</v>
      </c>
      <c r="O311" s="240"/>
    </row>
    <row r="312" spans="1:15" ht="12.75">
      <c r="A312" s="249"/>
      <c r="B312" s="253"/>
      <c r="C312" s="809" t="s">
        <v>2462</v>
      </c>
      <c r="D312" s="810"/>
      <c r="E312" s="254">
        <v>15</v>
      </c>
      <c r="F312" s="255"/>
      <c r="G312" s="256"/>
      <c r="H312" s="257"/>
      <c r="I312" s="251"/>
      <c r="J312" s="258"/>
      <c r="K312" s="251"/>
      <c r="M312" s="252" t="s">
        <v>2462</v>
      </c>
      <c r="O312" s="240"/>
    </row>
    <row r="313" spans="1:15" ht="12.75">
      <c r="A313" s="249"/>
      <c r="B313" s="253"/>
      <c r="C313" s="809" t="s">
        <v>2463</v>
      </c>
      <c r="D313" s="810"/>
      <c r="E313" s="254">
        <v>2</v>
      </c>
      <c r="F313" s="255"/>
      <c r="G313" s="256"/>
      <c r="H313" s="257"/>
      <c r="I313" s="251"/>
      <c r="J313" s="258"/>
      <c r="K313" s="251"/>
      <c r="M313" s="252" t="s">
        <v>2463</v>
      </c>
      <c r="O313" s="240"/>
    </row>
    <row r="314" spans="1:15" ht="12.75">
      <c r="A314" s="249"/>
      <c r="B314" s="253"/>
      <c r="C314" s="809" t="s">
        <v>2464</v>
      </c>
      <c r="D314" s="810"/>
      <c r="E314" s="254">
        <v>15</v>
      </c>
      <c r="F314" s="255"/>
      <c r="G314" s="256"/>
      <c r="H314" s="257"/>
      <c r="I314" s="251"/>
      <c r="J314" s="258"/>
      <c r="K314" s="251"/>
      <c r="M314" s="252" t="s">
        <v>2464</v>
      </c>
      <c r="O314" s="240"/>
    </row>
    <row r="315" spans="1:80" ht="12.75">
      <c r="A315" s="241">
        <v>40</v>
      </c>
      <c r="B315" s="242" t="s">
        <v>2465</v>
      </c>
      <c r="C315" s="243" t="s">
        <v>2466</v>
      </c>
      <c r="D315" s="244" t="s">
        <v>355</v>
      </c>
      <c r="E315" s="245">
        <v>17</v>
      </c>
      <c r="F315" s="828"/>
      <c r="G315" s="246">
        <f>E315*F315</f>
        <v>0</v>
      </c>
      <c r="H315" s="247">
        <v>0.00158</v>
      </c>
      <c r="I315" s="248">
        <f>E315*H315</f>
        <v>0.026860000000000002</v>
      </c>
      <c r="J315" s="247"/>
      <c r="K315" s="248">
        <f>E315*J315</f>
        <v>0</v>
      </c>
      <c r="O315" s="240">
        <v>2</v>
      </c>
      <c r="AA315" s="213">
        <v>3</v>
      </c>
      <c r="AB315" s="213">
        <v>0</v>
      </c>
      <c r="AC315" s="213">
        <v>28650666</v>
      </c>
      <c r="AZ315" s="213">
        <v>1</v>
      </c>
      <c r="BA315" s="213">
        <f>IF(AZ315=1,G315,0)</f>
        <v>0</v>
      </c>
      <c r="BB315" s="213">
        <f>IF(AZ315=2,G315,0)</f>
        <v>0</v>
      </c>
      <c r="BC315" s="213">
        <f>IF(AZ315=3,G315,0)</f>
        <v>0</v>
      </c>
      <c r="BD315" s="213">
        <f>IF(AZ315=4,G315,0)</f>
        <v>0</v>
      </c>
      <c r="BE315" s="213">
        <f>IF(AZ315=5,G315,0)</f>
        <v>0</v>
      </c>
      <c r="CA315" s="240">
        <v>3</v>
      </c>
      <c r="CB315" s="240">
        <v>0</v>
      </c>
    </row>
    <row r="316" spans="1:15" ht="12.75">
      <c r="A316" s="249"/>
      <c r="B316" s="253"/>
      <c r="C316" s="809" t="s">
        <v>2462</v>
      </c>
      <c r="D316" s="810"/>
      <c r="E316" s="254">
        <v>15</v>
      </c>
      <c r="F316" s="255"/>
      <c r="G316" s="256"/>
      <c r="H316" s="257"/>
      <c r="I316" s="251"/>
      <c r="J316" s="258"/>
      <c r="K316" s="251"/>
      <c r="M316" s="252" t="s">
        <v>2462</v>
      </c>
      <c r="O316" s="240"/>
    </row>
    <row r="317" spans="1:15" ht="12.75">
      <c r="A317" s="249"/>
      <c r="B317" s="253"/>
      <c r="C317" s="809" t="s">
        <v>2463</v>
      </c>
      <c r="D317" s="810"/>
      <c r="E317" s="254">
        <v>2</v>
      </c>
      <c r="F317" s="255"/>
      <c r="G317" s="256"/>
      <c r="H317" s="257"/>
      <c r="I317" s="251"/>
      <c r="J317" s="258"/>
      <c r="K317" s="251"/>
      <c r="M317" s="252" t="s">
        <v>2463</v>
      </c>
      <c r="O317" s="240"/>
    </row>
    <row r="318" spans="1:80" ht="12.75">
      <c r="A318" s="241">
        <v>41</v>
      </c>
      <c r="B318" s="242" t="s">
        <v>2467</v>
      </c>
      <c r="C318" s="243" t="s">
        <v>2468</v>
      </c>
      <c r="D318" s="244" t="s">
        <v>355</v>
      </c>
      <c r="E318" s="245">
        <v>15</v>
      </c>
      <c r="F318" s="828"/>
      <c r="G318" s="246">
        <f>E318*F318</f>
        <v>0</v>
      </c>
      <c r="H318" s="247">
        <v>0.0005</v>
      </c>
      <c r="I318" s="248">
        <f>E318*H318</f>
        <v>0.0075</v>
      </c>
      <c r="J318" s="247"/>
      <c r="K318" s="248">
        <f>E318*J318</f>
        <v>0</v>
      </c>
      <c r="O318" s="240">
        <v>2</v>
      </c>
      <c r="AA318" s="213">
        <v>3</v>
      </c>
      <c r="AB318" s="213">
        <v>1</v>
      </c>
      <c r="AC318" s="213" t="s">
        <v>2467</v>
      </c>
      <c r="AZ318" s="213">
        <v>1</v>
      </c>
      <c r="BA318" s="213">
        <f>IF(AZ318=1,G318,0)</f>
        <v>0</v>
      </c>
      <c r="BB318" s="213">
        <f>IF(AZ318=2,G318,0)</f>
        <v>0</v>
      </c>
      <c r="BC318" s="213">
        <f>IF(AZ318=3,G318,0)</f>
        <v>0</v>
      </c>
      <c r="BD318" s="213">
        <f>IF(AZ318=4,G318,0)</f>
        <v>0</v>
      </c>
      <c r="BE318" s="213">
        <f>IF(AZ318=5,G318,0)</f>
        <v>0</v>
      </c>
      <c r="CA318" s="240">
        <v>3</v>
      </c>
      <c r="CB318" s="240">
        <v>1</v>
      </c>
    </row>
    <row r="319" spans="1:15" ht="12.75">
      <c r="A319" s="249"/>
      <c r="B319" s="253"/>
      <c r="C319" s="809" t="s">
        <v>2464</v>
      </c>
      <c r="D319" s="810"/>
      <c r="E319" s="254">
        <v>15</v>
      </c>
      <c r="F319" s="255"/>
      <c r="G319" s="256"/>
      <c r="H319" s="257"/>
      <c r="I319" s="251"/>
      <c r="J319" s="258"/>
      <c r="K319" s="251"/>
      <c r="M319" s="252" t="s">
        <v>2464</v>
      </c>
      <c r="O319" s="240"/>
    </row>
    <row r="320" spans="1:80" ht="12.75">
      <c r="A320" s="241">
        <v>42</v>
      </c>
      <c r="B320" s="242" t="s">
        <v>2469</v>
      </c>
      <c r="C320" s="243" t="s">
        <v>2470</v>
      </c>
      <c r="D320" s="244" t="s">
        <v>355</v>
      </c>
      <c r="E320" s="245">
        <v>15</v>
      </c>
      <c r="F320" s="828"/>
      <c r="G320" s="246">
        <f>E320*F320</f>
        <v>0</v>
      </c>
      <c r="H320" s="247">
        <v>0.00159</v>
      </c>
      <c r="I320" s="248">
        <f>E320*H320</f>
        <v>0.02385</v>
      </c>
      <c r="J320" s="247"/>
      <c r="K320" s="248">
        <f>E320*J320</f>
        <v>0</v>
      </c>
      <c r="O320" s="240">
        <v>2</v>
      </c>
      <c r="AA320" s="213">
        <v>3</v>
      </c>
      <c r="AB320" s="213">
        <v>1</v>
      </c>
      <c r="AC320" s="213" t="s">
        <v>2469</v>
      </c>
      <c r="AZ320" s="213">
        <v>1</v>
      </c>
      <c r="BA320" s="213">
        <f>IF(AZ320=1,G320,0)</f>
        <v>0</v>
      </c>
      <c r="BB320" s="213">
        <f>IF(AZ320=2,G320,0)</f>
        <v>0</v>
      </c>
      <c r="BC320" s="213">
        <f>IF(AZ320=3,G320,0)</f>
        <v>0</v>
      </c>
      <c r="BD320" s="213">
        <f>IF(AZ320=4,G320,0)</f>
        <v>0</v>
      </c>
      <c r="BE320" s="213">
        <f>IF(AZ320=5,G320,0)</f>
        <v>0</v>
      </c>
      <c r="CA320" s="240">
        <v>3</v>
      </c>
      <c r="CB320" s="240">
        <v>1</v>
      </c>
    </row>
    <row r="321" spans="1:15" ht="12.75">
      <c r="A321" s="249"/>
      <c r="B321" s="250"/>
      <c r="C321" s="768" t="s">
        <v>2471</v>
      </c>
      <c r="D321" s="769"/>
      <c r="E321" s="769"/>
      <c r="F321" s="769"/>
      <c r="G321" s="770"/>
      <c r="I321" s="251"/>
      <c r="K321" s="251"/>
      <c r="L321" s="252" t="s">
        <v>2471</v>
      </c>
      <c r="O321" s="240">
        <v>3</v>
      </c>
    </row>
    <row r="322" spans="1:15" ht="12.75">
      <c r="A322" s="249"/>
      <c r="B322" s="253"/>
      <c r="C322" s="809" t="s">
        <v>2461</v>
      </c>
      <c r="D322" s="810"/>
      <c r="E322" s="254">
        <v>15</v>
      </c>
      <c r="F322" s="255"/>
      <c r="G322" s="256"/>
      <c r="H322" s="257"/>
      <c r="I322" s="251"/>
      <c r="J322" s="258"/>
      <c r="K322" s="251"/>
      <c r="M322" s="252" t="s">
        <v>2461</v>
      </c>
      <c r="O322" s="240"/>
    </row>
    <row r="323" spans="1:57" ht="12.75">
      <c r="A323" s="259"/>
      <c r="B323" s="260" t="s">
        <v>96</v>
      </c>
      <c r="C323" s="261" t="s">
        <v>1338</v>
      </c>
      <c r="D323" s="262"/>
      <c r="E323" s="263"/>
      <c r="F323" s="264"/>
      <c r="G323" s="265">
        <f>SUM(G282:G322)</f>
        <v>0</v>
      </c>
      <c r="H323" s="266"/>
      <c r="I323" s="267">
        <f>SUM(I282:I322)</f>
        <v>1.25513</v>
      </c>
      <c r="J323" s="266"/>
      <c r="K323" s="267">
        <f>SUM(K282:K322)</f>
        <v>0</v>
      </c>
      <c r="O323" s="240">
        <v>4</v>
      </c>
      <c r="BA323" s="268">
        <f>SUM(BA282:BA322)</f>
        <v>0</v>
      </c>
      <c r="BB323" s="268">
        <f>SUM(BB282:BB322)</f>
        <v>0</v>
      </c>
      <c r="BC323" s="268">
        <f>SUM(BC282:BC322)</f>
        <v>0</v>
      </c>
      <c r="BD323" s="268">
        <f>SUM(BD282:BD322)</f>
        <v>0</v>
      </c>
      <c r="BE323" s="268">
        <f>SUM(BE282:BE322)</f>
        <v>0</v>
      </c>
    </row>
    <row r="324" spans="1:15" ht="12.75">
      <c r="A324" s="230" t="s">
        <v>93</v>
      </c>
      <c r="B324" s="231" t="s">
        <v>173</v>
      </c>
      <c r="C324" s="232" t="s">
        <v>174</v>
      </c>
      <c r="D324" s="233"/>
      <c r="E324" s="234"/>
      <c r="F324" s="234"/>
      <c r="G324" s="235"/>
      <c r="H324" s="236"/>
      <c r="I324" s="237"/>
      <c r="J324" s="238"/>
      <c r="K324" s="239"/>
      <c r="O324" s="240">
        <v>1</v>
      </c>
    </row>
    <row r="325" spans="1:80" ht="12.75">
      <c r="A325" s="241">
        <v>43</v>
      </c>
      <c r="B325" s="242" t="s">
        <v>2472</v>
      </c>
      <c r="C325" s="243" t="s">
        <v>735</v>
      </c>
      <c r="D325" s="244" t="s">
        <v>216</v>
      </c>
      <c r="E325" s="245">
        <v>215</v>
      </c>
      <c r="F325" s="828"/>
      <c r="G325" s="246">
        <f>E325*F325</f>
        <v>0</v>
      </c>
      <c r="H325" s="247">
        <v>0</v>
      </c>
      <c r="I325" s="248">
        <f>E325*H325</f>
        <v>0</v>
      </c>
      <c r="J325" s="247"/>
      <c r="K325" s="248">
        <f>E325*J325</f>
        <v>0</v>
      </c>
      <c r="O325" s="240">
        <v>2</v>
      </c>
      <c r="AA325" s="213">
        <v>12</v>
      </c>
      <c r="AB325" s="213">
        <v>0</v>
      </c>
      <c r="AC325" s="213">
        <v>31</v>
      </c>
      <c r="AZ325" s="213">
        <v>1</v>
      </c>
      <c r="BA325" s="213">
        <f>IF(AZ325=1,G325,0)</f>
        <v>0</v>
      </c>
      <c r="BB325" s="213">
        <f>IF(AZ325=2,G325,0)</f>
        <v>0</v>
      </c>
      <c r="BC325" s="213">
        <f>IF(AZ325=3,G325,0)</f>
        <v>0</v>
      </c>
      <c r="BD325" s="213">
        <f>IF(AZ325=4,G325,0)</f>
        <v>0</v>
      </c>
      <c r="BE325" s="213">
        <f>IF(AZ325=5,G325,0)</f>
        <v>0</v>
      </c>
      <c r="CA325" s="240">
        <v>12</v>
      </c>
      <c r="CB325" s="240">
        <v>0</v>
      </c>
    </row>
    <row r="326" spans="1:15" ht="12.75">
      <c r="A326" s="249"/>
      <c r="B326" s="253"/>
      <c r="C326" s="809" t="s">
        <v>2444</v>
      </c>
      <c r="D326" s="810"/>
      <c r="E326" s="254">
        <v>17</v>
      </c>
      <c r="F326" s="255"/>
      <c r="G326" s="256"/>
      <c r="H326" s="257"/>
      <c r="I326" s="251"/>
      <c r="J326" s="258"/>
      <c r="K326" s="251"/>
      <c r="M326" s="252" t="s">
        <v>2444</v>
      </c>
      <c r="O326" s="240"/>
    </row>
    <row r="327" spans="1:15" ht="12.75">
      <c r="A327" s="249"/>
      <c r="B327" s="253"/>
      <c r="C327" s="809" t="s">
        <v>2445</v>
      </c>
      <c r="D327" s="810"/>
      <c r="E327" s="254">
        <v>89</v>
      </c>
      <c r="F327" s="255"/>
      <c r="G327" s="256"/>
      <c r="H327" s="257"/>
      <c r="I327" s="251"/>
      <c r="J327" s="258"/>
      <c r="K327" s="251"/>
      <c r="M327" s="252" t="s">
        <v>2445</v>
      </c>
      <c r="O327" s="240"/>
    </row>
    <row r="328" spans="1:15" ht="12.75">
      <c r="A328" s="249"/>
      <c r="B328" s="253"/>
      <c r="C328" s="809" t="s">
        <v>2449</v>
      </c>
      <c r="D328" s="810"/>
      <c r="E328" s="254">
        <v>90.5</v>
      </c>
      <c r="F328" s="255"/>
      <c r="G328" s="256"/>
      <c r="H328" s="257"/>
      <c r="I328" s="251"/>
      <c r="J328" s="258"/>
      <c r="K328" s="251"/>
      <c r="M328" s="252" t="s">
        <v>2449</v>
      </c>
      <c r="O328" s="240"/>
    </row>
    <row r="329" spans="1:15" ht="12.75">
      <c r="A329" s="249"/>
      <c r="B329" s="253"/>
      <c r="C329" s="809" t="s">
        <v>2450</v>
      </c>
      <c r="D329" s="810"/>
      <c r="E329" s="254">
        <v>4.5</v>
      </c>
      <c r="F329" s="255"/>
      <c r="G329" s="256"/>
      <c r="H329" s="257"/>
      <c r="I329" s="251"/>
      <c r="J329" s="258"/>
      <c r="K329" s="251"/>
      <c r="M329" s="252" t="s">
        <v>2450</v>
      </c>
      <c r="O329" s="240"/>
    </row>
    <row r="330" spans="1:15" ht="12.75">
      <c r="A330" s="249"/>
      <c r="B330" s="253"/>
      <c r="C330" s="809" t="s">
        <v>2451</v>
      </c>
      <c r="D330" s="810"/>
      <c r="E330" s="254">
        <v>14</v>
      </c>
      <c r="F330" s="255"/>
      <c r="G330" s="256"/>
      <c r="H330" s="257"/>
      <c r="I330" s="251"/>
      <c r="J330" s="258"/>
      <c r="K330" s="251"/>
      <c r="M330" s="252" t="s">
        <v>2451</v>
      </c>
      <c r="O330" s="240"/>
    </row>
    <row r="331" spans="1:80" ht="12.75">
      <c r="A331" s="241">
        <v>44</v>
      </c>
      <c r="B331" s="242" t="s">
        <v>2473</v>
      </c>
      <c r="C331" s="243" t="s">
        <v>2474</v>
      </c>
      <c r="D331" s="244" t="s">
        <v>355</v>
      </c>
      <c r="E331" s="245">
        <v>2</v>
      </c>
      <c r="F331" s="828"/>
      <c r="G331" s="246">
        <f aca="true" t="shared" si="0" ref="G331:G336">E331*F331</f>
        <v>0</v>
      </c>
      <c r="H331" s="247">
        <v>0.00043</v>
      </c>
      <c r="I331" s="248">
        <f aca="true" t="shared" si="1" ref="I331:I336">E331*H331</f>
        <v>0.00086</v>
      </c>
      <c r="J331" s="247"/>
      <c r="K331" s="248">
        <f aca="true" t="shared" si="2" ref="K331:K336">E331*J331</f>
        <v>0</v>
      </c>
      <c r="O331" s="240">
        <v>2</v>
      </c>
      <c r="AA331" s="213">
        <v>12</v>
      </c>
      <c r="AB331" s="213">
        <v>0</v>
      </c>
      <c r="AC331" s="213">
        <v>54</v>
      </c>
      <c r="AZ331" s="213">
        <v>1</v>
      </c>
      <c r="BA331" s="213">
        <f aca="true" t="shared" si="3" ref="BA331:BA336">IF(AZ331=1,G331,0)</f>
        <v>0</v>
      </c>
      <c r="BB331" s="213">
        <f aca="true" t="shared" si="4" ref="BB331:BB336">IF(AZ331=2,G331,0)</f>
        <v>0</v>
      </c>
      <c r="BC331" s="213">
        <f aca="true" t="shared" si="5" ref="BC331:BC336">IF(AZ331=3,G331,0)</f>
        <v>0</v>
      </c>
      <c r="BD331" s="213">
        <f aca="true" t="shared" si="6" ref="BD331:BD336">IF(AZ331=4,G331,0)</f>
        <v>0</v>
      </c>
      <c r="BE331" s="213">
        <f aca="true" t="shared" si="7" ref="BE331:BE336">IF(AZ331=5,G331,0)</f>
        <v>0</v>
      </c>
      <c r="CA331" s="240">
        <v>12</v>
      </c>
      <c r="CB331" s="240">
        <v>0</v>
      </c>
    </row>
    <row r="332" spans="1:80" ht="12.75">
      <c r="A332" s="241">
        <v>45</v>
      </c>
      <c r="B332" s="242" t="s">
        <v>2475</v>
      </c>
      <c r="C332" s="243" t="s">
        <v>2476</v>
      </c>
      <c r="D332" s="244" t="s">
        <v>355</v>
      </c>
      <c r="E332" s="245">
        <v>2</v>
      </c>
      <c r="F332" s="828"/>
      <c r="G332" s="246">
        <f t="shared" si="0"/>
        <v>0</v>
      </c>
      <c r="H332" s="247">
        <v>0</v>
      </c>
      <c r="I332" s="248">
        <f t="shared" si="1"/>
        <v>0</v>
      </c>
      <c r="J332" s="247"/>
      <c r="K332" s="248">
        <f t="shared" si="2"/>
        <v>0</v>
      </c>
      <c r="O332" s="240">
        <v>2</v>
      </c>
      <c r="AA332" s="213">
        <v>12</v>
      </c>
      <c r="AB332" s="213">
        <v>0</v>
      </c>
      <c r="AC332" s="213">
        <v>48</v>
      </c>
      <c r="AZ332" s="213">
        <v>1</v>
      </c>
      <c r="BA332" s="213">
        <f t="shared" si="3"/>
        <v>0</v>
      </c>
      <c r="BB332" s="213">
        <f t="shared" si="4"/>
        <v>0</v>
      </c>
      <c r="BC332" s="213">
        <f t="shared" si="5"/>
        <v>0</v>
      </c>
      <c r="BD332" s="213">
        <f t="shared" si="6"/>
        <v>0</v>
      </c>
      <c r="BE332" s="213">
        <f t="shared" si="7"/>
        <v>0</v>
      </c>
      <c r="CA332" s="240">
        <v>12</v>
      </c>
      <c r="CB332" s="240">
        <v>0</v>
      </c>
    </row>
    <row r="333" spans="1:80" ht="12.75">
      <c r="A333" s="241">
        <v>46</v>
      </c>
      <c r="B333" s="242" t="s">
        <v>2477</v>
      </c>
      <c r="C333" s="243" t="s">
        <v>2478</v>
      </c>
      <c r="D333" s="244" t="s">
        <v>355</v>
      </c>
      <c r="E333" s="245">
        <v>2</v>
      </c>
      <c r="F333" s="828"/>
      <c r="G333" s="246">
        <f t="shared" si="0"/>
        <v>0</v>
      </c>
      <c r="H333" s="247">
        <v>0</v>
      </c>
      <c r="I333" s="248">
        <f t="shared" si="1"/>
        <v>0</v>
      </c>
      <c r="J333" s="247"/>
      <c r="K333" s="248">
        <f t="shared" si="2"/>
        <v>0</v>
      </c>
      <c r="O333" s="240">
        <v>2</v>
      </c>
      <c r="AA333" s="213">
        <v>12</v>
      </c>
      <c r="AB333" s="213">
        <v>0</v>
      </c>
      <c r="AC333" s="213">
        <v>49</v>
      </c>
      <c r="AZ333" s="213">
        <v>1</v>
      </c>
      <c r="BA333" s="213">
        <f t="shared" si="3"/>
        <v>0</v>
      </c>
      <c r="BB333" s="213">
        <f t="shared" si="4"/>
        <v>0</v>
      </c>
      <c r="BC333" s="213">
        <f t="shared" si="5"/>
        <v>0</v>
      </c>
      <c r="BD333" s="213">
        <f t="shared" si="6"/>
        <v>0</v>
      </c>
      <c r="BE333" s="213">
        <f t="shared" si="7"/>
        <v>0</v>
      </c>
      <c r="CA333" s="240">
        <v>12</v>
      </c>
      <c r="CB333" s="240">
        <v>0</v>
      </c>
    </row>
    <row r="334" spans="1:80" ht="12.75">
      <c r="A334" s="241">
        <v>47</v>
      </c>
      <c r="B334" s="242" t="s">
        <v>2479</v>
      </c>
      <c r="C334" s="243" t="s">
        <v>2480</v>
      </c>
      <c r="D334" s="244" t="s">
        <v>355</v>
      </c>
      <c r="E334" s="245">
        <v>2</v>
      </c>
      <c r="F334" s="828"/>
      <c r="G334" s="246">
        <f t="shared" si="0"/>
        <v>0</v>
      </c>
      <c r="H334" s="247">
        <v>0</v>
      </c>
      <c r="I334" s="248">
        <f t="shared" si="1"/>
        <v>0</v>
      </c>
      <c r="J334" s="247"/>
      <c r="K334" s="248">
        <f t="shared" si="2"/>
        <v>0</v>
      </c>
      <c r="O334" s="240">
        <v>2</v>
      </c>
      <c r="AA334" s="213">
        <v>12</v>
      </c>
      <c r="AB334" s="213">
        <v>0</v>
      </c>
      <c r="AC334" s="213">
        <v>50</v>
      </c>
      <c r="AZ334" s="213">
        <v>1</v>
      </c>
      <c r="BA334" s="213">
        <f t="shared" si="3"/>
        <v>0</v>
      </c>
      <c r="BB334" s="213">
        <f t="shared" si="4"/>
        <v>0</v>
      </c>
      <c r="BC334" s="213">
        <f t="shared" si="5"/>
        <v>0</v>
      </c>
      <c r="BD334" s="213">
        <f t="shared" si="6"/>
        <v>0</v>
      </c>
      <c r="BE334" s="213">
        <f t="shared" si="7"/>
        <v>0</v>
      </c>
      <c r="CA334" s="240">
        <v>12</v>
      </c>
      <c r="CB334" s="240">
        <v>0</v>
      </c>
    </row>
    <row r="335" spans="1:80" ht="22.5">
      <c r="A335" s="241">
        <v>48</v>
      </c>
      <c r="B335" s="242" t="s">
        <v>2481</v>
      </c>
      <c r="C335" s="243" t="s">
        <v>2482</v>
      </c>
      <c r="D335" s="244" t="s">
        <v>355</v>
      </c>
      <c r="E335" s="245">
        <v>2</v>
      </c>
      <c r="F335" s="828"/>
      <c r="G335" s="246">
        <f t="shared" si="0"/>
        <v>0</v>
      </c>
      <c r="H335" s="247">
        <v>0</v>
      </c>
      <c r="I335" s="248">
        <f t="shared" si="1"/>
        <v>0</v>
      </c>
      <c r="J335" s="247"/>
      <c r="K335" s="248">
        <f t="shared" si="2"/>
        <v>0</v>
      </c>
      <c r="O335" s="240">
        <v>2</v>
      </c>
      <c r="AA335" s="213">
        <v>12</v>
      </c>
      <c r="AB335" s="213">
        <v>0</v>
      </c>
      <c r="AC335" s="213">
        <v>51</v>
      </c>
      <c r="AZ335" s="213">
        <v>1</v>
      </c>
      <c r="BA335" s="213">
        <f t="shared" si="3"/>
        <v>0</v>
      </c>
      <c r="BB335" s="213">
        <f t="shared" si="4"/>
        <v>0</v>
      </c>
      <c r="BC335" s="213">
        <f t="shared" si="5"/>
        <v>0</v>
      </c>
      <c r="BD335" s="213">
        <f t="shared" si="6"/>
        <v>0</v>
      </c>
      <c r="BE335" s="213">
        <f t="shared" si="7"/>
        <v>0</v>
      </c>
      <c r="CA335" s="240">
        <v>12</v>
      </c>
      <c r="CB335" s="240">
        <v>0</v>
      </c>
    </row>
    <row r="336" spans="1:80" ht="22.5">
      <c r="A336" s="241">
        <v>49</v>
      </c>
      <c r="B336" s="242" t="s">
        <v>2483</v>
      </c>
      <c r="C336" s="243" t="s">
        <v>2484</v>
      </c>
      <c r="D336" s="244" t="s">
        <v>355</v>
      </c>
      <c r="E336" s="245">
        <v>2</v>
      </c>
      <c r="F336" s="828"/>
      <c r="G336" s="246">
        <f t="shared" si="0"/>
        <v>0</v>
      </c>
      <c r="H336" s="247">
        <v>0</v>
      </c>
      <c r="I336" s="248">
        <f t="shared" si="1"/>
        <v>0</v>
      </c>
      <c r="J336" s="247"/>
      <c r="K336" s="248">
        <f t="shared" si="2"/>
        <v>0</v>
      </c>
      <c r="O336" s="240">
        <v>2</v>
      </c>
      <c r="AA336" s="213">
        <v>12</v>
      </c>
      <c r="AB336" s="213">
        <v>0</v>
      </c>
      <c r="AC336" s="213">
        <v>52</v>
      </c>
      <c r="AZ336" s="213">
        <v>1</v>
      </c>
      <c r="BA336" s="213">
        <f t="shared" si="3"/>
        <v>0</v>
      </c>
      <c r="BB336" s="213">
        <f t="shared" si="4"/>
        <v>0</v>
      </c>
      <c r="BC336" s="213">
        <f t="shared" si="5"/>
        <v>0</v>
      </c>
      <c r="BD336" s="213">
        <f t="shared" si="6"/>
        <v>0</v>
      </c>
      <c r="BE336" s="213">
        <f t="shared" si="7"/>
        <v>0</v>
      </c>
      <c r="CA336" s="240">
        <v>12</v>
      </c>
      <c r="CB336" s="240">
        <v>0</v>
      </c>
    </row>
    <row r="337" spans="1:15" ht="12.75">
      <c r="A337" s="249"/>
      <c r="B337" s="250"/>
      <c r="C337" s="768" t="s">
        <v>2485</v>
      </c>
      <c r="D337" s="769"/>
      <c r="E337" s="769"/>
      <c r="F337" s="769"/>
      <c r="G337" s="770"/>
      <c r="I337" s="251"/>
      <c r="K337" s="251"/>
      <c r="L337" s="252" t="s">
        <v>2485</v>
      </c>
      <c r="O337" s="240">
        <v>3</v>
      </c>
    </row>
    <row r="338" spans="1:80" ht="12.75">
      <c r="A338" s="241">
        <v>50</v>
      </c>
      <c r="B338" s="242" t="s">
        <v>2486</v>
      </c>
      <c r="C338" s="243" t="s">
        <v>2487</v>
      </c>
      <c r="D338" s="244" t="s">
        <v>355</v>
      </c>
      <c r="E338" s="245">
        <v>2</v>
      </c>
      <c r="F338" s="828"/>
      <c r="G338" s="246">
        <f>E338*F338</f>
        <v>0</v>
      </c>
      <c r="H338" s="247">
        <v>0</v>
      </c>
      <c r="I338" s="248">
        <f>E338*H338</f>
        <v>0</v>
      </c>
      <c r="J338" s="247"/>
      <c r="K338" s="248">
        <f>E338*J338</f>
        <v>0</v>
      </c>
      <c r="O338" s="240">
        <v>2</v>
      </c>
      <c r="AA338" s="213">
        <v>12</v>
      </c>
      <c r="AB338" s="213">
        <v>0</v>
      </c>
      <c r="AC338" s="213">
        <v>53</v>
      </c>
      <c r="AZ338" s="213">
        <v>1</v>
      </c>
      <c r="BA338" s="213">
        <f>IF(AZ338=1,G338,0)</f>
        <v>0</v>
      </c>
      <c r="BB338" s="213">
        <f>IF(AZ338=2,G338,0)</f>
        <v>0</v>
      </c>
      <c r="BC338" s="213">
        <f>IF(AZ338=3,G338,0)</f>
        <v>0</v>
      </c>
      <c r="BD338" s="213">
        <f>IF(AZ338=4,G338,0)</f>
        <v>0</v>
      </c>
      <c r="BE338" s="213">
        <f>IF(AZ338=5,G338,0)</f>
        <v>0</v>
      </c>
      <c r="CA338" s="240">
        <v>12</v>
      </c>
      <c r="CB338" s="240">
        <v>0</v>
      </c>
    </row>
    <row r="339" spans="1:80" ht="12.75">
      <c r="A339" s="241">
        <v>51</v>
      </c>
      <c r="B339" s="242" t="s">
        <v>2488</v>
      </c>
      <c r="C339" s="243" t="s">
        <v>2489</v>
      </c>
      <c r="D339" s="244" t="s">
        <v>355</v>
      </c>
      <c r="E339" s="245">
        <v>9</v>
      </c>
      <c r="F339" s="828"/>
      <c r="G339" s="246">
        <f>E339*F339</f>
        <v>0</v>
      </c>
      <c r="H339" s="247">
        <v>0</v>
      </c>
      <c r="I339" s="248">
        <f>E339*H339</f>
        <v>0</v>
      </c>
      <c r="J339" s="247"/>
      <c r="K339" s="248">
        <f>E339*J339</f>
        <v>0</v>
      </c>
      <c r="O339" s="240">
        <v>2</v>
      </c>
      <c r="AA339" s="213">
        <v>12</v>
      </c>
      <c r="AB339" s="213">
        <v>0</v>
      </c>
      <c r="AC339" s="213">
        <v>55</v>
      </c>
      <c r="AZ339" s="213">
        <v>1</v>
      </c>
      <c r="BA339" s="213">
        <f>IF(AZ339=1,G339,0)</f>
        <v>0</v>
      </c>
      <c r="BB339" s="213">
        <f>IF(AZ339=2,G339,0)</f>
        <v>0</v>
      </c>
      <c r="BC339" s="213">
        <f>IF(AZ339=3,G339,0)</f>
        <v>0</v>
      </c>
      <c r="BD339" s="213">
        <f>IF(AZ339=4,G339,0)</f>
        <v>0</v>
      </c>
      <c r="BE339" s="213">
        <f>IF(AZ339=5,G339,0)</f>
        <v>0</v>
      </c>
      <c r="CA339" s="240">
        <v>12</v>
      </c>
      <c r="CB339" s="240">
        <v>0</v>
      </c>
    </row>
    <row r="340" spans="1:57" ht="12.75">
      <c r="A340" s="259"/>
      <c r="B340" s="260" t="s">
        <v>96</v>
      </c>
      <c r="C340" s="261" t="s">
        <v>175</v>
      </c>
      <c r="D340" s="262"/>
      <c r="E340" s="263"/>
      <c r="F340" s="264"/>
      <c r="G340" s="265">
        <f>SUM(G324:G339)</f>
        <v>0</v>
      </c>
      <c r="H340" s="266"/>
      <c r="I340" s="267">
        <f>SUM(I324:I339)</f>
        <v>0.00086</v>
      </c>
      <c r="J340" s="266"/>
      <c r="K340" s="267">
        <f>SUM(K324:K339)</f>
        <v>0</v>
      </c>
      <c r="O340" s="240">
        <v>4</v>
      </c>
      <c r="BA340" s="268">
        <f>SUM(BA324:BA339)</f>
        <v>0</v>
      </c>
      <c r="BB340" s="268">
        <f>SUM(BB324:BB339)</f>
        <v>0</v>
      </c>
      <c r="BC340" s="268">
        <f>SUM(BC324:BC339)</f>
        <v>0</v>
      </c>
      <c r="BD340" s="268">
        <f>SUM(BD324:BD339)</f>
        <v>0</v>
      </c>
      <c r="BE340" s="268">
        <f>SUM(BE324:BE339)</f>
        <v>0</v>
      </c>
    </row>
    <row r="341" spans="1:15" ht="12.75">
      <c r="A341" s="230" t="s">
        <v>93</v>
      </c>
      <c r="B341" s="231" t="s">
        <v>899</v>
      </c>
      <c r="C341" s="232" t="s">
        <v>900</v>
      </c>
      <c r="D341" s="233"/>
      <c r="E341" s="234"/>
      <c r="F341" s="234"/>
      <c r="G341" s="235"/>
      <c r="H341" s="236"/>
      <c r="I341" s="237"/>
      <c r="J341" s="238"/>
      <c r="K341" s="239"/>
      <c r="O341" s="240">
        <v>1</v>
      </c>
    </row>
    <row r="342" spans="1:80" ht="12.75">
      <c r="A342" s="241">
        <v>52</v>
      </c>
      <c r="B342" s="242" t="s">
        <v>1859</v>
      </c>
      <c r="C342" s="243" t="s">
        <v>1860</v>
      </c>
      <c r="D342" s="244" t="s">
        <v>309</v>
      </c>
      <c r="E342" s="245">
        <v>203.170453076</v>
      </c>
      <c r="F342" s="828"/>
      <c r="G342" s="246">
        <f>E342*F342</f>
        <v>0</v>
      </c>
      <c r="H342" s="247">
        <v>0</v>
      </c>
      <c r="I342" s="248">
        <f>E342*H342</f>
        <v>0</v>
      </c>
      <c r="J342" s="247"/>
      <c r="K342" s="248">
        <f>E342*J342</f>
        <v>0</v>
      </c>
      <c r="O342" s="240">
        <v>2</v>
      </c>
      <c r="AA342" s="213">
        <v>7</v>
      </c>
      <c r="AB342" s="213">
        <v>1</v>
      </c>
      <c r="AC342" s="213">
        <v>2</v>
      </c>
      <c r="AZ342" s="213">
        <v>1</v>
      </c>
      <c r="BA342" s="213">
        <f>IF(AZ342=1,G342,0)</f>
        <v>0</v>
      </c>
      <c r="BB342" s="213">
        <f>IF(AZ342=2,G342,0)</f>
        <v>0</v>
      </c>
      <c r="BC342" s="213">
        <f>IF(AZ342=3,G342,0)</f>
        <v>0</v>
      </c>
      <c r="BD342" s="213">
        <f>IF(AZ342=4,G342,0)</f>
        <v>0</v>
      </c>
      <c r="BE342" s="213">
        <f>IF(AZ342=5,G342,0)</f>
        <v>0</v>
      </c>
      <c r="CA342" s="240">
        <v>7</v>
      </c>
      <c r="CB342" s="240">
        <v>1</v>
      </c>
    </row>
    <row r="343" spans="1:57" ht="12.75">
      <c r="A343" s="259"/>
      <c r="B343" s="260" t="s">
        <v>96</v>
      </c>
      <c r="C343" s="261" t="s">
        <v>901</v>
      </c>
      <c r="D343" s="262"/>
      <c r="E343" s="263"/>
      <c r="F343" s="264"/>
      <c r="G343" s="265">
        <f>SUM(G341:G342)</f>
        <v>0</v>
      </c>
      <c r="H343" s="266"/>
      <c r="I343" s="267">
        <f>SUM(I341:I342)</f>
        <v>0</v>
      </c>
      <c r="J343" s="266"/>
      <c r="K343" s="267">
        <f>SUM(K341:K342)</f>
        <v>0</v>
      </c>
      <c r="O343" s="240">
        <v>4</v>
      </c>
      <c r="BA343" s="268">
        <f>SUM(BA341:BA342)</f>
        <v>0</v>
      </c>
      <c r="BB343" s="268">
        <f>SUM(BB341:BB342)</f>
        <v>0</v>
      </c>
      <c r="BC343" s="268">
        <f>SUM(BC341:BC342)</f>
        <v>0</v>
      </c>
      <c r="BD343" s="268">
        <f>SUM(BD341:BD342)</f>
        <v>0</v>
      </c>
      <c r="BE343" s="268">
        <f>SUM(BE341:BE342)</f>
        <v>0</v>
      </c>
    </row>
    <row r="344" ht="12.75">
      <c r="E344" s="213"/>
    </row>
    <row r="345" ht="12.75">
      <c r="E345" s="213"/>
    </row>
    <row r="346" ht="12.75">
      <c r="E346" s="213"/>
    </row>
    <row r="347" ht="12.75">
      <c r="E347" s="213"/>
    </row>
    <row r="348" ht="12.75">
      <c r="E348" s="213"/>
    </row>
    <row r="349" ht="12.75">
      <c r="E349" s="213"/>
    </row>
    <row r="350" ht="12.75">
      <c r="E350" s="213"/>
    </row>
    <row r="351" ht="12.75">
      <c r="E351" s="213"/>
    </row>
    <row r="352" ht="12.75">
      <c r="E352" s="213"/>
    </row>
    <row r="353" ht="12.75">
      <c r="E353" s="213"/>
    </row>
    <row r="354" ht="12.75">
      <c r="E354" s="213"/>
    </row>
    <row r="355" ht="12.75">
      <c r="E355" s="213"/>
    </row>
    <row r="356" ht="12.75">
      <c r="E356" s="213"/>
    </row>
    <row r="357" ht="12.75">
      <c r="E357" s="213"/>
    </row>
    <row r="358" ht="12.75">
      <c r="E358" s="213"/>
    </row>
    <row r="359" ht="12.75">
      <c r="E359" s="213"/>
    </row>
    <row r="360" ht="12.75">
      <c r="E360" s="213"/>
    </row>
    <row r="361" ht="12.75">
      <c r="E361" s="213"/>
    </row>
    <row r="362" ht="12.75">
      <c r="E362" s="213"/>
    </row>
    <row r="363" ht="12.75">
      <c r="E363" s="213"/>
    </row>
    <row r="364" ht="12.75">
      <c r="E364" s="213"/>
    </row>
    <row r="365" ht="12.75">
      <c r="E365" s="213"/>
    </row>
    <row r="366" ht="12.75">
      <c r="E366" s="213"/>
    </row>
    <row r="367" spans="1:7" ht="12.75">
      <c r="A367" s="258"/>
      <c r="B367" s="258"/>
      <c r="C367" s="258"/>
      <c r="D367" s="258"/>
      <c r="E367" s="258"/>
      <c r="F367" s="258"/>
      <c r="G367" s="258"/>
    </row>
    <row r="368" spans="1:7" ht="12.75">
      <c r="A368" s="258"/>
      <c r="B368" s="258"/>
      <c r="C368" s="258"/>
      <c r="D368" s="258"/>
      <c r="E368" s="258"/>
      <c r="F368" s="258"/>
      <c r="G368" s="258"/>
    </row>
    <row r="369" spans="1:7" ht="12.75">
      <c r="A369" s="258"/>
      <c r="B369" s="258"/>
      <c r="C369" s="258"/>
      <c r="D369" s="258"/>
      <c r="E369" s="258"/>
      <c r="F369" s="258"/>
      <c r="G369" s="258"/>
    </row>
    <row r="370" spans="1:7" ht="12.75">
      <c r="A370" s="258"/>
      <c r="B370" s="258"/>
      <c r="C370" s="258"/>
      <c r="D370" s="258"/>
      <c r="E370" s="258"/>
      <c r="F370" s="258"/>
      <c r="G370" s="258"/>
    </row>
    <row r="371" ht="12.75">
      <c r="E371" s="213"/>
    </row>
    <row r="372" ht="12.75">
      <c r="E372" s="213"/>
    </row>
    <row r="373" ht="12.75">
      <c r="E373" s="213"/>
    </row>
    <row r="374" ht="12.75">
      <c r="E374" s="213"/>
    </row>
    <row r="375" ht="12.75">
      <c r="E375" s="213"/>
    </row>
    <row r="376" ht="12.75">
      <c r="E376" s="213"/>
    </row>
    <row r="377" ht="12.75">
      <c r="E377" s="213"/>
    </row>
    <row r="378" ht="12.75">
      <c r="E378" s="213"/>
    </row>
    <row r="379" ht="12.75">
      <c r="E379" s="213"/>
    </row>
    <row r="380" ht="12.75">
      <c r="E380" s="213"/>
    </row>
    <row r="381" ht="12.75">
      <c r="E381" s="213"/>
    </row>
    <row r="382" ht="12.75">
      <c r="E382" s="213"/>
    </row>
    <row r="383" ht="12.75">
      <c r="E383" s="213"/>
    </row>
    <row r="384" ht="12.75">
      <c r="E384" s="213"/>
    </row>
    <row r="385" ht="12.75">
      <c r="E385" s="213"/>
    </row>
    <row r="386" ht="12.75">
      <c r="E386" s="213"/>
    </row>
    <row r="387" ht="12.75">
      <c r="E387" s="213"/>
    </row>
    <row r="388" ht="12.75">
      <c r="E388" s="213"/>
    </row>
    <row r="389" ht="12.75">
      <c r="E389" s="213"/>
    </row>
    <row r="390" ht="12.75">
      <c r="E390" s="213"/>
    </row>
    <row r="391" ht="12.75">
      <c r="E391" s="213"/>
    </row>
    <row r="392" ht="12.75">
      <c r="E392" s="213"/>
    </row>
    <row r="393" ht="12.75">
      <c r="E393" s="213"/>
    </row>
    <row r="394" ht="12.75">
      <c r="E394" s="213"/>
    </row>
    <row r="395" ht="12.75">
      <c r="E395" s="213"/>
    </row>
    <row r="396" ht="12.75">
      <c r="E396" s="213"/>
    </row>
    <row r="397" ht="12.75">
      <c r="E397" s="213"/>
    </row>
    <row r="398" ht="12.75">
      <c r="E398" s="213"/>
    </row>
    <row r="399" ht="12.75">
      <c r="E399" s="213"/>
    </row>
    <row r="400" ht="12.75">
      <c r="E400" s="213"/>
    </row>
    <row r="401" ht="12.75">
      <c r="E401" s="213"/>
    </row>
    <row r="402" spans="1:2" ht="12.75">
      <c r="A402" s="269"/>
      <c r="B402" s="269"/>
    </row>
    <row r="403" spans="1:7" ht="12.75">
      <c r="A403" s="258"/>
      <c r="B403" s="258"/>
      <c r="C403" s="270"/>
      <c r="D403" s="270"/>
      <c r="E403" s="271"/>
      <c r="F403" s="270"/>
      <c r="G403" s="272"/>
    </row>
    <row r="404" spans="1:7" ht="12.75">
      <c r="A404" s="273"/>
      <c r="B404" s="273"/>
      <c r="C404" s="258"/>
      <c r="D404" s="258"/>
      <c r="E404" s="274"/>
      <c r="F404" s="258"/>
      <c r="G404" s="258"/>
    </row>
    <row r="405" spans="1:7" ht="12.75">
      <c r="A405" s="258"/>
      <c r="B405" s="258"/>
      <c r="C405" s="258"/>
      <c r="D405" s="258"/>
      <c r="E405" s="274"/>
      <c r="F405" s="258"/>
      <c r="G405" s="258"/>
    </row>
    <row r="406" spans="1:7" ht="12.75">
      <c r="A406" s="258"/>
      <c r="B406" s="258"/>
      <c r="C406" s="258"/>
      <c r="D406" s="258"/>
      <c r="E406" s="274"/>
      <c r="F406" s="258"/>
      <c r="G406" s="258"/>
    </row>
    <row r="407" spans="1:7" ht="12.75">
      <c r="A407" s="258"/>
      <c r="B407" s="258"/>
      <c r="C407" s="258"/>
      <c r="D407" s="258"/>
      <c r="E407" s="274"/>
      <c r="F407" s="258"/>
      <c r="G407" s="258"/>
    </row>
    <row r="408" spans="1:7" ht="12.75">
      <c r="A408" s="258"/>
      <c r="B408" s="258"/>
      <c r="C408" s="258"/>
      <c r="D408" s="258"/>
      <c r="E408" s="274"/>
      <c r="F408" s="258"/>
      <c r="G408" s="258"/>
    </row>
    <row r="409" spans="1:7" ht="12.75">
      <c r="A409" s="258"/>
      <c r="B409" s="258"/>
      <c r="C409" s="258"/>
      <c r="D409" s="258"/>
      <c r="E409" s="274"/>
      <c r="F409" s="258"/>
      <c r="G409" s="258"/>
    </row>
    <row r="410" spans="1:7" ht="12.75">
      <c r="A410" s="258"/>
      <c r="B410" s="258"/>
      <c r="C410" s="258"/>
      <c r="D410" s="258"/>
      <c r="E410" s="274"/>
      <c r="F410" s="258"/>
      <c r="G410" s="258"/>
    </row>
    <row r="411" spans="1:7" ht="12.75">
      <c r="A411" s="258"/>
      <c r="B411" s="258"/>
      <c r="C411" s="258"/>
      <c r="D411" s="258"/>
      <c r="E411" s="274"/>
      <c r="F411" s="258"/>
      <c r="G411" s="258"/>
    </row>
    <row r="412" spans="1:7" ht="12.75">
      <c r="A412" s="258"/>
      <c r="B412" s="258"/>
      <c r="C412" s="258"/>
      <c r="D412" s="258"/>
      <c r="E412" s="274"/>
      <c r="F412" s="258"/>
      <c r="G412" s="258"/>
    </row>
    <row r="413" spans="1:7" ht="12.75">
      <c r="A413" s="258"/>
      <c r="B413" s="258"/>
      <c r="C413" s="258"/>
      <c r="D413" s="258"/>
      <c r="E413" s="274"/>
      <c r="F413" s="258"/>
      <c r="G413" s="258"/>
    </row>
    <row r="414" spans="1:7" ht="12.75">
      <c r="A414" s="258"/>
      <c r="B414" s="258"/>
      <c r="C414" s="258"/>
      <c r="D414" s="258"/>
      <c r="E414" s="274"/>
      <c r="F414" s="258"/>
      <c r="G414" s="258"/>
    </row>
    <row r="415" spans="1:7" ht="12.75">
      <c r="A415" s="258"/>
      <c r="B415" s="258"/>
      <c r="C415" s="258"/>
      <c r="D415" s="258"/>
      <c r="E415" s="274"/>
      <c r="F415" s="258"/>
      <c r="G415" s="258"/>
    </row>
    <row r="416" spans="1:7" ht="12.75">
      <c r="A416" s="258"/>
      <c r="B416" s="258"/>
      <c r="C416" s="258"/>
      <c r="D416" s="258"/>
      <c r="E416" s="274"/>
      <c r="F416" s="258"/>
      <c r="G416" s="258"/>
    </row>
  </sheetData>
  <mergeCells count="273">
    <mergeCell ref="C313:D313"/>
    <mergeCell ref="C314:D314"/>
    <mergeCell ref="C316:D316"/>
    <mergeCell ref="C330:D330"/>
    <mergeCell ref="C337:G337"/>
    <mergeCell ref="C317:D317"/>
    <mergeCell ref="C319:D319"/>
    <mergeCell ref="C321:G321"/>
    <mergeCell ref="C322:D322"/>
    <mergeCell ref="C326:D326"/>
    <mergeCell ref="C327:D327"/>
    <mergeCell ref="C328:D328"/>
    <mergeCell ref="C329:D329"/>
    <mergeCell ref="C300:D300"/>
    <mergeCell ref="C302:D302"/>
    <mergeCell ref="C303:D303"/>
    <mergeCell ref="C304:D304"/>
    <mergeCell ref="C306:D306"/>
    <mergeCell ref="C307:D307"/>
    <mergeCell ref="C309:D309"/>
    <mergeCell ref="C311:D311"/>
    <mergeCell ref="C312:D312"/>
    <mergeCell ref="C298:D298"/>
    <mergeCell ref="C299:D299"/>
    <mergeCell ref="C269:G269"/>
    <mergeCell ref="C270:G270"/>
    <mergeCell ref="C271:D271"/>
    <mergeCell ref="C272:D272"/>
    <mergeCell ref="C273:D273"/>
    <mergeCell ref="C292:D292"/>
    <mergeCell ref="C293:D293"/>
    <mergeCell ref="C294:D294"/>
    <mergeCell ref="C277:G277"/>
    <mergeCell ref="C278:D278"/>
    <mergeCell ref="C280:D280"/>
    <mergeCell ref="C284:D284"/>
    <mergeCell ref="C285:D285"/>
    <mergeCell ref="C287:G287"/>
    <mergeCell ref="C288:G288"/>
    <mergeCell ref="C289:D289"/>
    <mergeCell ref="C290:D290"/>
    <mergeCell ref="C265:D265"/>
    <mergeCell ref="C252:D252"/>
    <mergeCell ref="C253:D253"/>
    <mergeCell ref="C254:D254"/>
    <mergeCell ref="C255:D255"/>
    <mergeCell ref="C257:D257"/>
    <mergeCell ref="C258:D258"/>
    <mergeCell ref="C296:G296"/>
    <mergeCell ref="C297:G297"/>
    <mergeCell ref="C246:D246"/>
    <mergeCell ref="C247:D247"/>
    <mergeCell ref="C248:D248"/>
    <mergeCell ref="C249:D249"/>
    <mergeCell ref="C250:D250"/>
    <mergeCell ref="C251:D251"/>
    <mergeCell ref="C259:D259"/>
    <mergeCell ref="C263:D263"/>
    <mergeCell ref="C264:D264"/>
    <mergeCell ref="C225:D225"/>
    <mergeCell ref="C227:D227"/>
    <mergeCell ref="C244:D244"/>
    <mergeCell ref="C245:D245"/>
    <mergeCell ref="C228:D228"/>
    <mergeCell ref="C229:D229"/>
    <mergeCell ref="C230:D230"/>
    <mergeCell ref="C232:G232"/>
    <mergeCell ref="C233:D233"/>
    <mergeCell ref="C234:D234"/>
    <mergeCell ref="C235:D235"/>
    <mergeCell ref="C236:D236"/>
    <mergeCell ref="C240:D240"/>
    <mergeCell ref="C241:D241"/>
    <mergeCell ref="C242:D242"/>
    <mergeCell ref="C243:D243"/>
    <mergeCell ref="C216:D216"/>
    <mergeCell ref="C217:D217"/>
    <mergeCell ref="C218:D218"/>
    <mergeCell ref="C219:D219"/>
    <mergeCell ref="C220:D220"/>
    <mergeCell ref="C221:D221"/>
    <mergeCell ref="C222:D222"/>
    <mergeCell ref="C223:D223"/>
    <mergeCell ref="C224:D224"/>
    <mergeCell ref="C206:G206"/>
    <mergeCell ref="C207:D207"/>
    <mergeCell ref="C209:G209"/>
    <mergeCell ref="C210:D210"/>
    <mergeCell ref="C211:D211"/>
    <mergeCell ref="C212:D212"/>
    <mergeCell ref="C213:D213"/>
    <mergeCell ref="C214:D214"/>
    <mergeCell ref="C215:D215"/>
    <mergeCell ref="C195:D195"/>
    <mergeCell ref="C196:D196"/>
    <mergeCell ref="C197:D197"/>
    <mergeCell ref="C198:D198"/>
    <mergeCell ref="C199:D199"/>
    <mergeCell ref="C200:D200"/>
    <mergeCell ref="C201:D201"/>
    <mergeCell ref="C203:G203"/>
    <mergeCell ref="C204:D204"/>
    <mergeCell ref="C186:D186"/>
    <mergeCell ref="C187:D187"/>
    <mergeCell ref="C188:D188"/>
    <mergeCell ref="C189:D189"/>
    <mergeCell ref="C190:D190"/>
    <mergeCell ref="C191:D191"/>
    <mergeCell ref="C192:D192"/>
    <mergeCell ref="C193:D193"/>
    <mergeCell ref="C194:D194"/>
    <mergeCell ref="C174:D174"/>
    <mergeCell ref="C175:D175"/>
    <mergeCell ref="C176:D176"/>
    <mergeCell ref="C178:D178"/>
    <mergeCell ref="C179:D179"/>
    <mergeCell ref="C180:D180"/>
    <mergeCell ref="C181:D181"/>
    <mergeCell ref="C183:G183"/>
    <mergeCell ref="C184:D184"/>
    <mergeCell ref="C165:D165"/>
    <mergeCell ref="C166:D166"/>
    <mergeCell ref="C167:D167"/>
    <mergeCell ref="C168:D168"/>
    <mergeCell ref="C169:D169"/>
    <mergeCell ref="C170:D170"/>
    <mergeCell ref="C171:D171"/>
    <mergeCell ref="C172:D172"/>
    <mergeCell ref="C173:D173"/>
    <mergeCell ref="C155:D155"/>
    <mergeCell ref="C156:D156"/>
    <mergeCell ref="C157:D157"/>
    <mergeCell ref="C158:D158"/>
    <mergeCell ref="C159:D159"/>
    <mergeCell ref="C160:D160"/>
    <mergeCell ref="C161:D161"/>
    <mergeCell ref="C162:D162"/>
    <mergeCell ref="C164:D164"/>
    <mergeCell ref="C144:D144"/>
    <mergeCell ref="C145:D145"/>
    <mergeCell ref="C146:D146"/>
    <mergeCell ref="C148:D148"/>
    <mergeCell ref="C150:D150"/>
    <mergeCell ref="C151:D151"/>
    <mergeCell ref="C152:D152"/>
    <mergeCell ref="C153:D153"/>
    <mergeCell ref="C154:D154"/>
    <mergeCell ref="C132:G132"/>
    <mergeCell ref="C133:D133"/>
    <mergeCell ref="C135:G135"/>
    <mergeCell ref="C136:D136"/>
    <mergeCell ref="C138:G138"/>
    <mergeCell ref="C139:D139"/>
    <mergeCell ref="C140:D140"/>
    <mergeCell ref="C141:D141"/>
    <mergeCell ref="C142:D142"/>
    <mergeCell ref="C120:D120"/>
    <mergeCell ref="C121:D121"/>
    <mergeCell ref="C122:D122"/>
    <mergeCell ref="C124:G124"/>
    <mergeCell ref="C125:D125"/>
    <mergeCell ref="C126:D126"/>
    <mergeCell ref="C127:D127"/>
    <mergeCell ref="C129:G129"/>
    <mergeCell ref="C130:D130"/>
    <mergeCell ref="C111:D111"/>
    <mergeCell ref="C112:D112"/>
    <mergeCell ref="C113:D113"/>
    <mergeCell ref="C114:D114"/>
    <mergeCell ref="C115:D115"/>
    <mergeCell ref="C116:D116"/>
    <mergeCell ref="C117:D117"/>
    <mergeCell ref="C118:D118"/>
    <mergeCell ref="C119:D119"/>
    <mergeCell ref="C101:D101"/>
    <mergeCell ref="C102:D102"/>
    <mergeCell ref="C104:G104"/>
    <mergeCell ref="C105:G105"/>
    <mergeCell ref="C106:G106"/>
    <mergeCell ref="C107:D107"/>
    <mergeCell ref="C108:D108"/>
    <mergeCell ref="C109:D109"/>
    <mergeCell ref="C110:D110"/>
    <mergeCell ref="C92:D92"/>
    <mergeCell ref="C93:D93"/>
    <mergeCell ref="C94:D94"/>
    <mergeCell ref="C95:D95"/>
    <mergeCell ref="C96:D96"/>
    <mergeCell ref="C97:D97"/>
    <mergeCell ref="C98:D98"/>
    <mergeCell ref="C99:D99"/>
    <mergeCell ref="C100:D100"/>
    <mergeCell ref="C82:D82"/>
    <mergeCell ref="C84:G84"/>
    <mergeCell ref="C85:G85"/>
    <mergeCell ref="C86:G86"/>
    <mergeCell ref="C87:D87"/>
    <mergeCell ref="C88:D88"/>
    <mergeCell ref="C89:D89"/>
    <mergeCell ref="C90:D90"/>
    <mergeCell ref="C91:D91"/>
    <mergeCell ref="C71:D71"/>
    <mergeCell ref="C72:D72"/>
    <mergeCell ref="C73:D73"/>
    <mergeCell ref="C74:D74"/>
    <mergeCell ref="C75:D75"/>
    <mergeCell ref="C76:D76"/>
    <mergeCell ref="C78:G78"/>
    <mergeCell ref="C79:D79"/>
    <mergeCell ref="C81:G81"/>
    <mergeCell ref="C62:D62"/>
    <mergeCell ref="C63:D63"/>
    <mergeCell ref="C64:D64"/>
    <mergeCell ref="C65:D65"/>
    <mergeCell ref="C66:D66"/>
    <mergeCell ref="C67:D67"/>
    <mergeCell ref="C68:D68"/>
    <mergeCell ref="C69:D69"/>
    <mergeCell ref="C70:D70"/>
    <mergeCell ref="C52:D52"/>
    <mergeCell ref="C53:D53"/>
    <mergeCell ref="C55:G55"/>
    <mergeCell ref="C56:G56"/>
    <mergeCell ref="C57:G57"/>
    <mergeCell ref="C58:G58"/>
    <mergeCell ref="C59:G59"/>
    <mergeCell ref="C60:G60"/>
    <mergeCell ref="C61:D61"/>
    <mergeCell ref="C43:D43"/>
    <mergeCell ref="C44:D44"/>
    <mergeCell ref="C45:D45"/>
    <mergeCell ref="C46:D46"/>
    <mergeCell ref="C47:D47"/>
    <mergeCell ref="C48:D48"/>
    <mergeCell ref="C49:D49"/>
    <mergeCell ref="C50:D50"/>
    <mergeCell ref="C51:D51"/>
    <mergeCell ref="C33:D33"/>
    <mergeCell ref="C35:G35"/>
    <mergeCell ref="C36:G36"/>
    <mergeCell ref="C37:G37"/>
    <mergeCell ref="C38:D38"/>
    <mergeCell ref="C39:D39"/>
    <mergeCell ref="C40:D40"/>
    <mergeCell ref="C41:D41"/>
    <mergeCell ref="C42:D42"/>
    <mergeCell ref="C24:D24"/>
    <mergeCell ref="C25:D25"/>
    <mergeCell ref="C26:D26"/>
    <mergeCell ref="C27:D27"/>
    <mergeCell ref="C28:D28"/>
    <mergeCell ref="C29:D29"/>
    <mergeCell ref="C30:D30"/>
    <mergeCell ref="C31:D31"/>
    <mergeCell ref="C32:D32"/>
    <mergeCell ref="C15:G15"/>
    <mergeCell ref="C16:G16"/>
    <mergeCell ref="C17:G17"/>
    <mergeCell ref="C18:D18"/>
    <mergeCell ref="C19:D19"/>
    <mergeCell ref="C20:D20"/>
    <mergeCell ref="C21:D21"/>
    <mergeCell ref="C22:D22"/>
    <mergeCell ref="C23:D23"/>
    <mergeCell ref="C11:D11"/>
    <mergeCell ref="C12:D12"/>
    <mergeCell ref="A1:G1"/>
    <mergeCell ref="A3:B3"/>
    <mergeCell ref="A4:B4"/>
    <mergeCell ref="E4:G4"/>
    <mergeCell ref="C9:G9"/>
    <mergeCell ref="C10:D10"/>
    <mergeCell ref="C13:D13"/>
  </mergeCells>
  <printOptions/>
  <pageMargins left="0.3937007874015748" right="0.1968503937007874" top="0.3937007874015748" bottom="0.3937007874015748" header="0" footer="0.1968503937007874"/>
  <pageSetup fitToHeight="9999" horizontalDpi="300" verticalDpi="300" orientation="portrait" paperSize="9" r:id="rId1"/>
  <headerFooter alignWithMargins="0">
    <oddFooter>&amp;L&amp;9 1565-51; Sušice – stavební úpravy v ulici Hájkova&amp;R&amp;9&amp;P/&amp;N</oddFooter>
  </headerFooter>
  <rowBreaks count="10" manualBreakCount="10">
    <brk id="33" max="16383" man="1"/>
    <brk id="53" max="16383" man="1"/>
    <brk id="82" max="16383" man="1"/>
    <brk id="102" max="16383" man="1"/>
    <brk id="142" max="16383" man="1"/>
    <brk id="184" max="16383" man="1"/>
    <brk id="207" max="16383" man="1"/>
    <brk id="237" max="16383" man="1"/>
    <brk id="274" max="16383" man="1"/>
    <brk id="3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51"/>
  <sheetViews>
    <sheetView view="pageBreakPreview" zoomScale="60" workbookViewId="0" topLeftCell="A1">
      <selection activeCell="L16" sqref="L16"/>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26</v>
      </c>
      <c r="B1" s="75"/>
      <c r="C1" s="75"/>
      <c r="D1" s="75"/>
      <c r="E1" s="75"/>
      <c r="F1" s="75"/>
      <c r="G1" s="75"/>
    </row>
    <row r="2" spans="1:7" ht="12.75" customHeight="1">
      <c r="A2" s="76" t="s">
        <v>27</v>
      </c>
      <c r="B2" s="77"/>
      <c r="C2" s="78" t="s">
        <v>97</v>
      </c>
      <c r="D2" s="78" t="s">
        <v>101</v>
      </c>
      <c r="E2" s="79"/>
      <c r="F2" s="80" t="s">
        <v>28</v>
      </c>
      <c r="G2" s="81"/>
    </row>
    <row r="3" spans="1:7" ht="3" customHeight="1" hidden="1">
      <c r="A3" s="82"/>
      <c r="B3" s="83"/>
      <c r="C3" s="84"/>
      <c r="D3" s="84"/>
      <c r="E3" s="85"/>
      <c r="F3" s="86"/>
      <c r="G3" s="87"/>
    </row>
    <row r="4" spans="1:7" ht="12" customHeight="1">
      <c r="A4" s="88" t="s">
        <v>29</v>
      </c>
      <c r="B4" s="83"/>
      <c r="C4" s="84"/>
      <c r="D4" s="84"/>
      <c r="E4" s="85"/>
      <c r="F4" s="86" t="s">
        <v>30</v>
      </c>
      <c r="G4" s="89"/>
    </row>
    <row r="5" spans="1:7" ht="12.95" customHeight="1">
      <c r="A5" s="90" t="s">
        <v>100</v>
      </c>
      <c r="B5" s="91"/>
      <c r="C5" s="92" t="s">
        <v>101</v>
      </c>
      <c r="D5" s="93"/>
      <c r="E5" s="91"/>
      <c r="F5" s="86" t="s">
        <v>31</v>
      </c>
      <c r="G5" s="87"/>
    </row>
    <row r="6" spans="1:15" ht="12.95" customHeight="1">
      <c r="A6" s="88" t="s">
        <v>32</v>
      </c>
      <c r="B6" s="83"/>
      <c r="C6" s="84"/>
      <c r="D6" s="84"/>
      <c r="E6" s="85"/>
      <c r="F6" s="94" t="s">
        <v>33</v>
      </c>
      <c r="G6" s="95">
        <v>0</v>
      </c>
      <c r="O6" s="96"/>
    </row>
    <row r="7" spans="1:7" ht="12.95" customHeight="1">
      <c r="A7" s="97" t="s">
        <v>97</v>
      </c>
      <c r="B7" s="98"/>
      <c r="C7" s="99" t="s">
        <v>98</v>
      </c>
      <c r="D7" s="100"/>
      <c r="E7" s="100"/>
      <c r="F7" s="101" t="s">
        <v>34</v>
      </c>
      <c r="G7" s="95">
        <f>IF(G6=0,,ROUND((F30+F32)/G6,1))</f>
        <v>0</v>
      </c>
    </row>
    <row r="8" spans="1:9" ht="12.75">
      <c r="A8" s="102" t="s">
        <v>35</v>
      </c>
      <c r="B8" s="86"/>
      <c r="C8" s="748"/>
      <c r="D8" s="748"/>
      <c r="E8" s="749"/>
      <c r="F8" s="103" t="s">
        <v>36</v>
      </c>
      <c r="G8" s="104"/>
      <c r="H8" s="105"/>
      <c r="I8" s="106"/>
    </row>
    <row r="9" spans="1:8" ht="12.75">
      <c r="A9" s="102" t="s">
        <v>37</v>
      </c>
      <c r="B9" s="86"/>
      <c r="C9" s="748"/>
      <c r="D9" s="748"/>
      <c r="E9" s="749"/>
      <c r="F9" s="86"/>
      <c r="G9" s="107"/>
      <c r="H9" s="108"/>
    </row>
    <row r="10" spans="1:8" ht="12.75">
      <c r="A10" s="102" t="s">
        <v>38</v>
      </c>
      <c r="B10" s="86"/>
      <c r="C10" s="748"/>
      <c r="D10" s="748"/>
      <c r="E10" s="748"/>
      <c r="F10" s="109"/>
      <c r="G10" s="110"/>
      <c r="H10" s="111"/>
    </row>
    <row r="11" spans="1:57" ht="13.5" customHeight="1">
      <c r="A11" s="102" t="s">
        <v>39</v>
      </c>
      <c r="B11" s="86"/>
      <c r="C11" s="748" t="s">
        <v>128</v>
      </c>
      <c r="D11" s="748"/>
      <c r="E11" s="748"/>
      <c r="F11" s="112" t="s">
        <v>40</v>
      </c>
      <c r="G11" s="113"/>
      <c r="H11" s="108"/>
      <c r="BA11" s="114"/>
      <c r="BB11" s="114"/>
      <c r="BC11" s="114"/>
      <c r="BD11" s="114"/>
      <c r="BE11" s="114"/>
    </row>
    <row r="12" spans="1:8" ht="12.75" customHeight="1">
      <c r="A12" s="115" t="s">
        <v>41</v>
      </c>
      <c r="B12" s="83"/>
      <c r="C12" s="750"/>
      <c r="D12" s="750"/>
      <c r="E12" s="750"/>
      <c r="F12" s="116" t="s">
        <v>42</v>
      </c>
      <c r="G12" s="117"/>
      <c r="H12" s="108"/>
    </row>
    <row r="13" spans="1:8" ht="28.5" customHeight="1" thickBot="1">
      <c r="A13" s="118" t="s">
        <v>43</v>
      </c>
      <c r="B13" s="119"/>
      <c r="C13" s="119"/>
      <c r="D13" s="119"/>
      <c r="E13" s="120"/>
      <c r="F13" s="120"/>
      <c r="G13" s="121"/>
      <c r="H13" s="108"/>
    </row>
    <row r="14" spans="1:7" ht="17.25" customHeight="1" thickBot="1">
      <c r="A14" s="122" t="s">
        <v>44</v>
      </c>
      <c r="B14" s="123"/>
      <c r="C14" s="124"/>
      <c r="D14" s="125" t="s">
        <v>45</v>
      </c>
      <c r="E14" s="126"/>
      <c r="F14" s="126"/>
      <c r="G14" s="124"/>
    </row>
    <row r="15" spans="1:7" ht="15.95" customHeight="1">
      <c r="A15" s="127"/>
      <c r="B15" s="128" t="s">
        <v>46</v>
      </c>
      <c r="C15" s="129">
        <f>'00.1 Rek'!E8</f>
        <v>0</v>
      </c>
      <c r="D15" s="130">
        <f>'00.1 Rek'!A16</f>
        <v>0</v>
      </c>
      <c r="E15" s="131"/>
      <c r="F15" s="132"/>
      <c r="G15" s="129">
        <f>'00.1 Rek'!I16</f>
        <v>0</v>
      </c>
    </row>
    <row r="16" spans="1:7" ht="15.95" customHeight="1">
      <c r="A16" s="127" t="s">
        <v>47</v>
      </c>
      <c r="B16" s="128" t="s">
        <v>48</v>
      </c>
      <c r="C16" s="129">
        <f>'00.1 Rek'!F8</f>
        <v>0</v>
      </c>
      <c r="D16" s="82"/>
      <c r="E16" s="133"/>
      <c r="F16" s="134"/>
      <c r="G16" s="129"/>
    </row>
    <row r="17" spans="1:7" ht="15.95" customHeight="1">
      <c r="A17" s="127" t="s">
        <v>49</v>
      </c>
      <c r="B17" s="128" t="s">
        <v>50</v>
      </c>
      <c r="C17" s="129">
        <f>'00.1 Rek'!H8</f>
        <v>0</v>
      </c>
      <c r="D17" s="82"/>
      <c r="E17" s="133"/>
      <c r="F17" s="134"/>
      <c r="G17" s="129"/>
    </row>
    <row r="18" spans="1:7" ht="15.95" customHeight="1">
      <c r="A18" s="135" t="s">
        <v>51</v>
      </c>
      <c r="B18" s="136" t="s">
        <v>52</v>
      </c>
      <c r="C18" s="129">
        <f>'00.1 Rek'!G8</f>
        <v>0</v>
      </c>
      <c r="D18" s="82"/>
      <c r="E18" s="133"/>
      <c r="F18" s="134"/>
      <c r="G18" s="129"/>
    </row>
    <row r="19" spans="1:7" ht="15.95" customHeight="1">
      <c r="A19" s="137" t="s">
        <v>53</v>
      </c>
      <c r="B19" s="128"/>
      <c r="C19" s="129">
        <f>SUM(C15:C18)</f>
        <v>0</v>
      </c>
      <c r="D19" s="82"/>
      <c r="E19" s="133"/>
      <c r="F19" s="134"/>
      <c r="G19" s="129"/>
    </row>
    <row r="20" spans="1:7" ht="15.95" customHeight="1">
      <c r="A20" s="137"/>
      <c r="B20" s="128"/>
      <c r="C20" s="129"/>
      <c r="D20" s="82"/>
      <c r="E20" s="133"/>
      <c r="F20" s="134"/>
      <c r="G20" s="129"/>
    </row>
    <row r="21" spans="1:7" ht="15.95" customHeight="1">
      <c r="A21" s="137" t="s">
        <v>25</v>
      </c>
      <c r="B21" s="128"/>
      <c r="C21" s="129">
        <f>'00.1 Rek'!I8</f>
        <v>0</v>
      </c>
      <c r="D21" s="82"/>
      <c r="E21" s="133"/>
      <c r="F21" s="134"/>
      <c r="G21" s="129"/>
    </row>
    <row r="22" spans="1:7" ht="15.95" customHeight="1">
      <c r="A22" s="138" t="s">
        <v>54</v>
      </c>
      <c r="B22" s="108"/>
      <c r="C22" s="129">
        <f>C19+C21</f>
        <v>0</v>
      </c>
      <c r="D22" s="82" t="s">
        <v>55</v>
      </c>
      <c r="E22" s="133"/>
      <c r="F22" s="134"/>
      <c r="G22" s="129">
        <f>G23-SUM(G15:G21)</f>
        <v>0</v>
      </c>
    </row>
    <row r="23" spans="1:7" ht="15.95" customHeight="1" thickBot="1">
      <c r="A23" s="751" t="s">
        <v>56</v>
      </c>
      <c r="B23" s="752"/>
      <c r="C23" s="139">
        <f>C22+G23</f>
        <v>0</v>
      </c>
      <c r="D23" s="140" t="s">
        <v>57</v>
      </c>
      <c r="E23" s="141"/>
      <c r="F23" s="142"/>
      <c r="G23" s="129">
        <f>'00.1 Rek'!H14</f>
        <v>0</v>
      </c>
    </row>
    <row r="24" spans="1:7" ht="12.75">
      <c r="A24" s="143" t="s">
        <v>58</v>
      </c>
      <c r="B24" s="144"/>
      <c r="C24" s="145"/>
      <c r="D24" s="144" t="s">
        <v>59</v>
      </c>
      <c r="E24" s="144"/>
      <c r="F24" s="146" t="s">
        <v>60</v>
      </c>
      <c r="G24" s="147"/>
    </row>
    <row r="25" spans="1:7" ht="12.75">
      <c r="A25" s="138" t="s">
        <v>61</v>
      </c>
      <c r="B25" s="108"/>
      <c r="C25" s="148"/>
      <c r="D25" s="108" t="s">
        <v>61</v>
      </c>
      <c r="F25" s="149" t="s">
        <v>61</v>
      </c>
      <c r="G25" s="150"/>
    </row>
    <row r="26" spans="1:7" ht="37.5" customHeight="1">
      <c r="A26" s="138" t="s">
        <v>62</v>
      </c>
      <c r="B26" s="151"/>
      <c r="C26" s="148"/>
      <c r="D26" s="108" t="s">
        <v>62</v>
      </c>
      <c r="F26" s="149" t="s">
        <v>62</v>
      </c>
      <c r="G26" s="150"/>
    </row>
    <row r="27" spans="1:7" ht="12.75">
      <c r="A27" s="138"/>
      <c r="B27" s="152"/>
      <c r="C27" s="148"/>
      <c r="D27" s="108"/>
      <c r="F27" s="149"/>
      <c r="G27" s="150"/>
    </row>
    <row r="28" spans="1:7" ht="12.75">
      <c r="A28" s="138" t="s">
        <v>63</v>
      </c>
      <c r="B28" s="108"/>
      <c r="C28" s="148"/>
      <c r="D28" s="149" t="s">
        <v>64</v>
      </c>
      <c r="E28" s="148"/>
      <c r="F28" s="153" t="s">
        <v>64</v>
      </c>
      <c r="G28" s="150"/>
    </row>
    <row r="29" spans="1:7" ht="69" customHeight="1">
      <c r="A29" s="138"/>
      <c r="B29" s="108"/>
      <c r="C29" s="154"/>
      <c r="D29" s="155"/>
      <c r="E29" s="154"/>
      <c r="F29" s="108"/>
      <c r="G29" s="150"/>
    </row>
    <row r="30" spans="1:7" ht="12.75">
      <c r="A30" s="156" t="s">
        <v>12</v>
      </c>
      <c r="B30" s="157"/>
      <c r="C30" s="158">
        <v>21</v>
      </c>
      <c r="D30" s="157" t="s">
        <v>65</v>
      </c>
      <c r="E30" s="159"/>
      <c r="F30" s="753">
        <f>C23-F32</f>
        <v>0</v>
      </c>
      <c r="G30" s="754"/>
    </row>
    <row r="31" spans="1:7" ht="12.75">
      <c r="A31" s="156" t="s">
        <v>66</v>
      </c>
      <c r="B31" s="157"/>
      <c r="C31" s="158">
        <f>C30</f>
        <v>21</v>
      </c>
      <c r="D31" s="157" t="s">
        <v>67</v>
      </c>
      <c r="E31" s="159"/>
      <c r="F31" s="753">
        <f>ROUND(PRODUCT(F30,C31/100),0)</f>
        <v>0</v>
      </c>
      <c r="G31" s="754"/>
    </row>
    <row r="32" spans="1:7" ht="12.75">
      <c r="A32" s="156" t="s">
        <v>12</v>
      </c>
      <c r="B32" s="157"/>
      <c r="C32" s="158">
        <v>0</v>
      </c>
      <c r="D32" s="157" t="s">
        <v>67</v>
      </c>
      <c r="E32" s="159"/>
      <c r="F32" s="753">
        <v>0</v>
      </c>
      <c r="G32" s="754"/>
    </row>
    <row r="33" spans="1:7" ht="12.75">
      <c r="A33" s="156" t="s">
        <v>66</v>
      </c>
      <c r="B33" s="160"/>
      <c r="C33" s="161">
        <f>C32</f>
        <v>0</v>
      </c>
      <c r="D33" s="157" t="s">
        <v>67</v>
      </c>
      <c r="E33" s="134"/>
      <c r="F33" s="753">
        <f>ROUND(PRODUCT(F32,C33/100),0)</f>
        <v>0</v>
      </c>
      <c r="G33" s="754"/>
    </row>
    <row r="34" spans="1:7" s="165" customFormat="1" ht="19.5" customHeight="1" thickBot="1">
      <c r="A34" s="162" t="s">
        <v>68</v>
      </c>
      <c r="B34" s="163"/>
      <c r="C34" s="163"/>
      <c r="D34" s="163"/>
      <c r="E34" s="164"/>
      <c r="F34" s="756">
        <f>ROUND(SUM(F30:F33),0)</f>
        <v>0</v>
      </c>
      <c r="G34" s="757"/>
    </row>
    <row r="36" spans="1:8" ht="12.75">
      <c r="A36" s="2" t="s">
        <v>69</v>
      </c>
      <c r="B36" s="2"/>
      <c r="C36" s="2"/>
      <c r="D36" s="2"/>
      <c r="E36" s="2"/>
      <c r="F36" s="2"/>
      <c r="G36" s="2"/>
      <c r="H36" s="1" t="s">
        <v>2</v>
      </c>
    </row>
    <row r="37" spans="1:8" ht="14.25" customHeight="1">
      <c r="A37" s="2"/>
      <c r="B37" s="758"/>
      <c r="C37" s="758"/>
      <c r="D37" s="758"/>
      <c r="E37" s="758"/>
      <c r="F37" s="758"/>
      <c r="G37" s="758"/>
      <c r="H37" s="1" t="s">
        <v>2</v>
      </c>
    </row>
    <row r="38" spans="1:8" ht="12.75" customHeight="1">
      <c r="A38" s="166"/>
      <c r="B38" s="758"/>
      <c r="C38" s="758"/>
      <c r="D38" s="758"/>
      <c r="E38" s="758"/>
      <c r="F38" s="758"/>
      <c r="G38" s="758"/>
      <c r="H38" s="1" t="s">
        <v>2</v>
      </c>
    </row>
    <row r="39" spans="1:8" ht="12.75">
      <c r="A39" s="166"/>
      <c r="B39" s="758"/>
      <c r="C39" s="758"/>
      <c r="D39" s="758"/>
      <c r="E39" s="758"/>
      <c r="F39" s="758"/>
      <c r="G39" s="758"/>
      <c r="H39" s="1" t="s">
        <v>2</v>
      </c>
    </row>
    <row r="40" spans="1:8" ht="12.75">
      <c r="A40" s="166"/>
      <c r="B40" s="758"/>
      <c r="C40" s="758"/>
      <c r="D40" s="758"/>
      <c r="E40" s="758"/>
      <c r="F40" s="758"/>
      <c r="G40" s="758"/>
      <c r="H40" s="1" t="s">
        <v>2</v>
      </c>
    </row>
    <row r="41" spans="1:8" ht="12.75">
      <c r="A41" s="166"/>
      <c r="B41" s="758"/>
      <c r="C41" s="758"/>
      <c r="D41" s="758"/>
      <c r="E41" s="758"/>
      <c r="F41" s="758"/>
      <c r="G41" s="758"/>
      <c r="H41" s="1" t="s">
        <v>2</v>
      </c>
    </row>
    <row r="42" spans="1:8" ht="12.75">
      <c r="A42" s="166"/>
      <c r="B42" s="758"/>
      <c r="C42" s="758"/>
      <c r="D42" s="758"/>
      <c r="E42" s="758"/>
      <c r="F42" s="758"/>
      <c r="G42" s="758"/>
      <c r="H42" s="1" t="s">
        <v>2</v>
      </c>
    </row>
    <row r="43" spans="1:8" ht="12.75">
      <c r="A43" s="166"/>
      <c r="B43" s="758"/>
      <c r="C43" s="758"/>
      <c r="D43" s="758"/>
      <c r="E43" s="758"/>
      <c r="F43" s="758"/>
      <c r="G43" s="758"/>
      <c r="H43" s="1" t="s">
        <v>2</v>
      </c>
    </row>
    <row r="44" spans="1:8" ht="12.75" customHeight="1">
      <c r="A44" s="166"/>
      <c r="B44" s="758"/>
      <c r="C44" s="758"/>
      <c r="D44" s="758"/>
      <c r="E44" s="758"/>
      <c r="F44" s="758"/>
      <c r="G44" s="758"/>
      <c r="H44" s="1" t="s">
        <v>2</v>
      </c>
    </row>
    <row r="45" spans="1:8" ht="12.75" customHeight="1">
      <c r="A45" s="166"/>
      <c r="B45" s="758"/>
      <c r="C45" s="758"/>
      <c r="D45" s="758"/>
      <c r="E45" s="758"/>
      <c r="F45" s="758"/>
      <c r="G45" s="758"/>
      <c r="H45" s="1" t="s">
        <v>2</v>
      </c>
    </row>
    <row r="46" spans="2:7" ht="12.75">
      <c r="B46" s="755"/>
      <c r="C46" s="755"/>
      <c r="D46" s="755"/>
      <c r="E46" s="755"/>
      <c r="F46" s="755"/>
      <c r="G46" s="755"/>
    </row>
    <row r="47" spans="2:7" ht="12.75">
      <c r="B47" s="755"/>
      <c r="C47" s="755"/>
      <c r="D47" s="755"/>
      <c r="E47" s="755"/>
      <c r="F47" s="755"/>
      <c r="G47" s="755"/>
    </row>
    <row r="48" spans="2:7" ht="12.75">
      <c r="B48" s="755"/>
      <c r="C48" s="755"/>
      <c r="D48" s="755"/>
      <c r="E48" s="755"/>
      <c r="F48" s="755"/>
      <c r="G48" s="755"/>
    </row>
    <row r="49" spans="2:7" ht="12.75">
      <c r="B49" s="755"/>
      <c r="C49" s="755"/>
      <c r="D49" s="755"/>
      <c r="E49" s="755"/>
      <c r="F49" s="755"/>
      <c r="G49" s="755"/>
    </row>
    <row r="50" spans="2:7" ht="12.75">
      <c r="B50" s="755"/>
      <c r="C50" s="755"/>
      <c r="D50" s="755"/>
      <c r="E50" s="755"/>
      <c r="F50" s="755"/>
      <c r="G50" s="755"/>
    </row>
    <row r="51" spans="2:7" ht="12.75">
      <c r="B51" s="755"/>
      <c r="C51" s="755"/>
      <c r="D51" s="755"/>
      <c r="E51" s="755"/>
      <c r="F51" s="755"/>
      <c r="G51" s="755"/>
    </row>
  </sheetData>
  <mergeCells count="18">
    <mergeCell ref="B49:G49"/>
    <mergeCell ref="B50:G50"/>
    <mergeCell ref="B51:G51"/>
    <mergeCell ref="F34:G34"/>
    <mergeCell ref="B37:G45"/>
    <mergeCell ref="B46:G46"/>
    <mergeCell ref="B47:G47"/>
    <mergeCell ref="B48:G48"/>
    <mergeCell ref="A23:B23"/>
    <mergeCell ref="F30:G30"/>
    <mergeCell ref="F31:G31"/>
    <mergeCell ref="F32:G32"/>
    <mergeCell ref="F33:G33"/>
    <mergeCell ref="C8:E8"/>
    <mergeCell ref="C9:E9"/>
    <mergeCell ref="C10:E10"/>
    <mergeCell ref="C11:E11"/>
    <mergeCell ref="C12:E12"/>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 1565-51; Sušice – stavební úpravy v ulici Hájkova&amp;R&amp;9&amp;P/&amp;N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BE51"/>
  <sheetViews>
    <sheetView view="pageBreakPreview" zoomScale="60" workbookViewId="0" topLeftCell="A1">
      <selection activeCell="L16" sqref="L16"/>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26</v>
      </c>
      <c r="B1" s="75"/>
      <c r="C1" s="75"/>
      <c r="D1" s="75"/>
      <c r="E1" s="75"/>
      <c r="F1" s="75"/>
      <c r="G1" s="75"/>
    </row>
    <row r="2" spans="1:7" ht="12.75" customHeight="1">
      <c r="A2" s="76" t="s">
        <v>27</v>
      </c>
      <c r="B2" s="77"/>
      <c r="C2" s="78" t="s">
        <v>97</v>
      </c>
      <c r="D2" s="78" t="s">
        <v>2492</v>
      </c>
      <c r="E2" s="79"/>
      <c r="F2" s="80" t="s">
        <v>28</v>
      </c>
      <c r="G2" s="81"/>
    </row>
    <row r="3" spans="1:7" ht="3" customHeight="1" hidden="1">
      <c r="A3" s="82"/>
      <c r="B3" s="83"/>
      <c r="C3" s="84"/>
      <c r="D3" s="84"/>
      <c r="E3" s="85"/>
      <c r="F3" s="86"/>
      <c r="G3" s="87"/>
    </row>
    <row r="4" spans="1:7" ht="12" customHeight="1">
      <c r="A4" s="88" t="s">
        <v>29</v>
      </c>
      <c r="B4" s="83"/>
      <c r="C4" s="84"/>
      <c r="D4" s="84"/>
      <c r="E4" s="85"/>
      <c r="F4" s="86" t="s">
        <v>30</v>
      </c>
      <c r="G4" s="89"/>
    </row>
    <row r="5" spans="1:7" ht="12.95" customHeight="1">
      <c r="A5" s="90" t="s">
        <v>2490</v>
      </c>
      <c r="B5" s="91"/>
      <c r="C5" s="92" t="s">
        <v>2241</v>
      </c>
      <c r="D5" s="93"/>
      <c r="E5" s="91"/>
      <c r="F5" s="86" t="s">
        <v>31</v>
      </c>
      <c r="G5" s="87"/>
    </row>
    <row r="6" spans="1:15" ht="12.95" customHeight="1">
      <c r="A6" s="88" t="s">
        <v>32</v>
      </c>
      <c r="B6" s="83"/>
      <c r="C6" s="84"/>
      <c r="D6" s="84"/>
      <c r="E6" s="85"/>
      <c r="F6" s="94" t="s">
        <v>33</v>
      </c>
      <c r="G6" s="95">
        <v>0</v>
      </c>
      <c r="O6" s="96"/>
    </row>
    <row r="7" spans="1:7" ht="12.95" customHeight="1">
      <c r="A7" s="97" t="s">
        <v>97</v>
      </c>
      <c r="B7" s="98"/>
      <c r="C7" s="99" t="s">
        <v>98</v>
      </c>
      <c r="D7" s="100"/>
      <c r="E7" s="100"/>
      <c r="F7" s="101" t="s">
        <v>34</v>
      </c>
      <c r="G7" s="95">
        <f>IF(G6=0,,ROUND((F30+F32)/G6,1))</f>
        <v>0</v>
      </c>
    </row>
    <row r="8" spans="1:9" ht="12.75">
      <c r="A8" s="102" t="s">
        <v>35</v>
      </c>
      <c r="B8" s="86"/>
      <c r="C8" s="748"/>
      <c r="D8" s="748"/>
      <c r="E8" s="749"/>
      <c r="F8" s="103" t="s">
        <v>36</v>
      </c>
      <c r="G8" s="104"/>
      <c r="H8" s="105"/>
      <c r="I8" s="106"/>
    </row>
    <row r="9" spans="1:8" ht="12.75">
      <c r="A9" s="102" t="s">
        <v>37</v>
      </c>
      <c r="B9" s="86"/>
      <c r="C9" s="748"/>
      <c r="D9" s="748"/>
      <c r="E9" s="749"/>
      <c r="F9" s="86"/>
      <c r="G9" s="107"/>
      <c r="H9" s="108"/>
    </row>
    <row r="10" spans="1:8" ht="12.75">
      <c r="A10" s="102" t="s">
        <v>38</v>
      </c>
      <c r="B10" s="86"/>
      <c r="C10" s="748"/>
      <c r="D10" s="748"/>
      <c r="E10" s="748"/>
      <c r="F10" s="109"/>
      <c r="G10" s="110"/>
      <c r="H10" s="111"/>
    </row>
    <row r="11" spans="1:57" ht="13.5" customHeight="1">
      <c r="A11" s="102" t="s">
        <v>39</v>
      </c>
      <c r="B11" s="86"/>
      <c r="C11" s="748" t="s">
        <v>128</v>
      </c>
      <c r="D11" s="748"/>
      <c r="E11" s="748"/>
      <c r="F11" s="112" t="s">
        <v>40</v>
      </c>
      <c r="G11" s="113"/>
      <c r="H11" s="108"/>
      <c r="BA11" s="114"/>
      <c r="BB11" s="114"/>
      <c r="BC11" s="114"/>
      <c r="BD11" s="114"/>
      <c r="BE11" s="114"/>
    </row>
    <row r="12" spans="1:8" ht="12.75" customHeight="1">
      <c r="A12" s="115" t="s">
        <v>41</v>
      </c>
      <c r="B12" s="83"/>
      <c r="C12" s="750"/>
      <c r="D12" s="750"/>
      <c r="E12" s="750"/>
      <c r="F12" s="116" t="s">
        <v>42</v>
      </c>
      <c r="G12" s="117"/>
      <c r="H12" s="108"/>
    </row>
    <row r="13" spans="1:8" ht="28.5" customHeight="1" thickBot="1">
      <c r="A13" s="118" t="s">
        <v>43</v>
      </c>
      <c r="B13" s="119"/>
      <c r="C13" s="119"/>
      <c r="D13" s="119"/>
      <c r="E13" s="120"/>
      <c r="F13" s="120"/>
      <c r="G13" s="121"/>
      <c r="H13" s="108"/>
    </row>
    <row r="14" spans="1:7" ht="17.25" customHeight="1" thickBot="1">
      <c r="A14" s="122" t="s">
        <v>44</v>
      </c>
      <c r="B14" s="123"/>
      <c r="C14" s="124"/>
      <c r="D14" s="125" t="s">
        <v>45</v>
      </c>
      <c r="E14" s="126"/>
      <c r="F14" s="126"/>
      <c r="G14" s="124"/>
    </row>
    <row r="15" spans="1:7" ht="15.95" customHeight="1">
      <c r="A15" s="127"/>
      <c r="B15" s="128" t="s">
        <v>46</v>
      </c>
      <c r="C15" s="129">
        <f>'SO 06 Rek'!E12</f>
        <v>0</v>
      </c>
      <c r="D15" s="130">
        <f>'SO 06 Rek'!A20</f>
        <v>0</v>
      </c>
      <c r="E15" s="131"/>
      <c r="F15" s="132"/>
      <c r="G15" s="129">
        <f>'SO 06 Rek'!I20</f>
        <v>0</v>
      </c>
    </row>
    <row r="16" spans="1:7" ht="15.95" customHeight="1">
      <c r="A16" s="127" t="s">
        <v>47</v>
      </c>
      <c r="B16" s="128" t="s">
        <v>48</v>
      </c>
      <c r="C16" s="129">
        <f>'SO 06 Rek'!F12</f>
        <v>0</v>
      </c>
      <c r="D16" s="82"/>
      <c r="E16" s="133"/>
      <c r="F16" s="134"/>
      <c r="G16" s="129"/>
    </row>
    <row r="17" spans="1:7" ht="15.95" customHeight="1">
      <c r="A17" s="127" t="s">
        <v>49</v>
      </c>
      <c r="B17" s="128" t="s">
        <v>50</v>
      </c>
      <c r="C17" s="129">
        <f>'SO 06 Rek'!H12</f>
        <v>0</v>
      </c>
      <c r="D17" s="82"/>
      <c r="E17" s="133"/>
      <c r="F17" s="134"/>
      <c r="G17" s="129"/>
    </row>
    <row r="18" spans="1:7" ht="15.95" customHeight="1">
      <c r="A18" s="135" t="s">
        <v>51</v>
      </c>
      <c r="B18" s="136" t="s">
        <v>52</v>
      </c>
      <c r="C18" s="129">
        <f>'SO 06 Rek'!G12</f>
        <v>0</v>
      </c>
      <c r="D18" s="82"/>
      <c r="E18" s="133"/>
      <c r="F18" s="134"/>
      <c r="G18" s="129"/>
    </row>
    <row r="19" spans="1:7" ht="15.95" customHeight="1">
      <c r="A19" s="137" t="s">
        <v>53</v>
      </c>
      <c r="B19" s="128"/>
      <c r="C19" s="129">
        <f>SUM(C15:C18)</f>
        <v>0</v>
      </c>
      <c r="D19" s="82"/>
      <c r="E19" s="133"/>
      <c r="F19" s="134"/>
      <c r="G19" s="129"/>
    </row>
    <row r="20" spans="1:7" ht="15.95" customHeight="1">
      <c r="A20" s="137"/>
      <c r="B20" s="128"/>
      <c r="C20" s="129"/>
      <c r="D20" s="82"/>
      <c r="E20" s="133"/>
      <c r="F20" s="134"/>
      <c r="G20" s="129"/>
    </row>
    <row r="21" spans="1:7" ht="15.95" customHeight="1">
      <c r="A21" s="137" t="s">
        <v>25</v>
      </c>
      <c r="B21" s="128"/>
      <c r="C21" s="129">
        <f>'SO 06 Rek'!I12</f>
        <v>0</v>
      </c>
      <c r="D21" s="82"/>
      <c r="E21" s="133"/>
      <c r="F21" s="134"/>
      <c r="G21" s="129"/>
    </row>
    <row r="22" spans="1:7" ht="15.95" customHeight="1">
      <c r="A22" s="138" t="s">
        <v>54</v>
      </c>
      <c r="B22" s="108"/>
      <c r="C22" s="129">
        <f>C19+C21</f>
        <v>0</v>
      </c>
      <c r="D22" s="82" t="s">
        <v>55</v>
      </c>
      <c r="E22" s="133"/>
      <c r="F22" s="134"/>
      <c r="G22" s="129">
        <f>G23-SUM(G15:G21)</f>
        <v>0</v>
      </c>
    </row>
    <row r="23" spans="1:7" ht="15.95" customHeight="1" thickBot="1">
      <c r="A23" s="751" t="s">
        <v>56</v>
      </c>
      <c r="B23" s="752"/>
      <c r="C23" s="139">
        <f>C22+G23</f>
        <v>0</v>
      </c>
      <c r="D23" s="140" t="s">
        <v>57</v>
      </c>
      <c r="E23" s="141"/>
      <c r="F23" s="142"/>
      <c r="G23" s="129">
        <f>'SO 06 Rek'!H18</f>
        <v>0</v>
      </c>
    </row>
    <row r="24" spans="1:7" ht="12.75">
      <c r="A24" s="143" t="s">
        <v>58</v>
      </c>
      <c r="B24" s="144"/>
      <c r="C24" s="145"/>
      <c r="D24" s="144" t="s">
        <v>59</v>
      </c>
      <c r="E24" s="144"/>
      <c r="F24" s="146" t="s">
        <v>60</v>
      </c>
      <c r="G24" s="147"/>
    </row>
    <row r="25" spans="1:7" ht="12.75">
      <c r="A25" s="138" t="s">
        <v>61</v>
      </c>
      <c r="B25" s="108"/>
      <c r="C25" s="148"/>
      <c r="D25" s="108" t="s">
        <v>61</v>
      </c>
      <c r="F25" s="149" t="s">
        <v>61</v>
      </c>
      <c r="G25" s="150"/>
    </row>
    <row r="26" spans="1:7" ht="37.5" customHeight="1">
      <c r="A26" s="138" t="s">
        <v>62</v>
      </c>
      <c r="B26" s="151"/>
      <c r="C26" s="148"/>
      <c r="D26" s="108" t="s">
        <v>62</v>
      </c>
      <c r="F26" s="149" t="s">
        <v>62</v>
      </c>
      <c r="G26" s="150"/>
    </row>
    <row r="27" spans="1:7" ht="12.75">
      <c r="A27" s="138"/>
      <c r="B27" s="152"/>
      <c r="C27" s="148"/>
      <c r="D27" s="108"/>
      <c r="F27" s="149"/>
      <c r="G27" s="150"/>
    </row>
    <row r="28" spans="1:7" ht="12.75">
      <c r="A28" s="138" t="s">
        <v>63</v>
      </c>
      <c r="B28" s="108"/>
      <c r="C28" s="148"/>
      <c r="D28" s="149" t="s">
        <v>64</v>
      </c>
      <c r="E28" s="148"/>
      <c r="F28" s="153" t="s">
        <v>64</v>
      </c>
      <c r="G28" s="150"/>
    </row>
    <row r="29" spans="1:7" ht="69" customHeight="1">
      <c r="A29" s="138"/>
      <c r="B29" s="108"/>
      <c r="C29" s="154"/>
      <c r="D29" s="155"/>
      <c r="E29" s="154"/>
      <c r="F29" s="108"/>
      <c r="G29" s="150"/>
    </row>
    <row r="30" spans="1:7" ht="12.75">
      <c r="A30" s="156" t="s">
        <v>12</v>
      </c>
      <c r="B30" s="157"/>
      <c r="C30" s="158">
        <v>21</v>
      </c>
      <c r="D30" s="157" t="s">
        <v>65</v>
      </c>
      <c r="E30" s="159"/>
      <c r="F30" s="753">
        <f>C23-F32</f>
        <v>0</v>
      </c>
      <c r="G30" s="754"/>
    </row>
    <row r="31" spans="1:7" ht="12.75">
      <c r="A31" s="156" t="s">
        <v>66</v>
      </c>
      <c r="B31" s="157"/>
      <c r="C31" s="158">
        <f>C30</f>
        <v>21</v>
      </c>
      <c r="D31" s="157" t="s">
        <v>67</v>
      </c>
      <c r="E31" s="159"/>
      <c r="F31" s="753">
        <f>ROUND(PRODUCT(F30,C31/100),0)</f>
        <v>0</v>
      </c>
      <c r="G31" s="754"/>
    </row>
    <row r="32" spans="1:7" ht="12.75">
      <c r="A32" s="156" t="s">
        <v>12</v>
      </c>
      <c r="B32" s="157"/>
      <c r="C32" s="158">
        <v>0</v>
      </c>
      <c r="D32" s="157" t="s">
        <v>67</v>
      </c>
      <c r="E32" s="159"/>
      <c r="F32" s="753">
        <v>0</v>
      </c>
      <c r="G32" s="754"/>
    </row>
    <row r="33" spans="1:7" ht="12.75">
      <c r="A33" s="156" t="s">
        <v>66</v>
      </c>
      <c r="B33" s="160"/>
      <c r="C33" s="161">
        <f>C32</f>
        <v>0</v>
      </c>
      <c r="D33" s="157" t="s">
        <v>67</v>
      </c>
      <c r="E33" s="134"/>
      <c r="F33" s="753">
        <f>ROUND(PRODUCT(F32,C33/100),0)</f>
        <v>0</v>
      </c>
      <c r="G33" s="754"/>
    </row>
    <row r="34" spans="1:7" s="165" customFormat="1" ht="19.5" customHeight="1" thickBot="1">
      <c r="A34" s="162" t="s">
        <v>68</v>
      </c>
      <c r="B34" s="163"/>
      <c r="C34" s="163"/>
      <c r="D34" s="163"/>
      <c r="E34" s="164"/>
      <c r="F34" s="756">
        <f>ROUND(SUM(F30:F33),0)</f>
        <v>0</v>
      </c>
      <c r="G34" s="757"/>
    </row>
    <row r="36" spans="1:8" ht="12.75">
      <c r="A36" s="2" t="s">
        <v>69</v>
      </c>
      <c r="B36" s="2"/>
      <c r="C36" s="2"/>
      <c r="D36" s="2"/>
      <c r="E36" s="2"/>
      <c r="F36" s="2"/>
      <c r="G36" s="2"/>
      <c r="H36" s="1" t="s">
        <v>2</v>
      </c>
    </row>
    <row r="37" spans="1:8" ht="14.25" customHeight="1">
      <c r="A37" s="2"/>
      <c r="B37" s="758"/>
      <c r="C37" s="758"/>
      <c r="D37" s="758"/>
      <c r="E37" s="758"/>
      <c r="F37" s="758"/>
      <c r="G37" s="758"/>
      <c r="H37" s="1" t="s">
        <v>2</v>
      </c>
    </row>
    <row r="38" spans="1:8" ht="12.75" customHeight="1">
      <c r="A38" s="166"/>
      <c r="B38" s="758"/>
      <c r="C38" s="758"/>
      <c r="D38" s="758"/>
      <c r="E38" s="758"/>
      <c r="F38" s="758"/>
      <c r="G38" s="758"/>
      <c r="H38" s="1" t="s">
        <v>2</v>
      </c>
    </row>
    <row r="39" spans="1:8" ht="12.75">
      <c r="A39" s="166"/>
      <c r="B39" s="758"/>
      <c r="C39" s="758"/>
      <c r="D39" s="758"/>
      <c r="E39" s="758"/>
      <c r="F39" s="758"/>
      <c r="G39" s="758"/>
      <c r="H39" s="1" t="s">
        <v>2</v>
      </c>
    </row>
    <row r="40" spans="1:8" ht="12.75">
      <c r="A40" s="166"/>
      <c r="B40" s="758"/>
      <c r="C40" s="758"/>
      <c r="D40" s="758"/>
      <c r="E40" s="758"/>
      <c r="F40" s="758"/>
      <c r="G40" s="758"/>
      <c r="H40" s="1" t="s">
        <v>2</v>
      </c>
    </row>
    <row r="41" spans="1:8" ht="12.75">
      <c r="A41" s="166"/>
      <c r="B41" s="758"/>
      <c r="C41" s="758"/>
      <c r="D41" s="758"/>
      <c r="E41" s="758"/>
      <c r="F41" s="758"/>
      <c r="G41" s="758"/>
      <c r="H41" s="1" t="s">
        <v>2</v>
      </c>
    </row>
    <row r="42" spans="1:8" ht="12.75">
      <c r="A42" s="166"/>
      <c r="B42" s="758"/>
      <c r="C42" s="758"/>
      <c r="D42" s="758"/>
      <c r="E42" s="758"/>
      <c r="F42" s="758"/>
      <c r="G42" s="758"/>
      <c r="H42" s="1" t="s">
        <v>2</v>
      </c>
    </row>
    <row r="43" spans="1:8" ht="12.75">
      <c r="A43" s="166"/>
      <c r="B43" s="758"/>
      <c r="C43" s="758"/>
      <c r="D43" s="758"/>
      <c r="E43" s="758"/>
      <c r="F43" s="758"/>
      <c r="G43" s="758"/>
      <c r="H43" s="1" t="s">
        <v>2</v>
      </c>
    </row>
    <row r="44" spans="1:8" ht="12.75" customHeight="1">
      <c r="A44" s="166"/>
      <c r="B44" s="758"/>
      <c r="C44" s="758"/>
      <c r="D44" s="758"/>
      <c r="E44" s="758"/>
      <c r="F44" s="758"/>
      <c r="G44" s="758"/>
      <c r="H44" s="1" t="s">
        <v>2</v>
      </c>
    </row>
    <row r="45" spans="1:8" ht="12.75" customHeight="1">
      <c r="A45" s="166"/>
      <c r="B45" s="758"/>
      <c r="C45" s="758"/>
      <c r="D45" s="758"/>
      <c r="E45" s="758"/>
      <c r="F45" s="758"/>
      <c r="G45" s="758"/>
      <c r="H45" s="1" t="s">
        <v>2</v>
      </c>
    </row>
    <row r="46" spans="2:7" ht="12.75">
      <c r="B46" s="755"/>
      <c r="C46" s="755"/>
      <c r="D46" s="755"/>
      <c r="E46" s="755"/>
      <c r="F46" s="755"/>
      <c r="G46" s="755"/>
    </row>
    <row r="47" spans="2:7" ht="12.75">
      <c r="B47" s="755"/>
      <c r="C47" s="755"/>
      <c r="D47" s="755"/>
      <c r="E47" s="755"/>
      <c r="F47" s="755"/>
      <c r="G47" s="755"/>
    </row>
    <row r="48" spans="2:7" ht="12.75">
      <c r="B48" s="755"/>
      <c r="C48" s="755"/>
      <c r="D48" s="755"/>
      <c r="E48" s="755"/>
      <c r="F48" s="755"/>
      <c r="G48" s="755"/>
    </row>
    <row r="49" spans="2:7" ht="12.75">
      <c r="B49" s="755"/>
      <c r="C49" s="755"/>
      <c r="D49" s="755"/>
      <c r="E49" s="755"/>
      <c r="F49" s="755"/>
      <c r="G49" s="755"/>
    </row>
    <row r="50" spans="2:7" ht="12.75">
      <c r="B50" s="755"/>
      <c r="C50" s="755"/>
      <c r="D50" s="755"/>
      <c r="E50" s="755"/>
      <c r="F50" s="755"/>
      <c r="G50" s="755"/>
    </row>
    <row r="51" spans="2:7" ht="12.75">
      <c r="B51" s="755"/>
      <c r="C51" s="755"/>
      <c r="D51" s="755"/>
      <c r="E51" s="755"/>
      <c r="F51" s="755"/>
      <c r="G51" s="755"/>
    </row>
  </sheetData>
  <mergeCells count="18">
    <mergeCell ref="B49:G49"/>
    <mergeCell ref="B50:G50"/>
    <mergeCell ref="B51:G51"/>
    <mergeCell ref="F34:G34"/>
    <mergeCell ref="B37:G45"/>
    <mergeCell ref="B46:G46"/>
    <mergeCell ref="B47:G47"/>
    <mergeCell ref="B48:G48"/>
    <mergeCell ref="A23:B23"/>
    <mergeCell ref="F30:G30"/>
    <mergeCell ref="F31:G31"/>
    <mergeCell ref="F32:G32"/>
    <mergeCell ref="F33:G33"/>
    <mergeCell ref="C8:E8"/>
    <mergeCell ref="C9:E9"/>
    <mergeCell ref="C10:E10"/>
    <mergeCell ref="C11:E11"/>
    <mergeCell ref="C12:E12"/>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 1565-51; Sušice – stavební úpravy v ulici Hájkova&amp;R&amp;9&amp;P/&amp;N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BE69"/>
  <sheetViews>
    <sheetView view="pageBreakPreview" zoomScale="60" workbookViewId="0" topLeftCell="A1">
      <selection activeCell="L16" sqref="L16"/>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759" t="s">
        <v>3</v>
      </c>
      <c r="B1" s="760"/>
      <c r="C1" s="167" t="s">
        <v>99</v>
      </c>
      <c r="D1" s="168"/>
      <c r="E1" s="169"/>
      <c r="F1" s="168"/>
      <c r="G1" s="170" t="s">
        <v>70</v>
      </c>
      <c r="H1" s="171" t="s">
        <v>97</v>
      </c>
      <c r="I1" s="172"/>
    </row>
    <row r="2" spans="1:9" ht="13.5" thickBot="1">
      <c r="A2" s="761" t="s">
        <v>71</v>
      </c>
      <c r="B2" s="762"/>
      <c r="C2" s="173" t="s">
        <v>2491</v>
      </c>
      <c r="D2" s="174"/>
      <c r="E2" s="175"/>
      <c r="F2" s="174"/>
      <c r="G2" s="763" t="s">
        <v>2492</v>
      </c>
      <c r="H2" s="764"/>
      <c r="I2" s="765"/>
    </row>
    <row r="3" ht="13.5" thickTop="1">
      <c r="F3" s="108"/>
    </row>
    <row r="4" spans="1:9" ht="19.5" customHeight="1">
      <c r="A4" s="176" t="s">
        <v>72</v>
      </c>
      <c r="B4" s="177"/>
      <c r="C4" s="177"/>
      <c r="D4" s="177"/>
      <c r="E4" s="178"/>
      <c r="F4" s="177"/>
      <c r="G4" s="177"/>
      <c r="H4" s="177"/>
      <c r="I4" s="177"/>
    </row>
    <row r="5" ht="13.5" thickBot="1"/>
    <row r="6" spans="1:9" s="108" customFormat="1" ht="13.5" thickBot="1">
      <c r="A6" s="179"/>
      <c r="B6" s="180" t="s">
        <v>73</v>
      </c>
      <c r="C6" s="180"/>
      <c r="D6" s="181"/>
      <c r="E6" s="182" t="s">
        <v>21</v>
      </c>
      <c r="F6" s="183" t="s">
        <v>22</v>
      </c>
      <c r="G6" s="183" t="s">
        <v>23</v>
      </c>
      <c r="H6" s="183" t="s">
        <v>24</v>
      </c>
      <c r="I6" s="184" t="s">
        <v>25</v>
      </c>
    </row>
    <row r="7" spans="1:9" s="108" customFormat="1" ht="12.75">
      <c r="A7" s="275" t="str">
        <f>'SO 06 Pol'!B7</f>
        <v>1</v>
      </c>
      <c r="B7" s="62" t="str">
        <f>'SO 06 Pol'!C7</f>
        <v>Zemní práce</v>
      </c>
      <c r="D7" s="185"/>
      <c r="E7" s="276">
        <f>'SO 06 Pol'!BA131</f>
        <v>0</v>
      </c>
      <c r="F7" s="277">
        <f>'SO 06 Pol'!BB131</f>
        <v>0</v>
      </c>
      <c r="G7" s="277">
        <f>'SO 06 Pol'!BC131</f>
        <v>0</v>
      </c>
      <c r="H7" s="277">
        <f>'SO 06 Pol'!BD131</f>
        <v>0</v>
      </c>
      <c r="I7" s="278">
        <f>'SO 06 Pol'!BE131</f>
        <v>0</v>
      </c>
    </row>
    <row r="8" spans="1:9" s="108" customFormat="1" ht="12.75">
      <c r="A8" s="275" t="str">
        <f>'SO 06 Pol'!B132</f>
        <v>4</v>
      </c>
      <c r="B8" s="62" t="str">
        <f>'SO 06 Pol'!C132</f>
        <v>Vodorovné konstrukce</v>
      </c>
      <c r="D8" s="185"/>
      <c r="E8" s="276">
        <f>'SO 06 Pol'!BA139</f>
        <v>0</v>
      </c>
      <c r="F8" s="277">
        <f>'SO 06 Pol'!BB139</f>
        <v>0</v>
      </c>
      <c r="G8" s="277">
        <f>'SO 06 Pol'!BC139</f>
        <v>0</v>
      </c>
      <c r="H8" s="277">
        <f>'SO 06 Pol'!BD139</f>
        <v>0</v>
      </c>
      <c r="I8" s="278">
        <f>'SO 06 Pol'!BE139</f>
        <v>0</v>
      </c>
    </row>
    <row r="9" spans="1:9" s="108" customFormat="1" ht="12.75">
      <c r="A9" s="275" t="str">
        <f>'SO 06 Pol'!B140</f>
        <v>893</v>
      </c>
      <c r="B9" s="62" t="str">
        <f>'SO 06 Pol'!C140</f>
        <v>Vodovodní přípojky</v>
      </c>
      <c r="D9" s="185"/>
      <c r="E9" s="276">
        <f>'SO 06 Pol'!BA147</f>
        <v>0</v>
      </c>
      <c r="F9" s="277">
        <f>'SO 06 Pol'!BB147</f>
        <v>0</v>
      </c>
      <c r="G9" s="277">
        <f>'SO 06 Pol'!BC147</f>
        <v>0</v>
      </c>
      <c r="H9" s="277">
        <f>'SO 06 Pol'!BD147</f>
        <v>0</v>
      </c>
      <c r="I9" s="278">
        <f>'SO 06 Pol'!BE147</f>
        <v>0</v>
      </c>
    </row>
    <row r="10" spans="1:9" s="108" customFormat="1" ht="12.75">
      <c r="A10" s="275" t="str">
        <f>'SO 06 Pol'!B148</f>
        <v>89</v>
      </c>
      <c r="B10" s="62" t="str">
        <f>'SO 06 Pol'!C148</f>
        <v>Ostatní konstrukce na trubním vedení</v>
      </c>
      <c r="D10" s="185"/>
      <c r="E10" s="276">
        <f>'SO 06 Pol'!BA152</f>
        <v>0</v>
      </c>
      <c r="F10" s="277">
        <f>'SO 06 Pol'!BB152</f>
        <v>0</v>
      </c>
      <c r="G10" s="277">
        <f>'SO 06 Pol'!BC152</f>
        <v>0</v>
      </c>
      <c r="H10" s="277">
        <f>'SO 06 Pol'!BD152</f>
        <v>0</v>
      </c>
      <c r="I10" s="278">
        <f>'SO 06 Pol'!BE152</f>
        <v>0</v>
      </c>
    </row>
    <row r="11" spans="1:9" s="108" customFormat="1" ht="13.5" thickBot="1">
      <c r="A11" s="275" t="str">
        <f>'SO 06 Pol'!B153</f>
        <v>99</v>
      </c>
      <c r="B11" s="62" t="str">
        <f>'SO 06 Pol'!C153</f>
        <v>Staveništní přesun hmot</v>
      </c>
      <c r="D11" s="185"/>
      <c r="E11" s="276">
        <f>'SO 06 Pol'!BA155</f>
        <v>0</v>
      </c>
      <c r="F11" s="277">
        <f>'SO 06 Pol'!BB155</f>
        <v>0</v>
      </c>
      <c r="G11" s="277">
        <f>'SO 06 Pol'!BC155</f>
        <v>0</v>
      </c>
      <c r="H11" s="277">
        <f>'SO 06 Pol'!BD155</f>
        <v>0</v>
      </c>
      <c r="I11" s="278">
        <f>'SO 06 Pol'!BE155</f>
        <v>0</v>
      </c>
    </row>
    <row r="12" spans="1:9" s="14" customFormat="1" ht="13.5" thickBot="1">
      <c r="A12" s="186"/>
      <c r="B12" s="187" t="s">
        <v>74</v>
      </c>
      <c r="C12" s="187"/>
      <c r="D12" s="188"/>
      <c r="E12" s="189">
        <f>SUM(E7:E11)</f>
        <v>0</v>
      </c>
      <c r="F12" s="190">
        <f>SUM(F7:F11)</f>
        <v>0</v>
      </c>
      <c r="G12" s="190">
        <f>SUM(G7:G11)</f>
        <v>0</v>
      </c>
      <c r="H12" s="190">
        <f>SUM(H7:H11)</f>
        <v>0</v>
      </c>
      <c r="I12" s="191">
        <f>SUM(I7:I11)</f>
        <v>0</v>
      </c>
    </row>
    <row r="13" spans="1:9" ht="12.75">
      <c r="A13" s="108"/>
      <c r="B13" s="108"/>
      <c r="C13" s="108"/>
      <c r="D13" s="108"/>
      <c r="E13" s="108"/>
      <c r="F13" s="108"/>
      <c r="G13" s="108"/>
      <c r="H13" s="108"/>
      <c r="I13" s="108"/>
    </row>
    <row r="14" spans="1:57" ht="19.5" customHeight="1">
      <c r="A14" s="177" t="s">
        <v>75</v>
      </c>
      <c r="B14" s="177"/>
      <c r="C14" s="177"/>
      <c r="D14" s="177"/>
      <c r="E14" s="177"/>
      <c r="F14" s="177"/>
      <c r="G14" s="192"/>
      <c r="H14" s="177"/>
      <c r="I14" s="177"/>
      <c r="BA14" s="114"/>
      <c r="BB14" s="114"/>
      <c r="BC14" s="114"/>
      <c r="BD14" s="114"/>
      <c r="BE14" s="114"/>
    </row>
    <row r="15" ht="13.5" thickBot="1"/>
    <row r="16" spans="1:9" ht="12.75">
      <c r="A16" s="143" t="s">
        <v>76</v>
      </c>
      <c r="B16" s="144"/>
      <c r="C16" s="144"/>
      <c r="D16" s="193"/>
      <c r="E16" s="194" t="s">
        <v>77</v>
      </c>
      <c r="F16" s="195" t="s">
        <v>13</v>
      </c>
      <c r="G16" s="196" t="s">
        <v>78</v>
      </c>
      <c r="H16" s="197"/>
      <c r="I16" s="198" t="s">
        <v>77</v>
      </c>
    </row>
    <row r="17" spans="1:53" ht="12.75">
      <c r="A17" s="137"/>
      <c r="B17" s="128"/>
      <c r="C17" s="128"/>
      <c r="D17" s="199"/>
      <c r="E17" s="200"/>
      <c r="F17" s="201"/>
      <c r="G17" s="202">
        <f>CHOOSE(BA17+1,E12+F12,E12+F12+H12,E12+F12+G12+H12,E12,F12,H12,G12,H12+G12,0)</f>
        <v>0</v>
      </c>
      <c r="H17" s="203"/>
      <c r="I17" s="204">
        <f>E17+F17*G17/100</f>
        <v>0</v>
      </c>
      <c r="BA17" s="1">
        <v>8</v>
      </c>
    </row>
    <row r="18" spans="1:9" ht="13.5" thickBot="1">
      <c r="A18" s="205"/>
      <c r="B18" s="206" t="s">
        <v>79</v>
      </c>
      <c r="C18" s="207"/>
      <c r="D18" s="208"/>
      <c r="E18" s="209"/>
      <c r="F18" s="210"/>
      <c r="G18" s="210"/>
      <c r="H18" s="766">
        <f>SUM(I17:I17)</f>
        <v>0</v>
      </c>
      <c r="I18" s="767"/>
    </row>
    <row r="20" spans="2:9" ht="12.75">
      <c r="B20" s="14"/>
      <c r="F20" s="211"/>
      <c r="G20" s="212"/>
      <c r="H20" s="212"/>
      <c r="I20" s="46"/>
    </row>
    <row r="21" spans="6:9" ht="12.75">
      <c r="F21" s="211"/>
      <c r="G21" s="212"/>
      <c r="H21" s="212"/>
      <c r="I21" s="46"/>
    </row>
    <row r="22" spans="6:9" ht="12.75">
      <c r="F22" s="211"/>
      <c r="G22" s="212"/>
      <c r="H22" s="212"/>
      <c r="I22" s="46"/>
    </row>
    <row r="23" spans="6:9" ht="12.75">
      <c r="F23" s="211"/>
      <c r="G23" s="212"/>
      <c r="H23" s="212"/>
      <c r="I23" s="46"/>
    </row>
    <row r="24" spans="6:9" ht="12.75">
      <c r="F24" s="211"/>
      <c r="G24" s="212"/>
      <c r="H24" s="212"/>
      <c r="I24" s="46"/>
    </row>
    <row r="25" spans="6:9" ht="12.75">
      <c r="F25" s="211"/>
      <c r="G25" s="212"/>
      <c r="H25" s="212"/>
      <c r="I25" s="46"/>
    </row>
    <row r="26" spans="6:9" ht="12.75">
      <c r="F26" s="211"/>
      <c r="G26" s="212"/>
      <c r="H26" s="212"/>
      <c r="I26" s="46"/>
    </row>
    <row r="27" spans="6:9" ht="12.75">
      <c r="F27" s="211"/>
      <c r="G27" s="212"/>
      <c r="H27" s="212"/>
      <c r="I27" s="46"/>
    </row>
    <row r="28" spans="6:9" ht="12.75">
      <c r="F28" s="211"/>
      <c r="G28" s="212"/>
      <c r="H28" s="212"/>
      <c r="I28" s="46"/>
    </row>
    <row r="29" spans="6:9" ht="12.75">
      <c r="F29" s="211"/>
      <c r="G29" s="212"/>
      <c r="H29" s="212"/>
      <c r="I29" s="46"/>
    </row>
    <row r="30" spans="6:9" ht="12.75">
      <c r="F30" s="211"/>
      <c r="G30" s="212"/>
      <c r="H30" s="212"/>
      <c r="I30" s="46"/>
    </row>
    <row r="31" spans="6:9" ht="12.75">
      <c r="F31" s="211"/>
      <c r="G31" s="212"/>
      <c r="H31" s="212"/>
      <c r="I31" s="46"/>
    </row>
    <row r="32" spans="6:9" ht="12.75">
      <c r="F32" s="211"/>
      <c r="G32" s="212"/>
      <c r="H32" s="212"/>
      <c r="I32" s="46"/>
    </row>
    <row r="33" spans="6:9" ht="12.75">
      <c r="F33" s="211"/>
      <c r="G33" s="212"/>
      <c r="H33" s="212"/>
      <c r="I33" s="46"/>
    </row>
    <row r="34" spans="6:9" ht="12.75">
      <c r="F34" s="211"/>
      <c r="G34" s="212"/>
      <c r="H34" s="212"/>
      <c r="I34" s="46"/>
    </row>
    <row r="35" spans="6:9" ht="12.75">
      <c r="F35" s="211"/>
      <c r="G35" s="212"/>
      <c r="H35" s="212"/>
      <c r="I35" s="46"/>
    </row>
    <row r="36" spans="6:9" ht="12.75">
      <c r="F36" s="211"/>
      <c r="G36" s="212"/>
      <c r="H36" s="212"/>
      <c r="I36" s="46"/>
    </row>
    <row r="37" spans="6:9" ht="12.75">
      <c r="F37" s="211"/>
      <c r="G37" s="212"/>
      <c r="H37" s="212"/>
      <c r="I37" s="46"/>
    </row>
    <row r="38" spans="6:9" ht="12.75">
      <c r="F38" s="211"/>
      <c r="G38" s="212"/>
      <c r="H38" s="212"/>
      <c r="I38" s="46"/>
    </row>
    <row r="39" spans="6:9" ht="12.75">
      <c r="F39" s="211"/>
      <c r="G39" s="212"/>
      <c r="H39" s="212"/>
      <c r="I39" s="46"/>
    </row>
    <row r="40" spans="6:9" ht="12.75">
      <c r="F40" s="211"/>
      <c r="G40" s="212"/>
      <c r="H40" s="212"/>
      <c r="I40" s="46"/>
    </row>
    <row r="41" spans="6:9" ht="12.75">
      <c r="F41" s="211"/>
      <c r="G41" s="212"/>
      <c r="H41" s="212"/>
      <c r="I41" s="46"/>
    </row>
    <row r="42" spans="6:9" ht="12.75">
      <c r="F42" s="211"/>
      <c r="G42" s="212"/>
      <c r="H42" s="212"/>
      <c r="I42" s="46"/>
    </row>
    <row r="43" spans="6:9" ht="12.75">
      <c r="F43" s="211"/>
      <c r="G43" s="212"/>
      <c r="H43" s="212"/>
      <c r="I43" s="46"/>
    </row>
    <row r="44" spans="6:9" ht="12.75">
      <c r="F44" s="211"/>
      <c r="G44" s="212"/>
      <c r="H44" s="212"/>
      <c r="I44" s="46"/>
    </row>
    <row r="45" spans="6:9" ht="12.75">
      <c r="F45" s="211"/>
      <c r="G45" s="212"/>
      <c r="H45" s="212"/>
      <c r="I45" s="46"/>
    </row>
    <row r="46" spans="6:9" ht="12.75">
      <c r="F46" s="211"/>
      <c r="G46" s="212"/>
      <c r="H46" s="212"/>
      <c r="I46" s="46"/>
    </row>
    <row r="47" spans="6:9" ht="12.75">
      <c r="F47" s="211"/>
      <c r="G47" s="212"/>
      <c r="H47" s="212"/>
      <c r="I47" s="46"/>
    </row>
    <row r="48" spans="6:9" ht="12.75">
      <c r="F48" s="211"/>
      <c r="G48" s="212"/>
      <c r="H48" s="212"/>
      <c r="I48" s="46"/>
    </row>
    <row r="49" spans="6:9" ht="12.75">
      <c r="F49" s="211"/>
      <c r="G49" s="212"/>
      <c r="H49" s="212"/>
      <c r="I49" s="46"/>
    </row>
    <row r="50" spans="6:9" ht="12.75">
      <c r="F50" s="211"/>
      <c r="G50" s="212"/>
      <c r="H50" s="212"/>
      <c r="I50" s="46"/>
    </row>
    <row r="51" spans="6:9" ht="12.75">
      <c r="F51" s="211"/>
      <c r="G51" s="212"/>
      <c r="H51" s="212"/>
      <c r="I51" s="46"/>
    </row>
    <row r="52" spans="6:9" ht="12.75">
      <c r="F52" s="211"/>
      <c r="G52" s="212"/>
      <c r="H52" s="212"/>
      <c r="I52" s="46"/>
    </row>
    <row r="53" spans="6:9" ht="12.75">
      <c r="F53" s="211"/>
      <c r="G53" s="212"/>
      <c r="H53" s="212"/>
      <c r="I53" s="46"/>
    </row>
    <row r="54" spans="6:9" ht="12.75">
      <c r="F54" s="211"/>
      <c r="G54" s="212"/>
      <c r="H54" s="212"/>
      <c r="I54" s="46"/>
    </row>
    <row r="55" spans="6:9" ht="12.75">
      <c r="F55" s="211"/>
      <c r="G55" s="212"/>
      <c r="H55" s="212"/>
      <c r="I55" s="46"/>
    </row>
    <row r="56" spans="6:9" ht="12.75">
      <c r="F56" s="211"/>
      <c r="G56" s="212"/>
      <c r="H56" s="212"/>
      <c r="I56" s="46"/>
    </row>
    <row r="57" spans="6:9" ht="12.75">
      <c r="F57" s="211"/>
      <c r="G57" s="212"/>
      <c r="H57" s="212"/>
      <c r="I57" s="46"/>
    </row>
    <row r="58" spans="6:9" ht="12.75">
      <c r="F58" s="211"/>
      <c r="G58" s="212"/>
      <c r="H58" s="212"/>
      <c r="I58" s="46"/>
    </row>
    <row r="59" spans="6:9" ht="12.75">
      <c r="F59" s="211"/>
      <c r="G59" s="212"/>
      <c r="H59" s="212"/>
      <c r="I59" s="46"/>
    </row>
    <row r="60" spans="6:9" ht="12.75">
      <c r="F60" s="211"/>
      <c r="G60" s="212"/>
      <c r="H60" s="212"/>
      <c r="I60" s="46"/>
    </row>
    <row r="61" spans="6:9" ht="12.75">
      <c r="F61" s="211"/>
      <c r="G61" s="212"/>
      <c r="H61" s="212"/>
      <c r="I61" s="46"/>
    </row>
    <row r="62" spans="6:9" ht="12.75">
      <c r="F62" s="211"/>
      <c r="G62" s="212"/>
      <c r="H62" s="212"/>
      <c r="I62" s="46"/>
    </row>
    <row r="63" spans="6:9" ht="12.75">
      <c r="F63" s="211"/>
      <c r="G63" s="212"/>
      <c r="H63" s="212"/>
      <c r="I63" s="46"/>
    </row>
    <row r="64" spans="6:9" ht="12.75">
      <c r="F64" s="211"/>
      <c r="G64" s="212"/>
      <c r="H64" s="212"/>
      <c r="I64" s="46"/>
    </row>
    <row r="65" spans="6:9" ht="12.75">
      <c r="F65" s="211"/>
      <c r="G65" s="212"/>
      <c r="H65" s="212"/>
      <c r="I65" s="46"/>
    </row>
    <row r="66" spans="6:9" ht="12.75">
      <c r="F66" s="211"/>
      <c r="G66" s="212"/>
      <c r="H66" s="212"/>
      <c r="I66" s="46"/>
    </row>
    <row r="67" spans="6:9" ht="12.75">
      <c r="F67" s="211"/>
      <c r="G67" s="212"/>
      <c r="H67" s="212"/>
      <c r="I67" s="46"/>
    </row>
    <row r="68" spans="6:9" ht="12.75">
      <c r="F68" s="211"/>
      <c r="G68" s="212"/>
      <c r="H68" s="212"/>
      <c r="I68" s="46"/>
    </row>
    <row r="69" spans="6:9" ht="12.75">
      <c r="F69" s="211"/>
      <c r="G69" s="212"/>
      <c r="H69" s="212"/>
      <c r="I69" s="46"/>
    </row>
  </sheetData>
  <mergeCells count="4">
    <mergeCell ref="A1:B1"/>
    <mergeCell ref="A2:B2"/>
    <mergeCell ref="G2:I2"/>
    <mergeCell ref="H18:I18"/>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 1565-51; Sušice – stavební úpravy v ulici Hájkova&amp;R&amp;9&amp;P/&amp;N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CB1048576"/>
  <sheetViews>
    <sheetView showGridLines="0" showZeros="0" view="pageBreakPreview" zoomScaleSheetLayoutView="100" workbookViewId="0" topLeftCell="A1">
      <selection activeCell="A1" sqref="A1:G1"/>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625" style="213" customWidth="1"/>
    <col min="13" max="13" width="45.375" style="213" customWidth="1"/>
    <col min="14" max="16384" width="9.125" style="213" customWidth="1"/>
  </cols>
  <sheetData>
    <row r="1" spans="1:7" ht="15.75">
      <c r="A1" s="771" t="s">
        <v>80</v>
      </c>
      <c r="B1" s="771"/>
      <c r="C1" s="771"/>
      <c r="D1" s="771"/>
      <c r="E1" s="771"/>
      <c r="F1" s="771"/>
      <c r="G1" s="771"/>
    </row>
    <row r="2" spans="2:7" ht="14.25" customHeight="1" thickBot="1">
      <c r="B2" s="214"/>
      <c r="C2" s="215"/>
      <c r="D2" s="215"/>
      <c r="E2" s="216"/>
      <c r="F2" s="215"/>
      <c r="G2" s="215"/>
    </row>
    <row r="3" spans="1:7" ht="13.5" thickTop="1">
      <c r="A3" s="759" t="s">
        <v>3</v>
      </c>
      <c r="B3" s="760"/>
      <c r="C3" s="167" t="s">
        <v>99</v>
      </c>
      <c r="D3" s="217"/>
      <c r="E3" s="218" t="s">
        <v>81</v>
      </c>
      <c r="F3" s="219" t="str">
        <f>'SO 06 Rek'!H1</f>
        <v>1565-51</v>
      </c>
      <c r="G3" s="220"/>
    </row>
    <row r="4" spans="1:7" ht="13.5" thickBot="1">
      <c r="A4" s="772" t="s">
        <v>71</v>
      </c>
      <c r="B4" s="762"/>
      <c r="C4" s="173" t="s">
        <v>2491</v>
      </c>
      <c r="D4" s="221"/>
      <c r="E4" s="773" t="str">
        <f>'SO 06 Rek'!G2</f>
        <v>Vodovodní přípojky_I/19</v>
      </c>
      <c r="F4" s="774"/>
      <c r="G4" s="775"/>
    </row>
    <row r="5" spans="1:7" ht="13.5" thickTop="1">
      <c r="A5" s="222"/>
      <c r="G5" s="224"/>
    </row>
    <row r="6" spans="1:11" ht="27" customHeight="1">
      <c r="A6" s="225" t="s">
        <v>82</v>
      </c>
      <c r="B6" s="226" t="s">
        <v>83</v>
      </c>
      <c r="C6" s="226" t="s">
        <v>84</v>
      </c>
      <c r="D6" s="226" t="s">
        <v>85</v>
      </c>
      <c r="E6" s="227" t="s">
        <v>86</v>
      </c>
      <c r="F6" s="226" t="s">
        <v>87</v>
      </c>
      <c r="G6" s="228" t="s">
        <v>88</v>
      </c>
      <c r="H6" s="229" t="s">
        <v>89</v>
      </c>
      <c r="I6" s="229" t="s">
        <v>90</v>
      </c>
      <c r="J6" s="229" t="s">
        <v>91</v>
      </c>
      <c r="K6" s="229" t="s">
        <v>92</v>
      </c>
    </row>
    <row r="7" spans="1:15" ht="12.75">
      <c r="A7" s="230" t="s">
        <v>93</v>
      </c>
      <c r="B7" s="231" t="s">
        <v>94</v>
      </c>
      <c r="C7" s="232" t="s">
        <v>95</v>
      </c>
      <c r="D7" s="233"/>
      <c r="E7" s="234"/>
      <c r="F7" s="234"/>
      <c r="G7" s="235"/>
      <c r="H7" s="236"/>
      <c r="I7" s="237"/>
      <c r="J7" s="238"/>
      <c r="K7" s="239"/>
      <c r="O7" s="240">
        <v>1</v>
      </c>
    </row>
    <row r="8" spans="1:80" ht="12.75">
      <c r="A8" s="241">
        <v>1</v>
      </c>
      <c r="B8" s="242" t="s">
        <v>184</v>
      </c>
      <c r="C8" s="243" t="s">
        <v>185</v>
      </c>
      <c r="D8" s="244" t="s">
        <v>186</v>
      </c>
      <c r="E8" s="245">
        <v>0.66</v>
      </c>
      <c r="F8" s="828"/>
      <c r="G8" s="246">
        <f>E8*F8</f>
        <v>0</v>
      </c>
      <c r="H8" s="247">
        <v>0</v>
      </c>
      <c r="I8" s="248">
        <f>E8*H8</f>
        <v>0</v>
      </c>
      <c r="J8" s="247">
        <v>0</v>
      </c>
      <c r="K8" s="248">
        <f>E8*J8</f>
        <v>0</v>
      </c>
      <c r="O8" s="240">
        <v>2</v>
      </c>
      <c r="AA8" s="213">
        <v>1</v>
      </c>
      <c r="AB8" s="213">
        <v>1</v>
      </c>
      <c r="AC8" s="213">
        <v>1</v>
      </c>
      <c r="AZ8" s="213">
        <v>1</v>
      </c>
      <c r="BA8" s="213">
        <f>IF(AZ8=1,G8,0)</f>
        <v>0</v>
      </c>
      <c r="BB8" s="213">
        <f>IF(AZ8=2,G8,0)</f>
        <v>0</v>
      </c>
      <c r="BC8" s="213">
        <f>IF(AZ8=3,G8,0)</f>
        <v>0</v>
      </c>
      <c r="BD8" s="213">
        <f>IF(AZ8=4,G8,0)</f>
        <v>0</v>
      </c>
      <c r="BE8" s="213">
        <f>IF(AZ8=5,G8,0)</f>
        <v>0</v>
      </c>
      <c r="CA8" s="240">
        <v>1</v>
      </c>
      <c r="CB8" s="240">
        <v>1</v>
      </c>
    </row>
    <row r="9" spans="1:15" ht="22.5">
      <c r="A9" s="249"/>
      <c r="B9" s="250"/>
      <c r="C9" s="768" t="s">
        <v>2285</v>
      </c>
      <c r="D9" s="769"/>
      <c r="E9" s="769"/>
      <c r="F9" s="769"/>
      <c r="G9" s="770"/>
      <c r="I9" s="251"/>
      <c r="K9" s="251"/>
      <c r="L9" s="252" t="s">
        <v>2285</v>
      </c>
      <c r="O9" s="240">
        <v>3</v>
      </c>
    </row>
    <row r="10" spans="1:15" ht="12.75">
      <c r="A10" s="249"/>
      <c r="B10" s="253"/>
      <c r="C10" s="809" t="s">
        <v>2493</v>
      </c>
      <c r="D10" s="810"/>
      <c r="E10" s="254">
        <v>0.66</v>
      </c>
      <c r="F10" s="255"/>
      <c r="G10" s="256"/>
      <c r="H10" s="257"/>
      <c r="I10" s="251"/>
      <c r="J10" s="258"/>
      <c r="K10" s="251"/>
      <c r="M10" s="252" t="s">
        <v>2493</v>
      </c>
      <c r="O10" s="240"/>
    </row>
    <row r="11" spans="1:80" ht="12.75">
      <c r="A11" s="241">
        <v>2</v>
      </c>
      <c r="B11" s="242" t="s">
        <v>2494</v>
      </c>
      <c r="C11" s="243" t="s">
        <v>2495</v>
      </c>
      <c r="D11" s="244" t="s">
        <v>186</v>
      </c>
      <c r="E11" s="245">
        <v>27.1278</v>
      </c>
      <c r="F11" s="828"/>
      <c r="G11" s="246">
        <f>E11*F11</f>
        <v>0</v>
      </c>
      <c r="H11" s="247">
        <v>0</v>
      </c>
      <c r="I11" s="248">
        <f>E11*H11</f>
        <v>0</v>
      </c>
      <c r="J11" s="247">
        <v>0</v>
      </c>
      <c r="K11" s="248">
        <f>E11*J11</f>
        <v>0</v>
      </c>
      <c r="O11" s="240">
        <v>2</v>
      </c>
      <c r="AA11" s="213">
        <v>1</v>
      </c>
      <c r="AB11" s="213">
        <v>1</v>
      </c>
      <c r="AC11" s="213">
        <v>1</v>
      </c>
      <c r="AZ11" s="213">
        <v>1</v>
      </c>
      <c r="BA11" s="213">
        <f>IF(AZ11=1,G11,0)</f>
        <v>0</v>
      </c>
      <c r="BB11" s="213">
        <f>IF(AZ11=2,G11,0)</f>
        <v>0</v>
      </c>
      <c r="BC11" s="213">
        <f>IF(AZ11=3,G11,0)</f>
        <v>0</v>
      </c>
      <c r="BD11" s="213">
        <f>IF(AZ11=4,G11,0)</f>
        <v>0</v>
      </c>
      <c r="BE11" s="213">
        <f>IF(AZ11=5,G11,0)</f>
        <v>0</v>
      </c>
      <c r="CA11" s="240">
        <v>1</v>
      </c>
      <c r="CB11" s="240">
        <v>1</v>
      </c>
    </row>
    <row r="12" spans="1:15" ht="12.75">
      <c r="A12" s="249"/>
      <c r="B12" s="250"/>
      <c r="C12" s="768" t="s">
        <v>1213</v>
      </c>
      <c r="D12" s="769"/>
      <c r="E12" s="769"/>
      <c r="F12" s="769"/>
      <c r="G12" s="770"/>
      <c r="I12" s="251"/>
      <c r="K12" s="251"/>
      <c r="L12" s="252" t="s">
        <v>1213</v>
      </c>
      <c r="O12" s="240">
        <v>3</v>
      </c>
    </row>
    <row r="13" spans="1:15" ht="22.5">
      <c r="A13" s="249"/>
      <c r="B13" s="250"/>
      <c r="C13" s="768" t="s">
        <v>1214</v>
      </c>
      <c r="D13" s="769"/>
      <c r="E13" s="769"/>
      <c r="F13" s="769"/>
      <c r="G13" s="770"/>
      <c r="I13" s="251"/>
      <c r="K13" s="251"/>
      <c r="L13" s="252" t="s">
        <v>1214</v>
      </c>
      <c r="O13" s="240">
        <v>3</v>
      </c>
    </row>
    <row r="14" spans="1:15" ht="22.5">
      <c r="A14" s="249"/>
      <c r="B14" s="250"/>
      <c r="C14" s="768" t="s">
        <v>1867</v>
      </c>
      <c r="D14" s="769"/>
      <c r="E14" s="769"/>
      <c r="F14" s="769"/>
      <c r="G14" s="770"/>
      <c r="I14" s="251"/>
      <c r="K14" s="251"/>
      <c r="L14" s="252" t="s">
        <v>1867</v>
      </c>
      <c r="O14" s="240">
        <v>3</v>
      </c>
    </row>
    <row r="15" spans="1:15" ht="22.5">
      <c r="A15" s="249"/>
      <c r="B15" s="253"/>
      <c r="C15" s="809" t="s">
        <v>2496</v>
      </c>
      <c r="D15" s="810"/>
      <c r="E15" s="254">
        <v>6.1488</v>
      </c>
      <c r="F15" s="255"/>
      <c r="G15" s="256"/>
      <c r="H15" s="257"/>
      <c r="I15" s="251"/>
      <c r="J15" s="258"/>
      <c r="K15" s="251"/>
      <c r="M15" s="252" t="s">
        <v>2496</v>
      </c>
      <c r="O15" s="240"/>
    </row>
    <row r="16" spans="1:15" ht="12.75">
      <c r="A16" s="249"/>
      <c r="B16" s="253"/>
      <c r="C16" s="809" t="s">
        <v>2497</v>
      </c>
      <c r="D16" s="810"/>
      <c r="E16" s="254">
        <v>3.3264</v>
      </c>
      <c r="F16" s="255"/>
      <c r="G16" s="256"/>
      <c r="H16" s="257"/>
      <c r="I16" s="251"/>
      <c r="J16" s="258"/>
      <c r="K16" s="251"/>
      <c r="M16" s="252" t="s">
        <v>2497</v>
      </c>
      <c r="O16" s="240"/>
    </row>
    <row r="17" spans="1:15" ht="12.75">
      <c r="A17" s="249"/>
      <c r="B17" s="253"/>
      <c r="C17" s="809" t="s">
        <v>2498</v>
      </c>
      <c r="D17" s="810"/>
      <c r="E17" s="254">
        <v>2.6208</v>
      </c>
      <c r="F17" s="255"/>
      <c r="G17" s="256"/>
      <c r="H17" s="257"/>
      <c r="I17" s="251"/>
      <c r="J17" s="258"/>
      <c r="K17" s="251"/>
      <c r="M17" s="252" t="s">
        <v>2498</v>
      </c>
      <c r="O17" s="240"/>
    </row>
    <row r="18" spans="1:15" ht="22.5">
      <c r="A18" s="249"/>
      <c r="B18" s="253"/>
      <c r="C18" s="809" t="s">
        <v>2499</v>
      </c>
      <c r="D18" s="810"/>
      <c r="E18" s="254">
        <v>14.7672</v>
      </c>
      <c r="F18" s="255"/>
      <c r="G18" s="256"/>
      <c r="H18" s="257"/>
      <c r="I18" s="251"/>
      <c r="J18" s="258"/>
      <c r="K18" s="251"/>
      <c r="M18" s="252" t="s">
        <v>2499</v>
      </c>
      <c r="O18" s="240"/>
    </row>
    <row r="19" spans="1:15" ht="22.5">
      <c r="A19" s="249"/>
      <c r="B19" s="253"/>
      <c r="C19" s="809" t="s">
        <v>2500</v>
      </c>
      <c r="D19" s="810"/>
      <c r="E19" s="254">
        <v>0.2646</v>
      </c>
      <c r="F19" s="255"/>
      <c r="G19" s="256"/>
      <c r="H19" s="257"/>
      <c r="I19" s="251"/>
      <c r="J19" s="258"/>
      <c r="K19" s="251"/>
      <c r="M19" s="252" t="s">
        <v>2500</v>
      </c>
      <c r="O19" s="240"/>
    </row>
    <row r="20" spans="1:80" ht="12.75">
      <c r="A20" s="241">
        <v>3</v>
      </c>
      <c r="B20" s="242" t="s">
        <v>2501</v>
      </c>
      <c r="C20" s="243" t="s">
        <v>2502</v>
      </c>
      <c r="D20" s="244" t="s">
        <v>186</v>
      </c>
      <c r="E20" s="245">
        <v>33.9097</v>
      </c>
      <c r="F20" s="828"/>
      <c r="G20" s="246">
        <f>E20*F20</f>
        <v>0</v>
      </c>
      <c r="H20" s="247">
        <v>0</v>
      </c>
      <c r="I20" s="248">
        <f>E20*H20</f>
        <v>0</v>
      </c>
      <c r="J20" s="247">
        <v>0</v>
      </c>
      <c r="K20" s="248">
        <f>E20*J20</f>
        <v>0</v>
      </c>
      <c r="O20" s="240">
        <v>2</v>
      </c>
      <c r="AA20" s="213">
        <v>1</v>
      </c>
      <c r="AB20" s="213">
        <v>1</v>
      </c>
      <c r="AC20" s="213">
        <v>1</v>
      </c>
      <c r="AZ20" s="213">
        <v>1</v>
      </c>
      <c r="BA20" s="213">
        <f>IF(AZ20=1,G20,0)</f>
        <v>0</v>
      </c>
      <c r="BB20" s="213">
        <f>IF(AZ20=2,G20,0)</f>
        <v>0</v>
      </c>
      <c r="BC20" s="213">
        <f>IF(AZ20=3,G20,0)</f>
        <v>0</v>
      </c>
      <c r="BD20" s="213">
        <f>IF(AZ20=4,G20,0)</f>
        <v>0</v>
      </c>
      <c r="BE20" s="213">
        <f>IF(AZ20=5,G20,0)</f>
        <v>0</v>
      </c>
      <c r="CA20" s="240">
        <v>1</v>
      </c>
      <c r="CB20" s="240">
        <v>1</v>
      </c>
    </row>
    <row r="21" spans="1:15" ht="12.75">
      <c r="A21" s="249"/>
      <c r="B21" s="250"/>
      <c r="C21" s="768" t="s">
        <v>1221</v>
      </c>
      <c r="D21" s="769"/>
      <c r="E21" s="769"/>
      <c r="F21" s="769"/>
      <c r="G21" s="770"/>
      <c r="I21" s="251"/>
      <c r="K21" s="251"/>
      <c r="L21" s="252" t="s">
        <v>1221</v>
      </c>
      <c r="O21" s="240">
        <v>3</v>
      </c>
    </row>
    <row r="22" spans="1:15" ht="22.5">
      <c r="A22" s="249"/>
      <c r="B22" s="250"/>
      <c r="C22" s="768" t="s">
        <v>1214</v>
      </c>
      <c r="D22" s="769"/>
      <c r="E22" s="769"/>
      <c r="F22" s="769"/>
      <c r="G22" s="770"/>
      <c r="I22" s="251"/>
      <c r="K22" s="251"/>
      <c r="L22" s="252" t="s">
        <v>1214</v>
      </c>
      <c r="O22" s="240">
        <v>3</v>
      </c>
    </row>
    <row r="23" spans="1:15" ht="22.5">
      <c r="A23" s="249"/>
      <c r="B23" s="250"/>
      <c r="C23" s="768" t="s">
        <v>1867</v>
      </c>
      <c r="D23" s="769"/>
      <c r="E23" s="769"/>
      <c r="F23" s="769"/>
      <c r="G23" s="770"/>
      <c r="I23" s="251"/>
      <c r="K23" s="251"/>
      <c r="L23" s="252" t="s">
        <v>1867</v>
      </c>
      <c r="O23" s="240">
        <v>3</v>
      </c>
    </row>
    <row r="24" spans="1:15" ht="22.5">
      <c r="A24" s="249"/>
      <c r="B24" s="253"/>
      <c r="C24" s="809" t="s">
        <v>2503</v>
      </c>
      <c r="D24" s="810"/>
      <c r="E24" s="254">
        <v>7.686</v>
      </c>
      <c r="F24" s="255"/>
      <c r="G24" s="256"/>
      <c r="H24" s="257"/>
      <c r="I24" s="251"/>
      <c r="J24" s="258"/>
      <c r="K24" s="251"/>
      <c r="M24" s="252" t="s">
        <v>2503</v>
      </c>
      <c r="O24" s="240"/>
    </row>
    <row r="25" spans="1:15" ht="12.75">
      <c r="A25" s="249"/>
      <c r="B25" s="253"/>
      <c r="C25" s="809" t="s">
        <v>2504</v>
      </c>
      <c r="D25" s="810"/>
      <c r="E25" s="254">
        <v>4.158</v>
      </c>
      <c r="F25" s="255"/>
      <c r="G25" s="256"/>
      <c r="H25" s="257"/>
      <c r="I25" s="251"/>
      <c r="J25" s="258"/>
      <c r="K25" s="251"/>
      <c r="M25" s="252" t="s">
        <v>2504</v>
      </c>
      <c r="O25" s="240"/>
    </row>
    <row r="26" spans="1:15" ht="12.75">
      <c r="A26" s="249"/>
      <c r="B26" s="253"/>
      <c r="C26" s="809" t="s">
        <v>2505</v>
      </c>
      <c r="D26" s="810"/>
      <c r="E26" s="254">
        <v>3.276</v>
      </c>
      <c r="F26" s="255"/>
      <c r="G26" s="256"/>
      <c r="H26" s="257"/>
      <c r="I26" s="251"/>
      <c r="J26" s="258"/>
      <c r="K26" s="251"/>
      <c r="M26" s="252" t="s">
        <v>2505</v>
      </c>
      <c r="O26" s="240"/>
    </row>
    <row r="27" spans="1:15" ht="22.5">
      <c r="A27" s="249"/>
      <c r="B27" s="253"/>
      <c r="C27" s="809" t="s">
        <v>2506</v>
      </c>
      <c r="D27" s="810"/>
      <c r="E27" s="254">
        <v>18.459</v>
      </c>
      <c r="F27" s="255"/>
      <c r="G27" s="256"/>
      <c r="H27" s="257"/>
      <c r="I27" s="251"/>
      <c r="J27" s="258"/>
      <c r="K27" s="251"/>
      <c r="M27" s="252" t="s">
        <v>2506</v>
      </c>
      <c r="O27" s="240"/>
    </row>
    <row r="28" spans="1:15" ht="22.5">
      <c r="A28" s="249"/>
      <c r="B28" s="253"/>
      <c r="C28" s="809" t="s">
        <v>2507</v>
      </c>
      <c r="D28" s="810"/>
      <c r="E28" s="254">
        <v>0.3307</v>
      </c>
      <c r="F28" s="255"/>
      <c r="G28" s="256"/>
      <c r="H28" s="257"/>
      <c r="I28" s="251"/>
      <c r="J28" s="258"/>
      <c r="K28" s="251"/>
      <c r="M28" s="252" t="s">
        <v>2507</v>
      </c>
      <c r="O28" s="240"/>
    </row>
    <row r="29" spans="1:80" ht="12.75">
      <c r="A29" s="241">
        <v>4</v>
      </c>
      <c r="B29" s="242" t="s">
        <v>1226</v>
      </c>
      <c r="C29" s="243" t="s">
        <v>1227</v>
      </c>
      <c r="D29" s="244" t="s">
        <v>186</v>
      </c>
      <c r="E29" s="245">
        <v>61.0376</v>
      </c>
      <c r="F29" s="828"/>
      <c r="G29" s="246">
        <f>E29*F29</f>
        <v>0</v>
      </c>
      <c r="H29" s="247">
        <v>0</v>
      </c>
      <c r="I29" s="248">
        <f>E29*H29</f>
        <v>0</v>
      </c>
      <c r="J29" s="247">
        <v>0</v>
      </c>
      <c r="K29" s="248">
        <f>E29*J29</f>
        <v>0</v>
      </c>
      <c r="O29" s="240">
        <v>2</v>
      </c>
      <c r="AA29" s="213">
        <v>1</v>
      </c>
      <c r="AB29" s="213">
        <v>1</v>
      </c>
      <c r="AC29" s="213">
        <v>1</v>
      </c>
      <c r="AZ29" s="213">
        <v>1</v>
      </c>
      <c r="BA29" s="213">
        <f>IF(AZ29=1,G29,0)</f>
        <v>0</v>
      </c>
      <c r="BB29" s="213">
        <f>IF(AZ29=2,G29,0)</f>
        <v>0</v>
      </c>
      <c r="BC29" s="213">
        <f>IF(AZ29=3,G29,0)</f>
        <v>0</v>
      </c>
      <c r="BD29" s="213">
        <f>IF(AZ29=4,G29,0)</f>
        <v>0</v>
      </c>
      <c r="BE29" s="213">
        <f>IF(AZ29=5,G29,0)</f>
        <v>0</v>
      </c>
      <c r="CA29" s="240">
        <v>1</v>
      </c>
      <c r="CB29" s="240">
        <v>1</v>
      </c>
    </row>
    <row r="30" spans="1:15" ht="12.75">
      <c r="A30" s="249"/>
      <c r="B30" s="250"/>
      <c r="C30" s="768" t="s">
        <v>1465</v>
      </c>
      <c r="D30" s="769"/>
      <c r="E30" s="769"/>
      <c r="F30" s="769"/>
      <c r="G30" s="770"/>
      <c r="I30" s="251"/>
      <c r="K30" s="251"/>
      <c r="L30" s="252" t="s">
        <v>1465</v>
      </c>
      <c r="O30" s="240">
        <v>3</v>
      </c>
    </row>
    <row r="31" spans="1:15" ht="12.75">
      <c r="A31" s="249"/>
      <c r="B31" s="250"/>
      <c r="C31" s="768" t="s">
        <v>1466</v>
      </c>
      <c r="D31" s="769"/>
      <c r="E31" s="769"/>
      <c r="F31" s="769"/>
      <c r="G31" s="770"/>
      <c r="I31" s="251"/>
      <c r="K31" s="251"/>
      <c r="L31" s="252" t="s">
        <v>1466</v>
      </c>
      <c r="O31" s="240">
        <v>3</v>
      </c>
    </row>
    <row r="32" spans="1:15" ht="12.75">
      <c r="A32" s="249"/>
      <c r="B32" s="250"/>
      <c r="C32" s="768"/>
      <c r="D32" s="769"/>
      <c r="E32" s="769"/>
      <c r="F32" s="769"/>
      <c r="G32" s="770"/>
      <c r="I32" s="251"/>
      <c r="K32" s="251"/>
      <c r="L32" s="252"/>
      <c r="O32" s="240">
        <v>3</v>
      </c>
    </row>
    <row r="33" spans="1:15" ht="12.75">
      <c r="A33" s="249"/>
      <c r="B33" s="250"/>
      <c r="C33" s="768" t="s">
        <v>1228</v>
      </c>
      <c r="D33" s="769"/>
      <c r="E33" s="769"/>
      <c r="F33" s="769"/>
      <c r="G33" s="770"/>
      <c r="I33" s="251"/>
      <c r="K33" s="251"/>
      <c r="L33" s="252" t="s">
        <v>1228</v>
      </c>
      <c r="O33" s="240">
        <v>3</v>
      </c>
    </row>
    <row r="34" spans="1:15" ht="12.75">
      <c r="A34" s="249"/>
      <c r="B34" s="250"/>
      <c r="C34" s="768" t="s">
        <v>1229</v>
      </c>
      <c r="D34" s="769"/>
      <c r="E34" s="769"/>
      <c r="F34" s="769"/>
      <c r="G34" s="770"/>
      <c r="I34" s="251"/>
      <c r="K34" s="251"/>
      <c r="L34" s="252" t="s">
        <v>1229</v>
      </c>
      <c r="O34" s="240">
        <v>3</v>
      </c>
    </row>
    <row r="35" spans="1:15" ht="12.75">
      <c r="A35" s="249"/>
      <c r="B35" s="250"/>
      <c r="C35" s="768" t="s">
        <v>1230</v>
      </c>
      <c r="D35" s="769"/>
      <c r="E35" s="769"/>
      <c r="F35" s="769"/>
      <c r="G35" s="770"/>
      <c r="I35" s="251"/>
      <c r="K35" s="251"/>
      <c r="L35" s="252" t="s">
        <v>1230</v>
      </c>
      <c r="O35" s="240">
        <v>3</v>
      </c>
    </row>
    <row r="36" spans="1:15" ht="22.5">
      <c r="A36" s="249"/>
      <c r="B36" s="253"/>
      <c r="C36" s="809" t="s">
        <v>2508</v>
      </c>
      <c r="D36" s="810"/>
      <c r="E36" s="254">
        <v>13.8348</v>
      </c>
      <c r="F36" s="255"/>
      <c r="G36" s="256"/>
      <c r="H36" s="257"/>
      <c r="I36" s="251"/>
      <c r="J36" s="258"/>
      <c r="K36" s="251"/>
      <c r="M36" s="252" t="s">
        <v>2508</v>
      </c>
      <c r="O36" s="240"/>
    </row>
    <row r="37" spans="1:15" ht="12.75">
      <c r="A37" s="249"/>
      <c r="B37" s="253"/>
      <c r="C37" s="809" t="s">
        <v>2509</v>
      </c>
      <c r="D37" s="810"/>
      <c r="E37" s="254">
        <v>7.4844</v>
      </c>
      <c r="F37" s="255"/>
      <c r="G37" s="256"/>
      <c r="H37" s="257"/>
      <c r="I37" s="251"/>
      <c r="J37" s="258"/>
      <c r="K37" s="251"/>
      <c r="M37" s="252" t="s">
        <v>2509</v>
      </c>
      <c r="O37" s="240"/>
    </row>
    <row r="38" spans="1:15" ht="12.75">
      <c r="A38" s="249"/>
      <c r="B38" s="253"/>
      <c r="C38" s="809" t="s">
        <v>2510</v>
      </c>
      <c r="D38" s="810"/>
      <c r="E38" s="254">
        <v>5.8968</v>
      </c>
      <c r="F38" s="255"/>
      <c r="G38" s="256"/>
      <c r="H38" s="257"/>
      <c r="I38" s="251"/>
      <c r="J38" s="258"/>
      <c r="K38" s="251"/>
      <c r="M38" s="252" t="s">
        <v>2510</v>
      </c>
      <c r="O38" s="240"/>
    </row>
    <row r="39" spans="1:15" ht="22.5">
      <c r="A39" s="249"/>
      <c r="B39" s="253"/>
      <c r="C39" s="809" t="s">
        <v>2511</v>
      </c>
      <c r="D39" s="810"/>
      <c r="E39" s="254">
        <v>33.2262</v>
      </c>
      <c r="F39" s="255"/>
      <c r="G39" s="256"/>
      <c r="H39" s="257"/>
      <c r="I39" s="251"/>
      <c r="J39" s="258"/>
      <c r="K39" s="251"/>
      <c r="M39" s="252" t="s">
        <v>2511</v>
      </c>
      <c r="O39" s="240"/>
    </row>
    <row r="40" spans="1:15" ht="22.5">
      <c r="A40" s="249"/>
      <c r="B40" s="253"/>
      <c r="C40" s="809" t="s">
        <v>2512</v>
      </c>
      <c r="D40" s="810"/>
      <c r="E40" s="254">
        <v>0.5954</v>
      </c>
      <c r="F40" s="255"/>
      <c r="G40" s="256"/>
      <c r="H40" s="257"/>
      <c r="I40" s="251"/>
      <c r="J40" s="258"/>
      <c r="K40" s="251"/>
      <c r="M40" s="252" t="s">
        <v>2512</v>
      </c>
      <c r="O40" s="240"/>
    </row>
    <row r="41" spans="1:80" ht="12.75">
      <c r="A41" s="241">
        <v>5</v>
      </c>
      <c r="B41" s="242" t="s">
        <v>227</v>
      </c>
      <c r="C41" s="243" t="s">
        <v>228</v>
      </c>
      <c r="D41" s="244" t="s">
        <v>186</v>
      </c>
      <c r="E41" s="245">
        <v>46.9215</v>
      </c>
      <c r="F41" s="828"/>
      <c r="G41" s="246">
        <f>E41*F41</f>
        <v>0</v>
      </c>
      <c r="H41" s="247">
        <v>0</v>
      </c>
      <c r="I41" s="248">
        <f>E41*H41</f>
        <v>0</v>
      </c>
      <c r="J41" s="247">
        <v>0</v>
      </c>
      <c r="K41" s="248">
        <f>E41*J41</f>
        <v>0</v>
      </c>
      <c r="O41" s="240">
        <v>2</v>
      </c>
      <c r="AA41" s="213">
        <v>1</v>
      </c>
      <c r="AB41" s="213">
        <v>1</v>
      </c>
      <c r="AC41" s="213">
        <v>1</v>
      </c>
      <c r="AZ41" s="213">
        <v>1</v>
      </c>
      <c r="BA41" s="213">
        <f>IF(AZ41=1,G41,0)</f>
        <v>0</v>
      </c>
      <c r="BB41" s="213">
        <f>IF(AZ41=2,G41,0)</f>
        <v>0</v>
      </c>
      <c r="BC41" s="213">
        <f>IF(AZ41=3,G41,0)</f>
        <v>0</v>
      </c>
      <c r="BD41" s="213">
        <f>IF(AZ41=4,G41,0)</f>
        <v>0</v>
      </c>
      <c r="BE41" s="213">
        <f>IF(AZ41=5,G41,0)</f>
        <v>0</v>
      </c>
      <c r="CA41" s="240">
        <v>1</v>
      </c>
      <c r="CB41" s="240">
        <v>1</v>
      </c>
    </row>
    <row r="42" spans="1:15" ht="12.75">
      <c r="A42" s="249"/>
      <c r="B42" s="250"/>
      <c r="C42" s="768" t="s">
        <v>1235</v>
      </c>
      <c r="D42" s="769"/>
      <c r="E42" s="769"/>
      <c r="F42" s="769"/>
      <c r="G42" s="770"/>
      <c r="I42" s="251"/>
      <c r="K42" s="251"/>
      <c r="L42" s="252" t="s">
        <v>1235</v>
      </c>
      <c r="O42" s="240">
        <v>3</v>
      </c>
    </row>
    <row r="43" spans="1:15" ht="12.75">
      <c r="A43" s="249"/>
      <c r="B43" s="253"/>
      <c r="C43" s="809" t="s">
        <v>2513</v>
      </c>
      <c r="D43" s="810"/>
      <c r="E43" s="254">
        <v>46.9215</v>
      </c>
      <c r="F43" s="255"/>
      <c r="G43" s="256"/>
      <c r="H43" s="257"/>
      <c r="I43" s="251"/>
      <c r="J43" s="258"/>
      <c r="K43" s="251"/>
      <c r="M43" s="252" t="s">
        <v>2513</v>
      </c>
      <c r="O43" s="240"/>
    </row>
    <row r="44" spans="1:80" ht="12.75">
      <c r="A44" s="241">
        <v>6</v>
      </c>
      <c r="B44" s="242" t="s">
        <v>230</v>
      </c>
      <c r="C44" s="243" t="s">
        <v>231</v>
      </c>
      <c r="D44" s="244" t="s">
        <v>186</v>
      </c>
      <c r="E44" s="245">
        <v>46.9215</v>
      </c>
      <c r="F44" s="828"/>
      <c r="G44" s="246">
        <f>E44*F44</f>
        <v>0</v>
      </c>
      <c r="H44" s="247">
        <v>0</v>
      </c>
      <c r="I44" s="248">
        <f>E44*H44</f>
        <v>0</v>
      </c>
      <c r="J44" s="247">
        <v>0</v>
      </c>
      <c r="K44" s="248">
        <f>E44*J44</f>
        <v>0</v>
      </c>
      <c r="O44" s="240">
        <v>2</v>
      </c>
      <c r="AA44" s="213">
        <v>1</v>
      </c>
      <c r="AB44" s="213">
        <v>1</v>
      </c>
      <c r="AC44" s="213">
        <v>1</v>
      </c>
      <c r="AZ44" s="213">
        <v>1</v>
      </c>
      <c r="BA44" s="213">
        <f>IF(AZ44=1,G44,0)</f>
        <v>0</v>
      </c>
      <c r="BB44" s="213">
        <f>IF(AZ44=2,G44,0)</f>
        <v>0</v>
      </c>
      <c r="BC44" s="213">
        <f>IF(AZ44=3,G44,0)</f>
        <v>0</v>
      </c>
      <c r="BD44" s="213">
        <f>IF(AZ44=4,G44,0)</f>
        <v>0</v>
      </c>
      <c r="BE44" s="213">
        <f>IF(AZ44=5,G44,0)</f>
        <v>0</v>
      </c>
      <c r="CA44" s="240">
        <v>1</v>
      </c>
      <c r="CB44" s="240">
        <v>1</v>
      </c>
    </row>
    <row r="45" spans="1:15" ht="12.75">
      <c r="A45" s="249"/>
      <c r="B45" s="250"/>
      <c r="C45" s="768" t="s">
        <v>1237</v>
      </c>
      <c r="D45" s="769"/>
      <c r="E45" s="769"/>
      <c r="F45" s="769"/>
      <c r="G45" s="770"/>
      <c r="I45" s="251"/>
      <c r="K45" s="251"/>
      <c r="L45" s="252" t="s">
        <v>1237</v>
      </c>
      <c r="O45" s="240">
        <v>3</v>
      </c>
    </row>
    <row r="46" spans="1:15" ht="12.75">
      <c r="A46" s="249"/>
      <c r="B46" s="253"/>
      <c r="C46" s="809" t="s">
        <v>2513</v>
      </c>
      <c r="D46" s="810"/>
      <c r="E46" s="254">
        <v>46.9215</v>
      </c>
      <c r="F46" s="255"/>
      <c r="G46" s="256"/>
      <c r="H46" s="257"/>
      <c r="I46" s="251"/>
      <c r="J46" s="258"/>
      <c r="K46" s="251"/>
      <c r="M46" s="252" t="s">
        <v>2513</v>
      </c>
      <c r="O46" s="240"/>
    </row>
    <row r="47" spans="1:80" ht="12.75">
      <c r="A47" s="241">
        <v>7</v>
      </c>
      <c r="B47" s="242" t="s">
        <v>1238</v>
      </c>
      <c r="C47" s="243" t="s">
        <v>1239</v>
      </c>
      <c r="D47" s="244" t="s">
        <v>186</v>
      </c>
      <c r="E47" s="245">
        <v>6.782</v>
      </c>
      <c r="F47" s="828"/>
      <c r="G47" s="246">
        <f>E47*F47</f>
        <v>0</v>
      </c>
      <c r="H47" s="247">
        <v>0</v>
      </c>
      <c r="I47" s="248">
        <f>E47*H47</f>
        <v>0</v>
      </c>
      <c r="J47" s="247">
        <v>0</v>
      </c>
      <c r="K47" s="248">
        <f>E47*J47</f>
        <v>0</v>
      </c>
      <c r="O47" s="240">
        <v>2</v>
      </c>
      <c r="AA47" s="213">
        <v>1</v>
      </c>
      <c r="AB47" s="213">
        <v>1</v>
      </c>
      <c r="AC47" s="213">
        <v>1</v>
      </c>
      <c r="AZ47" s="213">
        <v>1</v>
      </c>
      <c r="BA47" s="213">
        <f>IF(AZ47=1,G47,0)</f>
        <v>0</v>
      </c>
      <c r="BB47" s="213">
        <f>IF(AZ47=2,G47,0)</f>
        <v>0</v>
      </c>
      <c r="BC47" s="213">
        <f>IF(AZ47=3,G47,0)</f>
        <v>0</v>
      </c>
      <c r="BD47" s="213">
        <f>IF(AZ47=4,G47,0)</f>
        <v>0</v>
      </c>
      <c r="BE47" s="213">
        <f>IF(AZ47=5,G47,0)</f>
        <v>0</v>
      </c>
      <c r="CA47" s="240">
        <v>1</v>
      </c>
      <c r="CB47" s="240">
        <v>1</v>
      </c>
    </row>
    <row r="48" spans="1:15" ht="12.75">
      <c r="A48" s="249"/>
      <c r="B48" s="250"/>
      <c r="C48" s="768" t="s">
        <v>1240</v>
      </c>
      <c r="D48" s="769"/>
      <c r="E48" s="769"/>
      <c r="F48" s="769"/>
      <c r="G48" s="770"/>
      <c r="I48" s="251"/>
      <c r="K48" s="251"/>
      <c r="L48" s="252" t="s">
        <v>1240</v>
      </c>
      <c r="O48" s="240">
        <v>3</v>
      </c>
    </row>
    <row r="49" spans="1:15" ht="12.75">
      <c r="A49" s="249"/>
      <c r="B49" s="250"/>
      <c r="C49" s="768" t="s">
        <v>1241</v>
      </c>
      <c r="D49" s="769"/>
      <c r="E49" s="769"/>
      <c r="F49" s="769"/>
      <c r="G49" s="770"/>
      <c r="I49" s="251"/>
      <c r="K49" s="251"/>
      <c r="L49" s="252" t="s">
        <v>1241</v>
      </c>
      <c r="O49" s="240">
        <v>3</v>
      </c>
    </row>
    <row r="50" spans="1:15" ht="22.5">
      <c r="A50" s="249"/>
      <c r="B50" s="250"/>
      <c r="C50" s="768" t="s">
        <v>1867</v>
      </c>
      <c r="D50" s="769"/>
      <c r="E50" s="769"/>
      <c r="F50" s="769"/>
      <c r="G50" s="770"/>
      <c r="I50" s="251"/>
      <c r="K50" s="251"/>
      <c r="L50" s="252" t="s">
        <v>1867</v>
      </c>
      <c r="O50" s="240">
        <v>3</v>
      </c>
    </row>
    <row r="51" spans="1:15" ht="22.5">
      <c r="A51" s="249"/>
      <c r="B51" s="253"/>
      <c r="C51" s="809" t="s">
        <v>2514</v>
      </c>
      <c r="D51" s="810"/>
      <c r="E51" s="254">
        <v>1.5372</v>
      </c>
      <c r="F51" s="255"/>
      <c r="G51" s="256"/>
      <c r="H51" s="257"/>
      <c r="I51" s="251"/>
      <c r="J51" s="258"/>
      <c r="K51" s="251"/>
      <c r="M51" s="252" t="s">
        <v>2514</v>
      </c>
      <c r="O51" s="240"/>
    </row>
    <row r="52" spans="1:15" ht="12.75">
      <c r="A52" s="249"/>
      <c r="B52" s="253"/>
      <c r="C52" s="809" t="s">
        <v>2515</v>
      </c>
      <c r="D52" s="810"/>
      <c r="E52" s="254">
        <v>0.8316</v>
      </c>
      <c r="F52" s="255"/>
      <c r="G52" s="256"/>
      <c r="H52" s="257"/>
      <c r="I52" s="251"/>
      <c r="J52" s="258"/>
      <c r="K52" s="251"/>
      <c r="M52" s="252" t="s">
        <v>2515</v>
      </c>
      <c r="O52" s="240"/>
    </row>
    <row r="53" spans="1:15" ht="12.75">
      <c r="A53" s="249"/>
      <c r="B53" s="253"/>
      <c r="C53" s="809" t="s">
        <v>2516</v>
      </c>
      <c r="D53" s="810"/>
      <c r="E53" s="254">
        <v>0.6552</v>
      </c>
      <c r="F53" s="255"/>
      <c r="G53" s="256"/>
      <c r="H53" s="257"/>
      <c r="I53" s="251"/>
      <c r="J53" s="258"/>
      <c r="K53" s="251"/>
      <c r="M53" s="252" t="s">
        <v>2516</v>
      </c>
      <c r="O53" s="240"/>
    </row>
    <row r="54" spans="1:15" ht="22.5">
      <c r="A54" s="249"/>
      <c r="B54" s="253"/>
      <c r="C54" s="809" t="s">
        <v>2517</v>
      </c>
      <c r="D54" s="810"/>
      <c r="E54" s="254">
        <v>3.6918</v>
      </c>
      <c r="F54" s="255"/>
      <c r="G54" s="256"/>
      <c r="H54" s="257"/>
      <c r="I54" s="251"/>
      <c r="J54" s="258"/>
      <c r="K54" s="251"/>
      <c r="M54" s="252" t="s">
        <v>2517</v>
      </c>
      <c r="O54" s="240"/>
    </row>
    <row r="55" spans="1:15" ht="22.5">
      <c r="A55" s="249"/>
      <c r="B55" s="253"/>
      <c r="C55" s="809" t="s">
        <v>2518</v>
      </c>
      <c r="D55" s="810"/>
      <c r="E55" s="254">
        <v>0.0662</v>
      </c>
      <c r="F55" s="255"/>
      <c r="G55" s="256"/>
      <c r="H55" s="257"/>
      <c r="I55" s="251"/>
      <c r="J55" s="258"/>
      <c r="K55" s="251"/>
      <c r="M55" s="252" t="s">
        <v>2518</v>
      </c>
      <c r="O55" s="240"/>
    </row>
    <row r="56" spans="1:80" ht="12.75">
      <c r="A56" s="241">
        <v>8</v>
      </c>
      <c r="B56" s="242" t="s">
        <v>1246</v>
      </c>
      <c r="C56" s="243" t="s">
        <v>1247</v>
      </c>
      <c r="D56" s="244" t="s">
        <v>186</v>
      </c>
      <c r="E56" s="245">
        <v>6.782</v>
      </c>
      <c r="F56" s="828"/>
      <c r="G56" s="246">
        <f>E56*F56</f>
        <v>0</v>
      </c>
      <c r="H56" s="247">
        <v>0</v>
      </c>
      <c r="I56" s="248">
        <f>E56*H56</f>
        <v>0</v>
      </c>
      <c r="J56" s="247">
        <v>0</v>
      </c>
      <c r="K56" s="248">
        <f>E56*J56</f>
        <v>0</v>
      </c>
      <c r="O56" s="240">
        <v>2</v>
      </c>
      <c r="AA56" s="213">
        <v>1</v>
      </c>
      <c r="AB56" s="213">
        <v>1</v>
      </c>
      <c r="AC56" s="213">
        <v>1</v>
      </c>
      <c r="AZ56" s="213">
        <v>1</v>
      </c>
      <c r="BA56" s="213">
        <f>IF(AZ56=1,G56,0)</f>
        <v>0</v>
      </c>
      <c r="BB56" s="213">
        <f>IF(AZ56=2,G56,0)</f>
        <v>0</v>
      </c>
      <c r="BC56" s="213">
        <f>IF(AZ56=3,G56,0)</f>
        <v>0</v>
      </c>
      <c r="BD56" s="213">
        <f>IF(AZ56=4,G56,0)</f>
        <v>0</v>
      </c>
      <c r="BE56" s="213">
        <f>IF(AZ56=5,G56,0)</f>
        <v>0</v>
      </c>
      <c r="CA56" s="240">
        <v>1</v>
      </c>
      <c r="CB56" s="240">
        <v>1</v>
      </c>
    </row>
    <row r="57" spans="1:15" ht="12.75">
      <c r="A57" s="249"/>
      <c r="B57" s="250"/>
      <c r="C57" s="768" t="s">
        <v>1228</v>
      </c>
      <c r="D57" s="769"/>
      <c r="E57" s="769"/>
      <c r="F57" s="769"/>
      <c r="G57" s="770"/>
      <c r="I57" s="251"/>
      <c r="K57" s="251"/>
      <c r="L57" s="252" t="s">
        <v>1228</v>
      </c>
      <c r="O57" s="240">
        <v>3</v>
      </c>
    </row>
    <row r="58" spans="1:15" ht="12.75">
      <c r="A58" s="249"/>
      <c r="B58" s="250"/>
      <c r="C58" s="768" t="s">
        <v>1229</v>
      </c>
      <c r="D58" s="769"/>
      <c r="E58" s="769"/>
      <c r="F58" s="769"/>
      <c r="G58" s="770"/>
      <c r="I58" s="251"/>
      <c r="K58" s="251"/>
      <c r="L58" s="252" t="s">
        <v>1229</v>
      </c>
      <c r="O58" s="240">
        <v>3</v>
      </c>
    </row>
    <row r="59" spans="1:15" ht="12.75">
      <c r="A59" s="249"/>
      <c r="B59" s="250"/>
      <c r="C59" s="768" t="s">
        <v>1230</v>
      </c>
      <c r="D59" s="769"/>
      <c r="E59" s="769"/>
      <c r="F59" s="769"/>
      <c r="G59" s="770"/>
      <c r="I59" s="251"/>
      <c r="K59" s="251"/>
      <c r="L59" s="252" t="s">
        <v>1230</v>
      </c>
      <c r="O59" s="240">
        <v>3</v>
      </c>
    </row>
    <row r="60" spans="1:15" ht="22.5">
      <c r="A60" s="249"/>
      <c r="B60" s="253"/>
      <c r="C60" s="809" t="s">
        <v>2519</v>
      </c>
      <c r="D60" s="810"/>
      <c r="E60" s="254">
        <v>2.1924</v>
      </c>
      <c r="F60" s="255"/>
      <c r="G60" s="256"/>
      <c r="H60" s="257"/>
      <c r="I60" s="251"/>
      <c r="J60" s="258"/>
      <c r="K60" s="251"/>
      <c r="M60" s="252" t="s">
        <v>2519</v>
      </c>
      <c r="O60" s="240"/>
    </row>
    <row r="61" spans="1:15" ht="12.75">
      <c r="A61" s="249"/>
      <c r="B61" s="253"/>
      <c r="C61" s="809" t="s">
        <v>2515</v>
      </c>
      <c r="D61" s="810"/>
      <c r="E61" s="254">
        <v>0.8316</v>
      </c>
      <c r="F61" s="255"/>
      <c r="G61" s="256"/>
      <c r="H61" s="257"/>
      <c r="I61" s="251"/>
      <c r="J61" s="258"/>
      <c r="K61" s="251"/>
      <c r="M61" s="252" t="s">
        <v>2515</v>
      </c>
      <c r="O61" s="240"/>
    </row>
    <row r="62" spans="1:15" ht="22.5">
      <c r="A62" s="249"/>
      <c r="B62" s="253"/>
      <c r="C62" s="809" t="s">
        <v>2517</v>
      </c>
      <c r="D62" s="810"/>
      <c r="E62" s="254">
        <v>3.6918</v>
      </c>
      <c r="F62" s="255"/>
      <c r="G62" s="256"/>
      <c r="H62" s="257"/>
      <c r="I62" s="251"/>
      <c r="J62" s="258"/>
      <c r="K62" s="251"/>
      <c r="M62" s="252" t="s">
        <v>2517</v>
      </c>
      <c r="O62" s="240"/>
    </row>
    <row r="63" spans="1:15" ht="22.5">
      <c r="A63" s="249"/>
      <c r="B63" s="253"/>
      <c r="C63" s="809" t="s">
        <v>2518</v>
      </c>
      <c r="D63" s="810"/>
      <c r="E63" s="254">
        <v>0.0662</v>
      </c>
      <c r="F63" s="255"/>
      <c r="G63" s="256"/>
      <c r="H63" s="257"/>
      <c r="I63" s="251"/>
      <c r="J63" s="258"/>
      <c r="K63" s="251"/>
      <c r="M63" s="252" t="s">
        <v>2518</v>
      </c>
      <c r="O63" s="240"/>
    </row>
    <row r="64" spans="1:80" ht="12.75">
      <c r="A64" s="241">
        <v>9</v>
      </c>
      <c r="B64" s="242" t="s">
        <v>1248</v>
      </c>
      <c r="C64" s="243" t="s">
        <v>1249</v>
      </c>
      <c r="D64" s="244" t="s">
        <v>186</v>
      </c>
      <c r="E64" s="245">
        <v>14.116</v>
      </c>
      <c r="F64" s="828"/>
      <c r="G64" s="246">
        <f>E64*F64</f>
        <v>0</v>
      </c>
      <c r="H64" s="247">
        <v>0</v>
      </c>
      <c r="I64" s="248">
        <f>E64*H64</f>
        <v>0</v>
      </c>
      <c r="J64" s="247">
        <v>0</v>
      </c>
      <c r="K64" s="248">
        <f>E64*J64</f>
        <v>0</v>
      </c>
      <c r="O64" s="240">
        <v>2</v>
      </c>
      <c r="AA64" s="213">
        <v>1</v>
      </c>
      <c r="AB64" s="213">
        <v>1</v>
      </c>
      <c r="AC64" s="213">
        <v>1</v>
      </c>
      <c r="AZ64" s="213">
        <v>1</v>
      </c>
      <c r="BA64" s="213">
        <f>IF(AZ64=1,G64,0)</f>
        <v>0</v>
      </c>
      <c r="BB64" s="213">
        <f>IF(AZ64=2,G64,0)</f>
        <v>0</v>
      </c>
      <c r="BC64" s="213">
        <f>IF(AZ64=3,G64,0)</f>
        <v>0</v>
      </c>
      <c r="BD64" s="213">
        <f>IF(AZ64=4,G64,0)</f>
        <v>0</v>
      </c>
      <c r="BE64" s="213">
        <f>IF(AZ64=5,G64,0)</f>
        <v>0</v>
      </c>
      <c r="CA64" s="240">
        <v>1</v>
      </c>
      <c r="CB64" s="240">
        <v>1</v>
      </c>
    </row>
    <row r="65" spans="1:15" ht="12.75">
      <c r="A65" s="249"/>
      <c r="B65" s="250"/>
      <c r="C65" s="768" t="s">
        <v>1250</v>
      </c>
      <c r="D65" s="769"/>
      <c r="E65" s="769"/>
      <c r="F65" s="769"/>
      <c r="G65" s="770"/>
      <c r="I65" s="251"/>
      <c r="K65" s="251"/>
      <c r="L65" s="252" t="s">
        <v>1250</v>
      </c>
      <c r="O65" s="240">
        <v>3</v>
      </c>
    </row>
    <row r="66" spans="1:15" ht="12.75">
      <c r="A66" s="249"/>
      <c r="B66" s="253"/>
      <c r="C66" s="809" t="s">
        <v>2520</v>
      </c>
      <c r="D66" s="810"/>
      <c r="E66" s="254">
        <v>27.1278</v>
      </c>
      <c r="F66" s="255"/>
      <c r="G66" s="256"/>
      <c r="H66" s="257"/>
      <c r="I66" s="251"/>
      <c r="J66" s="258"/>
      <c r="K66" s="251"/>
      <c r="M66" s="252" t="s">
        <v>2520</v>
      </c>
      <c r="O66" s="240"/>
    </row>
    <row r="67" spans="1:15" ht="12.75">
      <c r="A67" s="249"/>
      <c r="B67" s="253"/>
      <c r="C67" s="809" t="s">
        <v>2521</v>
      </c>
      <c r="D67" s="810"/>
      <c r="E67" s="254">
        <v>33.9097</v>
      </c>
      <c r="F67" s="255"/>
      <c r="G67" s="256"/>
      <c r="H67" s="257"/>
      <c r="I67" s="251"/>
      <c r="J67" s="258"/>
      <c r="K67" s="251"/>
      <c r="M67" s="252" t="s">
        <v>2521</v>
      </c>
      <c r="O67" s="240"/>
    </row>
    <row r="68" spans="1:15" ht="12.75">
      <c r="A68" s="249"/>
      <c r="B68" s="253"/>
      <c r="C68" s="809" t="s">
        <v>2522</v>
      </c>
      <c r="D68" s="810"/>
      <c r="E68" s="254">
        <v>-46.9215</v>
      </c>
      <c r="F68" s="255"/>
      <c r="G68" s="256"/>
      <c r="H68" s="257"/>
      <c r="I68" s="251"/>
      <c r="J68" s="258"/>
      <c r="K68" s="251"/>
      <c r="M68" s="252" t="s">
        <v>2522</v>
      </c>
      <c r="O68" s="240"/>
    </row>
    <row r="69" spans="1:80" ht="12.75">
      <c r="A69" s="241">
        <v>10</v>
      </c>
      <c r="B69" s="242" t="s">
        <v>1254</v>
      </c>
      <c r="C69" s="243" t="s">
        <v>1255</v>
      </c>
      <c r="D69" s="244" t="s">
        <v>186</v>
      </c>
      <c r="E69" s="245">
        <v>282.32</v>
      </c>
      <c r="F69" s="828"/>
      <c r="G69" s="246">
        <f>E69*F69</f>
        <v>0</v>
      </c>
      <c r="H69" s="247">
        <v>0</v>
      </c>
      <c r="I69" s="248">
        <f>E69*H69</f>
        <v>0</v>
      </c>
      <c r="J69" s="247">
        <v>0</v>
      </c>
      <c r="K69" s="248">
        <f>E69*J69</f>
        <v>0</v>
      </c>
      <c r="O69" s="240">
        <v>2</v>
      </c>
      <c r="AA69" s="213">
        <v>1</v>
      </c>
      <c r="AB69" s="213">
        <v>1</v>
      </c>
      <c r="AC69" s="213">
        <v>1</v>
      </c>
      <c r="AZ69" s="213">
        <v>1</v>
      </c>
      <c r="BA69" s="213">
        <f>IF(AZ69=1,G69,0)</f>
        <v>0</v>
      </c>
      <c r="BB69" s="213">
        <f>IF(AZ69=2,G69,0)</f>
        <v>0</v>
      </c>
      <c r="BC69" s="213">
        <f>IF(AZ69=3,G69,0)</f>
        <v>0</v>
      </c>
      <c r="BD69" s="213">
        <f>IF(AZ69=4,G69,0)</f>
        <v>0</v>
      </c>
      <c r="BE69" s="213">
        <f>IF(AZ69=5,G69,0)</f>
        <v>0</v>
      </c>
      <c r="CA69" s="240">
        <v>1</v>
      </c>
      <c r="CB69" s="240">
        <v>1</v>
      </c>
    </row>
    <row r="70" spans="1:15" ht="12.75">
      <c r="A70" s="249"/>
      <c r="B70" s="250"/>
      <c r="C70" s="768" t="s">
        <v>1256</v>
      </c>
      <c r="D70" s="769"/>
      <c r="E70" s="769"/>
      <c r="F70" s="769"/>
      <c r="G70" s="770"/>
      <c r="I70" s="251"/>
      <c r="K70" s="251"/>
      <c r="L70" s="252" t="s">
        <v>1256</v>
      </c>
      <c r="O70" s="240">
        <v>3</v>
      </c>
    </row>
    <row r="71" spans="1:15" ht="12.75">
      <c r="A71" s="249"/>
      <c r="B71" s="253"/>
      <c r="C71" s="809" t="s">
        <v>2523</v>
      </c>
      <c r="D71" s="810"/>
      <c r="E71" s="254">
        <v>282.32</v>
      </c>
      <c r="F71" s="255"/>
      <c r="G71" s="256"/>
      <c r="H71" s="257"/>
      <c r="I71" s="251"/>
      <c r="J71" s="258"/>
      <c r="K71" s="251"/>
      <c r="M71" s="252" t="s">
        <v>2523</v>
      </c>
      <c r="O71" s="240"/>
    </row>
    <row r="72" spans="1:80" ht="12.75">
      <c r="A72" s="241">
        <v>11</v>
      </c>
      <c r="B72" s="242" t="s">
        <v>1258</v>
      </c>
      <c r="C72" s="243" t="s">
        <v>1259</v>
      </c>
      <c r="D72" s="244" t="s">
        <v>186</v>
      </c>
      <c r="E72" s="245">
        <v>6.782</v>
      </c>
      <c r="F72" s="828"/>
      <c r="G72" s="246">
        <f>E72*F72</f>
        <v>0</v>
      </c>
      <c r="H72" s="247">
        <v>0</v>
      </c>
      <c r="I72" s="248">
        <f>E72*H72</f>
        <v>0</v>
      </c>
      <c r="J72" s="247">
        <v>0</v>
      </c>
      <c r="K72" s="248">
        <f>E72*J72</f>
        <v>0</v>
      </c>
      <c r="O72" s="240">
        <v>2</v>
      </c>
      <c r="AA72" s="213">
        <v>1</v>
      </c>
      <c r="AB72" s="213">
        <v>1</v>
      </c>
      <c r="AC72" s="213">
        <v>1</v>
      </c>
      <c r="AZ72" s="213">
        <v>1</v>
      </c>
      <c r="BA72" s="213">
        <f>IF(AZ72=1,G72,0)</f>
        <v>0</v>
      </c>
      <c r="BB72" s="213">
        <f>IF(AZ72=2,G72,0)</f>
        <v>0</v>
      </c>
      <c r="BC72" s="213">
        <f>IF(AZ72=3,G72,0)</f>
        <v>0</v>
      </c>
      <c r="BD72" s="213">
        <f>IF(AZ72=4,G72,0)</f>
        <v>0</v>
      </c>
      <c r="BE72" s="213">
        <f>IF(AZ72=5,G72,0)</f>
        <v>0</v>
      </c>
      <c r="CA72" s="240">
        <v>1</v>
      </c>
      <c r="CB72" s="240">
        <v>1</v>
      </c>
    </row>
    <row r="73" spans="1:15" ht="12.75">
      <c r="A73" s="249"/>
      <c r="B73" s="250"/>
      <c r="C73" s="768" t="s">
        <v>1260</v>
      </c>
      <c r="D73" s="769"/>
      <c r="E73" s="769"/>
      <c r="F73" s="769"/>
      <c r="G73" s="770"/>
      <c r="I73" s="251"/>
      <c r="K73" s="251"/>
      <c r="L73" s="252" t="s">
        <v>1260</v>
      </c>
      <c r="O73" s="240">
        <v>3</v>
      </c>
    </row>
    <row r="74" spans="1:15" ht="12.75">
      <c r="A74" s="249"/>
      <c r="B74" s="253"/>
      <c r="C74" s="809" t="s">
        <v>2524</v>
      </c>
      <c r="D74" s="810"/>
      <c r="E74" s="254">
        <v>6.782</v>
      </c>
      <c r="F74" s="255"/>
      <c r="G74" s="256"/>
      <c r="H74" s="257"/>
      <c r="I74" s="251"/>
      <c r="J74" s="258"/>
      <c r="K74" s="251"/>
      <c r="M74" s="252" t="s">
        <v>2524</v>
      </c>
      <c r="O74" s="240"/>
    </row>
    <row r="75" spans="1:80" ht="12.75">
      <c r="A75" s="241">
        <v>12</v>
      </c>
      <c r="B75" s="242" t="s">
        <v>1262</v>
      </c>
      <c r="C75" s="243" t="s">
        <v>1263</v>
      </c>
      <c r="D75" s="244" t="s">
        <v>186</v>
      </c>
      <c r="E75" s="245">
        <v>135.64</v>
      </c>
      <c r="F75" s="828"/>
      <c r="G75" s="246">
        <f>E75*F75</f>
        <v>0</v>
      </c>
      <c r="H75" s="247">
        <v>0</v>
      </c>
      <c r="I75" s="248">
        <f>E75*H75</f>
        <v>0</v>
      </c>
      <c r="J75" s="247">
        <v>0</v>
      </c>
      <c r="K75" s="248">
        <f>E75*J75</f>
        <v>0</v>
      </c>
      <c r="O75" s="240">
        <v>2</v>
      </c>
      <c r="AA75" s="213">
        <v>1</v>
      </c>
      <c r="AB75" s="213">
        <v>1</v>
      </c>
      <c r="AC75" s="213">
        <v>1</v>
      </c>
      <c r="AZ75" s="213">
        <v>1</v>
      </c>
      <c r="BA75" s="213">
        <f>IF(AZ75=1,G75,0)</f>
        <v>0</v>
      </c>
      <c r="BB75" s="213">
        <f>IF(AZ75=2,G75,0)</f>
        <v>0</v>
      </c>
      <c r="BC75" s="213">
        <f>IF(AZ75=3,G75,0)</f>
        <v>0</v>
      </c>
      <c r="BD75" s="213">
        <f>IF(AZ75=4,G75,0)</f>
        <v>0</v>
      </c>
      <c r="BE75" s="213">
        <f>IF(AZ75=5,G75,0)</f>
        <v>0</v>
      </c>
      <c r="CA75" s="240">
        <v>1</v>
      </c>
      <c r="CB75" s="240">
        <v>1</v>
      </c>
    </row>
    <row r="76" spans="1:15" ht="12.75">
      <c r="A76" s="249"/>
      <c r="B76" s="250"/>
      <c r="C76" s="768" t="s">
        <v>1256</v>
      </c>
      <c r="D76" s="769"/>
      <c r="E76" s="769"/>
      <c r="F76" s="769"/>
      <c r="G76" s="770"/>
      <c r="I76" s="251"/>
      <c r="K76" s="251"/>
      <c r="L76" s="252" t="s">
        <v>1256</v>
      </c>
      <c r="O76" s="240">
        <v>3</v>
      </c>
    </row>
    <row r="77" spans="1:15" ht="12.75">
      <c r="A77" s="249"/>
      <c r="B77" s="253"/>
      <c r="C77" s="809" t="s">
        <v>2525</v>
      </c>
      <c r="D77" s="810"/>
      <c r="E77" s="254">
        <v>135.64</v>
      </c>
      <c r="F77" s="255"/>
      <c r="G77" s="256"/>
      <c r="H77" s="257"/>
      <c r="I77" s="251"/>
      <c r="J77" s="258"/>
      <c r="K77" s="251"/>
      <c r="M77" s="252" t="s">
        <v>2525</v>
      </c>
      <c r="O77" s="240"/>
    </row>
    <row r="78" spans="1:80" ht="12.75">
      <c r="A78" s="241">
        <v>13</v>
      </c>
      <c r="B78" s="242" t="s">
        <v>1265</v>
      </c>
      <c r="C78" s="243" t="s">
        <v>1266</v>
      </c>
      <c r="D78" s="244" t="s">
        <v>186</v>
      </c>
      <c r="E78" s="245">
        <v>20.898</v>
      </c>
      <c r="F78" s="828"/>
      <c r="G78" s="246">
        <f>E78*F78</f>
        <v>0</v>
      </c>
      <c r="H78" s="247">
        <v>0</v>
      </c>
      <c r="I78" s="248">
        <f>E78*H78</f>
        <v>0</v>
      </c>
      <c r="J78" s="247">
        <v>0</v>
      </c>
      <c r="K78" s="248">
        <f>E78*J78</f>
        <v>0</v>
      </c>
      <c r="O78" s="240">
        <v>2</v>
      </c>
      <c r="AA78" s="213">
        <v>1</v>
      </c>
      <c r="AB78" s="213">
        <v>1</v>
      </c>
      <c r="AC78" s="213">
        <v>1</v>
      </c>
      <c r="AZ78" s="213">
        <v>1</v>
      </c>
      <c r="BA78" s="213">
        <f>IF(AZ78=1,G78,0)</f>
        <v>0</v>
      </c>
      <c r="BB78" s="213">
        <f>IF(AZ78=2,G78,0)</f>
        <v>0</v>
      </c>
      <c r="BC78" s="213">
        <f>IF(AZ78=3,G78,0)</f>
        <v>0</v>
      </c>
      <c r="BD78" s="213">
        <f>IF(AZ78=4,G78,0)</f>
        <v>0</v>
      </c>
      <c r="BE78" s="213">
        <f>IF(AZ78=5,G78,0)</f>
        <v>0</v>
      </c>
      <c r="CA78" s="240">
        <v>1</v>
      </c>
      <c r="CB78" s="240">
        <v>1</v>
      </c>
    </row>
    <row r="79" spans="1:15" ht="12.75">
      <c r="A79" s="249"/>
      <c r="B79" s="250"/>
      <c r="C79" s="768" t="s">
        <v>1977</v>
      </c>
      <c r="D79" s="769"/>
      <c r="E79" s="769"/>
      <c r="F79" s="769"/>
      <c r="G79" s="770"/>
      <c r="I79" s="251"/>
      <c r="K79" s="251"/>
      <c r="L79" s="252" t="s">
        <v>1977</v>
      </c>
      <c r="O79" s="240">
        <v>3</v>
      </c>
    </row>
    <row r="80" spans="1:15" ht="12.75">
      <c r="A80" s="249"/>
      <c r="B80" s="253"/>
      <c r="C80" s="809" t="s">
        <v>2520</v>
      </c>
      <c r="D80" s="810"/>
      <c r="E80" s="254">
        <v>27.1278</v>
      </c>
      <c r="F80" s="255"/>
      <c r="G80" s="256"/>
      <c r="H80" s="257"/>
      <c r="I80" s="251"/>
      <c r="J80" s="258"/>
      <c r="K80" s="251"/>
      <c r="M80" s="252" t="s">
        <v>2520</v>
      </c>
      <c r="O80" s="240"/>
    </row>
    <row r="81" spans="1:15" ht="12.75">
      <c r="A81" s="249"/>
      <c r="B81" s="253"/>
      <c r="C81" s="809" t="s">
        <v>2521</v>
      </c>
      <c r="D81" s="810"/>
      <c r="E81" s="254">
        <v>33.9097</v>
      </c>
      <c r="F81" s="255"/>
      <c r="G81" s="256"/>
      <c r="H81" s="257"/>
      <c r="I81" s="251"/>
      <c r="J81" s="258"/>
      <c r="K81" s="251"/>
      <c r="M81" s="252" t="s">
        <v>2521</v>
      </c>
      <c r="O81" s="240"/>
    </row>
    <row r="82" spans="1:15" ht="12.75">
      <c r="A82" s="249"/>
      <c r="B82" s="253"/>
      <c r="C82" s="809" t="s">
        <v>2522</v>
      </c>
      <c r="D82" s="810"/>
      <c r="E82" s="254">
        <v>-46.9215</v>
      </c>
      <c r="F82" s="255"/>
      <c r="G82" s="256"/>
      <c r="H82" s="257"/>
      <c r="I82" s="251"/>
      <c r="J82" s="258"/>
      <c r="K82" s="251"/>
      <c r="M82" s="252" t="s">
        <v>2522</v>
      </c>
      <c r="O82" s="240"/>
    </row>
    <row r="83" spans="1:15" ht="12.75">
      <c r="A83" s="249"/>
      <c r="B83" s="253"/>
      <c r="C83" s="809" t="s">
        <v>2524</v>
      </c>
      <c r="D83" s="810"/>
      <c r="E83" s="254">
        <v>6.782</v>
      </c>
      <c r="F83" s="255"/>
      <c r="G83" s="256"/>
      <c r="H83" s="257"/>
      <c r="I83" s="251"/>
      <c r="J83" s="258"/>
      <c r="K83" s="251"/>
      <c r="M83" s="252" t="s">
        <v>2524</v>
      </c>
      <c r="O83" s="240"/>
    </row>
    <row r="84" spans="1:80" ht="12.75">
      <c r="A84" s="241">
        <v>14</v>
      </c>
      <c r="B84" s="242" t="s">
        <v>1268</v>
      </c>
      <c r="C84" s="243" t="s">
        <v>1269</v>
      </c>
      <c r="D84" s="244" t="s">
        <v>186</v>
      </c>
      <c r="E84" s="245">
        <v>14.116</v>
      </c>
      <c r="F84" s="828"/>
      <c r="G84" s="246">
        <f>E84*F84</f>
        <v>0</v>
      </c>
      <c r="H84" s="247">
        <v>0</v>
      </c>
      <c r="I84" s="248">
        <f>E84*H84</f>
        <v>0</v>
      </c>
      <c r="J84" s="247">
        <v>0</v>
      </c>
      <c r="K84" s="248">
        <f>E84*J84</f>
        <v>0</v>
      </c>
      <c r="O84" s="240">
        <v>2</v>
      </c>
      <c r="AA84" s="213">
        <v>1</v>
      </c>
      <c r="AB84" s="213">
        <v>1</v>
      </c>
      <c r="AC84" s="213">
        <v>1</v>
      </c>
      <c r="AZ84" s="213">
        <v>1</v>
      </c>
      <c r="BA84" s="213">
        <f>IF(AZ84=1,G84,0)</f>
        <v>0</v>
      </c>
      <c r="BB84" s="213">
        <f>IF(AZ84=2,G84,0)</f>
        <v>0</v>
      </c>
      <c r="BC84" s="213">
        <f>IF(AZ84=3,G84,0)</f>
        <v>0</v>
      </c>
      <c r="BD84" s="213">
        <f>IF(AZ84=4,G84,0)</f>
        <v>0</v>
      </c>
      <c r="BE84" s="213">
        <f>IF(AZ84=5,G84,0)</f>
        <v>0</v>
      </c>
      <c r="CA84" s="240">
        <v>1</v>
      </c>
      <c r="CB84" s="240">
        <v>1</v>
      </c>
    </row>
    <row r="85" spans="1:15" ht="12.75">
      <c r="A85" s="249"/>
      <c r="B85" s="253"/>
      <c r="C85" s="809" t="s">
        <v>2520</v>
      </c>
      <c r="D85" s="810"/>
      <c r="E85" s="254">
        <v>27.1278</v>
      </c>
      <c r="F85" s="255"/>
      <c r="G85" s="256"/>
      <c r="H85" s="257"/>
      <c r="I85" s="251"/>
      <c r="J85" s="258"/>
      <c r="K85" s="251"/>
      <c r="M85" s="252" t="s">
        <v>2520</v>
      </c>
      <c r="O85" s="240"/>
    </row>
    <row r="86" spans="1:15" ht="12.75">
      <c r="A86" s="249"/>
      <c r="B86" s="253"/>
      <c r="C86" s="809" t="s">
        <v>2521</v>
      </c>
      <c r="D86" s="810"/>
      <c r="E86" s="254">
        <v>33.9097</v>
      </c>
      <c r="F86" s="255"/>
      <c r="G86" s="256"/>
      <c r="H86" s="257"/>
      <c r="I86" s="251"/>
      <c r="J86" s="258"/>
      <c r="K86" s="251"/>
      <c r="M86" s="252" t="s">
        <v>2521</v>
      </c>
      <c r="O86" s="240"/>
    </row>
    <row r="87" spans="1:15" ht="12.75">
      <c r="A87" s="249"/>
      <c r="B87" s="253"/>
      <c r="C87" s="809" t="s">
        <v>2522</v>
      </c>
      <c r="D87" s="810"/>
      <c r="E87" s="254">
        <v>-46.9215</v>
      </c>
      <c r="F87" s="255"/>
      <c r="G87" s="256"/>
      <c r="H87" s="257"/>
      <c r="I87" s="251"/>
      <c r="J87" s="258"/>
      <c r="K87" s="251"/>
      <c r="M87" s="252" t="s">
        <v>2522</v>
      </c>
      <c r="O87" s="240"/>
    </row>
    <row r="88" spans="1:80" ht="12.75">
      <c r="A88" s="241">
        <v>15</v>
      </c>
      <c r="B88" s="242" t="s">
        <v>1270</v>
      </c>
      <c r="C88" s="243" t="s">
        <v>1271</v>
      </c>
      <c r="D88" s="244" t="s">
        <v>186</v>
      </c>
      <c r="E88" s="245">
        <v>6.782</v>
      </c>
      <c r="F88" s="828"/>
      <c r="G88" s="246">
        <f>E88*F88</f>
        <v>0</v>
      </c>
      <c r="H88" s="247">
        <v>0</v>
      </c>
      <c r="I88" s="248">
        <f>E88*H88</f>
        <v>0</v>
      </c>
      <c r="J88" s="247">
        <v>0</v>
      </c>
      <c r="K88" s="248">
        <f>E88*J88</f>
        <v>0</v>
      </c>
      <c r="O88" s="240">
        <v>2</v>
      </c>
      <c r="AA88" s="213">
        <v>1</v>
      </c>
      <c r="AB88" s="213">
        <v>1</v>
      </c>
      <c r="AC88" s="213">
        <v>1</v>
      </c>
      <c r="AZ88" s="213">
        <v>1</v>
      </c>
      <c r="BA88" s="213">
        <f>IF(AZ88=1,G88,0)</f>
        <v>0</v>
      </c>
      <c r="BB88" s="213">
        <f>IF(AZ88=2,G88,0)</f>
        <v>0</v>
      </c>
      <c r="BC88" s="213">
        <f>IF(AZ88=3,G88,0)</f>
        <v>0</v>
      </c>
      <c r="BD88" s="213">
        <f>IF(AZ88=4,G88,0)</f>
        <v>0</v>
      </c>
      <c r="BE88" s="213">
        <f>IF(AZ88=5,G88,0)</f>
        <v>0</v>
      </c>
      <c r="CA88" s="240">
        <v>1</v>
      </c>
      <c r="CB88" s="240">
        <v>1</v>
      </c>
    </row>
    <row r="89" spans="1:15" ht="12.75">
      <c r="A89" s="249"/>
      <c r="B89" s="253"/>
      <c r="C89" s="809" t="s">
        <v>2524</v>
      </c>
      <c r="D89" s="810"/>
      <c r="E89" s="254">
        <v>6.782</v>
      </c>
      <c r="F89" s="255"/>
      <c r="G89" s="256"/>
      <c r="H89" s="257"/>
      <c r="I89" s="251"/>
      <c r="J89" s="258"/>
      <c r="K89" s="251"/>
      <c r="M89" s="252" t="s">
        <v>2524</v>
      </c>
      <c r="O89" s="240"/>
    </row>
    <row r="90" spans="1:80" ht="12.75">
      <c r="A90" s="241">
        <v>16</v>
      </c>
      <c r="B90" s="242" t="s">
        <v>1272</v>
      </c>
      <c r="C90" s="243" t="s">
        <v>1273</v>
      </c>
      <c r="D90" s="244" t="s">
        <v>183</v>
      </c>
      <c r="E90" s="245">
        <v>152.03</v>
      </c>
      <c r="F90" s="828"/>
      <c r="G90" s="246">
        <f>E90*F90</f>
        <v>0</v>
      </c>
      <c r="H90" s="247">
        <v>0.00099</v>
      </c>
      <c r="I90" s="248">
        <f>E90*H90</f>
        <v>0.1505097</v>
      </c>
      <c r="J90" s="247">
        <v>0</v>
      </c>
      <c r="K90" s="248">
        <f>E90*J90</f>
        <v>0</v>
      </c>
      <c r="O90" s="240">
        <v>2</v>
      </c>
      <c r="AA90" s="213">
        <v>1</v>
      </c>
      <c r="AB90" s="213">
        <v>1</v>
      </c>
      <c r="AC90" s="213">
        <v>1</v>
      </c>
      <c r="AZ90" s="213">
        <v>1</v>
      </c>
      <c r="BA90" s="213">
        <f>IF(AZ90=1,G90,0)</f>
        <v>0</v>
      </c>
      <c r="BB90" s="213">
        <f>IF(AZ90=2,G90,0)</f>
        <v>0</v>
      </c>
      <c r="BC90" s="213">
        <f>IF(AZ90=3,G90,0)</f>
        <v>0</v>
      </c>
      <c r="BD90" s="213">
        <f>IF(AZ90=4,G90,0)</f>
        <v>0</v>
      </c>
      <c r="BE90" s="213">
        <f>IF(AZ90=5,G90,0)</f>
        <v>0</v>
      </c>
      <c r="CA90" s="240">
        <v>1</v>
      </c>
      <c r="CB90" s="240">
        <v>1</v>
      </c>
    </row>
    <row r="91" spans="1:15" ht="12.75">
      <c r="A91" s="249"/>
      <c r="B91" s="253"/>
      <c r="C91" s="809" t="s">
        <v>2526</v>
      </c>
      <c r="D91" s="810"/>
      <c r="E91" s="254">
        <v>34.16</v>
      </c>
      <c r="F91" s="255"/>
      <c r="G91" s="256"/>
      <c r="H91" s="257"/>
      <c r="I91" s="251"/>
      <c r="J91" s="258"/>
      <c r="K91" s="251"/>
      <c r="M91" s="252" t="s">
        <v>2526</v>
      </c>
      <c r="O91" s="240"/>
    </row>
    <row r="92" spans="1:15" ht="12.75">
      <c r="A92" s="249"/>
      <c r="B92" s="253"/>
      <c r="C92" s="809" t="s">
        <v>2527</v>
      </c>
      <c r="D92" s="810"/>
      <c r="E92" s="254">
        <v>19.8</v>
      </c>
      <c r="F92" s="255"/>
      <c r="G92" s="256"/>
      <c r="H92" s="257"/>
      <c r="I92" s="251"/>
      <c r="J92" s="258"/>
      <c r="K92" s="251"/>
      <c r="M92" s="252" t="s">
        <v>2527</v>
      </c>
      <c r="O92" s="240"/>
    </row>
    <row r="93" spans="1:15" ht="12.75">
      <c r="A93" s="249"/>
      <c r="B93" s="253"/>
      <c r="C93" s="809" t="s">
        <v>2528</v>
      </c>
      <c r="D93" s="810"/>
      <c r="E93" s="254">
        <v>14.56</v>
      </c>
      <c r="F93" s="255"/>
      <c r="G93" s="256"/>
      <c r="H93" s="257"/>
      <c r="I93" s="251"/>
      <c r="J93" s="258"/>
      <c r="K93" s="251"/>
      <c r="M93" s="252" t="s">
        <v>2528</v>
      </c>
      <c r="O93" s="240"/>
    </row>
    <row r="94" spans="1:15" ht="12.75">
      <c r="A94" s="249"/>
      <c r="B94" s="253"/>
      <c r="C94" s="809" t="s">
        <v>2529</v>
      </c>
      <c r="D94" s="810"/>
      <c r="E94" s="254">
        <v>82.04</v>
      </c>
      <c r="F94" s="255"/>
      <c r="G94" s="256"/>
      <c r="H94" s="257"/>
      <c r="I94" s="251"/>
      <c r="J94" s="258"/>
      <c r="K94" s="251"/>
      <c r="M94" s="252" t="s">
        <v>2529</v>
      </c>
      <c r="O94" s="240"/>
    </row>
    <row r="95" spans="1:15" ht="12.75">
      <c r="A95" s="249"/>
      <c r="B95" s="253"/>
      <c r="C95" s="809" t="s">
        <v>2530</v>
      </c>
      <c r="D95" s="810"/>
      <c r="E95" s="254">
        <v>1.47</v>
      </c>
      <c r="F95" s="255"/>
      <c r="G95" s="256"/>
      <c r="H95" s="257"/>
      <c r="I95" s="251"/>
      <c r="J95" s="258"/>
      <c r="K95" s="251"/>
      <c r="M95" s="252" t="s">
        <v>2530</v>
      </c>
      <c r="O95" s="240"/>
    </row>
    <row r="96" spans="1:80" ht="12.75">
      <c r="A96" s="241">
        <v>17</v>
      </c>
      <c r="B96" s="242" t="s">
        <v>1276</v>
      </c>
      <c r="C96" s="243" t="s">
        <v>1277</v>
      </c>
      <c r="D96" s="244" t="s">
        <v>183</v>
      </c>
      <c r="E96" s="245">
        <v>152.03</v>
      </c>
      <c r="F96" s="828"/>
      <c r="G96" s="246">
        <f>E96*F96</f>
        <v>0</v>
      </c>
      <c r="H96" s="247">
        <v>0</v>
      </c>
      <c r="I96" s="248">
        <f>E96*H96</f>
        <v>0</v>
      </c>
      <c r="J96" s="247">
        <v>0</v>
      </c>
      <c r="K96" s="248">
        <f>E96*J96</f>
        <v>0</v>
      </c>
      <c r="O96" s="240">
        <v>2</v>
      </c>
      <c r="AA96" s="213">
        <v>1</v>
      </c>
      <c r="AB96" s="213">
        <v>1</v>
      </c>
      <c r="AC96" s="213">
        <v>1</v>
      </c>
      <c r="AZ96" s="213">
        <v>1</v>
      </c>
      <c r="BA96" s="213">
        <f>IF(AZ96=1,G96,0)</f>
        <v>0</v>
      </c>
      <c r="BB96" s="213">
        <f>IF(AZ96=2,G96,0)</f>
        <v>0</v>
      </c>
      <c r="BC96" s="213">
        <f>IF(AZ96=3,G96,0)</f>
        <v>0</v>
      </c>
      <c r="BD96" s="213">
        <f>IF(AZ96=4,G96,0)</f>
        <v>0</v>
      </c>
      <c r="BE96" s="213">
        <f>IF(AZ96=5,G96,0)</f>
        <v>0</v>
      </c>
      <c r="CA96" s="240">
        <v>1</v>
      </c>
      <c r="CB96" s="240">
        <v>1</v>
      </c>
    </row>
    <row r="97" spans="1:15" ht="12.75">
      <c r="A97" s="249"/>
      <c r="B97" s="253"/>
      <c r="C97" s="809" t="s">
        <v>2526</v>
      </c>
      <c r="D97" s="810"/>
      <c r="E97" s="254">
        <v>34.16</v>
      </c>
      <c r="F97" s="255"/>
      <c r="G97" s="256"/>
      <c r="H97" s="257"/>
      <c r="I97" s="251"/>
      <c r="J97" s="258"/>
      <c r="K97" s="251"/>
      <c r="M97" s="252" t="s">
        <v>2526</v>
      </c>
      <c r="O97" s="240"/>
    </row>
    <row r="98" spans="1:15" ht="12.75">
      <c r="A98" s="249"/>
      <c r="B98" s="253"/>
      <c r="C98" s="809" t="s">
        <v>2527</v>
      </c>
      <c r="D98" s="810"/>
      <c r="E98" s="254">
        <v>19.8</v>
      </c>
      <c r="F98" s="255"/>
      <c r="G98" s="256"/>
      <c r="H98" s="257"/>
      <c r="I98" s="251"/>
      <c r="J98" s="258"/>
      <c r="K98" s="251"/>
      <c r="M98" s="252" t="s">
        <v>2527</v>
      </c>
      <c r="O98" s="240"/>
    </row>
    <row r="99" spans="1:15" ht="12.75">
      <c r="A99" s="249"/>
      <c r="B99" s="253"/>
      <c r="C99" s="809" t="s">
        <v>2528</v>
      </c>
      <c r="D99" s="810"/>
      <c r="E99" s="254">
        <v>14.56</v>
      </c>
      <c r="F99" s="255"/>
      <c r="G99" s="256"/>
      <c r="H99" s="257"/>
      <c r="I99" s="251"/>
      <c r="J99" s="258"/>
      <c r="K99" s="251"/>
      <c r="M99" s="252" t="s">
        <v>2528</v>
      </c>
      <c r="O99" s="240"/>
    </row>
    <row r="100" spans="1:15" ht="12.75">
      <c r="A100" s="249"/>
      <c r="B100" s="253"/>
      <c r="C100" s="809" t="s">
        <v>2529</v>
      </c>
      <c r="D100" s="810"/>
      <c r="E100" s="254">
        <v>82.04</v>
      </c>
      <c r="F100" s="255"/>
      <c r="G100" s="256"/>
      <c r="H100" s="257"/>
      <c r="I100" s="251"/>
      <c r="J100" s="258"/>
      <c r="K100" s="251"/>
      <c r="M100" s="252" t="s">
        <v>2529</v>
      </c>
      <c r="O100" s="240"/>
    </row>
    <row r="101" spans="1:15" ht="12.75">
      <c r="A101" s="249"/>
      <c r="B101" s="253"/>
      <c r="C101" s="809" t="s">
        <v>2530</v>
      </c>
      <c r="D101" s="810"/>
      <c r="E101" s="254">
        <v>1.47</v>
      </c>
      <c r="F101" s="255"/>
      <c r="G101" s="256"/>
      <c r="H101" s="257"/>
      <c r="I101" s="251"/>
      <c r="J101" s="258"/>
      <c r="K101" s="251"/>
      <c r="M101" s="252" t="s">
        <v>2530</v>
      </c>
      <c r="O101" s="240"/>
    </row>
    <row r="102" spans="1:80" ht="12.75">
      <c r="A102" s="241">
        <v>18</v>
      </c>
      <c r="B102" s="242" t="s">
        <v>1284</v>
      </c>
      <c r="C102" s="243" t="s">
        <v>1285</v>
      </c>
      <c r="D102" s="244" t="s">
        <v>216</v>
      </c>
      <c r="E102" s="245">
        <v>9.9</v>
      </c>
      <c r="F102" s="828"/>
      <c r="G102" s="246">
        <f>E102*F102</f>
        <v>0</v>
      </c>
      <c r="H102" s="247">
        <v>0.02478</v>
      </c>
      <c r="I102" s="248">
        <f>E102*H102</f>
        <v>0.245322</v>
      </c>
      <c r="J102" s="247">
        <v>0</v>
      </c>
      <c r="K102" s="248">
        <f>E102*J102</f>
        <v>0</v>
      </c>
      <c r="O102" s="240">
        <v>2</v>
      </c>
      <c r="AA102" s="213">
        <v>1</v>
      </c>
      <c r="AB102" s="213">
        <v>1</v>
      </c>
      <c r="AC102" s="213">
        <v>1</v>
      </c>
      <c r="AZ102" s="213">
        <v>1</v>
      </c>
      <c r="BA102" s="213">
        <f>IF(AZ102=1,G102,0)</f>
        <v>0</v>
      </c>
      <c r="BB102" s="213">
        <f>IF(AZ102=2,G102,0)</f>
        <v>0</v>
      </c>
      <c r="BC102" s="213">
        <f>IF(AZ102=3,G102,0)</f>
        <v>0</v>
      </c>
      <c r="BD102" s="213">
        <f>IF(AZ102=4,G102,0)</f>
        <v>0</v>
      </c>
      <c r="BE102" s="213">
        <f>IF(AZ102=5,G102,0)</f>
        <v>0</v>
      </c>
      <c r="CA102" s="240">
        <v>1</v>
      </c>
      <c r="CB102" s="240">
        <v>1</v>
      </c>
    </row>
    <row r="103" spans="1:15" ht="12.75">
      <c r="A103" s="249"/>
      <c r="B103" s="253"/>
      <c r="C103" s="809" t="s">
        <v>2531</v>
      </c>
      <c r="D103" s="810"/>
      <c r="E103" s="254">
        <v>9.9</v>
      </c>
      <c r="F103" s="255"/>
      <c r="G103" s="256"/>
      <c r="H103" s="257"/>
      <c r="I103" s="251"/>
      <c r="J103" s="258"/>
      <c r="K103" s="251"/>
      <c r="M103" s="252" t="s">
        <v>2531</v>
      </c>
      <c r="O103" s="240"/>
    </row>
    <row r="104" spans="1:80" ht="12.75">
      <c r="A104" s="241">
        <v>19</v>
      </c>
      <c r="B104" s="242" t="s">
        <v>1290</v>
      </c>
      <c r="C104" s="243" t="s">
        <v>1291</v>
      </c>
      <c r="D104" s="244" t="s">
        <v>186</v>
      </c>
      <c r="E104" s="245">
        <v>14.25</v>
      </c>
      <c r="F104" s="828"/>
      <c r="G104" s="246">
        <f>E104*F104</f>
        <v>0</v>
      </c>
      <c r="H104" s="247">
        <v>0</v>
      </c>
      <c r="I104" s="248">
        <f>E104*H104</f>
        <v>0</v>
      </c>
      <c r="J104" s="247">
        <v>0</v>
      </c>
      <c r="K104" s="248">
        <f>E104*J104</f>
        <v>0</v>
      </c>
      <c r="O104" s="240">
        <v>2</v>
      </c>
      <c r="AA104" s="213">
        <v>1</v>
      </c>
      <c r="AB104" s="213">
        <v>1</v>
      </c>
      <c r="AC104" s="213">
        <v>1</v>
      </c>
      <c r="AZ104" s="213">
        <v>1</v>
      </c>
      <c r="BA104" s="213">
        <f>IF(AZ104=1,G104,0)</f>
        <v>0</v>
      </c>
      <c r="BB104" s="213">
        <f>IF(AZ104=2,G104,0)</f>
        <v>0</v>
      </c>
      <c r="BC104" s="213">
        <f>IF(AZ104=3,G104,0)</f>
        <v>0</v>
      </c>
      <c r="BD104" s="213">
        <f>IF(AZ104=4,G104,0)</f>
        <v>0</v>
      </c>
      <c r="BE104" s="213">
        <f>IF(AZ104=5,G104,0)</f>
        <v>0</v>
      </c>
      <c r="CA104" s="240">
        <v>1</v>
      </c>
      <c r="CB104" s="240">
        <v>1</v>
      </c>
    </row>
    <row r="105" spans="1:15" ht="22.5">
      <c r="A105" s="249"/>
      <c r="B105" s="250"/>
      <c r="C105" s="768" t="s">
        <v>1292</v>
      </c>
      <c r="D105" s="769"/>
      <c r="E105" s="769"/>
      <c r="F105" s="769"/>
      <c r="G105" s="770"/>
      <c r="I105" s="251"/>
      <c r="K105" s="251"/>
      <c r="L105" s="252" t="s">
        <v>1292</v>
      </c>
      <c r="O105" s="240">
        <v>3</v>
      </c>
    </row>
    <row r="106" spans="1:15" ht="12.75">
      <c r="A106" s="249"/>
      <c r="B106" s="253"/>
      <c r="C106" s="809" t="s">
        <v>2532</v>
      </c>
      <c r="D106" s="810"/>
      <c r="E106" s="254">
        <v>14.25</v>
      </c>
      <c r="F106" s="255"/>
      <c r="G106" s="256"/>
      <c r="H106" s="257"/>
      <c r="I106" s="251"/>
      <c r="J106" s="258"/>
      <c r="K106" s="251"/>
      <c r="M106" s="252" t="s">
        <v>2532</v>
      </c>
      <c r="O106" s="240"/>
    </row>
    <row r="107" spans="1:80" ht="22.5">
      <c r="A107" s="241">
        <v>20</v>
      </c>
      <c r="B107" s="242" t="s">
        <v>1295</v>
      </c>
      <c r="C107" s="243" t="s">
        <v>1296</v>
      </c>
      <c r="D107" s="244" t="s">
        <v>186</v>
      </c>
      <c r="E107" s="245">
        <v>16.038</v>
      </c>
      <c r="F107" s="828"/>
      <c r="G107" s="246">
        <f>E107*F107</f>
        <v>0</v>
      </c>
      <c r="H107" s="247">
        <v>1.7</v>
      </c>
      <c r="I107" s="248">
        <f>E107*H107</f>
        <v>27.264599999999998</v>
      </c>
      <c r="J107" s="247">
        <v>0</v>
      </c>
      <c r="K107" s="248">
        <f>E107*J107</f>
        <v>0</v>
      </c>
      <c r="O107" s="240">
        <v>2</v>
      </c>
      <c r="AA107" s="213">
        <v>1</v>
      </c>
      <c r="AB107" s="213">
        <v>1</v>
      </c>
      <c r="AC107" s="213">
        <v>1</v>
      </c>
      <c r="AZ107" s="213">
        <v>1</v>
      </c>
      <c r="BA107" s="213">
        <f>IF(AZ107=1,G107,0)</f>
        <v>0</v>
      </c>
      <c r="BB107" s="213">
        <f>IF(AZ107=2,G107,0)</f>
        <v>0</v>
      </c>
      <c r="BC107" s="213">
        <f>IF(AZ107=3,G107,0)</f>
        <v>0</v>
      </c>
      <c r="BD107" s="213">
        <f>IF(AZ107=4,G107,0)</f>
        <v>0</v>
      </c>
      <c r="BE107" s="213">
        <f>IF(AZ107=5,G107,0)</f>
        <v>0</v>
      </c>
      <c r="CA107" s="240">
        <v>1</v>
      </c>
      <c r="CB107" s="240">
        <v>1</v>
      </c>
    </row>
    <row r="108" spans="1:15" ht="12.75">
      <c r="A108" s="249"/>
      <c r="B108" s="253"/>
      <c r="C108" s="809" t="s">
        <v>2533</v>
      </c>
      <c r="D108" s="810"/>
      <c r="E108" s="254">
        <v>3.6234</v>
      </c>
      <c r="F108" s="255"/>
      <c r="G108" s="256"/>
      <c r="H108" s="257"/>
      <c r="I108" s="251"/>
      <c r="J108" s="258"/>
      <c r="K108" s="251"/>
      <c r="M108" s="252" t="s">
        <v>2533</v>
      </c>
      <c r="O108" s="240"/>
    </row>
    <row r="109" spans="1:15" ht="12.75">
      <c r="A109" s="249"/>
      <c r="B109" s="253"/>
      <c r="C109" s="809" t="s">
        <v>2534</v>
      </c>
      <c r="D109" s="810"/>
      <c r="E109" s="254">
        <v>1.9602</v>
      </c>
      <c r="F109" s="255"/>
      <c r="G109" s="256"/>
      <c r="H109" s="257"/>
      <c r="I109" s="251"/>
      <c r="J109" s="258"/>
      <c r="K109" s="251"/>
      <c r="M109" s="252" t="s">
        <v>2534</v>
      </c>
      <c r="O109" s="240"/>
    </row>
    <row r="110" spans="1:15" ht="12.75">
      <c r="A110" s="249"/>
      <c r="B110" s="253"/>
      <c r="C110" s="809" t="s">
        <v>2535</v>
      </c>
      <c r="D110" s="810"/>
      <c r="E110" s="254">
        <v>1.5444</v>
      </c>
      <c r="F110" s="255"/>
      <c r="G110" s="256"/>
      <c r="H110" s="257"/>
      <c r="I110" s="251"/>
      <c r="J110" s="258"/>
      <c r="K110" s="251"/>
      <c r="M110" s="252" t="s">
        <v>2535</v>
      </c>
      <c r="O110" s="240"/>
    </row>
    <row r="111" spans="1:15" ht="12.75">
      <c r="A111" s="249"/>
      <c r="B111" s="253"/>
      <c r="C111" s="809" t="s">
        <v>2536</v>
      </c>
      <c r="D111" s="810"/>
      <c r="E111" s="254">
        <v>8.7021</v>
      </c>
      <c r="F111" s="255"/>
      <c r="G111" s="256"/>
      <c r="H111" s="257"/>
      <c r="I111" s="251"/>
      <c r="J111" s="258"/>
      <c r="K111" s="251"/>
      <c r="M111" s="252" t="s">
        <v>2536</v>
      </c>
      <c r="O111" s="240"/>
    </row>
    <row r="112" spans="1:15" ht="12.75">
      <c r="A112" s="249"/>
      <c r="B112" s="253"/>
      <c r="C112" s="809" t="s">
        <v>2537</v>
      </c>
      <c r="D112" s="810"/>
      <c r="E112" s="254">
        <v>0.2079</v>
      </c>
      <c r="F112" s="255"/>
      <c r="G112" s="256"/>
      <c r="H112" s="257"/>
      <c r="I112" s="251"/>
      <c r="J112" s="258"/>
      <c r="K112" s="251"/>
      <c r="M112" s="252" t="s">
        <v>2537</v>
      </c>
      <c r="O112" s="240"/>
    </row>
    <row r="113" spans="1:80" ht="12.75">
      <c r="A113" s="241">
        <v>21</v>
      </c>
      <c r="B113" s="242" t="s">
        <v>2538</v>
      </c>
      <c r="C113" s="243" t="s">
        <v>2539</v>
      </c>
      <c r="D113" s="244" t="s">
        <v>186</v>
      </c>
      <c r="E113" s="245">
        <v>46.9215</v>
      </c>
      <c r="F113" s="828"/>
      <c r="G113" s="246">
        <f>E113*F113</f>
        <v>0</v>
      </c>
      <c r="H113" s="247">
        <v>0</v>
      </c>
      <c r="I113" s="248">
        <f>E113*H113</f>
        <v>0</v>
      </c>
      <c r="J113" s="247">
        <v>0</v>
      </c>
      <c r="K113" s="248">
        <f>E113*J113</f>
        <v>0</v>
      </c>
      <c r="O113" s="240">
        <v>2</v>
      </c>
      <c r="AA113" s="213">
        <v>1</v>
      </c>
      <c r="AB113" s="213">
        <v>1</v>
      </c>
      <c r="AC113" s="213">
        <v>1</v>
      </c>
      <c r="AZ113" s="213">
        <v>1</v>
      </c>
      <c r="BA113" s="213">
        <f>IF(AZ113=1,G113,0)</f>
        <v>0</v>
      </c>
      <c r="BB113" s="213">
        <f>IF(AZ113=2,G113,0)</f>
        <v>0</v>
      </c>
      <c r="BC113" s="213">
        <f>IF(AZ113=3,G113,0)</f>
        <v>0</v>
      </c>
      <c r="BD113" s="213">
        <f>IF(AZ113=4,G113,0)</f>
        <v>0</v>
      </c>
      <c r="BE113" s="213">
        <f>IF(AZ113=5,G113,0)</f>
        <v>0</v>
      </c>
      <c r="CA113" s="240">
        <v>1</v>
      </c>
      <c r="CB113" s="240">
        <v>1</v>
      </c>
    </row>
    <row r="114" spans="1:15" ht="12.75">
      <c r="A114" s="249"/>
      <c r="B114" s="250"/>
      <c r="C114" s="768" t="s">
        <v>1302</v>
      </c>
      <c r="D114" s="769"/>
      <c r="E114" s="769"/>
      <c r="F114" s="769"/>
      <c r="G114" s="770"/>
      <c r="I114" s="251"/>
      <c r="K114" s="251"/>
      <c r="L114" s="252" t="s">
        <v>1302</v>
      </c>
      <c r="O114" s="240">
        <v>3</v>
      </c>
    </row>
    <row r="115" spans="1:15" ht="12.75">
      <c r="A115" s="249"/>
      <c r="B115" s="253"/>
      <c r="C115" s="809" t="s">
        <v>2513</v>
      </c>
      <c r="D115" s="810"/>
      <c r="E115" s="254">
        <v>46.9215</v>
      </c>
      <c r="F115" s="255"/>
      <c r="G115" s="256"/>
      <c r="H115" s="257"/>
      <c r="I115" s="251"/>
      <c r="J115" s="258"/>
      <c r="K115" s="251"/>
      <c r="M115" s="252" t="s">
        <v>2513</v>
      </c>
      <c r="O115" s="240"/>
    </row>
    <row r="116" spans="1:80" ht="12.75">
      <c r="A116" s="241">
        <v>22</v>
      </c>
      <c r="B116" s="242" t="s">
        <v>227</v>
      </c>
      <c r="C116" s="243" t="s">
        <v>228</v>
      </c>
      <c r="D116" s="244" t="s">
        <v>186</v>
      </c>
      <c r="E116" s="245">
        <v>46.9215</v>
      </c>
      <c r="F116" s="828"/>
      <c r="G116" s="246">
        <f>E116*F116</f>
        <v>0</v>
      </c>
      <c r="H116" s="247">
        <v>0</v>
      </c>
      <c r="I116" s="248">
        <f>E116*H116</f>
        <v>0</v>
      </c>
      <c r="J116" s="247">
        <v>0</v>
      </c>
      <c r="K116" s="248">
        <f>E116*J116</f>
        <v>0</v>
      </c>
      <c r="O116" s="240">
        <v>2</v>
      </c>
      <c r="AA116" s="213">
        <v>1</v>
      </c>
      <c r="AB116" s="213">
        <v>1</v>
      </c>
      <c r="AC116" s="213">
        <v>1</v>
      </c>
      <c r="AZ116" s="213">
        <v>1</v>
      </c>
      <c r="BA116" s="213">
        <f>IF(AZ116=1,G116,0)</f>
        <v>0</v>
      </c>
      <c r="BB116" s="213">
        <f>IF(AZ116=2,G116,0)</f>
        <v>0</v>
      </c>
      <c r="BC116" s="213">
        <f>IF(AZ116=3,G116,0)</f>
        <v>0</v>
      </c>
      <c r="BD116" s="213">
        <f>IF(AZ116=4,G116,0)</f>
        <v>0</v>
      </c>
      <c r="BE116" s="213">
        <f>IF(AZ116=5,G116,0)</f>
        <v>0</v>
      </c>
      <c r="CA116" s="240">
        <v>1</v>
      </c>
      <c r="CB116" s="240">
        <v>1</v>
      </c>
    </row>
    <row r="117" spans="1:15" ht="12.75">
      <c r="A117" s="249"/>
      <c r="B117" s="250"/>
      <c r="C117" s="768" t="s">
        <v>1303</v>
      </c>
      <c r="D117" s="769"/>
      <c r="E117" s="769"/>
      <c r="F117" s="769"/>
      <c r="G117" s="770"/>
      <c r="I117" s="251"/>
      <c r="K117" s="251"/>
      <c r="L117" s="252" t="s">
        <v>1303</v>
      </c>
      <c r="O117" s="240">
        <v>3</v>
      </c>
    </row>
    <row r="118" spans="1:15" ht="12.75">
      <c r="A118" s="249"/>
      <c r="B118" s="253"/>
      <c r="C118" s="809" t="s">
        <v>2513</v>
      </c>
      <c r="D118" s="810"/>
      <c r="E118" s="254">
        <v>46.9215</v>
      </c>
      <c r="F118" s="255"/>
      <c r="G118" s="256"/>
      <c r="H118" s="257"/>
      <c r="I118" s="251"/>
      <c r="J118" s="258"/>
      <c r="K118" s="251"/>
      <c r="M118" s="252" t="s">
        <v>2513</v>
      </c>
      <c r="O118" s="240"/>
    </row>
    <row r="119" spans="1:80" ht="12.75">
      <c r="A119" s="241">
        <v>23</v>
      </c>
      <c r="B119" s="242" t="s">
        <v>242</v>
      </c>
      <c r="C119" s="243" t="s">
        <v>1304</v>
      </c>
      <c r="D119" s="244" t="s">
        <v>186</v>
      </c>
      <c r="E119" s="245">
        <v>46.9215</v>
      </c>
      <c r="F119" s="828"/>
      <c r="G119" s="246">
        <f>E119*F119</f>
        <v>0</v>
      </c>
      <c r="H119" s="247">
        <v>0</v>
      </c>
      <c r="I119" s="248">
        <f>E119*H119</f>
        <v>0</v>
      </c>
      <c r="J119" s="247"/>
      <c r="K119" s="248">
        <f>E119*J119</f>
        <v>0</v>
      </c>
      <c r="O119" s="240">
        <v>2</v>
      </c>
      <c r="AA119" s="213">
        <v>12</v>
      </c>
      <c r="AB119" s="213">
        <v>0</v>
      </c>
      <c r="AC119" s="213">
        <v>22</v>
      </c>
      <c r="AZ119" s="213">
        <v>1</v>
      </c>
      <c r="BA119" s="213">
        <f>IF(AZ119=1,G119,0)</f>
        <v>0</v>
      </c>
      <c r="BB119" s="213">
        <f>IF(AZ119=2,G119,0)</f>
        <v>0</v>
      </c>
      <c r="BC119" s="213">
        <f>IF(AZ119=3,G119,0)</f>
        <v>0</v>
      </c>
      <c r="BD119" s="213">
        <f>IF(AZ119=4,G119,0)</f>
        <v>0</v>
      </c>
      <c r="BE119" s="213">
        <f>IF(AZ119=5,G119,0)</f>
        <v>0</v>
      </c>
      <c r="CA119" s="240">
        <v>12</v>
      </c>
      <c r="CB119" s="240">
        <v>0</v>
      </c>
    </row>
    <row r="120" spans="1:15" ht="12.75">
      <c r="A120" s="249"/>
      <c r="B120" s="250"/>
      <c r="C120" s="768" t="s">
        <v>1305</v>
      </c>
      <c r="D120" s="769"/>
      <c r="E120" s="769"/>
      <c r="F120" s="769"/>
      <c r="G120" s="770"/>
      <c r="I120" s="251"/>
      <c r="K120" s="251"/>
      <c r="L120" s="252" t="s">
        <v>1305</v>
      </c>
      <c r="O120" s="240">
        <v>3</v>
      </c>
    </row>
    <row r="121" spans="1:15" ht="22.5">
      <c r="A121" s="249"/>
      <c r="B121" s="253"/>
      <c r="C121" s="809" t="s">
        <v>2540</v>
      </c>
      <c r="D121" s="810"/>
      <c r="E121" s="254">
        <v>10.6506</v>
      </c>
      <c r="F121" s="255"/>
      <c r="G121" s="256"/>
      <c r="H121" s="257"/>
      <c r="I121" s="251"/>
      <c r="J121" s="258"/>
      <c r="K121" s="251"/>
      <c r="M121" s="252" t="s">
        <v>2540</v>
      </c>
      <c r="O121" s="240"/>
    </row>
    <row r="122" spans="1:15" ht="22.5">
      <c r="A122" s="249"/>
      <c r="B122" s="253"/>
      <c r="C122" s="809" t="s">
        <v>2541</v>
      </c>
      <c r="D122" s="810"/>
      <c r="E122" s="254">
        <v>5.7618</v>
      </c>
      <c r="F122" s="255"/>
      <c r="G122" s="256"/>
      <c r="H122" s="257"/>
      <c r="I122" s="251"/>
      <c r="J122" s="258"/>
      <c r="K122" s="251"/>
      <c r="M122" s="252" t="s">
        <v>2541</v>
      </c>
      <c r="O122" s="240"/>
    </row>
    <row r="123" spans="1:15" ht="22.5">
      <c r="A123" s="249"/>
      <c r="B123" s="253"/>
      <c r="C123" s="809" t="s">
        <v>2542</v>
      </c>
      <c r="D123" s="810"/>
      <c r="E123" s="254">
        <v>4.5396</v>
      </c>
      <c r="F123" s="255"/>
      <c r="G123" s="256"/>
      <c r="H123" s="257"/>
      <c r="I123" s="251"/>
      <c r="J123" s="258"/>
      <c r="K123" s="251"/>
      <c r="M123" s="252" t="s">
        <v>2542</v>
      </c>
      <c r="O123" s="240"/>
    </row>
    <row r="124" spans="1:15" ht="22.5">
      <c r="A124" s="249"/>
      <c r="B124" s="253"/>
      <c r="C124" s="809" t="s">
        <v>2543</v>
      </c>
      <c r="D124" s="810"/>
      <c r="E124" s="254">
        <v>25.5789</v>
      </c>
      <c r="F124" s="255"/>
      <c r="G124" s="256"/>
      <c r="H124" s="257"/>
      <c r="I124" s="251"/>
      <c r="J124" s="258"/>
      <c r="K124" s="251"/>
      <c r="M124" s="252" t="s">
        <v>2543</v>
      </c>
      <c r="O124" s="240"/>
    </row>
    <row r="125" spans="1:15" ht="22.5">
      <c r="A125" s="249"/>
      <c r="B125" s="253"/>
      <c r="C125" s="809" t="s">
        <v>2544</v>
      </c>
      <c r="D125" s="810"/>
      <c r="E125" s="254">
        <v>0.3906</v>
      </c>
      <c r="F125" s="255"/>
      <c r="G125" s="256"/>
      <c r="H125" s="257"/>
      <c r="I125" s="251"/>
      <c r="J125" s="258"/>
      <c r="K125" s="251"/>
      <c r="M125" s="252" t="s">
        <v>2544</v>
      </c>
      <c r="O125" s="240"/>
    </row>
    <row r="126" spans="1:80" ht="12.75">
      <c r="A126" s="241">
        <v>24</v>
      </c>
      <c r="B126" s="242" t="s">
        <v>253</v>
      </c>
      <c r="C126" s="243" t="s">
        <v>254</v>
      </c>
      <c r="D126" s="244" t="s">
        <v>183</v>
      </c>
      <c r="E126" s="245">
        <v>6.6</v>
      </c>
      <c r="F126" s="828"/>
      <c r="G126" s="246">
        <f>E126*F126</f>
        <v>0</v>
      </c>
      <c r="H126" s="247">
        <v>0</v>
      </c>
      <c r="I126" s="248">
        <f>E126*H126</f>
        <v>0</v>
      </c>
      <c r="J126" s="247">
        <v>0</v>
      </c>
      <c r="K126" s="248">
        <f>E126*J126</f>
        <v>0</v>
      </c>
      <c r="O126" s="240">
        <v>2</v>
      </c>
      <c r="AA126" s="213">
        <v>1</v>
      </c>
      <c r="AB126" s="213">
        <v>1</v>
      </c>
      <c r="AC126" s="213">
        <v>1</v>
      </c>
      <c r="AZ126" s="213">
        <v>1</v>
      </c>
      <c r="BA126" s="213">
        <f>IF(AZ126=1,G126,0)</f>
        <v>0</v>
      </c>
      <c r="BB126" s="213">
        <f>IF(AZ126=2,G126,0)</f>
        <v>0</v>
      </c>
      <c r="BC126" s="213">
        <f>IF(AZ126=3,G126,0)</f>
        <v>0</v>
      </c>
      <c r="BD126" s="213">
        <f>IF(AZ126=4,G126,0)</f>
        <v>0</v>
      </c>
      <c r="BE126" s="213">
        <f>IF(AZ126=5,G126,0)</f>
        <v>0</v>
      </c>
      <c r="CA126" s="240">
        <v>1</v>
      </c>
      <c r="CB126" s="240">
        <v>1</v>
      </c>
    </row>
    <row r="127" spans="1:15" ht="12.75">
      <c r="A127" s="249"/>
      <c r="B127" s="253"/>
      <c r="C127" s="809" t="s">
        <v>2545</v>
      </c>
      <c r="D127" s="810"/>
      <c r="E127" s="254">
        <v>6.6</v>
      </c>
      <c r="F127" s="255"/>
      <c r="G127" s="256"/>
      <c r="H127" s="257"/>
      <c r="I127" s="251"/>
      <c r="J127" s="258"/>
      <c r="K127" s="251"/>
      <c r="M127" s="252" t="s">
        <v>2545</v>
      </c>
      <c r="O127" s="240"/>
    </row>
    <row r="128" spans="1:80" ht="12.75">
      <c r="A128" s="241">
        <v>25</v>
      </c>
      <c r="B128" s="242" t="s">
        <v>257</v>
      </c>
      <c r="C128" s="243" t="s">
        <v>258</v>
      </c>
      <c r="D128" s="244" t="s">
        <v>183</v>
      </c>
      <c r="E128" s="245">
        <v>6.6</v>
      </c>
      <c r="F128" s="828"/>
      <c r="G128" s="246">
        <f>E128*F128</f>
        <v>0</v>
      </c>
      <c r="H128" s="247">
        <v>3E-05</v>
      </c>
      <c r="I128" s="248">
        <f>E128*H128</f>
        <v>0.000198</v>
      </c>
      <c r="J128" s="247">
        <v>0</v>
      </c>
      <c r="K128" s="248">
        <f>E128*J128</f>
        <v>0</v>
      </c>
      <c r="O128" s="240">
        <v>2</v>
      </c>
      <c r="AA128" s="213">
        <v>2</v>
      </c>
      <c r="AB128" s="213">
        <v>1</v>
      </c>
      <c r="AC128" s="213">
        <v>1</v>
      </c>
      <c r="AZ128" s="213">
        <v>1</v>
      </c>
      <c r="BA128" s="213">
        <f>IF(AZ128=1,G128,0)</f>
        <v>0</v>
      </c>
      <c r="BB128" s="213">
        <f>IF(AZ128=2,G128,0)</f>
        <v>0</v>
      </c>
      <c r="BC128" s="213">
        <f>IF(AZ128=3,G128,0)</f>
        <v>0</v>
      </c>
      <c r="BD128" s="213">
        <f>IF(AZ128=4,G128,0)</f>
        <v>0</v>
      </c>
      <c r="BE128" s="213">
        <f>IF(AZ128=5,G128,0)</f>
        <v>0</v>
      </c>
      <c r="CA128" s="240">
        <v>2</v>
      </c>
      <c r="CB128" s="240">
        <v>1</v>
      </c>
    </row>
    <row r="129" spans="1:15" ht="12.75">
      <c r="A129" s="249"/>
      <c r="B129" s="250"/>
      <c r="C129" s="768" t="s">
        <v>259</v>
      </c>
      <c r="D129" s="769"/>
      <c r="E129" s="769"/>
      <c r="F129" s="769"/>
      <c r="G129" s="770"/>
      <c r="I129" s="251"/>
      <c r="K129" s="251"/>
      <c r="L129" s="252" t="s">
        <v>259</v>
      </c>
      <c r="O129" s="240">
        <v>3</v>
      </c>
    </row>
    <row r="130" spans="1:15" ht="12.75">
      <c r="A130" s="249"/>
      <c r="B130" s="253"/>
      <c r="C130" s="809" t="s">
        <v>2545</v>
      </c>
      <c r="D130" s="810"/>
      <c r="E130" s="254">
        <v>6.6</v>
      </c>
      <c r="F130" s="255"/>
      <c r="G130" s="256"/>
      <c r="H130" s="257"/>
      <c r="I130" s="251"/>
      <c r="J130" s="258"/>
      <c r="K130" s="251"/>
      <c r="M130" s="252" t="s">
        <v>2545</v>
      </c>
      <c r="O130" s="240"/>
    </row>
    <row r="131" spans="1:57" ht="12.75">
      <c r="A131" s="259"/>
      <c r="B131" s="260" t="s">
        <v>96</v>
      </c>
      <c r="C131" s="261" t="s">
        <v>180</v>
      </c>
      <c r="D131" s="262"/>
      <c r="E131" s="263"/>
      <c r="F131" s="264"/>
      <c r="G131" s="265">
        <f>SUM(G7:G130)</f>
        <v>0</v>
      </c>
      <c r="H131" s="266"/>
      <c r="I131" s="267">
        <f>SUM(I7:I130)</f>
        <v>27.660629699999998</v>
      </c>
      <c r="J131" s="266"/>
      <c r="K131" s="267">
        <f>SUM(K7:K130)</f>
        <v>0</v>
      </c>
      <c r="O131" s="240">
        <v>4</v>
      </c>
      <c r="BA131" s="268">
        <f>SUM(BA7:BA130)</f>
        <v>0</v>
      </c>
      <c r="BB131" s="268">
        <f>SUM(BB7:BB130)</f>
        <v>0</v>
      </c>
      <c r="BC131" s="268">
        <f>SUM(BC7:BC130)</f>
        <v>0</v>
      </c>
      <c r="BD131" s="268">
        <f>SUM(BD7:BD130)</f>
        <v>0</v>
      </c>
      <c r="BE131" s="268">
        <f>SUM(BE7:BE130)</f>
        <v>0</v>
      </c>
    </row>
    <row r="132" spans="1:15" ht="12.75">
      <c r="A132" s="230" t="s">
        <v>93</v>
      </c>
      <c r="B132" s="231" t="s">
        <v>527</v>
      </c>
      <c r="C132" s="232" t="s">
        <v>528</v>
      </c>
      <c r="D132" s="233"/>
      <c r="E132" s="234"/>
      <c r="F132" s="234"/>
      <c r="G132" s="235"/>
      <c r="H132" s="236"/>
      <c r="I132" s="237"/>
      <c r="J132" s="238"/>
      <c r="K132" s="239"/>
      <c r="O132" s="240">
        <v>1</v>
      </c>
    </row>
    <row r="133" spans="1:80" ht="12.75">
      <c r="A133" s="241">
        <v>26</v>
      </c>
      <c r="B133" s="242" t="s">
        <v>1317</v>
      </c>
      <c r="C133" s="243" t="s">
        <v>1318</v>
      </c>
      <c r="D133" s="244" t="s">
        <v>186</v>
      </c>
      <c r="E133" s="245">
        <v>4.86</v>
      </c>
      <c r="F133" s="828"/>
      <c r="G133" s="246">
        <f>E133*F133</f>
        <v>0</v>
      </c>
      <c r="H133" s="247">
        <v>1.89077</v>
      </c>
      <c r="I133" s="248">
        <f>E133*H133</f>
        <v>9.189142200000001</v>
      </c>
      <c r="J133" s="247">
        <v>0</v>
      </c>
      <c r="K133" s="248">
        <f>E133*J133</f>
        <v>0</v>
      </c>
      <c r="O133" s="240">
        <v>2</v>
      </c>
      <c r="AA133" s="213">
        <v>1</v>
      </c>
      <c r="AB133" s="213">
        <v>1</v>
      </c>
      <c r="AC133" s="213">
        <v>1</v>
      </c>
      <c r="AZ133" s="213">
        <v>1</v>
      </c>
      <c r="BA133" s="213">
        <f>IF(AZ133=1,G133,0)</f>
        <v>0</v>
      </c>
      <c r="BB133" s="213">
        <f>IF(AZ133=2,G133,0)</f>
        <v>0</v>
      </c>
      <c r="BC133" s="213">
        <f>IF(AZ133=3,G133,0)</f>
        <v>0</v>
      </c>
      <c r="BD133" s="213">
        <f>IF(AZ133=4,G133,0)</f>
        <v>0</v>
      </c>
      <c r="BE133" s="213">
        <f>IF(AZ133=5,G133,0)</f>
        <v>0</v>
      </c>
      <c r="CA133" s="240">
        <v>1</v>
      </c>
      <c r="CB133" s="240">
        <v>1</v>
      </c>
    </row>
    <row r="134" spans="1:15" ht="12.75">
      <c r="A134" s="249"/>
      <c r="B134" s="253"/>
      <c r="C134" s="809" t="s">
        <v>2546</v>
      </c>
      <c r="D134" s="810"/>
      <c r="E134" s="254">
        <v>1.098</v>
      </c>
      <c r="F134" s="255"/>
      <c r="G134" s="256"/>
      <c r="H134" s="257"/>
      <c r="I134" s="251"/>
      <c r="J134" s="258"/>
      <c r="K134" s="251"/>
      <c r="M134" s="252" t="s">
        <v>2546</v>
      </c>
      <c r="O134" s="240"/>
    </row>
    <row r="135" spans="1:15" ht="12.75">
      <c r="A135" s="249"/>
      <c r="B135" s="253"/>
      <c r="C135" s="809" t="s">
        <v>2547</v>
      </c>
      <c r="D135" s="810"/>
      <c r="E135" s="254">
        <v>0.594</v>
      </c>
      <c r="F135" s="255"/>
      <c r="G135" s="256"/>
      <c r="H135" s="257"/>
      <c r="I135" s="251"/>
      <c r="J135" s="258"/>
      <c r="K135" s="251"/>
      <c r="M135" s="252" t="s">
        <v>2547</v>
      </c>
      <c r="O135" s="240"/>
    </row>
    <row r="136" spans="1:15" ht="12.75">
      <c r="A136" s="249"/>
      <c r="B136" s="253"/>
      <c r="C136" s="809" t="s">
        <v>2548</v>
      </c>
      <c r="D136" s="810"/>
      <c r="E136" s="254">
        <v>0.468</v>
      </c>
      <c r="F136" s="255"/>
      <c r="G136" s="256"/>
      <c r="H136" s="257"/>
      <c r="I136" s="251"/>
      <c r="J136" s="258"/>
      <c r="K136" s="251"/>
      <c r="M136" s="252" t="s">
        <v>2548</v>
      </c>
      <c r="O136" s="240"/>
    </row>
    <row r="137" spans="1:15" ht="12.75">
      <c r="A137" s="249"/>
      <c r="B137" s="253"/>
      <c r="C137" s="809" t="s">
        <v>2549</v>
      </c>
      <c r="D137" s="810"/>
      <c r="E137" s="254">
        <v>2.637</v>
      </c>
      <c r="F137" s="255"/>
      <c r="G137" s="256"/>
      <c r="H137" s="257"/>
      <c r="I137" s="251"/>
      <c r="J137" s="258"/>
      <c r="K137" s="251"/>
      <c r="M137" s="252" t="s">
        <v>2549</v>
      </c>
      <c r="O137" s="240"/>
    </row>
    <row r="138" spans="1:15" ht="12.75">
      <c r="A138" s="249"/>
      <c r="B138" s="253"/>
      <c r="C138" s="809" t="s">
        <v>2550</v>
      </c>
      <c r="D138" s="810"/>
      <c r="E138" s="254">
        <v>0.063</v>
      </c>
      <c r="F138" s="255"/>
      <c r="G138" s="256"/>
      <c r="H138" s="257"/>
      <c r="I138" s="251"/>
      <c r="J138" s="258"/>
      <c r="K138" s="251"/>
      <c r="M138" s="252" t="s">
        <v>2550</v>
      </c>
      <c r="O138" s="240"/>
    </row>
    <row r="139" spans="1:57" ht="12.75">
      <c r="A139" s="259"/>
      <c r="B139" s="260" t="s">
        <v>96</v>
      </c>
      <c r="C139" s="261" t="s">
        <v>529</v>
      </c>
      <c r="D139" s="262"/>
      <c r="E139" s="263"/>
      <c r="F139" s="264"/>
      <c r="G139" s="265">
        <f>SUM(G132:G138)</f>
        <v>0</v>
      </c>
      <c r="H139" s="266"/>
      <c r="I139" s="267">
        <f>SUM(I132:I138)</f>
        <v>9.189142200000001</v>
      </c>
      <c r="J139" s="266"/>
      <c r="K139" s="267">
        <f>SUM(K132:K138)</f>
        <v>0</v>
      </c>
      <c r="O139" s="240">
        <v>4</v>
      </c>
      <c r="BA139" s="268">
        <f>SUM(BA132:BA138)</f>
        <v>0</v>
      </c>
      <c r="BB139" s="268">
        <f>SUM(BB132:BB138)</f>
        <v>0</v>
      </c>
      <c r="BC139" s="268">
        <f>SUM(BC132:BC138)</f>
        <v>0</v>
      </c>
      <c r="BD139" s="268">
        <f>SUM(BD132:BD138)</f>
        <v>0</v>
      </c>
      <c r="BE139" s="268">
        <f>SUM(BE132:BE138)</f>
        <v>0</v>
      </c>
    </row>
    <row r="140" spans="1:15" ht="12.75">
      <c r="A140" s="230" t="s">
        <v>93</v>
      </c>
      <c r="B140" s="231" t="s">
        <v>2240</v>
      </c>
      <c r="C140" s="232" t="s">
        <v>2241</v>
      </c>
      <c r="D140" s="233"/>
      <c r="E140" s="234"/>
      <c r="F140" s="234"/>
      <c r="G140" s="235"/>
      <c r="H140" s="236"/>
      <c r="I140" s="237"/>
      <c r="J140" s="238"/>
      <c r="K140" s="239"/>
      <c r="O140" s="240">
        <v>1</v>
      </c>
    </row>
    <row r="141" spans="1:80" ht="12.75">
      <c r="A141" s="241">
        <v>27</v>
      </c>
      <c r="B141" s="242" t="s">
        <v>2551</v>
      </c>
      <c r="C141" s="243" t="s">
        <v>2552</v>
      </c>
      <c r="D141" s="244" t="s">
        <v>216</v>
      </c>
      <c r="E141" s="245">
        <v>49</v>
      </c>
      <c r="F141" s="828"/>
      <c r="G141" s="246">
        <f>E141*F141</f>
        <v>0</v>
      </c>
      <c r="H141" s="247">
        <v>0</v>
      </c>
      <c r="I141" s="248">
        <f>E141*H141</f>
        <v>0</v>
      </c>
      <c r="J141" s="247">
        <v>0</v>
      </c>
      <c r="K141" s="248">
        <f>E141*J141</f>
        <v>0</v>
      </c>
      <c r="O141" s="240">
        <v>2</v>
      </c>
      <c r="AA141" s="213">
        <v>1</v>
      </c>
      <c r="AB141" s="213">
        <v>1</v>
      </c>
      <c r="AC141" s="213">
        <v>1</v>
      </c>
      <c r="AZ141" s="213">
        <v>1</v>
      </c>
      <c r="BA141" s="213">
        <f>IF(AZ141=1,G141,0)</f>
        <v>0</v>
      </c>
      <c r="BB141" s="213">
        <f>IF(AZ141=2,G141,0)</f>
        <v>0</v>
      </c>
      <c r="BC141" s="213">
        <f>IF(AZ141=3,G141,0)</f>
        <v>0</v>
      </c>
      <c r="BD141" s="213">
        <f>IF(AZ141=4,G141,0)</f>
        <v>0</v>
      </c>
      <c r="BE141" s="213">
        <f>IF(AZ141=5,G141,0)</f>
        <v>0</v>
      </c>
      <c r="CA141" s="240">
        <v>1</v>
      </c>
      <c r="CB141" s="240">
        <v>1</v>
      </c>
    </row>
    <row r="142" spans="1:80" ht="12.75">
      <c r="A142" s="241">
        <v>28</v>
      </c>
      <c r="B142" s="242" t="s">
        <v>2553</v>
      </c>
      <c r="C142" s="243" t="s">
        <v>2554</v>
      </c>
      <c r="D142" s="244" t="s">
        <v>216</v>
      </c>
      <c r="E142" s="245">
        <v>49</v>
      </c>
      <c r="F142" s="828"/>
      <c r="G142" s="246">
        <f>E142*F142</f>
        <v>0</v>
      </c>
      <c r="H142" s="247">
        <v>0.00028</v>
      </c>
      <c r="I142" s="248">
        <f>E142*H142</f>
        <v>0.01372</v>
      </c>
      <c r="J142" s="247"/>
      <c r="K142" s="248">
        <f>E142*J142</f>
        <v>0</v>
      </c>
      <c r="O142" s="240">
        <v>2</v>
      </c>
      <c r="AA142" s="213">
        <v>3</v>
      </c>
      <c r="AB142" s="213">
        <v>1</v>
      </c>
      <c r="AC142" s="213">
        <v>286134601</v>
      </c>
      <c r="AZ142" s="213">
        <v>1</v>
      </c>
      <c r="BA142" s="213">
        <f>IF(AZ142=1,G142,0)</f>
        <v>0</v>
      </c>
      <c r="BB142" s="213">
        <f>IF(AZ142=2,G142,0)</f>
        <v>0</v>
      </c>
      <c r="BC142" s="213">
        <f>IF(AZ142=3,G142,0)</f>
        <v>0</v>
      </c>
      <c r="BD142" s="213">
        <f>IF(AZ142=4,G142,0)</f>
        <v>0</v>
      </c>
      <c r="BE142" s="213">
        <f>IF(AZ142=5,G142,0)</f>
        <v>0</v>
      </c>
      <c r="CA142" s="240">
        <v>3</v>
      </c>
      <c r="CB142" s="240">
        <v>1</v>
      </c>
    </row>
    <row r="143" spans="1:15" ht="12.75">
      <c r="A143" s="249"/>
      <c r="B143" s="250"/>
      <c r="C143" s="768" t="s">
        <v>681</v>
      </c>
      <c r="D143" s="769"/>
      <c r="E143" s="769"/>
      <c r="F143" s="769"/>
      <c r="G143" s="770"/>
      <c r="I143" s="251"/>
      <c r="K143" s="251"/>
      <c r="L143" s="252" t="s">
        <v>681</v>
      </c>
      <c r="O143" s="240">
        <v>3</v>
      </c>
    </row>
    <row r="144" spans="1:80" ht="12.75">
      <c r="A144" s="241">
        <v>29</v>
      </c>
      <c r="B144" s="242" t="s">
        <v>2555</v>
      </c>
      <c r="C144" s="243" t="s">
        <v>2556</v>
      </c>
      <c r="D144" s="244" t="s">
        <v>216</v>
      </c>
      <c r="E144" s="245">
        <v>5</v>
      </c>
      <c r="F144" s="828"/>
      <c r="G144" s="246">
        <f>E144*F144</f>
        <v>0</v>
      </c>
      <c r="H144" s="247">
        <v>0</v>
      </c>
      <c r="I144" s="248">
        <f>E144*H144</f>
        <v>0</v>
      </c>
      <c r="J144" s="247">
        <v>0</v>
      </c>
      <c r="K144" s="248">
        <f>E144*J144</f>
        <v>0</v>
      </c>
      <c r="O144" s="240">
        <v>2</v>
      </c>
      <c r="AA144" s="213">
        <v>1</v>
      </c>
      <c r="AB144" s="213">
        <v>1</v>
      </c>
      <c r="AC144" s="213">
        <v>1</v>
      </c>
      <c r="AZ144" s="213">
        <v>1</v>
      </c>
      <c r="BA144" s="213">
        <f>IF(AZ144=1,G144,0)</f>
        <v>0</v>
      </c>
      <c r="BB144" s="213">
        <f>IF(AZ144=2,G144,0)</f>
        <v>0</v>
      </c>
      <c r="BC144" s="213">
        <f>IF(AZ144=3,G144,0)</f>
        <v>0</v>
      </c>
      <c r="BD144" s="213">
        <f>IF(AZ144=4,G144,0)</f>
        <v>0</v>
      </c>
      <c r="BE144" s="213">
        <f>IF(AZ144=5,G144,0)</f>
        <v>0</v>
      </c>
      <c r="CA144" s="240">
        <v>1</v>
      </c>
      <c r="CB144" s="240">
        <v>1</v>
      </c>
    </row>
    <row r="145" spans="1:80" ht="12.75">
      <c r="A145" s="241">
        <v>30</v>
      </c>
      <c r="B145" s="242" t="s">
        <v>2557</v>
      </c>
      <c r="C145" s="243" t="s">
        <v>2558</v>
      </c>
      <c r="D145" s="244" t="s">
        <v>216</v>
      </c>
      <c r="E145" s="245">
        <v>5</v>
      </c>
      <c r="F145" s="828"/>
      <c r="G145" s="246">
        <f>E145*F145</f>
        <v>0</v>
      </c>
      <c r="H145" s="247">
        <v>0.00043</v>
      </c>
      <c r="I145" s="248">
        <f>E145*H145</f>
        <v>0.00215</v>
      </c>
      <c r="J145" s="247"/>
      <c r="K145" s="248">
        <f>E145*J145</f>
        <v>0</v>
      </c>
      <c r="O145" s="240">
        <v>2</v>
      </c>
      <c r="AA145" s="213">
        <v>3</v>
      </c>
      <c r="AB145" s="213">
        <v>1</v>
      </c>
      <c r="AC145" s="213">
        <v>286134602</v>
      </c>
      <c r="AZ145" s="213">
        <v>1</v>
      </c>
      <c r="BA145" s="213">
        <f>IF(AZ145=1,G145,0)</f>
        <v>0</v>
      </c>
      <c r="BB145" s="213">
        <f>IF(AZ145=2,G145,0)</f>
        <v>0</v>
      </c>
      <c r="BC145" s="213">
        <f>IF(AZ145=3,G145,0)</f>
        <v>0</v>
      </c>
      <c r="BD145" s="213">
        <f>IF(AZ145=4,G145,0)</f>
        <v>0</v>
      </c>
      <c r="BE145" s="213">
        <f>IF(AZ145=5,G145,0)</f>
        <v>0</v>
      </c>
      <c r="CA145" s="240">
        <v>3</v>
      </c>
      <c r="CB145" s="240">
        <v>1</v>
      </c>
    </row>
    <row r="146" spans="1:15" ht="12.75">
      <c r="A146" s="249"/>
      <c r="B146" s="250"/>
      <c r="C146" s="768" t="s">
        <v>681</v>
      </c>
      <c r="D146" s="769"/>
      <c r="E146" s="769"/>
      <c r="F146" s="769"/>
      <c r="G146" s="770"/>
      <c r="I146" s="251"/>
      <c r="K146" s="251"/>
      <c r="L146" s="252" t="s">
        <v>681</v>
      </c>
      <c r="O146" s="240">
        <v>3</v>
      </c>
    </row>
    <row r="147" spans="1:57" ht="12.75">
      <c r="A147" s="259"/>
      <c r="B147" s="260" t="s">
        <v>96</v>
      </c>
      <c r="C147" s="261" t="s">
        <v>2242</v>
      </c>
      <c r="D147" s="262"/>
      <c r="E147" s="263"/>
      <c r="F147" s="264"/>
      <c r="G147" s="265">
        <f>SUM(G140:G146)</f>
        <v>0</v>
      </c>
      <c r="H147" s="266"/>
      <c r="I147" s="267">
        <f>SUM(I140:I146)</f>
        <v>0.01587</v>
      </c>
      <c r="J147" s="266"/>
      <c r="K147" s="267">
        <f>SUM(K140:K146)</f>
        <v>0</v>
      </c>
      <c r="O147" s="240">
        <v>4</v>
      </c>
      <c r="BA147" s="268">
        <f>SUM(BA140:BA146)</f>
        <v>0</v>
      </c>
      <c r="BB147" s="268">
        <f>SUM(BB140:BB146)</f>
        <v>0</v>
      </c>
      <c r="BC147" s="268">
        <f>SUM(BC140:BC146)</f>
        <v>0</v>
      </c>
      <c r="BD147" s="268">
        <f>SUM(BD140:BD146)</f>
        <v>0</v>
      </c>
      <c r="BE147" s="268">
        <f>SUM(BE140:BE146)</f>
        <v>0</v>
      </c>
    </row>
    <row r="148" spans="1:15" ht="12.75">
      <c r="A148" s="230" t="s">
        <v>93</v>
      </c>
      <c r="B148" s="231" t="s">
        <v>173</v>
      </c>
      <c r="C148" s="232" t="s">
        <v>174</v>
      </c>
      <c r="D148" s="233"/>
      <c r="E148" s="234"/>
      <c r="F148" s="234"/>
      <c r="G148" s="235"/>
      <c r="H148" s="236"/>
      <c r="I148" s="237"/>
      <c r="J148" s="238"/>
      <c r="K148" s="239"/>
      <c r="O148" s="240">
        <v>1</v>
      </c>
    </row>
    <row r="149" spans="1:80" ht="12.75">
      <c r="A149" s="241">
        <v>31</v>
      </c>
      <c r="B149" s="242" t="s">
        <v>2559</v>
      </c>
      <c r="C149" s="243" t="s">
        <v>2207</v>
      </c>
      <c r="D149" s="244" t="s">
        <v>216</v>
      </c>
      <c r="E149" s="245">
        <v>58</v>
      </c>
      <c r="F149" s="828"/>
      <c r="G149" s="246">
        <f>E149*F149</f>
        <v>0</v>
      </c>
      <c r="H149" s="247">
        <v>0</v>
      </c>
      <c r="I149" s="248">
        <f>E149*H149</f>
        <v>0</v>
      </c>
      <c r="J149" s="247"/>
      <c r="K149" s="248">
        <f>E149*J149</f>
        <v>0</v>
      </c>
      <c r="O149" s="240">
        <v>2</v>
      </c>
      <c r="AA149" s="213">
        <v>12</v>
      </c>
      <c r="AB149" s="213">
        <v>0</v>
      </c>
      <c r="AC149" s="213">
        <v>24</v>
      </c>
      <c r="AZ149" s="213">
        <v>1</v>
      </c>
      <c r="BA149" s="213">
        <f>IF(AZ149=1,G149,0)</f>
        <v>0</v>
      </c>
      <c r="BB149" s="213">
        <f>IF(AZ149=2,G149,0)</f>
        <v>0</v>
      </c>
      <c r="BC149" s="213">
        <f>IF(AZ149=3,G149,0)</f>
        <v>0</v>
      </c>
      <c r="BD149" s="213">
        <f>IF(AZ149=4,G149,0)</f>
        <v>0</v>
      </c>
      <c r="BE149" s="213">
        <f>IF(AZ149=5,G149,0)</f>
        <v>0</v>
      </c>
      <c r="CA149" s="240">
        <v>12</v>
      </c>
      <c r="CB149" s="240">
        <v>0</v>
      </c>
    </row>
    <row r="150" spans="1:80" ht="22.5">
      <c r="A150" s="241">
        <v>32</v>
      </c>
      <c r="B150" s="242" t="s">
        <v>2560</v>
      </c>
      <c r="C150" s="243" t="s">
        <v>737</v>
      </c>
      <c r="D150" s="244" t="s">
        <v>216</v>
      </c>
      <c r="E150" s="245">
        <v>75</v>
      </c>
      <c r="F150" s="828"/>
      <c r="G150" s="246">
        <f>E150*F150</f>
        <v>0</v>
      </c>
      <c r="H150" s="247">
        <v>0</v>
      </c>
      <c r="I150" s="248">
        <f>E150*H150</f>
        <v>0</v>
      </c>
      <c r="J150" s="247"/>
      <c r="K150" s="248">
        <f>E150*J150</f>
        <v>0</v>
      </c>
      <c r="O150" s="240">
        <v>2</v>
      </c>
      <c r="AA150" s="213">
        <v>12</v>
      </c>
      <c r="AB150" s="213">
        <v>0</v>
      </c>
      <c r="AC150" s="213">
        <v>25</v>
      </c>
      <c r="AZ150" s="213">
        <v>1</v>
      </c>
      <c r="BA150" s="213">
        <f>IF(AZ150=1,G150,0)</f>
        <v>0</v>
      </c>
      <c r="BB150" s="213">
        <f>IF(AZ150=2,G150,0)</f>
        <v>0</v>
      </c>
      <c r="BC150" s="213">
        <f>IF(AZ150=3,G150,0)</f>
        <v>0</v>
      </c>
      <c r="BD150" s="213">
        <f>IF(AZ150=4,G150,0)</f>
        <v>0</v>
      </c>
      <c r="BE150" s="213">
        <f>IF(AZ150=5,G150,0)</f>
        <v>0</v>
      </c>
      <c r="CA150" s="240">
        <v>12</v>
      </c>
      <c r="CB150" s="240">
        <v>0</v>
      </c>
    </row>
    <row r="151" spans="1:15" ht="12.75">
      <c r="A151" s="249"/>
      <c r="B151" s="250"/>
      <c r="C151" s="768" t="s">
        <v>738</v>
      </c>
      <c r="D151" s="769"/>
      <c r="E151" s="769"/>
      <c r="F151" s="769"/>
      <c r="G151" s="770"/>
      <c r="I151" s="251"/>
      <c r="K151" s="251"/>
      <c r="L151" s="252" t="s">
        <v>738</v>
      </c>
      <c r="O151" s="240">
        <v>3</v>
      </c>
    </row>
    <row r="152" spans="1:57" ht="12.75">
      <c r="A152" s="259"/>
      <c r="B152" s="260" t="s">
        <v>96</v>
      </c>
      <c r="C152" s="261" t="s">
        <v>175</v>
      </c>
      <c r="D152" s="262"/>
      <c r="E152" s="263"/>
      <c r="F152" s="264"/>
      <c r="G152" s="265">
        <f>SUM(G148:G151)</f>
        <v>0</v>
      </c>
      <c r="H152" s="266"/>
      <c r="I152" s="267">
        <f>SUM(I148:I151)</f>
        <v>0</v>
      </c>
      <c r="J152" s="266"/>
      <c r="K152" s="267">
        <f>SUM(K148:K151)</f>
        <v>0</v>
      </c>
      <c r="O152" s="240">
        <v>4</v>
      </c>
      <c r="BA152" s="268">
        <f>SUM(BA148:BA151)</f>
        <v>0</v>
      </c>
      <c r="BB152" s="268">
        <f>SUM(BB148:BB151)</f>
        <v>0</v>
      </c>
      <c r="BC152" s="268">
        <f>SUM(BC148:BC151)</f>
        <v>0</v>
      </c>
      <c r="BD152" s="268">
        <f>SUM(BD148:BD151)</f>
        <v>0</v>
      </c>
      <c r="BE152" s="268">
        <f>SUM(BE148:BE151)</f>
        <v>0</v>
      </c>
    </row>
    <row r="153" spans="1:15" ht="12.75">
      <c r="A153" s="230" t="s">
        <v>93</v>
      </c>
      <c r="B153" s="231" t="s">
        <v>899</v>
      </c>
      <c r="C153" s="232" t="s">
        <v>900</v>
      </c>
      <c r="D153" s="233"/>
      <c r="E153" s="234"/>
      <c r="F153" s="234"/>
      <c r="G153" s="235"/>
      <c r="H153" s="236"/>
      <c r="I153" s="237"/>
      <c r="J153" s="238"/>
      <c r="K153" s="239"/>
      <c r="O153" s="240">
        <v>1</v>
      </c>
    </row>
    <row r="154" spans="1:80" ht="12.75">
      <c r="A154" s="241">
        <v>33</v>
      </c>
      <c r="B154" s="242" t="s">
        <v>1386</v>
      </c>
      <c r="C154" s="243" t="s">
        <v>1387</v>
      </c>
      <c r="D154" s="244" t="s">
        <v>309</v>
      </c>
      <c r="E154" s="245">
        <v>36.8654439</v>
      </c>
      <c r="F154" s="828"/>
      <c r="G154" s="246">
        <f>E154*F154</f>
        <v>0</v>
      </c>
      <c r="H154" s="247">
        <v>0</v>
      </c>
      <c r="I154" s="248">
        <f>E154*H154</f>
        <v>0</v>
      </c>
      <c r="J154" s="247"/>
      <c r="K154" s="248">
        <f>E154*J154</f>
        <v>0</v>
      </c>
      <c r="O154" s="240">
        <v>2</v>
      </c>
      <c r="AA154" s="213">
        <v>7</v>
      </c>
      <c r="AB154" s="213">
        <v>1</v>
      </c>
      <c r="AC154" s="213">
        <v>2</v>
      </c>
      <c r="AZ154" s="213">
        <v>1</v>
      </c>
      <c r="BA154" s="213">
        <f>IF(AZ154=1,G154,0)</f>
        <v>0</v>
      </c>
      <c r="BB154" s="213">
        <f>IF(AZ154=2,G154,0)</f>
        <v>0</v>
      </c>
      <c r="BC154" s="213">
        <f>IF(AZ154=3,G154,0)</f>
        <v>0</v>
      </c>
      <c r="BD154" s="213">
        <f>IF(AZ154=4,G154,0)</f>
        <v>0</v>
      </c>
      <c r="BE154" s="213">
        <f>IF(AZ154=5,G154,0)</f>
        <v>0</v>
      </c>
      <c r="CA154" s="240">
        <v>7</v>
      </c>
      <c r="CB154" s="240">
        <v>1</v>
      </c>
    </row>
    <row r="155" spans="1:57" ht="12.75">
      <c r="A155" s="259"/>
      <c r="B155" s="260" t="s">
        <v>96</v>
      </c>
      <c r="C155" s="261" t="s">
        <v>901</v>
      </c>
      <c r="D155" s="262"/>
      <c r="E155" s="263"/>
      <c r="F155" s="264"/>
      <c r="G155" s="265">
        <f>SUM(G153:G154)</f>
        <v>0</v>
      </c>
      <c r="H155" s="266"/>
      <c r="I155" s="267">
        <f>SUM(I153:I154)</f>
        <v>0</v>
      </c>
      <c r="J155" s="266"/>
      <c r="K155" s="267">
        <f>SUM(K153:K154)</f>
        <v>0</v>
      </c>
      <c r="O155" s="240">
        <v>4</v>
      </c>
      <c r="BA155" s="268">
        <f>SUM(BA153:BA154)</f>
        <v>0</v>
      </c>
      <c r="BB155" s="268">
        <f>SUM(BB153:BB154)</f>
        <v>0</v>
      </c>
      <c r="BC155" s="268">
        <f>SUM(BC153:BC154)</f>
        <v>0</v>
      </c>
      <c r="BD155" s="268">
        <f>SUM(BD153:BD154)</f>
        <v>0</v>
      </c>
      <c r="BE155" s="268">
        <f>SUM(BE153:BE154)</f>
        <v>0</v>
      </c>
    </row>
    <row r="156" ht="12.75">
      <c r="E156" s="213"/>
    </row>
    <row r="157" ht="12.75">
      <c r="E157" s="213"/>
    </row>
    <row r="158" ht="12.75">
      <c r="E158" s="213"/>
    </row>
    <row r="159" ht="12.75">
      <c r="E159" s="213"/>
    </row>
    <row r="160" ht="12.75">
      <c r="E160" s="213"/>
    </row>
    <row r="161" ht="12.75">
      <c r="E161" s="213"/>
    </row>
    <row r="162" ht="12.75">
      <c r="E162" s="213"/>
    </row>
    <row r="163" ht="12.75">
      <c r="E163" s="213"/>
    </row>
    <row r="164" ht="12.75">
      <c r="E164" s="213"/>
    </row>
    <row r="165" ht="12.75">
      <c r="E165" s="213"/>
    </row>
    <row r="166" ht="12.75">
      <c r="E166" s="213"/>
    </row>
    <row r="167" ht="12.75">
      <c r="E167" s="213"/>
    </row>
    <row r="168" ht="12.75">
      <c r="E168" s="213"/>
    </row>
    <row r="169" ht="12.75">
      <c r="E169" s="213"/>
    </row>
    <row r="170" ht="12.75">
      <c r="E170" s="213"/>
    </row>
    <row r="171" ht="12.75">
      <c r="E171" s="213"/>
    </row>
    <row r="172" ht="12.75">
      <c r="E172" s="213"/>
    </row>
    <row r="173" ht="12.75">
      <c r="E173" s="213"/>
    </row>
    <row r="174" ht="12.75">
      <c r="E174" s="213"/>
    </row>
    <row r="175" ht="12.75">
      <c r="E175" s="213"/>
    </row>
    <row r="176" ht="12.75">
      <c r="E176" s="213"/>
    </row>
    <row r="177" ht="12.75">
      <c r="E177" s="213"/>
    </row>
    <row r="178" ht="12.75">
      <c r="E178" s="213"/>
    </row>
    <row r="179" spans="1:7" ht="12.75">
      <c r="A179" s="258"/>
      <c r="B179" s="258"/>
      <c r="C179" s="258"/>
      <c r="D179" s="258"/>
      <c r="E179" s="258"/>
      <c r="F179" s="258"/>
      <c r="G179" s="258"/>
    </row>
    <row r="180" spans="1:7" ht="12.75">
      <c r="A180" s="258"/>
      <c r="B180" s="258"/>
      <c r="C180" s="258"/>
      <c r="D180" s="258"/>
      <c r="E180" s="258"/>
      <c r="F180" s="258"/>
      <c r="G180" s="258"/>
    </row>
    <row r="181" spans="1:7" ht="12.75">
      <c r="A181" s="258"/>
      <c r="B181" s="258"/>
      <c r="C181" s="258"/>
      <c r="D181" s="258"/>
      <c r="E181" s="258"/>
      <c r="F181" s="258"/>
      <c r="G181" s="258"/>
    </row>
    <row r="182" spans="1:7" ht="12.75">
      <c r="A182" s="258"/>
      <c r="B182" s="258"/>
      <c r="C182" s="258"/>
      <c r="D182" s="258"/>
      <c r="E182" s="258"/>
      <c r="F182" s="258"/>
      <c r="G182" s="258"/>
    </row>
    <row r="183" ht="12.75">
      <c r="E183" s="213"/>
    </row>
    <row r="184" ht="12.75">
      <c r="E184" s="213"/>
    </row>
    <row r="185" ht="12.75">
      <c r="E185" s="213"/>
    </row>
    <row r="186" ht="12.75">
      <c r="E186" s="213"/>
    </row>
    <row r="187" ht="12.75">
      <c r="E187" s="213"/>
    </row>
    <row r="188" ht="12.75">
      <c r="E188" s="213"/>
    </row>
    <row r="189" ht="12.75">
      <c r="E189" s="213"/>
    </row>
    <row r="190" ht="12.75">
      <c r="E190" s="213"/>
    </row>
    <row r="191" ht="12.75">
      <c r="E191" s="213"/>
    </row>
    <row r="192" ht="12.75">
      <c r="E192" s="213"/>
    </row>
    <row r="193" ht="12.75">
      <c r="E193" s="213"/>
    </row>
    <row r="194" ht="12.75">
      <c r="E194" s="213"/>
    </row>
    <row r="195" ht="12.75">
      <c r="E195" s="213"/>
    </row>
    <row r="196" ht="12.75">
      <c r="E196" s="213"/>
    </row>
    <row r="197" ht="12.75">
      <c r="E197" s="213"/>
    </row>
    <row r="198" ht="12.75">
      <c r="E198" s="213"/>
    </row>
    <row r="199" ht="12.75">
      <c r="E199" s="213"/>
    </row>
    <row r="200" ht="12.75">
      <c r="E200" s="213"/>
    </row>
    <row r="201" ht="12.75">
      <c r="E201" s="213"/>
    </row>
    <row r="202" ht="12.75">
      <c r="E202" s="213"/>
    </row>
    <row r="203" ht="12.75">
      <c r="E203" s="213"/>
    </row>
    <row r="204" ht="12.75">
      <c r="E204" s="213"/>
    </row>
    <row r="205" ht="12.75">
      <c r="E205" s="213"/>
    </row>
    <row r="206" ht="12.75">
      <c r="E206" s="213"/>
    </row>
    <row r="207" ht="12.75">
      <c r="E207" s="213"/>
    </row>
    <row r="208" ht="12.75">
      <c r="E208" s="213"/>
    </row>
    <row r="209" ht="12.75">
      <c r="E209" s="213"/>
    </row>
    <row r="210" ht="12.75">
      <c r="E210" s="213"/>
    </row>
    <row r="211" ht="12.75">
      <c r="E211" s="213"/>
    </row>
    <row r="212" ht="12.75">
      <c r="E212" s="213"/>
    </row>
    <row r="213" ht="12.75">
      <c r="E213" s="213"/>
    </row>
    <row r="214" spans="1:2" ht="12.75">
      <c r="A214" s="269"/>
      <c r="B214" s="269"/>
    </row>
    <row r="215" spans="1:7" ht="12.75">
      <c r="A215" s="258"/>
      <c r="B215" s="258"/>
      <c r="C215" s="270"/>
      <c r="D215" s="270"/>
      <c r="E215" s="271"/>
      <c r="F215" s="270"/>
      <c r="G215" s="272"/>
    </row>
    <row r="216" spans="1:7" ht="12.75">
      <c r="A216" s="273"/>
      <c r="B216" s="273"/>
      <c r="C216" s="258"/>
      <c r="D216" s="258"/>
      <c r="E216" s="274"/>
      <c r="F216" s="258"/>
      <c r="G216" s="258"/>
    </row>
    <row r="217" spans="1:7" ht="12.75">
      <c r="A217" s="258"/>
      <c r="B217" s="258"/>
      <c r="C217" s="258"/>
      <c r="D217" s="258"/>
      <c r="E217" s="274"/>
      <c r="F217" s="258"/>
      <c r="G217" s="258"/>
    </row>
    <row r="218" spans="1:7" ht="12.75">
      <c r="A218" s="258"/>
      <c r="B218" s="258"/>
      <c r="C218" s="258"/>
      <c r="D218" s="258"/>
      <c r="E218" s="274"/>
      <c r="F218" s="258"/>
      <c r="G218" s="258"/>
    </row>
    <row r="219" spans="1:7" ht="12.75">
      <c r="A219" s="258"/>
      <c r="B219" s="258"/>
      <c r="C219" s="258"/>
      <c r="D219" s="258"/>
      <c r="E219" s="274"/>
      <c r="F219" s="258"/>
      <c r="G219" s="258"/>
    </row>
    <row r="220" spans="1:7" ht="12.75">
      <c r="A220" s="258"/>
      <c r="B220" s="258"/>
      <c r="C220" s="258"/>
      <c r="D220" s="258"/>
      <c r="E220" s="274"/>
      <c r="F220" s="258"/>
      <c r="G220" s="258"/>
    </row>
    <row r="221" spans="1:7" ht="12.75">
      <c r="A221" s="258"/>
      <c r="B221" s="258"/>
      <c r="C221" s="258"/>
      <c r="D221" s="258"/>
      <c r="E221" s="274"/>
      <c r="F221" s="258"/>
      <c r="G221" s="258"/>
    </row>
    <row r="222" spans="1:7" ht="12.75">
      <c r="A222" s="258"/>
      <c r="B222" s="258"/>
      <c r="C222" s="258"/>
      <c r="D222" s="258"/>
      <c r="E222" s="274"/>
      <c r="F222" s="258"/>
      <c r="G222" s="258"/>
    </row>
    <row r="223" spans="1:7" ht="12.75">
      <c r="A223" s="258"/>
      <c r="B223" s="258"/>
      <c r="C223" s="258"/>
      <c r="D223" s="258"/>
      <c r="E223" s="274"/>
      <c r="F223" s="258"/>
      <c r="G223" s="258"/>
    </row>
    <row r="224" spans="1:7" ht="12.75">
      <c r="A224" s="258"/>
      <c r="B224" s="258"/>
      <c r="C224" s="258"/>
      <c r="D224" s="258"/>
      <c r="E224" s="274"/>
      <c r="F224" s="258"/>
      <c r="G224" s="258"/>
    </row>
    <row r="225" spans="1:7" ht="12.75">
      <c r="A225" s="258"/>
      <c r="B225" s="258"/>
      <c r="C225" s="258"/>
      <c r="D225" s="258"/>
      <c r="E225" s="274"/>
      <c r="F225" s="258"/>
      <c r="G225" s="258"/>
    </row>
    <row r="226" spans="1:7" ht="12.75">
      <c r="A226" s="258"/>
      <c r="B226" s="258"/>
      <c r="C226" s="258"/>
      <c r="D226" s="258"/>
      <c r="E226" s="274"/>
      <c r="F226" s="258"/>
      <c r="G226" s="258"/>
    </row>
    <row r="227" spans="1:7" ht="12.75">
      <c r="A227" s="258"/>
      <c r="B227" s="258"/>
      <c r="C227" s="258"/>
      <c r="D227" s="258"/>
      <c r="E227" s="274"/>
      <c r="F227" s="258"/>
      <c r="G227" s="258"/>
    </row>
    <row r="228" spans="1:7" ht="12.75">
      <c r="A228" s="258"/>
      <c r="B228" s="258"/>
      <c r="C228" s="258"/>
      <c r="D228" s="258"/>
      <c r="E228" s="274"/>
      <c r="F228" s="258"/>
      <c r="G228" s="258"/>
    </row>
    <row r="1048576" ht="12.75">
      <c r="F1048576" s="831"/>
    </row>
  </sheetData>
  <mergeCells count="110">
    <mergeCell ref="C151:G151"/>
    <mergeCell ref="C138:D138"/>
    <mergeCell ref="C143:G143"/>
    <mergeCell ref="C146:G146"/>
    <mergeCell ref="C125:D125"/>
    <mergeCell ref="C127:D127"/>
    <mergeCell ref="C129:G129"/>
    <mergeCell ref="C130:D130"/>
    <mergeCell ref="C134:D134"/>
    <mergeCell ref="C135:D135"/>
    <mergeCell ref="C115:D115"/>
    <mergeCell ref="C117:G117"/>
    <mergeCell ref="C136:D136"/>
    <mergeCell ref="C137:D137"/>
    <mergeCell ref="C118:D118"/>
    <mergeCell ref="C120:G120"/>
    <mergeCell ref="C121:D121"/>
    <mergeCell ref="C122:D122"/>
    <mergeCell ref="C123:D123"/>
    <mergeCell ref="C124:D124"/>
    <mergeCell ref="C103:D103"/>
    <mergeCell ref="C105:G105"/>
    <mergeCell ref="C106:D106"/>
    <mergeCell ref="C108:D108"/>
    <mergeCell ref="C109:D109"/>
    <mergeCell ref="C110:D110"/>
    <mergeCell ref="C111:D111"/>
    <mergeCell ref="C112:D112"/>
    <mergeCell ref="C114:G114"/>
    <mergeCell ref="C92:D92"/>
    <mergeCell ref="C93:D93"/>
    <mergeCell ref="C94:D94"/>
    <mergeCell ref="C95:D95"/>
    <mergeCell ref="C97:D97"/>
    <mergeCell ref="C98:D98"/>
    <mergeCell ref="C99:D99"/>
    <mergeCell ref="C100:D100"/>
    <mergeCell ref="C101:D101"/>
    <mergeCell ref="C80:D80"/>
    <mergeCell ref="C81:D81"/>
    <mergeCell ref="C82:D82"/>
    <mergeCell ref="C83:D83"/>
    <mergeCell ref="C85:D85"/>
    <mergeCell ref="C86:D86"/>
    <mergeCell ref="C87:D87"/>
    <mergeCell ref="C89:D89"/>
    <mergeCell ref="C91:D91"/>
    <mergeCell ref="C67:D67"/>
    <mergeCell ref="C68:D68"/>
    <mergeCell ref="C70:G70"/>
    <mergeCell ref="C71:D71"/>
    <mergeCell ref="C73:G73"/>
    <mergeCell ref="C74:D74"/>
    <mergeCell ref="C76:G76"/>
    <mergeCell ref="C77:D77"/>
    <mergeCell ref="C79:G79"/>
    <mergeCell ref="C57:G57"/>
    <mergeCell ref="C58:G58"/>
    <mergeCell ref="C59:G59"/>
    <mergeCell ref="C60:D60"/>
    <mergeCell ref="C61:D61"/>
    <mergeCell ref="C62:D62"/>
    <mergeCell ref="C63:D63"/>
    <mergeCell ref="C65:G65"/>
    <mergeCell ref="C66:D66"/>
    <mergeCell ref="C46:D46"/>
    <mergeCell ref="C48:G48"/>
    <mergeCell ref="C49:G49"/>
    <mergeCell ref="C50:G50"/>
    <mergeCell ref="C51:D51"/>
    <mergeCell ref="C52:D52"/>
    <mergeCell ref="C53:D53"/>
    <mergeCell ref="C54:D54"/>
    <mergeCell ref="C55:D55"/>
    <mergeCell ref="C35:G35"/>
    <mergeCell ref="C36:D36"/>
    <mergeCell ref="C37:D37"/>
    <mergeCell ref="C38:D38"/>
    <mergeCell ref="C39:D39"/>
    <mergeCell ref="C40:D40"/>
    <mergeCell ref="C42:G42"/>
    <mergeCell ref="C43:D43"/>
    <mergeCell ref="C45:G45"/>
    <mergeCell ref="C25:D25"/>
    <mergeCell ref="C26:D26"/>
    <mergeCell ref="C27:D27"/>
    <mergeCell ref="C28:D28"/>
    <mergeCell ref="C30:G30"/>
    <mergeCell ref="C31:G31"/>
    <mergeCell ref="C32:G32"/>
    <mergeCell ref="C33:G33"/>
    <mergeCell ref="C34:G34"/>
    <mergeCell ref="C15:D15"/>
    <mergeCell ref="C16:D16"/>
    <mergeCell ref="C17:D17"/>
    <mergeCell ref="C18:D18"/>
    <mergeCell ref="C19:D19"/>
    <mergeCell ref="C21:G21"/>
    <mergeCell ref="C22:G22"/>
    <mergeCell ref="C23:G23"/>
    <mergeCell ref="C24:D24"/>
    <mergeCell ref="C12:G12"/>
    <mergeCell ref="C13:G13"/>
    <mergeCell ref="A1:G1"/>
    <mergeCell ref="A3:B3"/>
    <mergeCell ref="A4:B4"/>
    <mergeCell ref="E4:G4"/>
    <mergeCell ref="C9:G9"/>
    <mergeCell ref="C10:D10"/>
    <mergeCell ref="C14:G14"/>
  </mergeCells>
  <printOptions/>
  <pageMargins left="0.3937007874015748" right="0.1968503937007874" top="0.3937007874015748" bottom="0.3937007874015748" header="0" footer="0.1968503937007874"/>
  <pageSetup fitToHeight="9999" horizontalDpi="300" verticalDpi="300" orientation="portrait" paperSize="9" r:id="rId1"/>
  <headerFooter alignWithMargins="0">
    <oddFooter>&amp;L&amp;9 1565-51; Sušice – stavební úpravy v ulici Hájkova&amp;R&amp;9&amp;P/&amp;N</oddFooter>
  </headerFooter>
  <rowBreaks count="3" manualBreakCount="3">
    <brk id="46" max="16383" man="1"/>
    <brk id="95" max="16383" man="1"/>
    <brk id="13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F16FE-F5EF-4844-AFED-C3623DBEBE72}">
  <sheetPr>
    <tabColor theme="8" tint="0.39998000860214233"/>
    <pageSetUpPr fitToPage="1"/>
  </sheetPr>
  <dimension ref="B1:H28"/>
  <sheetViews>
    <sheetView view="pageBreakPreview" zoomScaleSheetLayoutView="100" workbookViewId="0" topLeftCell="A1">
      <selection activeCell="C25" sqref="C25"/>
    </sheetView>
  </sheetViews>
  <sheetFormatPr defaultColWidth="9.00390625" defaultRowHeight="12.75"/>
  <cols>
    <col min="1" max="1" width="3.00390625" style="536" customWidth="1"/>
    <col min="2" max="2" width="5.375" style="536" customWidth="1"/>
    <col min="3" max="3" width="29.25390625" style="536" customWidth="1"/>
    <col min="4" max="4" width="18.00390625" style="536" customWidth="1"/>
    <col min="5" max="5" width="13.375" style="536" customWidth="1"/>
    <col min="6" max="6" width="2.75390625" style="536" customWidth="1"/>
    <col min="7" max="256" width="9.125" style="536" customWidth="1"/>
    <col min="257" max="257" width="3.00390625" style="536" customWidth="1"/>
    <col min="258" max="258" width="5.375" style="536" customWidth="1"/>
    <col min="259" max="259" width="29.25390625" style="536" customWidth="1"/>
    <col min="260" max="260" width="18.00390625" style="536" customWidth="1"/>
    <col min="261" max="261" width="13.375" style="536" customWidth="1"/>
    <col min="262" max="262" width="2.75390625" style="536" customWidth="1"/>
    <col min="263" max="512" width="9.125" style="536" customWidth="1"/>
    <col min="513" max="513" width="3.00390625" style="536" customWidth="1"/>
    <col min="514" max="514" width="5.375" style="536" customWidth="1"/>
    <col min="515" max="515" width="29.25390625" style="536" customWidth="1"/>
    <col min="516" max="516" width="18.00390625" style="536" customWidth="1"/>
    <col min="517" max="517" width="13.375" style="536" customWidth="1"/>
    <col min="518" max="518" width="2.75390625" style="536" customWidth="1"/>
    <col min="519" max="768" width="9.125" style="536" customWidth="1"/>
    <col min="769" max="769" width="3.00390625" style="536" customWidth="1"/>
    <col min="770" max="770" width="5.375" style="536" customWidth="1"/>
    <col min="771" max="771" width="29.25390625" style="536" customWidth="1"/>
    <col min="772" max="772" width="18.00390625" style="536" customWidth="1"/>
    <col min="773" max="773" width="13.375" style="536" customWidth="1"/>
    <col min="774" max="774" width="2.75390625" style="536" customWidth="1"/>
    <col min="775" max="1024" width="9.125" style="536" customWidth="1"/>
    <col min="1025" max="1025" width="3.00390625" style="536" customWidth="1"/>
    <col min="1026" max="1026" width="5.375" style="536" customWidth="1"/>
    <col min="1027" max="1027" width="29.25390625" style="536" customWidth="1"/>
    <col min="1028" max="1028" width="18.00390625" style="536" customWidth="1"/>
    <col min="1029" max="1029" width="13.375" style="536" customWidth="1"/>
    <col min="1030" max="1030" width="2.75390625" style="536" customWidth="1"/>
    <col min="1031" max="1280" width="9.125" style="536" customWidth="1"/>
    <col min="1281" max="1281" width="3.00390625" style="536" customWidth="1"/>
    <col min="1282" max="1282" width="5.375" style="536" customWidth="1"/>
    <col min="1283" max="1283" width="29.25390625" style="536" customWidth="1"/>
    <col min="1284" max="1284" width="18.00390625" style="536" customWidth="1"/>
    <col min="1285" max="1285" width="13.375" style="536" customWidth="1"/>
    <col min="1286" max="1286" width="2.75390625" style="536" customWidth="1"/>
    <col min="1287" max="1536" width="9.125" style="536" customWidth="1"/>
    <col min="1537" max="1537" width="3.00390625" style="536" customWidth="1"/>
    <col min="1538" max="1538" width="5.375" style="536" customWidth="1"/>
    <col min="1539" max="1539" width="29.25390625" style="536" customWidth="1"/>
    <col min="1540" max="1540" width="18.00390625" style="536" customWidth="1"/>
    <col min="1541" max="1541" width="13.375" style="536" customWidth="1"/>
    <col min="1542" max="1542" width="2.75390625" style="536" customWidth="1"/>
    <col min="1543" max="1792" width="9.125" style="536" customWidth="1"/>
    <col min="1793" max="1793" width="3.00390625" style="536" customWidth="1"/>
    <col min="1794" max="1794" width="5.375" style="536" customWidth="1"/>
    <col min="1795" max="1795" width="29.25390625" style="536" customWidth="1"/>
    <col min="1796" max="1796" width="18.00390625" style="536" customWidth="1"/>
    <col min="1797" max="1797" width="13.375" style="536" customWidth="1"/>
    <col min="1798" max="1798" width="2.75390625" style="536" customWidth="1"/>
    <col min="1799" max="2048" width="9.125" style="536" customWidth="1"/>
    <col min="2049" max="2049" width="3.00390625" style="536" customWidth="1"/>
    <col min="2050" max="2050" width="5.375" style="536" customWidth="1"/>
    <col min="2051" max="2051" width="29.25390625" style="536" customWidth="1"/>
    <col min="2052" max="2052" width="18.00390625" style="536" customWidth="1"/>
    <col min="2053" max="2053" width="13.375" style="536" customWidth="1"/>
    <col min="2054" max="2054" width="2.75390625" style="536" customWidth="1"/>
    <col min="2055" max="2304" width="9.125" style="536" customWidth="1"/>
    <col min="2305" max="2305" width="3.00390625" style="536" customWidth="1"/>
    <col min="2306" max="2306" width="5.375" style="536" customWidth="1"/>
    <col min="2307" max="2307" width="29.25390625" style="536" customWidth="1"/>
    <col min="2308" max="2308" width="18.00390625" style="536" customWidth="1"/>
    <col min="2309" max="2309" width="13.375" style="536" customWidth="1"/>
    <col min="2310" max="2310" width="2.75390625" style="536" customWidth="1"/>
    <col min="2311" max="2560" width="9.125" style="536" customWidth="1"/>
    <col min="2561" max="2561" width="3.00390625" style="536" customWidth="1"/>
    <col min="2562" max="2562" width="5.375" style="536" customWidth="1"/>
    <col min="2563" max="2563" width="29.25390625" style="536" customWidth="1"/>
    <col min="2564" max="2564" width="18.00390625" style="536" customWidth="1"/>
    <col min="2565" max="2565" width="13.375" style="536" customWidth="1"/>
    <col min="2566" max="2566" width="2.75390625" style="536" customWidth="1"/>
    <col min="2567" max="2816" width="9.125" style="536" customWidth="1"/>
    <col min="2817" max="2817" width="3.00390625" style="536" customWidth="1"/>
    <col min="2818" max="2818" width="5.375" style="536" customWidth="1"/>
    <col min="2819" max="2819" width="29.25390625" style="536" customWidth="1"/>
    <col min="2820" max="2820" width="18.00390625" style="536" customWidth="1"/>
    <col min="2821" max="2821" width="13.375" style="536" customWidth="1"/>
    <col min="2822" max="2822" width="2.75390625" style="536" customWidth="1"/>
    <col min="2823" max="3072" width="9.125" style="536" customWidth="1"/>
    <col min="3073" max="3073" width="3.00390625" style="536" customWidth="1"/>
    <col min="3074" max="3074" width="5.375" style="536" customWidth="1"/>
    <col min="3075" max="3075" width="29.25390625" style="536" customWidth="1"/>
    <col min="3076" max="3076" width="18.00390625" style="536" customWidth="1"/>
    <col min="3077" max="3077" width="13.375" style="536" customWidth="1"/>
    <col min="3078" max="3078" width="2.75390625" style="536" customWidth="1"/>
    <col min="3079" max="3328" width="9.125" style="536" customWidth="1"/>
    <col min="3329" max="3329" width="3.00390625" style="536" customWidth="1"/>
    <col min="3330" max="3330" width="5.375" style="536" customWidth="1"/>
    <col min="3331" max="3331" width="29.25390625" style="536" customWidth="1"/>
    <col min="3332" max="3332" width="18.00390625" style="536" customWidth="1"/>
    <col min="3333" max="3333" width="13.375" style="536" customWidth="1"/>
    <col min="3334" max="3334" width="2.75390625" style="536" customWidth="1"/>
    <col min="3335" max="3584" width="9.125" style="536" customWidth="1"/>
    <col min="3585" max="3585" width="3.00390625" style="536" customWidth="1"/>
    <col min="3586" max="3586" width="5.375" style="536" customWidth="1"/>
    <col min="3587" max="3587" width="29.25390625" style="536" customWidth="1"/>
    <col min="3588" max="3588" width="18.00390625" style="536" customWidth="1"/>
    <col min="3589" max="3589" width="13.375" style="536" customWidth="1"/>
    <col min="3590" max="3590" width="2.75390625" style="536" customWidth="1"/>
    <col min="3591" max="3840" width="9.125" style="536" customWidth="1"/>
    <col min="3841" max="3841" width="3.00390625" style="536" customWidth="1"/>
    <col min="3842" max="3842" width="5.375" style="536" customWidth="1"/>
    <col min="3843" max="3843" width="29.25390625" style="536" customWidth="1"/>
    <col min="3844" max="3844" width="18.00390625" style="536" customWidth="1"/>
    <col min="3845" max="3845" width="13.375" style="536" customWidth="1"/>
    <col min="3846" max="3846" width="2.75390625" style="536" customWidth="1"/>
    <col min="3847" max="4096" width="9.125" style="536" customWidth="1"/>
    <col min="4097" max="4097" width="3.00390625" style="536" customWidth="1"/>
    <col min="4098" max="4098" width="5.375" style="536" customWidth="1"/>
    <col min="4099" max="4099" width="29.25390625" style="536" customWidth="1"/>
    <col min="4100" max="4100" width="18.00390625" style="536" customWidth="1"/>
    <col min="4101" max="4101" width="13.375" style="536" customWidth="1"/>
    <col min="4102" max="4102" width="2.75390625" style="536" customWidth="1"/>
    <col min="4103" max="4352" width="9.125" style="536" customWidth="1"/>
    <col min="4353" max="4353" width="3.00390625" style="536" customWidth="1"/>
    <col min="4354" max="4354" width="5.375" style="536" customWidth="1"/>
    <col min="4355" max="4355" width="29.25390625" style="536" customWidth="1"/>
    <col min="4356" max="4356" width="18.00390625" style="536" customWidth="1"/>
    <col min="4357" max="4357" width="13.375" style="536" customWidth="1"/>
    <col min="4358" max="4358" width="2.75390625" style="536" customWidth="1"/>
    <col min="4359" max="4608" width="9.125" style="536" customWidth="1"/>
    <col min="4609" max="4609" width="3.00390625" style="536" customWidth="1"/>
    <col min="4610" max="4610" width="5.375" style="536" customWidth="1"/>
    <col min="4611" max="4611" width="29.25390625" style="536" customWidth="1"/>
    <col min="4612" max="4612" width="18.00390625" style="536" customWidth="1"/>
    <col min="4613" max="4613" width="13.375" style="536" customWidth="1"/>
    <col min="4614" max="4614" width="2.75390625" style="536" customWidth="1"/>
    <col min="4615" max="4864" width="9.125" style="536" customWidth="1"/>
    <col min="4865" max="4865" width="3.00390625" style="536" customWidth="1"/>
    <col min="4866" max="4866" width="5.375" style="536" customWidth="1"/>
    <col min="4867" max="4867" width="29.25390625" style="536" customWidth="1"/>
    <col min="4868" max="4868" width="18.00390625" style="536" customWidth="1"/>
    <col min="4869" max="4869" width="13.375" style="536" customWidth="1"/>
    <col min="4870" max="4870" width="2.75390625" style="536" customWidth="1"/>
    <col min="4871" max="5120" width="9.125" style="536" customWidth="1"/>
    <col min="5121" max="5121" width="3.00390625" style="536" customWidth="1"/>
    <col min="5122" max="5122" width="5.375" style="536" customWidth="1"/>
    <col min="5123" max="5123" width="29.25390625" style="536" customWidth="1"/>
    <col min="5124" max="5124" width="18.00390625" style="536" customWidth="1"/>
    <col min="5125" max="5125" width="13.375" style="536" customWidth="1"/>
    <col min="5126" max="5126" width="2.75390625" style="536" customWidth="1"/>
    <col min="5127" max="5376" width="9.125" style="536" customWidth="1"/>
    <col min="5377" max="5377" width="3.00390625" style="536" customWidth="1"/>
    <col min="5378" max="5378" width="5.375" style="536" customWidth="1"/>
    <col min="5379" max="5379" width="29.25390625" style="536" customWidth="1"/>
    <col min="5380" max="5380" width="18.00390625" style="536" customWidth="1"/>
    <col min="5381" max="5381" width="13.375" style="536" customWidth="1"/>
    <col min="5382" max="5382" width="2.75390625" style="536" customWidth="1"/>
    <col min="5383" max="5632" width="9.125" style="536" customWidth="1"/>
    <col min="5633" max="5633" width="3.00390625" style="536" customWidth="1"/>
    <col min="5634" max="5634" width="5.375" style="536" customWidth="1"/>
    <col min="5635" max="5635" width="29.25390625" style="536" customWidth="1"/>
    <col min="5636" max="5636" width="18.00390625" style="536" customWidth="1"/>
    <col min="5637" max="5637" width="13.375" style="536" customWidth="1"/>
    <col min="5638" max="5638" width="2.75390625" style="536" customWidth="1"/>
    <col min="5639" max="5888" width="9.125" style="536" customWidth="1"/>
    <col min="5889" max="5889" width="3.00390625" style="536" customWidth="1"/>
    <col min="5890" max="5890" width="5.375" style="536" customWidth="1"/>
    <col min="5891" max="5891" width="29.25390625" style="536" customWidth="1"/>
    <col min="5892" max="5892" width="18.00390625" style="536" customWidth="1"/>
    <col min="5893" max="5893" width="13.375" style="536" customWidth="1"/>
    <col min="5894" max="5894" width="2.75390625" style="536" customWidth="1"/>
    <col min="5895" max="6144" width="9.125" style="536" customWidth="1"/>
    <col min="6145" max="6145" width="3.00390625" style="536" customWidth="1"/>
    <col min="6146" max="6146" width="5.375" style="536" customWidth="1"/>
    <col min="6147" max="6147" width="29.25390625" style="536" customWidth="1"/>
    <col min="6148" max="6148" width="18.00390625" style="536" customWidth="1"/>
    <col min="6149" max="6149" width="13.375" style="536" customWidth="1"/>
    <col min="6150" max="6150" width="2.75390625" style="536" customWidth="1"/>
    <col min="6151" max="6400" width="9.125" style="536" customWidth="1"/>
    <col min="6401" max="6401" width="3.00390625" style="536" customWidth="1"/>
    <col min="6402" max="6402" width="5.375" style="536" customWidth="1"/>
    <col min="6403" max="6403" width="29.25390625" style="536" customWidth="1"/>
    <col min="6404" max="6404" width="18.00390625" style="536" customWidth="1"/>
    <col min="6405" max="6405" width="13.375" style="536" customWidth="1"/>
    <col min="6406" max="6406" width="2.75390625" style="536" customWidth="1"/>
    <col min="6407" max="6656" width="9.125" style="536" customWidth="1"/>
    <col min="6657" max="6657" width="3.00390625" style="536" customWidth="1"/>
    <col min="6658" max="6658" width="5.375" style="536" customWidth="1"/>
    <col min="6659" max="6659" width="29.25390625" style="536" customWidth="1"/>
    <col min="6660" max="6660" width="18.00390625" style="536" customWidth="1"/>
    <col min="6661" max="6661" width="13.375" style="536" customWidth="1"/>
    <col min="6662" max="6662" width="2.75390625" style="536" customWidth="1"/>
    <col min="6663" max="6912" width="9.125" style="536" customWidth="1"/>
    <col min="6913" max="6913" width="3.00390625" style="536" customWidth="1"/>
    <col min="6914" max="6914" width="5.375" style="536" customWidth="1"/>
    <col min="6915" max="6915" width="29.25390625" style="536" customWidth="1"/>
    <col min="6916" max="6916" width="18.00390625" style="536" customWidth="1"/>
    <col min="6917" max="6917" width="13.375" style="536" customWidth="1"/>
    <col min="6918" max="6918" width="2.75390625" style="536" customWidth="1"/>
    <col min="6919" max="7168" width="9.125" style="536" customWidth="1"/>
    <col min="7169" max="7169" width="3.00390625" style="536" customWidth="1"/>
    <col min="7170" max="7170" width="5.375" style="536" customWidth="1"/>
    <col min="7171" max="7171" width="29.25390625" style="536" customWidth="1"/>
    <col min="7172" max="7172" width="18.00390625" style="536" customWidth="1"/>
    <col min="7173" max="7173" width="13.375" style="536" customWidth="1"/>
    <col min="7174" max="7174" width="2.75390625" style="536" customWidth="1"/>
    <col min="7175" max="7424" width="9.125" style="536" customWidth="1"/>
    <col min="7425" max="7425" width="3.00390625" style="536" customWidth="1"/>
    <col min="7426" max="7426" width="5.375" style="536" customWidth="1"/>
    <col min="7427" max="7427" width="29.25390625" style="536" customWidth="1"/>
    <col min="7428" max="7428" width="18.00390625" style="536" customWidth="1"/>
    <col min="7429" max="7429" width="13.375" style="536" customWidth="1"/>
    <col min="7430" max="7430" width="2.75390625" style="536" customWidth="1"/>
    <col min="7431" max="7680" width="9.125" style="536" customWidth="1"/>
    <col min="7681" max="7681" width="3.00390625" style="536" customWidth="1"/>
    <col min="7682" max="7682" width="5.375" style="536" customWidth="1"/>
    <col min="7683" max="7683" width="29.25390625" style="536" customWidth="1"/>
    <col min="7684" max="7684" width="18.00390625" style="536" customWidth="1"/>
    <col min="7685" max="7685" width="13.375" style="536" customWidth="1"/>
    <col min="7686" max="7686" width="2.75390625" style="536" customWidth="1"/>
    <col min="7687" max="7936" width="9.125" style="536" customWidth="1"/>
    <col min="7937" max="7937" width="3.00390625" style="536" customWidth="1"/>
    <col min="7938" max="7938" width="5.375" style="536" customWidth="1"/>
    <col min="7939" max="7939" width="29.25390625" style="536" customWidth="1"/>
    <col min="7940" max="7940" width="18.00390625" style="536" customWidth="1"/>
    <col min="7941" max="7941" width="13.375" style="536" customWidth="1"/>
    <col min="7942" max="7942" width="2.75390625" style="536" customWidth="1"/>
    <col min="7943" max="8192" width="9.125" style="536" customWidth="1"/>
    <col min="8193" max="8193" width="3.00390625" style="536" customWidth="1"/>
    <col min="8194" max="8194" width="5.375" style="536" customWidth="1"/>
    <col min="8195" max="8195" width="29.25390625" style="536" customWidth="1"/>
    <col min="8196" max="8196" width="18.00390625" style="536" customWidth="1"/>
    <col min="8197" max="8197" width="13.375" style="536" customWidth="1"/>
    <col min="8198" max="8198" width="2.75390625" style="536" customWidth="1"/>
    <col min="8199" max="8448" width="9.125" style="536" customWidth="1"/>
    <col min="8449" max="8449" width="3.00390625" style="536" customWidth="1"/>
    <col min="8450" max="8450" width="5.375" style="536" customWidth="1"/>
    <col min="8451" max="8451" width="29.25390625" style="536" customWidth="1"/>
    <col min="8452" max="8452" width="18.00390625" style="536" customWidth="1"/>
    <col min="8453" max="8453" width="13.375" style="536" customWidth="1"/>
    <col min="8454" max="8454" width="2.75390625" style="536" customWidth="1"/>
    <col min="8455" max="8704" width="9.125" style="536" customWidth="1"/>
    <col min="8705" max="8705" width="3.00390625" style="536" customWidth="1"/>
    <col min="8706" max="8706" width="5.375" style="536" customWidth="1"/>
    <col min="8707" max="8707" width="29.25390625" style="536" customWidth="1"/>
    <col min="8708" max="8708" width="18.00390625" style="536" customWidth="1"/>
    <col min="8709" max="8709" width="13.375" style="536" customWidth="1"/>
    <col min="8710" max="8710" width="2.75390625" style="536" customWidth="1"/>
    <col min="8711" max="8960" width="9.125" style="536" customWidth="1"/>
    <col min="8961" max="8961" width="3.00390625" style="536" customWidth="1"/>
    <col min="8962" max="8962" width="5.375" style="536" customWidth="1"/>
    <col min="8963" max="8963" width="29.25390625" style="536" customWidth="1"/>
    <col min="8964" max="8964" width="18.00390625" style="536" customWidth="1"/>
    <col min="8965" max="8965" width="13.375" style="536" customWidth="1"/>
    <col min="8966" max="8966" width="2.75390625" style="536" customWidth="1"/>
    <col min="8967" max="9216" width="9.125" style="536" customWidth="1"/>
    <col min="9217" max="9217" width="3.00390625" style="536" customWidth="1"/>
    <col min="9218" max="9218" width="5.375" style="536" customWidth="1"/>
    <col min="9219" max="9219" width="29.25390625" style="536" customWidth="1"/>
    <col min="9220" max="9220" width="18.00390625" style="536" customWidth="1"/>
    <col min="9221" max="9221" width="13.375" style="536" customWidth="1"/>
    <col min="9222" max="9222" width="2.75390625" style="536" customWidth="1"/>
    <col min="9223" max="9472" width="9.125" style="536" customWidth="1"/>
    <col min="9473" max="9473" width="3.00390625" style="536" customWidth="1"/>
    <col min="9474" max="9474" width="5.375" style="536" customWidth="1"/>
    <col min="9475" max="9475" width="29.25390625" style="536" customWidth="1"/>
    <col min="9476" max="9476" width="18.00390625" style="536" customWidth="1"/>
    <col min="9477" max="9477" width="13.375" style="536" customWidth="1"/>
    <col min="9478" max="9478" width="2.75390625" style="536" customWidth="1"/>
    <col min="9479" max="9728" width="9.125" style="536" customWidth="1"/>
    <col min="9729" max="9729" width="3.00390625" style="536" customWidth="1"/>
    <col min="9730" max="9730" width="5.375" style="536" customWidth="1"/>
    <col min="9731" max="9731" width="29.25390625" style="536" customWidth="1"/>
    <col min="9732" max="9732" width="18.00390625" style="536" customWidth="1"/>
    <col min="9733" max="9733" width="13.375" style="536" customWidth="1"/>
    <col min="9734" max="9734" width="2.75390625" style="536" customWidth="1"/>
    <col min="9735" max="9984" width="9.125" style="536" customWidth="1"/>
    <col min="9985" max="9985" width="3.00390625" style="536" customWidth="1"/>
    <col min="9986" max="9986" width="5.375" style="536" customWidth="1"/>
    <col min="9987" max="9987" width="29.25390625" style="536" customWidth="1"/>
    <col min="9988" max="9988" width="18.00390625" style="536" customWidth="1"/>
    <col min="9989" max="9989" width="13.375" style="536" customWidth="1"/>
    <col min="9990" max="9990" width="2.75390625" style="536" customWidth="1"/>
    <col min="9991" max="10240" width="9.125" style="536" customWidth="1"/>
    <col min="10241" max="10241" width="3.00390625" style="536" customWidth="1"/>
    <col min="10242" max="10242" width="5.375" style="536" customWidth="1"/>
    <col min="10243" max="10243" width="29.25390625" style="536" customWidth="1"/>
    <col min="10244" max="10244" width="18.00390625" style="536" customWidth="1"/>
    <col min="10245" max="10245" width="13.375" style="536" customWidth="1"/>
    <col min="10246" max="10246" width="2.75390625" style="536" customWidth="1"/>
    <col min="10247" max="10496" width="9.125" style="536" customWidth="1"/>
    <col min="10497" max="10497" width="3.00390625" style="536" customWidth="1"/>
    <col min="10498" max="10498" width="5.375" style="536" customWidth="1"/>
    <col min="10499" max="10499" width="29.25390625" style="536" customWidth="1"/>
    <col min="10500" max="10500" width="18.00390625" style="536" customWidth="1"/>
    <col min="10501" max="10501" width="13.375" style="536" customWidth="1"/>
    <col min="10502" max="10502" width="2.75390625" style="536" customWidth="1"/>
    <col min="10503" max="10752" width="9.125" style="536" customWidth="1"/>
    <col min="10753" max="10753" width="3.00390625" style="536" customWidth="1"/>
    <col min="10754" max="10754" width="5.375" style="536" customWidth="1"/>
    <col min="10755" max="10755" width="29.25390625" style="536" customWidth="1"/>
    <col min="10756" max="10756" width="18.00390625" style="536" customWidth="1"/>
    <col min="10757" max="10757" width="13.375" style="536" customWidth="1"/>
    <col min="10758" max="10758" width="2.75390625" style="536" customWidth="1"/>
    <col min="10759" max="11008" width="9.125" style="536" customWidth="1"/>
    <col min="11009" max="11009" width="3.00390625" style="536" customWidth="1"/>
    <col min="11010" max="11010" width="5.375" style="536" customWidth="1"/>
    <col min="11011" max="11011" width="29.25390625" style="536" customWidth="1"/>
    <col min="11012" max="11012" width="18.00390625" style="536" customWidth="1"/>
    <col min="11013" max="11013" width="13.375" style="536" customWidth="1"/>
    <col min="11014" max="11014" width="2.75390625" style="536" customWidth="1"/>
    <col min="11015" max="11264" width="9.125" style="536" customWidth="1"/>
    <col min="11265" max="11265" width="3.00390625" style="536" customWidth="1"/>
    <col min="11266" max="11266" width="5.375" style="536" customWidth="1"/>
    <col min="11267" max="11267" width="29.25390625" style="536" customWidth="1"/>
    <col min="11268" max="11268" width="18.00390625" style="536" customWidth="1"/>
    <col min="11269" max="11269" width="13.375" style="536" customWidth="1"/>
    <col min="11270" max="11270" width="2.75390625" style="536" customWidth="1"/>
    <col min="11271" max="11520" width="9.125" style="536" customWidth="1"/>
    <col min="11521" max="11521" width="3.00390625" style="536" customWidth="1"/>
    <col min="11522" max="11522" width="5.375" style="536" customWidth="1"/>
    <col min="11523" max="11523" width="29.25390625" style="536" customWidth="1"/>
    <col min="11524" max="11524" width="18.00390625" style="536" customWidth="1"/>
    <col min="11525" max="11525" width="13.375" style="536" customWidth="1"/>
    <col min="11526" max="11526" width="2.75390625" style="536" customWidth="1"/>
    <col min="11527" max="11776" width="9.125" style="536" customWidth="1"/>
    <col min="11777" max="11777" width="3.00390625" style="536" customWidth="1"/>
    <col min="11778" max="11778" width="5.375" style="536" customWidth="1"/>
    <col min="11779" max="11779" width="29.25390625" style="536" customWidth="1"/>
    <col min="11780" max="11780" width="18.00390625" style="536" customWidth="1"/>
    <col min="11781" max="11781" width="13.375" style="536" customWidth="1"/>
    <col min="11782" max="11782" width="2.75390625" style="536" customWidth="1"/>
    <col min="11783" max="12032" width="9.125" style="536" customWidth="1"/>
    <col min="12033" max="12033" width="3.00390625" style="536" customWidth="1"/>
    <col min="12034" max="12034" width="5.375" style="536" customWidth="1"/>
    <col min="12035" max="12035" width="29.25390625" style="536" customWidth="1"/>
    <col min="12036" max="12036" width="18.00390625" style="536" customWidth="1"/>
    <col min="12037" max="12037" width="13.375" style="536" customWidth="1"/>
    <col min="12038" max="12038" width="2.75390625" style="536" customWidth="1"/>
    <col min="12039" max="12288" width="9.125" style="536" customWidth="1"/>
    <col min="12289" max="12289" width="3.00390625" style="536" customWidth="1"/>
    <col min="12290" max="12290" width="5.375" style="536" customWidth="1"/>
    <col min="12291" max="12291" width="29.25390625" style="536" customWidth="1"/>
    <col min="12292" max="12292" width="18.00390625" style="536" customWidth="1"/>
    <col min="12293" max="12293" width="13.375" style="536" customWidth="1"/>
    <col min="12294" max="12294" width="2.75390625" style="536" customWidth="1"/>
    <col min="12295" max="12544" width="9.125" style="536" customWidth="1"/>
    <col min="12545" max="12545" width="3.00390625" style="536" customWidth="1"/>
    <col min="12546" max="12546" width="5.375" style="536" customWidth="1"/>
    <col min="12547" max="12547" width="29.25390625" style="536" customWidth="1"/>
    <col min="12548" max="12548" width="18.00390625" style="536" customWidth="1"/>
    <col min="12549" max="12549" width="13.375" style="536" customWidth="1"/>
    <col min="12550" max="12550" width="2.75390625" style="536" customWidth="1"/>
    <col min="12551" max="12800" width="9.125" style="536" customWidth="1"/>
    <col min="12801" max="12801" width="3.00390625" style="536" customWidth="1"/>
    <col min="12802" max="12802" width="5.375" style="536" customWidth="1"/>
    <col min="12803" max="12803" width="29.25390625" style="536" customWidth="1"/>
    <col min="12804" max="12804" width="18.00390625" style="536" customWidth="1"/>
    <col min="12805" max="12805" width="13.375" style="536" customWidth="1"/>
    <col min="12806" max="12806" width="2.75390625" style="536" customWidth="1"/>
    <col min="12807" max="13056" width="9.125" style="536" customWidth="1"/>
    <col min="13057" max="13057" width="3.00390625" style="536" customWidth="1"/>
    <col min="13058" max="13058" width="5.375" style="536" customWidth="1"/>
    <col min="13059" max="13059" width="29.25390625" style="536" customWidth="1"/>
    <col min="13060" max="13060" width="18.00390625" style="536" customWidth="1"/>
    <col min="13061" max="13061" width="13.375" style="536" customWidth="1"/>
    <col min="13062" max="13062" width="2.75390625" style="536" customWidth="1"/>
    <col min="13063" max="13312" width="9.125" style="536" customWidth="1"/>
    <col min="13313" max="13313" width="3.00390625" style="536" customWidth="1"/>
    <col min="13314" max="13314" width="5.375" style="536" customWidth="1"/>
    <col min="13315" max="13315" width="29.25390625" style="536" customWidth="1"/>
    <col min="13316" max="13316" width="18.00390625" style="536" customWidth="1"/>
    <col min="13317" max="13317" width="13.375" style="536" customWidth="1"/>
    <col min="13318" max="13318" width="2.75390625" style="536" customWidth="1"/>
    <col min="13319" max="13568" width="9.125" style="536" customWidth="1"/>
    <col min="13569" max="13569" width="3.00390625" style="536" customWidth="1"/>
    <col min="13570" max="13570" width="5.375" style="536" customWidth="1"/>
    <col min="13571" max="13571" width="29.25390625" style="536" customWidth="1"/>
    <col min="13572" max="13572" width="18.00390625" style="536" customWidth="1"/>
    <col min="13573" max="13573" width="13.375" style="536" customWidth="1"/>
    <col min="13574" max="13574" width="2.75390625" style="536" customWidth="1"/>
    <col min="13575" max="13824" width="9.125" style="536" customWidth="1"/>
    <col min="13825" max="13825" width="3.00390625" style="536" customWidth="1"/>
    <col min="13826" max="13826" width="5.375" style="536" customWidth="1"/>
    <col min="13827" max="13827" width="29.25390625" style="536" customWidth="1"/>
    <col min="13828" max="13828" width="18.00390625" style="536" customWidth="1"/>
    <col min="13829" max="13829" width="13.375" style="536" customWidth="1"/>
    <col min="13830" max="13830" width="2.75390625" style="536" customWidth="1"/>
    <col min="13831" max="14080" width="9.125" style="536" customWidth="1"/>
    <col min="14081" max="14081" width="3.00390625" style="536" customWidth="1"/>
    <col min="14082" max="14082" width="5.375" style="536" customWidth="1"/>
    <col min="14083" max="14083" width="29.25390625" style="536" customWidth="1"/>
    <col min="14084" max="14084" width="18.00390625" style="536" customWidth="1"/>
    <col min="14085" max="14085" width="13.375" style="536" customWidth="1"/>
    <col min="14086" max="14086" width="2.75390625" style="536" customWidth="1"/>
    <col min="14087" max="14336" width="9.125" style="536" customWidth="1"/>
    <col min="14337" max="14337" width="3.00390625" style="536" customWidth="1"/>
    <col min="14338" max="14338" width="5.375" style="536" customWidth="1"/>
    <col min="14339" max="14339" width="29.25390625" style="536" customWidth="1"/>
    <col min="14340" max="14340" width="18.00390625" style="536" customWidth="1"/>
    <col min="14341" max="14341" width="13.375" style="536" customWidth="1"/>
    <col min="14342" max="14342" width="2.75390625" style="536" customWidth="1"/>
    <col min="14343" max="14592" width="9.125" style="536" customWidth="1"/>
    <col min="14593" max="14593" width="3.00390625" style="536" customWidth="1"/>
    <col min="14594" max="14594" width="5.375" style="536" customWidth="1"/>
    <col min="14595" max="14595" width="29.25390625" style="536" customWidth="1"/>
    <col min="14596" max="14596" width="18.00390625" style="536" customWidth="1"/>
    <col min="14597" max="14597" width="13.375" style="536" customWidth="1"/>
    <col min="14598" max="14598" width="2.75390625" style="536" customWidth="1"/>
    <col min="14599" max="14848" width="9.125" style="536" customWidth="1"/>
    <col min="14849" max="14849" width="3.00390625" style="536" customWidth="1"/>
    <col min="14850" max="14850" width="5.375" style="536" customWidth="1"/>
    <col min="14851" max="14851" width="29.25390625" style="536" customWidth="1"/>
    <col min="14852" max="14852" width="18.00390625" style="536" customWidth="1"/>
    <col min="14853" max="14853" width="13.375" style="536" customWidth="1"/>
    <col min="14854" max="14854" width="2.75390625" style="536" customWidth="1"/>
    <col min="14855" max="15104" width="9.125" style="536" customWidth="1"/>
    <col min="15105" max="15105" width="3.00390625" style="536" customWidth="1"/>
    <col min="15106" max="15106" width="5.375" style="536" customWidth="1"/>
    <col min="15107" max="15107" width="29.25390625" style="536" customWidth="1"/>
    <col min="15108" max="15108" width="18.00390625" style="536" customWidth="1"/>
    <col min="15109" max="15109" width="13.375" style="536" customWidth="1"/>
    <col min="15110" max="15110" width="2.75390625" style="536" customWidth="1"/>
    <col min="15111" max="15360" width="9.125" style="536" customWidth="1"/>
    <col min="15361" max="15361" width="3.00390625" style="536" customWidth="1"/>
    <col min="15362" max="15362" width="5.375" style="536" customWidth="1"/>
    <col min="15363" max="15363" width="29.25390625" style="536" customWidth="1"/>
    <col min="15364" max="15364" width="18.00390625" style="536" customWidth="1"/>
    <col min="15365" max="15365" width="13.375" style="536" customWidth="1"/>
    <col min="15366" max="15366" width="2.75390625" style="536" customWidth="1"/>
    <col min="15367" max="15616" width="9.125" style="536" customWidth="1"/>
    <col min="15617" max="15617" width="3.00390625" style="536" customWidth="1"/>
    <col min="15618" max="15618" width="5.375" style="536" customWidth="1"/>
    <col min="15619" max="15619" width="29.25390625" style="536" customWidth="1"/>
    <col min="15620" max="15620" width="18.00390625" style="536" customWidth="1"/>
    <col min="15621" max="15621" width="13.375" style="536" customWidth="1"/>
    <col min="15622" max="15622" width="2.75390625" style="536" customWidth="1"/>
    <col min="15623" max="15872" width="9.125" style="536" customWidth="1"/>
    <col min="15873" max="15873" width="3.00390625" style="536" customWidth="1"/>
    <col min="15874" max="15874" width="5.375" style="536" customWidth="1"/>
    <col min="15875" max="15875" width="29.25390625" style="536" customWidth="1"/>
    <col min="15876" max="15876" width="18.00390625" style="536" customWidth="1"/>
    <col min="15877" max="15877" width="13.375" style="536" customWidth="1"/>
    <col min="15878" max="15878" width="2.75390625" style="536" customWidth="1"/>
    <col min="15879" max="16128" width="9.125" style="536" customWidth="1"/>
    <col min="16129" max="16129" width="3.00390625" style="536" customWidth="1"/>
    <col min="16130" max="16130" width="5.375" style="536" customWidth="1"/>
    <col min="16131" max="16131" width="29.25390625" style="536" customWidth="1"/>
    <col min="16132" max="16132" width="18.00390625" style="536" customWidth="1"/>
    <col min="16133" max="16133" width="13.375" style="536" customWidth="1"/>
    <col min="16134" max="16134" width="2.75390625" style="536" customWidth="1"/>
    <col min="16135" max="16384" width="9.125" style="536" customWidth="1"/>
  </cols>
  <sheetData>
    <row r="1" ht="12.75">
      <c r="B1" s="536" t="s">
        <v>3336</v>
      </c>
    </row>
    <row r="2" spans="3:6" ht="12.75">
      <c r="C2" s="536" t="s">
        <v>98</v>
      </c>
      <c r="F2" s="537"/>
    </row>
    <row r="3" ht="12.75">
      <c r="B3" s="536" t="s">
        <v>3337</v>
      </c>
    </row>
    <row r="4" ht="12.75">
      <c r="C4" s="536" t="s">
        <v>3338</v>
      </c>
    </row>
    <row r="5" ht="12.75">
      <c r="B5" s="536" t="s">
        <v>3339</v>
      </c>
    </row>
    <row r="6" ht="12.75">
      <c r="C6" s="536" t="s">
        <v>3340</v>
      </c>
    </row>
    <row r="9" spans="3:5" ht="15.75">
      <c r="C9" s="538"/>
      <c r="D9" s="539"/>
      <c r="E9" s="539"/>
    </row>
    <row r="10" spans="3:5" ht="15.75">
      <c r="C10" s="538"/>
      <c r="D10" s="539"/>
      <c r="E10" s="539"/>
    </row>
    <row r="11" ht="12.75">
      <c r="H11" s="540"/>
    </row>
    <row r="12" spans="2:7" ht="15.75">
      <c r="B12" s="541"/>
      <c r="C12" s="541" t="s">
        <v>3341</v>
      </c>
      <c r="D12" s="541"/>
      <c r="E12" s="541"/>
      <c r="F12" s="541"/>
      <c r="G12" s="541"/>
    </row>
    <row r="13" spans="2:5" ht="12.75">
      <c r="B13" s="540"/>
      <c r="C13" s="540"/>
      <c r="D13" s="540"/>
      <c r="E13" s="537"/>
    </row>
    <row r="14" spans="2:5" ht="25.5">
      <c r="B14" s="542" t="s">
        <v>3342</v>
      </c>
      <c r="C14" s="542" t="s">
        <v>84</v>
      </c>
      <c r="D14" s="542"/>
      <c r="E14" s="543" t="s">
        <v>3343</v>
      </c>
    </row>
    <row r="15" spans="2:5" ht="12.75">
      <c r="B15" s="544">
        <v>1</v>
      </c>
      <c r="C15" s="544" t="s">
        <v>2638</v>
      </c>
      <c r="D15" s="544" t="s">
        <v>3344</v>
      </c>
      <c r="E15" s="545">
        <f>'SO07-elektromontáže'!H26</f>
        <v>0</v>
      </c>
    </row>
    <row r="16" spans="2:5" ht="12.75">
      <c r="B16" s="544">
        <v>2</v>
      </c>
      <c r="C16" s="544" t="s">
        <v>3345</v>
      </c>
      <c r="D16" s="544"/>
      <c r="E16" s="545">
        <f>'SO07-elektromontáže'!J26</f>
        <v>0</v>
      </c>
    </row>
    <row r="17" spans="2:5" ht="12.75">
      <c r="B17" s="544">
        <v>3</v>
      </c>
      <c r="C17" s="544" t="s">
        <v>95</v>
      </c>
      <c r="D17" s="544" t="s">
        <v>3346</v>
      </c>
      <c r="E17" s="545">
        <f>'SO07-zemní práce'!H26</f>
        <v>0</v>
      </c>
    </row>
    <row r="18" spans="2:5" ht="12.75">
      <c r="B18" s="546"/>
      <c r="C18" s="547" t="s">
        <v>3347</v>
      </c>
      <c r="D18" s="548"/>
      <c r="E18" s="549">
        <f>SUM(E15:E17)</f>
        <v>0</v>
      </c>
    </row>
    <row r="27" ht="12.75">
      <c r="B27" s="550"/>
    </row>
    <row r="28" spans="4:6" ht="12.75">
      <c r="D28" s="551"/>
      <c r="E28" s="550"/>
      <c r="F28" s="550"/>
    </row>
  </sheetData>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 1565-51; Sušice – stavební úpravy v ulici Hájkova&amp;R&amp;9&amp;P/&amp;N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AAD6D-A61E-4442-B463-848976D34034}">
  <sheetPr>
    <tabColor theme="8" tint="0.39998000860214233"/>
    <pageSetUpPr fitToPage="1"/>
  </sheetPr>
  <dimension ref="A2:N33"/>
  <sheetViews>
    <sheetView view="pageBreakPreview" zoomScale="85" zoomScaleSheetLayoutView="85" workbookViewId="0" topLeftCell="A1">
      <selection activeCell="G8" sqref="G8:J21"/>
    </sheetView>
  </sheetViews>
  <sheetFormatPr defaultColWidth="9.00390625" defaultRowHeight="12.75"/>
  <cols>
    <col min="1" max="1" width="3.125" style="536" bestFit="1" customWidth="1"/>
    <col min="2" max="2" width="7.00390625" style="536" customWidth="1"/>
    <col min="3" max="3" width="11.875" style="536" bestFit="1" customWidth="1"/>
    <col min="4" max="4" width="57.125" style="536" bestFit="1" customWidth="1"/>
    <col min="5" max="5" width="4.125" style="536" customWidth="1"/>
    <col min="6" max="6" width="8.375" style="536" bestFit="1" customWidth="1"/>
    <col min="7" max="7" width="7.875" style="536" bestFit="1" customWidth="1"/>
    <col min="8" max="8" width="11.25390625" style="536" bestFit="1" customWidth="1"/>
    <col min="9" max="9" width="8.00390625" style="536" customWidth="1"/>
    <col min="10" max="10" width="12.25390625" style="536" bestFit="1" customWidth="1"/>
    <col min="11" max="11" width="3.625" style="536" customWidth="1"/>
    <col min="12" max="12" width="7.25390625" style="536" customWidth="1"/>
    <col min="13" max="256" width="9.125" style="536" customWidth="1"/>
    <col min="257" max="257" width="3.125" style="536" bestFit="1" customWidth="1"/>
    <col min="258" max="258" width="7.00390625" style="536" customWidth="1"/>
    <col min="259" max="259" width="11.875" style="536" bestFit="1" customWidth="1"/>
    <col min="260" max="260" width="57.125" style="536" bestFit="1" customWidth="1"/>
    <col min="261" max="261" width="4.125" style="536" customWidth="1"/>
    <col min="262" max="262" width="8.375" style="536" bestFit="1" customWidth="1"/>
    <col min="263" max="263" width="7.875" style="536" bestFit="1" customWidth="1"/>
    <col min="264" max="264" width="11.25390625" style="536" bestFit="1" customWidth="1"/>
    <col min="265" max="265" width="8.00390625" style="536" customWidth="1"/>
    <col min="266" max="266" width="12.25390625" style="536" bestFit="1" customWidth="1"/>
    <col min="267" max="267" width="3.625" style="536" customWidth="1"/>
    <col min="268" max="268" width="7.25390625" style="536" customWidth="1"/>
    <col min="269" max="512" width="9.125" style="536" customWidth="1"/>
    <col min="513" max="513" width="3.125" style="536" bestFit="1" customWidth="1"/>
    <col min="514" max="514" width="7.00390625" style="536" customWidth="1"/>
    <col min="515" max="515" width="11.875" style="536" bestFit="1" customWidth="1"/>
    <col min="516" max="516" width="57.125" style="536" bestFit="1" customWidth="1"/>
    <col min="517" max="517" width="4.125" style="536" customWidth="1"/>
    <col min="518" max="518" width="8.375" style="536" bestFit="1" customWidth="1"/>
    <col min="519" max="519" width="7.875" style="536" bestFit="1" customWidth="1"/>
    <col min="520" max="520" width="11.25390625" style="536" bestFit="1" customWidth="1"/>
    <col min="521" max="521" width="8.00390625" style="536" customWidth="1"/>
    <col min="522" max="522" width="12.25390625" style="536" bestFit="1" customWidth="1"/>
    <col min="523" max="523" width="3.625" style="536" customWidth="1"/>
    <col min="524" max="524" width="7.25390625" style="536" customWidth="1"/>
    <col min="525" max="768" width="9.125" style="536" customWidth="1"/>
    <col min="769" max="769" width="3.125" style="536" bestFit="1" customWidth="1"/>
    <col min="770" max="770" width="7.00390625" style="536" customWidth="1"/>
    <col min="771" max="771" width="11.875" style="536" bestFit="1" customWidth="1"/>
    <col min="772" max="772" width="57.125" style="536" bestFit="1" customWidth="1"/>
    <col min="773" max="773" width="4.125" style="536" customWidth="1"/>
    <col min="774" max="774" width="8.375" style="536" bestFit="1" customWidth="1"/>
    <col min="775" max="775" width="7.875" style="536" bestFit="1" customWidth="1"/>
    <col min="776" max="776" width="11.25390625" style="536" bestFit="1" customWidth="1"/>
    <col min="777" max="777" width="8.00390625" style="536" customWidth="1"/>
    <col min="778" max="778" width="12.25390625" style="536" bestFit="1" customWidth="1"/>
    <col min="779" max="779" width="3.625" style="536" customWidth="1"/>
    <col min="780" max="780" width="7.25390625" style="536" customWidth="1"/>
    <col min="781" max="1024" width="9.125" style="536" customWidth="1"/>
    <col min="1025" max="1025" width="3.125" style="536" bestFit="1" customWidth="1"/>
    <col min="1026" max="1026" width="7.00390625" style="536" customWidth="1"/>
    <col min="1027" max="1027" width="11.875" style="536" bestFit="1" customWidth="1"/>
    <col min="1028" max="1028" width="57.125" style="536" bestFit="1" customWidth="1"/>
    <col min="1029" max="1029" width="4.125" style="536" customWidth="1"/>
    <col min="1030" max="1030" width="8.375" style="536" bestFit="1" customWidth="1"/>
    <col min="1031" max="1031" width="7.875" style="536" bestFit="1" customWidth="1"/>
    <col min="1032" max="1032" width="11.25390625" style="536" bestFit="1" customWidth="1"/>
    <col min="1033" max="1033" width="8.00390625" style="536" customWidth="1"/>
    <col min="1034" max="1034" width="12.25390625" style="536" bestFit="1" customWidth="1"/>
    <col min="1035" max="1035" width="3.625" style="536" customWidth="1"/>
    <col min="1036" max="1036" width="7.25390625" style="536" customWidth="1"/>
    <col min="1037" max="1280" width="9.125" style="536" customWidth="1"/>
    <col min="1281" max="1281" width="3.125" style="536" bestFit="1" customWidth="1"/>
    <col min="1282" max="1282" width="7.00390625" style="536" customWidth="1"/>
    <col min="1283" max="1283" width="11.875" style="536" bestFit="1" customWidth="1"/>
    <col min="1284" max="1284" width="57.125" style="536" bestFit="1" customWidth="1"/>
    <col min="1285" max="1285" width="4.125" style="536" customWidth="1"/>
    <col min="1286" max="1286" width="8.375" style="536" bestFit="1" customWidth="1"/>
    <col min="1287" max="1287" width="7.875" style="536" bestFit="1" customWidth="1"/>
    <col min="1288" max="1288" width="11.25390625" style="536" bestFit="1" customWidth="1"/>
    <col min="1289" max="1289" width="8.00390625" style="536" customWidth="1"/>
    <col min="1290" max="1290" width="12.25390625" style="536" bestFit="1" customWidth="1"/>
    <col min="1291" max="1291" width="3.625" style="536" customWidth="1"/>
    <col min="1292" max="1292" width="7.25390625" style="536" customWidth="1"/>
    <col min="1293" max="1536" width="9.125" style="536" customWidth="1"/>
    <col min="1537" max="1537" width="3.125" style="536" bestFit="1" customWidth="1"/>
    <col min="1538" max="1538" width="7.00390625" style="536" customWidth="1"/>
    <col min="1539" max="1539" width="11.875" style="536" bestFit="1" customWidth="1"/>
    <col min="1540" max="1540" width="57.125" style="536" bestFit="1" customWidth="1"/>
    <col min="1541" max="1541" width="4.125" style="536" customWidth="1"/>
    <col min="1542" max="1542" width="8.375" style="536" bestFit="1" customWidth="1"/>
    <col min="1543" max="1543" width="7.875" style="536" bestFit="1" customWidth="1"/>
    <col min="1544" max="1544" width="11.25390625" style="536" bestFit="1" customWidth="1"/>
    <col min="1545" max="1545" width="8.00390625" style="536" customWidth="1"/>
    <col min="1546" max="1546" width="12.25390625" style="536" bestFit="1" customWidth="1"/>
    <col min="1547" max="1547" width="3.625" style="536" customWidth="1"/>
    <col min="1548" max="1548" width="7.25390625" style="536" customWidth="1"/>
    <col min="1549" max="1792" width="9.125" style="536" customWidth="1"/>
    <col min="1793" max="1793" width="3.125" style="536" bestFit="1" customWidth="1"/>
    <col min="1794" max="1794" width="7.00390625" style="536" customWidth="1"/>
    <col min="1795" max="1795" width="11.875" style="536" bestFit="1" customWidth="1"/>
    <col min="1796" max="1796" width="57.125" style="536" bestFit="1" customWidth="1"/>
    <col min="1797" max="1797" width="4.125" style="536" customWidth="1"/>
    <col min="1798" max="1798" width="8.375" style="536" bestFit="1" customWidth="1"/>
    <col min="1799" max="1799" width="7.875" style="536" bestFit="1" customWidth="1"/>
    <col min="1800" max="1800" width="11.25390625" style="536" bestFit="1" customWidth="1"/>
    <col min="1801" max="1801" width="8.00390625" style="536" customWidth="1"/>
    <col min="1802" max="1802" width="12.25390625" style="536" bestFit="1" customWidth="1"/>
    <col min="1803" max="1803" width="3.625" style="536" customWidth="1"/>
    <col min="1804" max="1804" width="7.25390625" style="536" customWidth="1"/>
    <col min="1805" max="2048" width="9.125" style="536" customWidth="1"/>
    <col min="2049" max="2049" width="3.125" style="536" bestFit="1" customWidth="1"/>
    <col min="2050" max="2050" width="7.00390625" style="536" customWidth="1"/>
    <col min="2051" max="2051" width="11.875" style="536" bestFit="1" customWidth="1"/>
    <col min="2052" max="2052" width="57.125" style="536" bestFit="1" customWidth="1"/>
    <col min="2053" max="2053" width="4.125" style="536" customWidth="1"/>
    <col min="2054" max="2054" width="8.375" style="536" bestFit="1" customWidth="1"/>
    <col min="2055" max="2055" width="7.875" style="536" bestFit="1" customWidth="1"/>
    <col min="2056" max="2056" width="11.25390625" style="536" bestFit="1" customWidth="1"/>
    <col min="2057" max="2057" width="8.00390625" style="536" customWidth="1"/>
    <col min="2058" max="2058" width="12.25390625" style="536" bestFit="1" customWidth="1"/>
    <col min="2059" max="2059" width="3.625" style="536" customWidth="1"/>
    <col min="2060" max="2060" width="7.25390625" style="536" customWidth="1"/>
    <col min="2061" max="2304" width="9.125" style="536" customWidth="1"/>
    <col min="2305" max="2305" width="3.125" style="536" bestFit="1" customWidth="1"/>
    <col min="2306" max="2306" width="7.00390625" style="536" customWidth="1"/>
    <col min="2307" max="2307" width="11.875" style="536" bestFit="1" customWidth="1"/>
    <col min="2308" max="2308" width="57.125" style="536" bestFit="1" customWidth="1"/>
    <col min="2309" max="2309" width="4.125" style="536" customWidth="1"/>
    <col min="2310" max="2310" width="8.375" style="536" bestFit="1" customWidth="1"/>
    <col min="2311" max="2311" width="7.875" style="536" bestFit="1" customWidth="1"/>
    <col min="2312" max="2312" width="11.25390625" style="536" bestFit="1" customWidth="1"/>
    <col min="2313" max="2313" width="8.00390625" style="536" customWidth="1"/>
    <col min="2314" max="2314" width="12.25390625" style="536" bestFit="1" customWidth="1"/>
    <col min="2315" max="2315" width="3.625" style="536" customWidth="1"/>
    <col min="2316" max="2316" width="7.25390625" style="536" customWidth="1"/>
    <col min="2317" max="2560" width="9.125" style="536" customWidth="1"/>
    <col min="2561" max="2561" width="3.125" style="536" bestFit="1" customWidth="1"/>
    <col min="2562" max="2562" width="7.00390625" style="536" customWidth="1"/>
    <col min="2563" max="2563" width="11.875" style="536" bestFit="1" customWidth="1"/>
    <col min="2564" max="2564" width="57.125" style="536" bestFit="1" customWidth="1"/>
    <col min="2565" max="2565" width="4.125" style="536" customWidth="1"/>
    <col min="2566" max="2566" width="8.375" style="536" bestFit="1" customWidth="1"/>
    <col min="2567" max="2567" width="7.875" style="536" bestFit="1" customWidth="1"/>
    <col min="2568" max="2568" width="11.25390625" style="536" bestFit="1" customWidth="1"/>
    <col min="2569" max="2569" width="8.00390625" style="536" customWidth="1"/>
    <col min="2570" max="2570" width="12.25390625" style="536" bestFit="1" customWidth="1"/>
    <col min="2571" max="2571" width="3.625" style="536" customWidth="1"/>
    <col min="2572" max="2572" width="7.25390625" style="536" customWidth="1"/>
    <col min="2573" max="2816" width="9.125" style="536" customWidth="1"/>
    <col min="2817" max="2817" width="3.125" style="536" bestFit="1" customWidth="1"/>
    <col min="2818" max="2818" width="7.00390625" style="536" customWidth="1"/>
    <col min="2819" max="2819" width="11.875" style="536" bestFit="1" customWidth="1"/>
    <col min="2820" max="2820" width="57.125" style="536" bestFit="1" customWidth="1"/>
    <col min="2821" max="2821" width="4.125" style="536" customWidth="1"/>
    <col min="2822" max="2822" width="8.375" style="536" bestFit="1" customWidth="1"/>
    <col min="2823" max="2823" width="7.875" style="536" bestFit="1" customWidth="1"/>
    <col min="2824" max="2824" width="11.25390625" style="536" bestFit="1" customWidth="1"/>
    <col min="2825" max="2825" width="8.00390625" style="536" customWidth="1"/>
    <col min="2826" max="2826" width="12.25390625" style="536" bestFit="1" customWidth="1"/>
    <col min="2827" max="2827" width="3.625" style="536" customWidth="1"/>
    <col min="2828" max="2828" width="7.25390625" style="536" customWidth="1"/>
    <col min="2829" max="3072" width="9.125" style="536" customWidth="1"/>
    <col min="3073" max="3073" width="3.125" style="536" bestFit="1" customWidth="1"/>
    <col min="3074" max="3074" width="7.00390625" style="536" customWidth="1"/>
    <col min="3075" max="3075" width="11.875" style="536" bestFit="1" customWidth="1"/>
    <col min="3076" max="3076" width="57.125" style="536" bestFit="1" customWidth="1"/>
    <col min="3077" max="3077" width="4.125" style="536" customWidth="1"/>
    <col min="3078" max="3078" width="8.375" style="536" bestFit="1" customWidth="1"/>
    <col min="3079" max="3079" width="7.875" style="536" bestFit="1" customWidth="1"/>
    <col min="3080" max="3080" width="11.25390625" style="536" bestFit="1" customWidth="1"/>
    <col min="3081" max="3081" width="8.00390625" style="536" customWidth="1"/>
    <col min="3082" max="3082" width="12.25390625" style="536" bestFit="1" customWidth="1"/>
    <col min="3083" max="3083" width="3.625" style="536" customWidth="1"/>
    <col min="3084" max="3084" width="7.25390625" style="536" customWidth="1"/>
    <col min="3085" max="3328" width="9.125" style="536" customWidth="1"/>
    <col min="3329" max="3329" width="3.125" style="536" bestFit="1" customWidth="1"/>
    <col min="3330" max="3330" width="7.00390625" style="536" customWidth="1"/>
    <col min="3331" max="3331" width="11.875" style="536" bestFit="1" customWidth="1"/>
    <col min="3332" max="3332" width="57.125" style="536" bestFit="1" customWidth="1"/>
    <col min="3333" max="3333" width="4.125" style="536" customWidth="1"/>
    <col min="3334" max="3334" width="8.375" style="536" bestFit="1" customWidth="1"/>
    <col min="3335" max="3335" width="7.875" style="536" bestFit="1" customWidth="1"/>
    <col min="3336" max="3336" width="11.25390625" style="536" bestFit="1" customWidth="1"/>
    <col min="3337" max="3337" width="8.00390625" style="536" customWidth="1"/>
    <col min="3338" max="3338" width="12.25390625" style="536" bestFit="1" customWidth="1"/>
    <col min="3339" max="3339" width="3.625" style="536" customWidth="1"/>
    <col min="3340" max="3340" width="7.25390625" style="536" customWidth="1"/>
    <col min="3341" max="3584" width="9.125" style="536" customWidth="1"/>
    <col min="3585" max="3585" width="3.125" style="536" bestFit="1" customWidth="1"/>
    <col min="3586" max="3586" width="7.00390625" style="536" customWidth="1"/>
    <col min="3587" max="3587" width="11.875" style="536" bestFit="1" customWidth="1"/>
    <col min="3588" max="3588" width="57.125" style="536" bestFit="1" customWidth="1"/>
    <col min="3589" max="3589" width="4.125" style="536" customWidth="1"/>
    <col min="3590" max="3590" width="8.375" style="536" bestFit="1" customWidth="1"/>
    <col min="3591" max="3591" width="7.875" style="536" bestFit="1" customWidth="1"/>
    <col min="3592" max="3592" width="11.25390625" style="536" bestFit="1" customWidth="1"/>
    <col min="3593" max="3593" width="8.00390625" style="536" customWidth="1"/>
    <col min="3594" max="3594" width="12.25390625" style="536" bestFit="1" customWidth="1"/>
    <col min="3595" max="3595" width="3.625" style="536" customWidth="1"/>
    <col min="3596" max="3596" width="7.25390625" style="536" customWidth="1"/>
    <col min="3597" max="3840" width="9.125" style="536" customWidth="1"/>
    <col min="3841" max="3841" width="3.125" style="536" bestFit="1" customWidth="1"/>
    <col min="3842" max="3842" width="7.00390625" style="536" customWidth="1"/>
    <col min="3843" max="3843" width="11.875" style="536" bestFit="1" customWidth="1"/>
    <col min="3844" max="3844" width="57.125" style="536" bestFit="1" customWidth="1"/>
    <col min="3845" max="3845" width="4.125" style="536" customWidth="1"/>
    <col min="3846" max="3846" width="8.375" style="536" bestFit="1" customWidth="1"/>
    <col min="3847" max="3847" width="7.875" style="536" bestFit="1" customWidth="1"/>
    <col min="3848" max="3848" width="11.25390625" style="536" bestFit="1" customWidth="1"/>
    <col min="3849" max="3849" width="8.00390625" style="536" customWidth="1"/>
    <col min="3850" max="3850" width="12.25390625" style="536" bestFit="1" customWidth="1"/>
    <col min="3851" max="3851" width="3.625" style="536" customWidth="1"/>
    <col min="3852" max="3852" width="7.25390625" style="536" customWidth="1"/>
    <col min="3853" max="4096" width="9.125" style="536" customWidth="1"/>
    <col min="4097" max="4097" width="3.125" style="536" bestFit="1" customWidth="1"/>
    <col min="4098" max="4098" width="7.00390625" style="536" customWidth="1"/>
    <col min="4099" max="4099" width="11.875" style="536" bestFit="1" customWidth="1"/>
    <col min="4100" max="4100" width="57.125" style="536" bestFit="1" customWidth="1"/>
    <col min="4101" max="4101" width="4.125" style="536" customWidth="1"/>
    <col min="4102" max="4102" width="8.375" style="536" bestFit="1" customWidth="1"/>
    <col min="4103" max="4103" width="7.875" style="536" bestFit="1" customWidth="1"/>
    <col min="4104" max="4104" width="11.25390625" style="536" bestFit="1" customWidth="1"/>
    <col min="4105" max="4105" width="8.00390625" style="536" customWidth="1"/>
    <col min="4106" max="4106" width="12.25390625" style="536" bestFit="1" customWidth="1"/>
    <col min="4107" max="4107" width="3.625" style="536" customWidth="1"/>
    <col min="4108" max="4108" width="7.25390625" style="536" customWidth="1"/>
    <col min="4109" max="4352" width="9.125" style="536" customWidth="1"/>
    <col min="4353" max="4353" width="3.125" style="536" bestFit="1" customWidth="1"/>
    <col min="4354" max="4354" width="7.00390625" style="536" customWidth="1"/>
    <col min="4355" max="4355" width="11.875" style="536" bestFit="1" customWidth="1"/>
    <col min="4356" max="4356" width="57.125" style="536" bestFit="1" customWidth="1"/>
    <col min="4357" max="4357" width="4.125" style="536" customWidth="1"/>
    <col min="4358" max="4358" width="8.375" style="536" bestFit="1" customWidth="1"/>
    <col min="4359" max="4359" width="7.875" style="536" bestFit="1" customWidth="1"/>
    <col min="4360" max="4360" width="11.25390625" style="536" bestFit="1" customWidth="1"/>
    <col min="4361" max="4361" width="8.00390625" style="536" customWidth="1"/>
    <col min="4362" max="4362" width="12.25390625" style="536" bestFit="1" customWidth="1"/>
    <col min="4363" max="4363" width="3.625" style="536" customWidth="1"/>
    <col min="4364" max="4364" width="7.25390625" style="536" customWidth="1"/>
    <col min="4365" max="4608" width="9.125" style="536" customWidth="1"/>
    <col min="4609" max="4609" width="3.125" style="536" bestFit="1" customWidth="1"/>
    <col min="4610" max="4610" width="7.00390625" style="536" customWidth="1"/>
    <col min="4611" max="4611" width="11.875" style="536" bestFit="1" customWidth="1"/>
    <col min="4612" max="4612" width="57.125" style="536" bestFit="1" customWidth="1"/>
    <col min="4613" max="4613" width="4.125" style="536" customWidth="1"/>
    <col min="4614" max="4614" width="8.375" style="536" bestFit="1" customWidth="1"/>
    <col min="4615" max="4615" width="7.875" style="536" bestFit="1" customWidth="1"/>
    <col min="4616" max="4616" width="11.25390625" style="536" bestFit="1" customWidth="1"/>
    <col min="4617" max="4617" width="8.00390625" style="536" customWidth="1"/>
    <col min="4618" max="4618" width="12.25390625" style="536" bestFit="1" customWidth="1"/>
    <col min="4619" max="4619" width="3.625" style="536" customWidth="1"/>
    <col min="4620" max="4620" width="7.25390625" style="536" customWidth="1"/>
    <col min="4621" max="4864" width="9.125" style="536" customWidth="1"/>
    <col min="4865" max="4865" width="3.125" style="536" bestFit="1" customWidth="1"/>
    <col min="4866" max="4866" width="7.00390625" style="536" customWidth="1"/>
    <col min="4867" max="4867" width="11.875" style="536" bestFit="1" customWidth="1"/>
    <col min="4868" max="4868" width="57.125" style="536" bestFit="1" customWidth="1"/>
    <col min="4869" max="4869" width="4.125" style="536" customWidth="1"/>
    <col min="4870" max="4870" width="8.375" style="536" bestFit="1" customWidth="1"/>
    <col min="4871" max="4871" width="7.875" style="536" bestFit="1" customWidth="1"/>
    <col min="4872" max="4872" width="11.25390625" style="536" bestFit="1" customWidth="1"/>
    <col min="4873" max="4873" width="8.00390625" style="536" customWidth="1"/>
    <col min="4874" max="4874" width="12.25390625" style="536" bestFit="1" customWidth="1"/>
    <col min="4875" max="4875" width="3.625" style="536" customWidth="1"/>
    <col min="4876" max="4876" width="7.25390625" style="536" customWidth="1"/>
    <col min="4877" max="5120" width="9.125" style="536" customWidth="1"/>
    <col min="5121" max="5121" width="3.125" style="536" bestFit="1" customWidth="1"/>
    <col min="5122" max="5122" width="7.00390625" style="536" customWidth="1"/>
    <col min="5123" max="5123" width="11.875" style="536" bestFit="1" customWidth="1"/>
    <col min="5124" max="5124" width="57.125" style="536" bestFit="1" customWidth="1"/>
    <col min="5125" max="5125" width="4.125" style="536" customWidth="1"/>
    <col min="5126" max="5126" width="8.375" style="536" bestFit="1" customWidth="1"/>
    <col min="5127" max="5127" width="7.875" style="536" bestFit="1" customWidth="1"/>
    <col min="5128" max="5128" width="11.25390625" style="536" bestFit="1" customWidth="1"/>
    <col min="5129" max="5129" width="8.00390625" style="536" customWidth="1"/>
    <col min="5130" max="5130" width="12.25390625" style="536" bestFit="1" customWidth="1"/>
    <col min="5131" max="5131" width="3.625" style="536" customWidth="1"/>
    <col min="5132" max="5132" width="7.25390625" style="536" customWidth="1"/>
    <col min="5133" max="5376" width="9.125" style="536" customWidth="1"/>
    <col min="5377" max="5377" width="3.125" style="536" bestFit="1" customWidth="1"/>
    <col min="5378" max="5378" width="7.00390625" style="536" customWidth="1"/>
    <col min="5379" max="5379" width="11.875" style="536" bestFit="1" customWidth="1"/>
    <col min="5380" max="5380" width="57.125" style="536" bestFit="1" customWidth="1"/>
    <col min="5381" max="5381" width="4.125" style="536" customWidth="1"/>
    <col min="5382" max="5382" width="8.375" style="536" bestFit="1" customWidth="1"/>
    <col min="5383" max="5383" width="7.875" style="536" bestFit="1" customWidth="1"/>
    <col min="5384" max="5384" width="11.25390625" style="536" bestFit="1" customWidth="1"/>
    <col min="5385" max="5385" width="8.00390625" style="536" customWidth="1"/>
    <col min="5386" max="5386" width="12.25390625" style="536" bestFit="1" customWidth="1"/>
    <col min="5387" max="5387" width="3.625" style="536" customWidth="1"/>
    <col min="5388" max="5388" width="7.25390625" style="536" customWidth="1"/>
    <col min="5389" max="5632" width="9.125" style="536" customWidth="1"/>
    <col min="5633" max="5633" width="3.125" style="536" bestFit="1" customWidth="1"/>
    <col min="5634" max="5634" width="7.00390625" style="536" customWidth="1"/>
    <col min="5635" max="5635" width="11.875" style="536" bestFit="1" customWidth="1"/>
    <col min="5636" max="5636" width="57.125" style="536" bestFit="1" customWidth="1"/>
    <col min="5637" max="5637" width="4.125" style="536" customWidth="1"/>
    <col min="5638" max="5638" width="8.375" style="536" bestFit="1" customWidth="1"/>
    <col min="5639" max="5639" width="7.875" style="536" bestFit="1" customWidth="1"/>
    <col min="5640" max="5640" width="11.25390625" style="536" bestFit="1" customWidth="1"/>
    <col min="5641" max="5641" width="8.00390625" style="536" customWidth="1"/>
    <col min="5642" max="5642" width="12.25390625" style="536" bestFit="1" customWidth="1"/>
    <col min="5643" max="5643" width="3.625" style="536" customWidth="1"/>
    <col min="5644" max="5644" width="7.25390625" style="536" customWidth="1"/>
    <col min="5645" max="5888" width="9.125" style="536" customWidth="1"/>
    <col min="5889" max="5889" width="3.125" style="536" bestFit="1" customWidth="1"/>
    <col min="5890" max="5890" width="7.00390625" style="536" customWidth="1"/>
    <col min="5891" max="5891" width="11.875" style="536" bestFit="1" customWidth="1"/>
    <col min="5892" max="5892" width="57.125" style="536" bestFit="1" customWidth="1"/>
    <col min="5893" max="5893" width="4.125" style="536" customWidth="1"/>
    <col min="5894" max="5894" width="8.375" style="536" bestFit="1" customWidth="1"/>
    <col min="5895" max="5895" width="7.875" style="536" bestFit="1" customWidth="1"/>
    <col min="5896" max="5896" width="11.25390625" style="536" bestFit="1" customWidth="1"/>
    <col min="5897" max="5897" width="8.00390625" style="536" customWidth="1"/>
    <col min="5898" max="5898" width="12.25390625" style="536" bestFit="1" customWidth="1"/>
    <col min="5899" max="5899" width="3.625" style="536" customWidth="1"/>
    <col min="5900" max="5900" width="7.25390625" style="536" customWidth="1"/>
    <col min="5901" max="6144" width="9.125" style="536" customWidth="1"/>
    <col min="6145" max="6145" width="3.125" style="536" bestFit="1" customWidth="1"/>
    <col min="6146" max="6146" width="7.00390625" style="536" customWidth="1"/>
    <col min="6147" max="6147" width="11.875" style="536" bestFit="1" customWidth="1"/>
    <col min="6148" max="6148" width="57.125" style="536" bestFit="1" customWidth="1"/>
    <col min="6149" max="6149" width="4.125" style="536" customWidth="1"/>
    <col min="6150" max="6150" width="8.375" style="536" bestFit="1" customWidth="1"/>
    <col min="6151" max="6151" width="7.875" style="536" bestFit="1" customWidth="1"/>
    <col min="6152" max="6152" width="11.25390625" style="536" bestFit="1" customWidth="1"/>
    <col min="6153" max="6153" width="8.00390625" style="536" customWidth="1"/>
    <col min="6154" max="6154" width="12.25390625" style="536" bestFit="1" customWidth="1"/>
    <col min="6155" max="6155" width="3.625" style="536" customWidth="1"/>
    <col min="6156" max="6156" width="7.25390625" style="536" customWidth="1"/>
    <col min="6157" max="6400" width="9.125" style="536" customWidth="1"/>
    <col min="6401" max="6401" width="3.125" style="536" bestFit="1" customWidth="1"/>
    <col min="6402" max="6402" width="7.00390625" style="536" customWidth="1"/>
    <col min="6403" max="6403" width="11.875" style="536" bestFit="1" customWidth="1"/>
    <col min="6404" max="6404" width="57.125" style="536" bestFit="1" customWidth="1"/>
    <col min="6405" max="6405" width="4.125" style="536" customWidth="1"/>
    <col min="6406" max="6406" width="8.375" style="536" bestFit="1" customWidth="1"/>
    <col min="6407" max="6407" width="7.875" style="536" bestFit="1" customWidth="1"/>
    <col min="6408" max="6408" width="11.25390625" style="536" bestFit="1" customWidth="1"/>
    <col min="6409" max="6409" width="8.00390625" style="536" customWidth="1"/>
    <col min="6410" max="6410" width="12.25390625" style="536" bestFit="1" customWidth="1"/>
    <col min="6411" max="6411" width="3.625" style="536" customWidth="1"/>
    <col min="6412" max="6412" width="7.25390625" style="536" customWidth="1"/>
    <col min="6413" max="6656" width="9.125" style="536" customWidth="1"/>
    <col min="6657" max="6657" width="3.125" style="536" bestFit="1" customWidth="1"/>
    <col min="6658" max="6658" width="7.00390625" style="536" customWidth="1"/>
    <col min="6659" max="6659" width="11.875" style="536" bestFit="1" customWidth="1"/>
    <col min="6660" max="6660" width="57.125" style="536" bestFit="1" customWidth="1"/>
    <col min="6661" max="6661" width="4.125" style="536" customWidth="1"/>
    <col min="6662" max="6662" width="8.375" style="536" bestFit="1" customWidth="1"/>
    <col min="6663" max="6663" width="7.875" style="536" bestFit="1" customWidth="1"/>
    <col min="6664" max="6664" width="11.25390625" style="536" bestFit="1" customWidth="1"/>
    <col min="6665" max="6665" width="8.00390625" style="536" customWidth="1"/>
    <col min="6666" max="6666" width="12.25390625" style="536" bestFit="1" customWidth="1"/>
    <col min="6667" max="6667" width="3.625" style="536" customWidth="1"/>
    <col min="6668" max="6668" width="7.25390625" style="536" customWidth="1"/>
    <col min="6669" max="6912" width="9.125" style="536" customWidth="1"/>
    <col min="6913" max="6913" width="3.125" style="536" bestFit="1" customWidth="1"/>
    <col min="6914" max="6914" width="7.00390625" style="536" customWidth="1"/>
    <col min="6915" max="6915" width="11.875" style="536" bestFit="1" customWidth="1"/>
    <col min="6916" max="6916" width="57.125" style="536" bestFit="1" customWidth="1"/>
    <col min="6917" max="6917" width="4.125" style="536" customWidth="1"/>
    <col min="6918" max="6918" width="8.375" style="536" bestFit="1" customWidth="1"/>
    <col min="6919" max="6919" width="7.875" style="536" bestFit="1" customWidth="1"/>
    <col min="6920" max="6920" width="11.25390625" style="536" bestFit="1" customWidth="1"/>
    <col min="6921" max="6921" width="8.00390625" style="536" customWidth="1"/>
    <col min="6922" max="6922" width="12.25390625" style="536" bestFit="1" customWidth="1"/>
    <col min="6923" max="6923" width="3.625" style="536" customWidth="1"/>
    <col min="6924" max="6924" width="7.25390625" style="536" customWidth="1"/>
    <col min="6925" max="7168" width="9.125" style="536" customWidth="1"/>
    <col min="7169" max="7169" width="3.125" style="536" bestFit="1" customWidth="1"/>
    <col min="7170" max="7170" width="7.00390625" style="536" customWidth="1"/>
    <col min="7171" max="7171" width="11.875" style="536" bestFit="1" customWidth="1"/>
    <col min="7172" max="7172" width="57.125" style="536" bestFit="1" customWidth="1"/>
    <col min="7173" max="7173" width="4.125" style="536" customWidth="1"/>
    <col min="7174" max="7174" width="8.375" style="536" bestFit="1" customWidth="1"/>
    <col min="7175" max="7175" width="7.875" style="536" bestFit="1" customWidth="1"/>
    <col min="7176" max="7176" width="11.25390625" style="536" bestFit="1" customWidth="1"/>
    <col min="7177" max="7177" width="8.00390625" style="536" customWidth="1"/>
    <col min="7178" max="7178" width="12.25390625" style="536" bestFit="1" customWidth="1"/>
    <col min="7179" max="7179" width="3.625" style="536" customWidth="1"/>
    <col min="7180" max="7180" width="7.25390625" style="536" customWidth="1"/>
    <col min="7181" max="7424" width="9.125" style="536" customWidth="1"/>
    <col min="7425" max="7425" width="3.125" style="536" bestFit="1" customWidth="1"/>
    <col min="7426" max="7426" width="7.00390625" style="536" customWidth="1"/>
    <col min="7427" max="7427" width="11.875" style="536" bestFit="1" customWidth="1"/>
    <col min="7428" max="7428" width="57.125" style="536" bestFit="1" customWidth="1"/>
    <col min="7429" max="7429" width="4.125" style="536" customWidth="1"/>
    <col min="7430" max="7430" width="8.375" style="536" bestFit="1" customWidth="1"/>
    <col min="7431" max="7431" width="7.875" style="536" bestFit="1" customWidth="1"/>
    <col min="7432" max="7432" width="11.25390625" style="536" bestFit="1" customWidth="1"/>
    <col min="7433" max="7433" width="8.00390625" style="536" customWidth="1"/>
    <col min="7434" max="7434" width="12.25390625" style="536" bestFit="1" customWidth="1"/>
    <col min="7435" max="7435" width="3.625" style="536" customWidth="1"/>
    <col min="7436" max="7436" width="7.25390625" style="536" customWidth="1"/>
    <col min="7437" max="7680" width="9.125" style="536" customWidth="1"/>
    <col min="7681" max="7681" width="3.125" style="536" bestFit="1" customWidth="1"/>
    <col min="7682" max="7682" width="7.00390625" style="536" customWidth="1"/>
    <col min="7683" max="7683" width="11.875" style="536" bestFit="1" customWidth="1"/>
    <col min="7684" max="7684" width="57.125" style="536" bestFit="1" customWidth="1"/>
    <col min="7685" max="7685" width="4.125" style="536" customWidth="1"/>
    <col min="7686" max="7686" width="8.375" style="536" bestFit="1" customWidth="1"/>
    <col min="7687" max="7687" width="7.875" style="536" bestFit="1" customWidth="1"/>
    <col min="7688" max="7688" width="11.25390625" style="536" bestFit="1" customWidth="1"/>
    <col min="7689" max="7689" width="8.00390625" style="536" customWidth="1"/>
    <col min="7690" max="7690" width="12.25390625" style="536" bestFit="1" customWidth="1"/>
    <col min="7691" max="7691" width="3.625" style="536" customWidth="1"/>
    <col min="7692" max="7692" width="7.25390625" style="536" customWidth="1"/>
    <col min="7693" max="7936" width="9.125" style="536" customWidth="1"/>
    <col min="7937" max="7937" width="3.125" style="536" bestFit="1" customWidth="1"/>
    <col min="7938" max="7938" width="7.00390625" style="536" customWidth="1"/>
    <col min="7939" max="7939" width="11.875" style="536" bestFit="1" customWidth="1"/>
    <col min="7940" max="7940" width="57.125" style="536" bestFit="1" customWidth="1"/>
    <col min="7941" max="7941" width="4.125" style="536" customWidth="1"/>
    <col min="7942" max="7942" width="8.375" style="536" bestFit="1" customWidth="1"/>
    <col min="7943" max="7943" width="7.875" style="536" bestFit="1" customWidth="1"/>
    <col min="7944" max="7944" width="11.25390625" style="536" bestFit="1" customWidth="1"/>
    <col min="7945" max="7945" width="8.00390625" style="536" customWidth="1"/>
    <col min="7946" max="7946" width="12.25390625" style="536" bestFit="1" customWidth="1"/>
    <col min="7947" max="7947" width="3.625" style="536" customWidth="1"/>
    <col min="7948" max="7948" width="7.25390625" style="536" customWidth="1"/>
    <col min="7949" max="8192" width="9.125" style="536" customWidth="1"/>
    <col min="8193" max="8193" width="3.125" style="536" bestFit="1" customWidth="1"/>
    <col min="8194" max="8194" width="7.00390625" style="536" customWidth="1"/>
    <col min="8195" max="8195" width="11.875" style="536" bestFit="1" customWidth="1"/>
    <col min="8196" max="8196" width="57.125" style="536" bestFit="1" customWidth="1"/>
    <col min="8197" max="8197" width="4.125" style="536" customWidth="1"/>
    <col min="8198" max="8198" width="8.375" style="536" bestFit="1" customWidth="1"/>
    <col min="8199" max="8199" width="7.875" style="536" bestFit="1" customWidth="1"/>
    <col min="8200" max="8200" width="11.25390625" style="536" bestFit="1" customWidth="1"/>
    <col min="8201" max="8201" width="8.00390625" style="536" customWidth="1"/>
    <col min="8202" max="8202" width="12.25390625" style="536" bestFit="1" customWidth="1"/>
    <col min="8203" max="8203" width="3.625" style="536" customWidth="1"/>
    <col min="8204" max="8204" width="7.25390625" style="536" customWidth="1"/>
    <col min="8205" max="8448" width="9.125" style="536" customWidth="1"/>
    <col min="8449" max="8449" width="3.125" style="536" bestFit="1" customWidth="1"/>
    <col min="8450" max="8450" width="7.00390625" style="536" customWidth="1"/>
    <col min="8451" max="8451" width="11.875" style="536" bestFit="1" customWidth="1"/>
    <col min="8452" max="8452" width="57.125" style="536" bestFit="1" customWidth="1"/>
    <col min="8453" max="8453" width="4.125" style="536" customWidth="1"/>
    <col min="8454" max="8454" width="8.375" style="536" bestFit="1" customWidth="1"/>
    <col min="8455" max="8455" width="7.875" style="536" bestFit="1" customWidth="1"/>
    <col min="8456" max="8456" width="11.25390625" style="536" bestFit="1" customWidth="1"/>
    <col min="8457" max="8457" width="8.00390625" style="536" customWidth="1"/>
    <col min="8458" max="8458" width="12.25390625" style="536" bestFit="1" customWidth="1"/>
    <col min="8459" max="8459" width="3.625" style="536" customWidth="1"/>
    <col min="8460" max="8460" width="7.25390625" style="536" customWidth="1"/>
    <col min="8461" max="8704" width="9.125" style="536" customWidth="1"/>
    <col min="8705" max="8705" width="3.125" style="536" bestFit="1" customWidth="1"/>
    <col min="8706" max="8706" width="7.00390625" style="536" customWidth="1"/>
    <col min="8707" max="8707" width="11.875" style="536" bestFit="1" customWidth="1"/>
    <col min="8708" max="8708" width="57.125" style="536" bestFit="1" customWidth="1"/>
    <col min="8709" max="8709" width="4.125" style="536" customWidth="1"/>
    <col min="8710" max="8710" width="8.375" style="536" bestFit="1" customWidth="1"/>
    <col min="8711" max="8711" width="7.875" style="536" bestFit="1" customWidth="1"/>
    <col min="8712" max="8712" width="11.25390625" style="536" bestFit="1" customWidth="1"/>
    <col min="8713" max="8713" width="8.00390625" style="536" customWidth="1"/>
    <col min="8714" max="8714" width="12.25390625" style="536" bestFit="1" customWidth="1"/>
    <col min="8715" max="8715" width="3.625" style="536" customWidth="1"/>
    <col min="8716" max="8716" width="7.25390625" style="536" customWidth="1"/>
    <col min="8717" max="8960" width="9.125" style="536" customWidth="1"/>
    <col min="8961" max="8961" width="3.125" style="536" bestFit="1" customWidth="1"/>
    <col min="8962" max="8962" width="7.00390625" style="536" customWidth="1"/>
    <col min="8963" max="8963" width="11.875" style="536" bestFit="1" customWidth="1"/>
    <col min="8964" max="8964" width="57.125" style="536" bestFit="1" customWidth="1"/>
    <col min="8965" max="8965" width="4.125" style="536" customWidth="1"/>
    <col min="8966" max="8966" width="8.375" style="536" bestFit="1" customWidth="1"/>
    <col min="8967" max="8967" width="7.875" style="536" bestFit="1" customWidth="1"/>
    <col min="8968" max="8968" width="11.25390625" style="536" bestFit="1" customWidth="1"/>
    <col min="8969" max="8969" width="8.00390625" style="536" customWidth="1"/>
    <col min="8970" max="8970" width="12.25390625" style="536" bestFit="1" customWidth="1"/>
    <col min="8971" max="8971" width="3.625" style="536" customWidth="1"/>
    <col min="8972" max="8972" width="7.25390625" style="536" customWidth="1"/>
    <col min="8973" max="9216" width="9.125" style="536" customWidth="1"/>
    <col min="9217" max="9217" width="3.125" style="536" bestFit="1" customWidth="1"/>
    <col min="9218" max="9218" width="7.00390625" style="536" customWidth="1"/>
    <col min="9219" max="9219" width="11.875" style="536" bestFit="1" customWidth="1"/>
    <col min="9220" max="9220" width="57.125" style="536" bestFit="1" customWidth="1"/>
    <col min="9221" max="9221" width="4.125" style="536" customWidth="1"/>
    <col min="9222" max="9222" width="8.375" style="536" bestFit="1" customWidth="1"/>
    <col min="9223" max="9223" width="7.875" style="536" bestFit="1" customWidth="1"/>
    <col min="9224" max="9224" width="11.25390625" style="536" bestFit="1" customWidth="1"/>
    <col min="9225" max="9225" width="8.00390625" style="536" customWidth="1"/>
    <col min="9226" max="9226" width="12.25390625" style="536" bestFit="1" customWidth="1"/>
    <col min="9227" max="9227" width="3.625" style="536" customWidth="1"/>
    <col min="9228" max="9228" width="7.25390625" style="536" customWidth="1"/>
    <col min="9229" max="9472" width="9.125" style="536" customWidth="1"/>
    <col min="9473" max="9473" width="3.125" style="536" bestFit="1" customWidth="1"/>
    <col min="9474" max="9474" width="7.00390625" style="536" customWidth="1"/>
    <col min="9475" max="9475" width="11.875" style="536" bestFit="1" customWidth="1"/>
    <col min="9476" max="9476" width="57.125" style="536" bestFit="1" customWidth="1"/>
    <col min="9477" max="9477" width="4.125" style="536" customWidth="1"/>
    <col min="9478" max="9478" width="8.375" style="536" bestFit="1" customWidth="1"/>
    <col min="9479" max="9479" width="7.875" style="536" bestFit="1" customWidth="1"/>
    <col min="9480" max="9480" width="11.25390625" style="536" bestFit="1" customWidth="1"/>
    <col min="9481" max="9481" width="8.00390625" style="536" customWidth="1"/>
    <col min="9482" max="9482" width="12.25390625" style="536" bestFit="1" customWidth="1"/>
    <col min="9483" max="9483" width="3.625" style="536" customWidth="1"/>
    <col min="9484" max="9484" width="7.25390625" style="536" customWidth="1"/>
    <col min="9485" max="9728" width="9.125" style="536" customWidth="1"/>
    <col min="9729" max="9729" width="3.125" style="536" bestFit="1" customWidth="1"/>
    <col min="9730" max="9730" width="7.00390625" style="536" customWidth="1"/>
    <col min="9731" max="9731" width="11.875" style="536" bestFit="1" customWidth="1"/>
    <col min="9732" max="9732" width="57.125" style="536" bestFit="1" customWidth="1"/>
    <col min="9733" max="9733" width="4.125" style="536" customWidth="1"/>
    <col min="9734" max="9734" width="8.375" style="536" bestFit="1" customWidth="1"/>
    <col min="9735" max="9735" width="7.875" style="536" bestFit="1" customWidth="1"/>
    <col min="9736" max="9736" width="11.25390625" style="536" bestFit="1" customWidth="1"/>
    <col min="9737" max="9737" width="8.00390625" style="536" customWidth="1"/>
    <col min="9738" max="9738" width="12.25390625" style="536" bestFit="1" customWidth="1"/>
    <col min="9739" max="9739" width="3.625" style="536" customWidth="1"/>
    <col min="9740" max="9740" width="7.25390625" style="536" customWidth="1"/>
    <col min="9741" max="9984" width="9.125" style="536" customWidth="1"/>
    <col min="9985" max="9985" width="3.125" style="536" bestFit="1" customWidth="1"/>
    <col min="9986" max="9986" width="7.00390625" style="536" customWidth="1"/>
    <col min="9987" max="9987" width="11.875" style="536" bestFit="1" customWidth="1"/>
    <col min="9988" max="9988" width="57.125" style="536" bestFit="1" customWidth="1"/>
    <col min="9989" max="9989" width="4.125" style="536" customWidth="1"/>
    <col min="9990" max="9990" width="8.375" style="536" bestFit="1" customWidth="1"/>
    <col min="9991" max="9991" width="7.875" style="536" bestFit="1" customWidth="1"/>
    <col min="9992" max="9992" width="11.25390625" style="536" bestFit="1" customWidth="1"/>
    <col min="9993" max="9993" width="8.00390625" style="536" customWidth="1"/>
    <col min="9994" max="9994" width="12.25390625" style="536" bestFit="1" customWidth="1"/>
    <col min="9995" max="9995" width="3.625" style="536" customWidth="1"/>
    <col min="9996" max="9996" width="7.25390625" style="536" customWidth="1"/>
    <col min="9997" max="10240" width="9.125" style="536" customWidth="1"/>
    <col min="10241" max="10241" width="3.125" style="536" bestFit="1" customWidth="1"/>
    <col min="10242" max="10242" width="7.00390625" style="536" customWidth="1"/>
    <col min="10243" max="10243" width="11.875" style="536" bestFit="1" customWidth="1"/>
    <col min="10244" max="10244" width="57.125" style="536" bestFit="1" customWidth="1"/>
    <col min="10245" max="10245" width="4.125" style="536" customWidth="1"/>
    <col min="10246" max="10246" width="8.375" style="536" bestFit="1" customWidth="1"/>
    <col min="10247" max="10247" width="7.875" style="536" bestFit="1" customWidth="1"/>
    <col min="10248" max="10248" width="11.25390625" style="536" bestFit="1" customWidth="1"/>
    <col min="10249" max="10249" width="8.00390625" style="536" customWidth="1"/>
    <col min="10250" max="10250" width="12.25390625" style="536" bestFit="1" customWidth="1"/>
    <col min="10251" max="10251" width="3.625" style="536" customWidth="1"/>
    <col min="10252" max="10252" width="7.25390625" style="536" customWidth="1"/>
    <col min="10253" max="10496" width="9.125" style="536" customWidth="1"/>
    <col min="10497" max="10497" width="3.125" style="536" bestFit="1" customWidth="1"/>
    <col min="10498" max="10498" width="7.00390625" style="536" customWidth="1"/>
    <col min="10499" max="10499" width="11.875" style="536" bestFit="1" customWidth="1"/>
    <col min="10500" max="10500" width="57.125" style="536" bestFit="1" customWidth="1"/>
    <col min="10501" max="10501" width="4.125" style="536" customWidth="1"/>
    <col min="10502" max="10502" width="8.375" style="536" bestFit="1" customWidth="1"/>
    <col min="10503" max="10503" width="7.875" style="536" bestFit="1" customWidth="1"/>
    <col min="10504" max="10504" width="11.25390625" style="536" bestFit="1" customWidth="1"/>
    <col min="10505" max="10505" width="8.00390625" style="536" customWidth="1"/>
    <col min="10506" max="10506" width="12.25390625" style="536" bestFit="1" customWidth="1"/>
    <col min="10507" max="10507" width="3.625" style="536" customWidth="1"/>
    <col min="10508" max="10508" width="7.25390625" style="536" customWidth="1"/>
    <col min="10509" max="10752" width="9.125" style="536" customWidth="1"/>
    <col min="10753" max="10753" width="3.125" style="536" bestFit="1" customWidth="1"/>
    <col min="10754" max="10754" width="7.00390625" style="536" customWidth="1"/>
    <col min="10755" max="10755" width="11.875" style="536" bestFit="1" customWidth="1"/>
    <col min="10756" max="10756" width="57.125" style="536" bestFit="1" customWidth="1"/>
    <col min="10757" max="10757" width="4.125" style="536" customWidth="1"/>
    <col min="10758" max="10758" width="8.375" style="536" bestFit="1" customWidth="1"/>
    <col min="10759" max="10759" width="7.875" style="536" bestFit="1" customWidth="1"/>
    <col min="10760" max="10760" width="11.25390625" style="536" bestFit="1" customWidth="1"/>
    <col min="10761" max="10761" width="8.00390625" style="536" customWidth="1"/>
    <col min="10762" max="10762" width="12.25390625" style="536" bestFit="1" customWidth="1"/>
    <col min="10763" max="10763" width="3.625" style="536" customWidth="1"/>
    <col min="10764" max="10764" width="7.25390625" style="536" customWidth="1"/>
    <col min="10765" max="11008" width="9.125" style="536" customWidth="1"/>
    <col min="11009" max="11009" width="3.125" style="536" bestFit="1" customWidth="1"/>
    <col min="11010" max="11010" width="7.00390625" style="536" customWidth="1"/>
    <col min="11011" max="11011" width="11.875" style="536" bestFit="1" customWidth="1"/>
    <col min="11012" max="11012" width="57.125" style="536" bestFit="1" customWidth="1"/>
    <col min="11013" max="11013" width="4.125" style="536" customWidth="1"/>
    <col min="11014" max="11014" width="8.375" style="536" bestFit="1" customWidth="1"/>
    <col min="11015" max="11015" width="7.875" style="536" bestFit="1" customWidth="1"/>
    <col min="11016" max="11016" width="11.25390625" style="536" bestFit="1" customWidth="1"/>
    <col min="11017" max="11017" width="8.00390625" style="536" customWidth="1"/>
    <col min="11018" max="11018" width="12.25390625" style="536" bestFit="1" customWidth="1"/>
    <col min="11019" max="11019" width="3.625" style="536" customWidth="1"/>
    <col min="11020" max="11020" width="7.25390625" style="536" customWidth="1"/>
    <col min="11021" max="11264" width="9.125" style="536" customWidth="1"/>
    <col min="11265" max="11265" width="3.125" style="536" bestFit="1" customWidth="1"/>
    <col min="11266" max="11266" width="7.00390625" style="536" customWidth="1"/>
    <col min="11267" max="11267" width="11.875" style="536" bestFit="1" customWidth="1"/>
    <col min="11268" max="11268" width="57.125" style="536" bestFit="1" customWidth="1"/>
    <col min="11269" max="11269" width="4.125" style="536" customWidth="1"/>
    <col min="11270" max="11270" width="8.375" style="536" bestFit="1" customWidth="1"/>
    <col min="11271" max="11271" width="7.875" style="536" bestFit="1" customWidth="1"/>
    <col min="11272" max="11272" width="11.25390625" style="536" bestFit="1" customWidth="1"/>
    <col min="11273" max="11273" width="8.00390625" style="536" customWidth="1"/>
    <col min="11274" max="11274" width="12.25390625" style="536" bestFit="1" customWidth="1"/>
    <col min="11275" max="11275" width="3.625" style="536" customWidth="1"/>
    <col min="11276" max="11276" width="7.25390625" style="536" customWidth="1"/>
    <col min="11277" max="11520" width="9.125" style="536" customWidth="1"/>
    <col min="11521" max="11521" width="3.125" style="536" bestFit="1" customWidth="1"/>
    <col min="11522" max="11522" width="7.00390625" style="536" customWidth="1"/>
    <col min="11523" max="11523" width="11.875" style="536" bestFit="1" customWidth="1"/>
    <col min="11524" max="11524" width="57.125" style="536" bestFit="1" customWidth="1"/>
    <col min="11525" max="11525" width="4.125" style="536" customWidth="1"/>
    <col min="11526" max="11526" width="8.375" style="536" bestFit="1" customWidth="1"/>
    <col min="11527" max="11527" width="7.875" style="536" bestFit="1" customWidth="1"/>
    <col min="11528" max="11528" width="11.25390625" style="536" bestFit="1" customWidth="1"/>
    <col min="11529" max="11529" width="8.00390625" style="536" customWidth="1"/>
    <col min="11530" max="11530" width="12.25390625" style="536" bestFit="1" customWidth="1"/>
    <col min="11531" max="11531" width="3.625" style="536" customWidth="1"/>
    <col min="11532" max="11532" width="7.25390625" style="536" customWidth="1"/>
    <col min="11533" max="11776" width="9.125" style="536" customWidth="1"/>
    <col min="11777" max="11777" width="3.125" style="536" bestFit="1" customWidth="1"/>
    <col min="11778" max="11778" width="7.00390625" style="536" customWidth="1"/>
    <col min="11779" max="11779" width="11.875" style="536" bestFit="1" customWidth="1"/>
    <col min="11780" max="11780" width="57.125" style="536" bestFit="1" customWidth="1"/>
    <col min="11781" max="11781" width="4.125" style="536" customWidth="1"/>
    <col min="11782" max="11782" width="8.375" style="536" bestFit="1" customWidth="1"/>
    <col min="11783" max="11783" width="7.875" style="536" bestFit="1" customWidth="1"/>
    <col min="11784" max="11784" width="11.25390625" style="536" bestFit="1" customWidth="1"/>
    <col min="11785" max="11785" width="8.00390625" style="536" customWidth="1"/>
    <col min="11786" max="11786" width="12.25390625" style="536" bestFit="1" customWidth="1"/>
    <col min="11787" max="11787" width="3.625" style="536" customWidth="1"/>
    <col min="11788" max="11788" width="7.25390625" style="536" customWidth="1"/>
    <col min="11789" max="12032" width="9.125" style="536" customWidth="1"/>
    <col min="12033" max="12033" width="3.125" style="536" bestFit="1" customWidth="1"/>
    <col min="12034" max="12034" width="7.00390625" style="536" customWidth="1"/>
    <col min="12035" max="12035" width="11.875" style="536" bestFit="1" customWidth="1"/>
    <col min="12036" max="12036" width="57.125" style="536" bestFit="1" customWidth="1"/>
    <col min="12037" max="12037" width="4.125" style="536" customWidth="1"/>
    <col min="12038" max="12038" width="8.375" style="536" bestFit="1" customWidth="1"/>
    <col min="12039" max="12039" width="7.875" style="536" bestFit="1" customWidth="1"/>
    <col min="12040" max="12040" width="11.25390625" style="536" bestFit="1" customWidth="1"/>
    <col min="12041" max="12041" width="8.00390625" style="536" customWidth="1"/>
    <col min="12042" max="12042" width="12.25390625" style="536" bestFit="1" customWidth="1"/>
    <col min="12043" max="12043" width="3.625" style="536" customWidth="1"/>
    <col min="12044" max="12044" width="7.25390625" style="536" customWidth="1"/>
    <col min="12045" max="12288" width="9.125" style="536" customWidth="1"/>
    <col min="12289" max="12289" width="3.125" style="536" bestFit="1" customWidth="1"/>
    <col min="12290" max="12290" width="7.00390625" style="536" customWidth="1"/>
    <col min="12291" max="12291" width="11.875" style="536" bestFit="1" customWidth="1"/>
    <col min="12292" max="12292" width="57.125" style="536" bestFit="1" customWidth="1"/>
    <col min="12293" max="12293" width="4.125" style="536" customWidth="1"/>
    <col min="12294" max="12294" width="8.375" style="536" bestFit="1" customWidth="1"/>
    <col min="12295" max="12295" width="7.875" style="536" bestFit="1" customWidth="1"/>
    <col min="12296" max="12296" width="11.25390625" style="536" bestFit="1" customWidth="1"/>
    <col min="12297" max="12297" width="8.00390625" style="536" customWidth="1"/>
    <col min="12298" max="12298" width="12.25390625" style="536" bestFit="1" customWidth="1"/>
    <col min="12299" max="12299" width="3.625" style="536" customWidth="1"/>
    <col min="12300" max="12300" width="7.25390625" style="536" customWidth="1"/>
    <col min="12301" max="12544" width="9.125" style="536" customWidth="1"/>
    <col min="12545" max="12545" width="3.125" style="536" bestFit="1" customWidth="1"/>
    <col min="12546" max="12546" width="7.00390625" style="536" customWidth="1"/>
    <col min="12547" max="12547" width="11.875" style="536" bestFit="1" customWidth="1"/>
    <col min="12548" max="12548" width="57.125" style="536" bestFit="1" customWidth="1"/>
    <col min="12549" max="12549" width="4.125" style="536" customWidth="1"/>
    <col min="12550" max="12550" width="8.375" style="536" bestFit="1" customWidth="1"/>
    <col min="12551" max="12551" width="7.875" style="536" bestFit="1" customWidth="1"/>
    <col min="12552" max="12552" width="11.25390625" style="536" bestFit="1" customWidth="1"/>
    <col min="12553" max="12553" width="8.00390625" style="536" customWidth="1"/>
    <col min="12554" max="12554" width="12.25390625" style="536" bestFit="1" customWidth="1"/>
    <col min="12555" max="12555" width="3.625" style="536" customWidth="1"/>
    <col min="12556" max="12556" width="7.25390625" style="536" customWidth="1"/>
    <col min="12557" max="12800" width="9.125" style="536" customWidth="1"/>
    <col min="12801" max="12801" width="3.125" style="536" bestFit="1" customWidth="1"/>
    <col min="12802" max="12802" width="7.00390625" style="536" customWidth="1"/>
    <col min="12803" max="12803" width="11.875" style="536" bestFit="1" customWidth="1"/>
    <col min="12804" max="12804" width="57.125" style="536" bestFit="1" customWidth="1"/>
    <col min="12805" max="12805" width="4.125" style="536" customWidth="1"/>
    <col min="12806" max="12806" width="8.375" style="536" bestFit="1" customWidth="1"/>
    <col min="12807" max="12807" width="7.875" style="536" bestFit="1" customWidth="1"/>
    <col min="12808" max="12808" width="11.25390625" style="536" bestFit="1" customWidth="1"/>
    <col min="12809" max="12809" width="8.00390625" style="536" customWidth="1"/>
    <col min="12810" max="12810" width="12.25390625" style="536" bestFit="1" customWidth="1"/>
    <col min="12811" max="12811" width="3.625" style="536" customWidth="1"/>
    <col min="12812" max="12812" width="7.25390625" style="536" customWidth="1"/>
    <col min="12813" max="13056" width="9.125" style="536" customWidth="1"/>
    <col min="13057" max="13057" width="3.125" style="536" bestFit="1" customWidth="1"/>
    <col min="13058" max="13058" width="7.00390625" style="536" customWidth="1"/>
    <col min="13059" max="13059" width="11.875" style="536" bestFit="1" customWidth="1"/>
    <col min="13060" max="13060" width="57.125" style="536" bestFit="1" customWidth="1"/>
    <col min="13061" max="13061" width="4.125" style="536" customWidth="1"/>
    <col min="13062" max="13062" width="8.375" style="536" bestFit="1" customWidth="1"/>
    <col min="13063" max="13063" width="7.875" style="536" bestFit="1" customWidth="1"/>
    <col min="13064" max="13064" width="11.25390625" style="536" bestFit="1" customWidth="1"/>
    <col min="13065" max="13065" width="8.00390625" style="536" customWidth="1"/>
    <col min="13066" max="13066" width="12.25390625" style="536" bestFit="1" customWidth="1"/>
    <col min="13067" max="13067" width="3.625" style="536" customWidth="1"/>
    <col min="13068" max="13068" width="7.25390625" style="536" customWidth="1"/>
    <col min="13069" max="13312" width="9.125" style="536" customWidth="1"/>
    <col min="13313" max="13313" width="3.125" style="536" bestFit="1" customWidth="1"/>
    <col min="13314" max="13314" width="7.00390625" style="536" customWidth="1"/>
    <col min="13315" max="13315" width="11.875" style="536" bestFit="1" customWidth="1"/>
    <col min="13316" max="13316" width="57.125" style="536" bestFit="1" customWidth="1"/>
    <col min="13317" max="13317" width="4.125" style="536" customWidth="1"/>
    <col min="13318" max="13318" width="8.375" style="536" bestFit="1" customWidth="1"/>
    <col min="13319" max="13319" width="7.875" style="536" bestFit="1" customWidth="1"/>
    <col min="13320" max="13320" width="11.25390625" style="536" bestFit="1" customWidth="1"/>
    <col min="13321" max="13321" width="8.00390625" style="536" customWidth="1"/>
    <col min="13322" max="13322" width="12.25390625" style="536" bestFit="1" customWidth="1"/>
    <col min="13323" max="13323" width="3.625" style="536" customWidth="1"/>
    <col min="13324" max="13324" width="7.25390625" style="536" customWidth="1"/>
    <col min="13325" max="13568" width="9.125" style="536" customWidth="1"/>
    <col min="13569" max="13569" width="3.125" style="536" bestFit="1" customWidth="1"/>
    <col min="13570" max="13570" width="7.00390625" style="536" customWidth="1"/>
    <col min="13571" max="13571" width="11.875" style="536" bestFit="1" customWidth="1"/>
    <col min="13572" max="13572" width="57.125" style="536" bestFit="1" customWidth="1"/>
    <col min="13573" max="13573" width="4.125" style="536" customWidth="1"/>
    <col min="13574" max="13574" width="8.375" style="536" bestFit="1" customWidth="1"/>
    <col min="13575" max="13575" width="7.875" style="536" bestFit="1" customWidth="1"/>
    <col min="13576" max="13576" width="11.25390625" style="536" bestFit="1" customWidth="1"/>
    <col min="13577" max="13577" width="8.00390625" style="536" customWidth="1"/>
    <col min="13578" max="13578" width="12.25390625" style="536" bestFit="1" customWidth="1"/>
    <col min="13579" max="13579" width="3.625" style="536" customWidth="1"/>
    <col min="13580" max="13580" width="7.25390625" style="536" customWidth="1"/>
    <col min="13581" max="13824" width="9.125" style="536" customWidth="1"/>
    <col min="13825" max="13825" width="3.125" style="536" bestFit="1" customWidth="1"/>
    <col min="13826" max="13826" width="7.00390625" style="536" customWidth="1"/>
    <col min="13827" max="13827" width="11.875" style="536" bestFit="1" customWidth="1"/>
    <col min="13828" max="13828" width="57.125" style="536" bestFit="1" customWidth="1"/>
    <col min="13829" max="13829" width="4.125" style="536" customWidth="1"/>
    <col min="13830" max="13830" width="8.375" style="536" bestFit="1" customWidth="1"/>
    <col min="13831" max="13831" width="7.875" style="536" bestFit="1" customWidth="1"/>
    <col min="13832" max="13832" width="11.25390625" style="536" bestFit="1" customWidth="1"/>
    <col min="13833" max="13833" width="8.00390625" style="536" customWidth="1"/>
    <col min="13834" max="13834" width="12.25390625" style="536" bestFit="1" customWidth="1"/>
    <col min="13835" max="13835" width="3.625" style="536" customWidth="1"/>
    <col min="13836" max="13836" width="7.25390625" style="536" customWidth="1"/>
    <col min="13837" max="14080" width="9.125" style="536" customWidth="1"/>
    <col min="14081" max="14081" width="3.125" style="536" bestFit="1" customWidth="1"/>
    <col min="14082" max="14082" width="7.00390625" style="536" customWidth="1"/>
    <col min="14083" max="14083" width="11.875" style="536" bestFit="1" customWidth="1"/>
    <col min="14084" max="14084" width="57.125" style="536" bestFit="1" customWidth="1"/>
    <col min="14085" max="14085" width="4.125" style="536" customWidth="1"/>
    <col min="14086" max="14086" width="8.375" style="536" bestFit="1" customWidth="1"/>
    <col min="14087" max="14087" width="7.875" style="536" bestFit="1" customWidth="1"/>
    <col min="14088" max="14088" width="11.25390625" style="536" bestFit="1" customWidth="1"/>
    <col min="14089" max="14089" width="8.00390625" style="536" customWidth="1"/>
    <col min="14090" max="14090" width="12.25390625" style="536" bestFit="1" customWidth="1"/>
    <col min="14091" max="14091" width="3.625" style="536" customWidth="1"/>
    <col min="14092" max="14092" width="7.25390625" style="536" customWidth="1"/>
    <col min="14093" max="14336" width="9.125" style="536" customWidth="1"/>
    <col min="14337" max="14337" width="3.125" style="536" bestFit="1" customWidth="1"/>
    <col min="14338" max="14338" width="7.00390625" style="536" customWidth="1"/>
    <col min="14339" max="14339" width="11.875" style="536" bestFit="1" customWidth="1"/>
    <col min="14340" max="14340" width="57.125" style="536" bestFit="1" customWidth="1"/>
    <col min="14341" max="14341" width="4.125" style="536" customWidth="1"/>
    <col min="14342" max="14342" width="8.375" style="536" bestFit="1" customWidth="1"/>
    <col min="14343" max="14343" width="7.875" style="536" bestFit="1" customWidth="1"/>
    <col min="14344" max="14344" width="11.25390625" style="536" bestFit="1" customWidth="1"/>
    <col min="14345" max="14345" width="8.00390625" style="536" customWidth="1"/>
    <col min="14346" max="14346" width="12.25390625" style="536" bestFit="1" customWidth="1"/>
    <col min="14347" max="14347" width="3.625" style="536" customWidth="1"/>
    <col min="14348" max="14348" width="7.25390625" style="536" customWidth="1"/>
    <col min="14349" max="14592" width="9.125" style="536" customWidth="1"/>
    <col min="14593" max="14593" width="3.125" style="536" bestFit="1" customWidth="1"/>
    <col min="14594" max="14594" width="7.00390625" style="536" customWidth="1"/>
    <col min="14595" max="14595" width="11.875" style="536" bestFit="1" customWidth="1"/>
    <col min="14596" max="14596" width="57.125" style="536" bestFit="1" customWidth="1"/>
    <col min="14597" max="14597" width="4.125" style="536" customWidth="1"/>
    <col min="14598" max="14598" width="8.375" style="536" bestFit="1" customWidth="1"/>
    <col min="14599" max="14599" width="7.875" style="536" bestFit="1" customWidth="1"/>
    <col min="14600" max="14600" width="11.25390625" style="536" bestFit="1" customWidth="1"/>
    <col min="14601" max="14601" width="8.00390625" style="536" customWidth="1"/>
    <col min="14602" max="14602" width="12.25390625" style="536" bestFit="1" customWidth="1"/>
    <col min="14603" max="14603" width="3.625" style="536" customWidth="1"/>
    <col min="14604" max="14604" width="7.25390625" style="536" customWidth="1"/>
    <col min="14605" max="14848" width="9.125" style="536" customWidth="1"/>
    <col min="14849" max="14849" width="3.125" style="536" bestFit="1" customWidth="1"/>
    <col min="14850" max="14850" width="7.00390625" style="536" customWidth="1"/>
    <col min="14851" max="14851" width="11.875" style="536" bestFit="1" customWidth="1"/>
    <col min="14852" max="14852" width="57.125" style="536" bestFit="1" customWidth="1"/>
    <col min="14853" max="14853" width="4.125" style="536" customWidth="1"/>
    <col min="14854" max="14854" width="8.375" style="536" bestFit="1" customWidth="1"/>
    <col min="14855" max="14855" width="7.875" style="536" bestFit="1" customWidth="1"/>
    <col min="14856" max="14856" width="11.25390625" style="536" bestFit="1" customWidth="1"/>
    <col min="14857" max="14857" width="8.00390625" style="536" customWidth="1"/>
    <col min="14858" max="14858" width="12.25390625" style="536" bestFit="1" customWidth="1"/>
    <col min="14859" max="14859" width="3.625" style="536" customWidth="1"/>
    <col min="14860" max="14860" width="7.25390625" style="536" customWidth="1"/>
    <col min="14861" max="15104" width="9.125" style="536" customWidth="1"/>
    <col min="15105" max="15105" width="3.125" style="536" bestFit="1" customWidth="1"/>
    <col min="15106" max="15106" width="7.00390625" style="536" customWidth="1"/>
    <col min="15107" max="15107" width="11.875" style="536" bestFit="1" customWidth="1"/>
    <col min="15108" max="15108" width="57.125" style="536" bestFit="1" customWidth="1"/>
    <col min="15109" max="15109" width="4.125" style="536" customWidth="1"/>
    <col min="15110" max="15110" width="8.375" style="536" bestFit="1" customWidth="1"/>
    <col min="15111" max="15111" width="7.875" style="536" bestFit="1" customWidth="1"/>
    <col min="15112" max="15112" width="11.25390625" style="536" bestFit="1" customWidth="1"/>
    <col min="15113" max="15113" width="8.00390625" style="536" customWidth="1"/>
    <col min="15114" max="15114" width="12.25390625" style="536" bestFit="1" customWidth="1"/>
    <col min="15115" max="15115" width="3.625" style="536" customWidth="1"/>
    <col min="15116" max="15116" width="7.25390625" style="536" customWidth="1"/>
    <col min="15117" max="15360" width="9.125" style="536" customWidth="1"/>
    <col min="15361" max="15361" width="3.125" style="536" bestFit="1" customWidth="1"/>
    <col min="15362" max="15362" width="7.00390625" style="536" customWidth="1"/>
    <col min="15363" max="15363" width="11.875" style="536" bestFit="1" customWidth="1"/>
    <col min="15364" max="15364" width="57.125" style="536" bestFit="1" customWidth="1"/>
    <col min="15365" max="15365" width="4.125" style="536" customWidth="1"/>
    <col min="15366" max="15366" width="8.375" style="536" bestFit="1" customWidth="1"/>
    <col min="15367" max="15367" width="7.875" style="536" bestFit="1" customWidth="1"/>
    <col min="15368" max="15368" width="11.25390625" style="536" bestFit="1" customWidth="1"/>
    <col min="15369" max="15369" width="8.00390625" style="536" customWidth="1"/>
    <col min="15370" max="15370" width="12.25390625" style="536" bestFit="1" customWidth="1"/>
    <col min="15371" max="15371" width="3.625" style="536" customWidth="1"/>
    <col min="15372" max="15372" width="7.25390625" style="536" customWidth="1"/>
    <col min="15373" max="15616" width="9.125" style="536" customWidth="1"/>
    <col min="15617" max="15617" width="3.125" style="536" bestFit="1" customWidth="1"/>
    <col min="15618" max="15618" width="7.00390625" style="536" customWidth="1"/>
    <col min="15619" max="15619" width="11.875" style="536" bestFit="1" customWidth="1"/>
    <col min="15620" max="15620" width="57.125" style="536" bestFit="1" customWidth="1"/>
    <col min="15621" max="15621" width="4.125" style="536" customWidth="1"/>
    <col min="15622" max="15622" width="8.375" style="536" bestFit="1" customWidth="1"/>
    <col min="15623" max="15623" width="7.875" style="536" bestFit="1" customWidth="1"/>
    <col min="15624" max="15624" width="11.25390625" style="536" bestFit="1" customWidth="1"/>
    <col min="15625" max="15625" width="8.00390625" style="536" customWidth="1"/>
    <col min="15626" max="15626" width="12.25390625" style="536" bestFit="1" customWidth="1"/>
    <col min="15627" max="15627" width="3.625" style="536" customWidth="1"/>
    <col min="15628" max="15628" width="7.25390625" style="536" customWidth="1"/>
    <col min="15629" max="15872" width="9.125" style="536" customWidth="1"/>
    <col min="15873" max="15873" width="3.125" style="536" bestFit="1" customWidth="1"/>
    <col min="15874" max="15874" width="7.00390625" style="536" customWidth="1"/>
    <col min="15875" max="15875" width="11.875" style="536" bestFit="1" customWidth="1"/>
    <col min="15876" max="15876" width="57.125" style="536" bestFit="1" customWidth="1"/>
    <col min="15877" max="15877" width="4.125" style="536" customWidth="1"/>
    <col min="15878" max="15878" width="8.375" style="536" bestFit="1" customWidth="1"/>
    <col min="15879" max="15879" width="7.875" style="536" bestFit="1" customWidth="1"/>
    <col min="15880" max="15880" width="11.25390625" style="536" bestFit="1" customWidth="1"/>
    <col min="15881" max="15881" width="8.00390625" style="536" customWidth="1"/>
    <col min="15882" max="15882" width="12.25390625" style="536" bestFit="1" customWidth="1"/>
    <col min="15883" max="15883" width="3.625" style="536" customWidth="1"/>
    <col min="15884" max="15884" width="7.25390625" style="536" customWidth="1"/>
    <col min="15885" max="16128" width="9.125" style="536" customWidth="1"/>
    <col min="16129" max="16129" width="3.125" style="536" bestFit="1" customWidth="1"/>
    <col min="16130" max="16130" width="7.00390625" style="536" customWidth="1"/>
    <col min="16131" max="16131" width="11.875" style="536" bestFit="1" customWidth="1"/>
    <col min="16132" max="16132" width="57.125" style="536" bestFit="1" customWidth="1"/>
    <col min="16133" max="16133" width="4.125" style="536" customWidth="1"/>
    <col min="16134" max="16134" width="8.375" style="536" bestFit="1" customWidth="1"/>
    <col min="16135" max="16135" width="7.875" style="536" bestFit="1" customWidth="1"/>
    <col min="16136" max="16136" width="11.25390625" style="536" bestFit="1" customWidth="1"/>
    <col min="16137" max="16137" width="8.00390625" style="536" customWidth="1"/>
    <col min="16138" max="16138" width="12.25390625" style="536" bestFit="1" customWidth="1"/>
    <col min="16139" max="16139" width="3.625" style="536" customWidth="1"/>
    <col min="16140" max="16140" width="7.25390625" style="536" customWidth="1"/>
    <col min="16141" max="16384" width="9.125" style="536" customWidth="1"/>
  </cols>
  <sheetData>
    <row r="1" ht="13.5" thickBot="1"/>
    <row r="2" spans="2:10" ht="13.5" thickTop="1">
      <c r="B2" s="811" t="s">
        <v>3</v>
      </c>
      <c r="C2" s="812"/>
      <c r="D2" s="552" t="s">
        <v>99</v>
      </c>
      <c r="E2" s="553" t="s">
        <v>81</v>
      </c>
      <c r="F2" s="554"/>
      <c r="G2" s="554" t="s">
        <v>97</v>
      </c>
      <c r="H2" s="554"/>
      <c r="I2" s="554"/>
      <c r="J2" s="555"/>
    </row>
    <row r="3" spans="2:10" ht="13.5" thickBot="1">
      <c r="B3" s="813" t="s">
        <v>71</v>
      </c>
      <c r="C3" s="814"/>
      <c r="D3" s="556" t="s">
        <v>2563</v>
      </c>
      <c r="E3" s="557"/>
      <c r="F3" s="558"/>
      <c r="G3" s="558"/>
      <c r="H3" s="558"/>
      <c r="I3" s="558"/>
      <c r="J3" s="559"/>
    </row>
    <row r="4" ht="13.5" thickTop="1"/>
    <row r="5" ht="13.5" customHeight="1">
      <c r="D5" s="560" t="s">
        <v>3348</v>
      </c>
    </row>
    <row r="6" ht="13.5" customHeight="1"/>
    <row r="7" spans="1:14" ht="38.25">
      <c r="A7" s="561"/>
      <c r="B7" s="542" t="s">
        <v>3349</v>
      </c>
      <c r="C7" s="542" t="s">
        <v>3350</v>
      </c>
      <c r="D7" s="542" t="s">
        <v>84</v>
      </c>
      <c r="E7" s="542" t="s">
        <v>2732</v>
      </c>
      <c r="F7" s="542" t="s">
        <v>86</v>
      </c>
      <c r="G7" s="543" t="s">
        <v>3351</v>
      </c>
      <c r="H7" s="543" t="s">
        <v>3352</v>
      </c>
      <c r="I7" s="543" t="s">
        <v>3351</v>
      </c>
      <c r="J7" s="543" t="s">
        <v>3353</v>
      </c>
      <c r="N7" s="536" t="s">
        <v>2</v>
      </c>
    </row>
    <row r="8" spans="2:10" ht="12.75">
      <c r="B8" s="544">
        <v>1</v>
      </c>
      <c r="C8" s="562" t="s">
        <v>3354</v>
      </c>
      <c r="D8" s="544" t="s">
        <v>3355</v>
      </c>
      <c r="E8" s="544" t="s">
        <v>216</v>
      </c>
      <c r="F8" s="544">
        <v>541</v>
      </c>
      <c r="G8" s="815"/>
      <c r="H8" s="544">
        <f aca="true" t="shared" si="0" ref="H8:H21">F8*G8</f>
        <v>0</v>
      </c>
      <c r="I8" s="815"/>
      <c r="J8" s="544">
        <f aca="true" t="shared" si="1" ref="J8:J16">F8*I8</f>
        <v>0</v>
      </c>
    </row>
    <row r="9" spans="2:10" ht="13.5" customHeight="1">
      <c r="B9" s="544">
        <v>2</v>
      </c>
      <c r="C9" s="562" t="s">
        <v>3356</v>
      </c>
      <c r="D9" s="544" t="s">
        <v>3357</v>
      </c>
      <c r="E9" s="544" t="s">
        <v>216</v>
      </c>
      <c r="F9" s="544">
        <v>117</v>
      </c>
      <c r="G9" s="815"/>
      <c r="H9" s="544">
        <f t="shared" si="0"/>
        <v>0</v>
      </c>
      <c r="I9" s="815"/>
      <c r="J9" s="544">
        <f t="shared" si="1"/>
        <v>0</v>
      </c>
    </row>
    <row r="10" spans="2:10" ht="25.5">
      <c r="B10" s="544">
        <v>3</v>
      </c>
      <c r="C10" s="562" t="s">
        <v>3358</v>
      </c>
      <c r="D10" s="563" t="s">
        <v>3359</v>
      </c>
      <c r="E10" s="544" t="s">
        <v>2741</v>
      </c>
      <c r="F10" s="544">
        <v>18</v>
      </c>
      <c r="G10" s="815"/>
      <c r="H10" s="544">
        <f t="shared" si="0"/>
        <v>0</v>
      </c>
      <c r="I10" s="815"/>
      <c r="J10" s="544">
        <f t="shared" si="1"/>
        <v>0</v>
      </c>
    </row>
    <row r="11" spans="2:10" ht="11.25" customHeight="1">
      <c r="B11" s="544">
        <v>4</v>
      </c>
      <c r="C11" s="562" t="s">
        <v>3360</v>
      </c>
      <c r="D11" s="544" t="s">
        <v>3361</v>
      </c>
      <c r="E11" s="544" t="s">
        <v>2741</v>
      </c>
      <c r="F11" s="544">
        <v>18</v>
      </c>
      <c r="G11" s="815"/>
      <c r="H11" s="544">
        <f t="shared" si="0"/>
        <v>0</v>
      </c>
      <c r="I11" s="815"/>
      <c r="J11" s="544">
        <f t="shared" si="1"/>
        <v>0</v>
      </c>
    </row>
    <row r="12" spans="2:10" ht="12.75">
      <c r="B12" s="544">
        <v>5</v>
      </c>
      <c r="C12" s="562" t="s">
        <v>3362</v>
      </c>
      <c r="D12" s="544" t="s">
        <v>3363</v>
      </c>
      <c r="E12" s="544" t="s">
        <v>2741</v>
      </c>
      <c r="F12" s="544">
        <v>36</v>
      </c>
      <c r="G12" s="815"/>
      <c r="H12" s="544">
        <f t="shared" si="0"/>
        <v>0</v>
      </c>
      <c r="I12" s="815"/>
      <c r="J12" s="544">
        <f t="shared" si="1"/>
        <v>0</v>
      </c>
    </row>
    <row r="13" spans="2:10" ht="12.75">
      <c r="B13" s="544">
        <v>6</v>
      </c>
      <c r="C13" s="562" t="s">
        <v>3364</v>
      </c>
      <c r="D13" s="544" t="s">
        <v>3365</v>
      </c>
      <c r="E13" s="544" t="s">
        <v>2741</v>
      </c>
      <c r="F13" s="544">
        <v>18</v>
      </c>
      <c r="G13" s="815"/>
      <c r="H13" s="564">
        <f t="shared" si="0"/>
        <v>0</v>
      </c>
      <c r="I13" s="815"/>
      <c r="J13" s="564">
        <f t="shared" si="1"/>
        <v>0</v>
      </c>
    </row>
    <row r="14" spans="2:10" ht="12.75">
      <c r="B14" s="544">
        <v>7</v>
      </c>
      <c r="C14" s="562" t="s">
        <v>3366</v>
      </c>
      <c r="D14" s="544" t="s">
        <v>3367</v>
      </c>
      <c r="E14" s="544" t="s">
        <v>2741</v>
      </c>
      <c r="F14" s="544">
        <v>36</v>
      </c>
      <c r="G14" s="815"/>
      <c r="H14" s="564">
        <f t="shared" si="0"/>
        <v>0</v>
      </c>
      <c r="I14" s="567" t="s">
        <v>3383</v>
      </c>
      <c r="J14" s="567" t="s">
        <v>3383</v>
      </c>
    </row>
    <row r="15" spans="2:10" ht="12.75">
      <c r="B15" s="544">
        <v>8</v>
      </c>
      <c r="C15" s="562" t="s">
        <v>3368</v>
      </c>
      <c r="D15" s="544" t="s">
        <v>3369</v>
      </c>
      <c r="E15" s="544" t="s">
        <v>216</v>
      </c>
      <c r="F15" s="544">
        <v>512</v>
      </c>
      <c r="G15" s="815"/>
      <c r="H15" s="564">
        <f t="shared" si="0"/>
        <v>0</v>
      </c>
      <c r="I15" s="567" t="s">
        <v>3383</v>
      </c>
      <c r="J15" s="567" t="s">
        <v>3383</v>
      </c>
    </row>
    <row r="16" spans="2:10" ht="12.75">
      <c r="B16" s="544">
        <v>9</v>
      </c>
      <c r="C16" s="562" t="s">
        <v>3370</v>
      </c>
      <c r="D16" s="544" t="s">
        <v>3369</v>
      </c>
      <c r="E16" s="544" t="s">
        <v>1026</v>
      </c>
      <c r="F16" s="544">
        <v>318</v>
      </c>
      <c r="G16" s="567" t="s">
        <v>3383</v>
      </c>
      <c r="H16" s="567" t="s">
        <v>3383</v>
      </c>
      <c r="I16" s="815"/>
      <c r="J16" s="564">
        <f t="shared" si="1"/>
        <v>0</v>
      </c>
    </row>
    <row r="17" spans="2:10" ht="12.75">
      <c r="B17" s="544">
        <v>10</v>
      </c>
      <c r="C17" s="562" t="s">
        <v>3371</v>
      </c>
      <c r="D17" s="544" t="s">
        <v>3372</v>
      </c>
      <c r="E17" s="544" t="s">
        <v>2741</v>
      </c>
      <c r="F17" s="544">
        <v>19</v>
      </c>
      <c r="G17" s="815"/>
      <c r="H17" s="564">
        <f t="shared" si="0"/>
        <v>0</v>
      </c>
      <c r="I17" s="567" t="s">
        <v>3383</v>
      </c>
      <c r="J17" s="567" t="s">
        <v>3383</v>
      </c>
    </row>
    <row r="18" spans="2:10" ht="12.75">
      <c r="B18" s="544">
        <v>11</v>
      </c>
      <c r="C18" s="562" t="s">
        <v>3373</v>
      </c>
      <c r="D18" s="544" t="s">
        <v>3374</v>
      </c>
      <c r="E18" s="544" t="s">
        <v>2741</v>
      </c>
      <c r="F18" s="544">
        <v>18</v>
      </c>
      <c r="G18" s="815"/>
      <c r="H18" s="564">
        <f t="shared" si="0"/>
        <v>0</v>
      </c>
      <c r="I18" s="567" t="s">
        <v>3383</v>
      </c>
      <c r="J18" s="567" t="s">
        <v>3383</v>
      </c>
    </row>
    <row r="19" spans="2:10" ht="12.75">
      <c r="B19" s="544">
        <v>12</v>
      </c>
      <c r="C19" s="562" t="s">
        <v>3375</v>
      </c>
      <c r="D19" s="544" t="s">
        <v>3376</v>
      </c>
      <c r="E19" s="544" t="s">
        <v>2741</v>
      </c>
      <c r="F19" s="544">
        <v>1</v>
      </c>
      <c r="G19" s="815"/>
      <c r="H19" s="564">
        <f t="shared" si="0"/>
        <v>0</v>
      </c>
      <c r="I19" s="567" t="s">
        <v>3383</v>
      </c>
      <c r="J19" s="567" t="s">
        <v>3383</v>
      </c>
    </row>
    <row r="20" spans="2:10" ht="12.75">
      <c r="B20" s="544">
        <v>13</v>
      </c>
      <c r="C20" s="562">
        <v>741375833</v>
      </c>
      <c r="D20" s="544" t="s">
        <v>3377</v>
      </c>
      <c r="E20" s="544" t="s">
        <v>2741</v>
      </c>
      <c r="F20" s="544">
        <v>4</v>
      </c>
      <c r="G20" s="815"/>
      <c r="H20" s="564">
        <f t="shared" si="0"/>
        <v>0</v>
      </c>
      <c r="I20" s="567" t="s">
        <v>3383</v>
      </c>
      <c r="J20" s="567" t="s">
        <v>3383</v>
      </c>
    </row>
    <row r="21" spans="2:10" ht="12.75">
      <c r="B21" s="544">
        <v>14</v>
      </c>
      <c r="C21" s="562" t="s">
        <v>3378</v>
      </c>
      <c r="D21" s="544" t="s">
        <v>3379</v>
      </c>
      <c r="E21" s="544" t="s">
        <v>3380</v>
      </c>
      <c r="F21" s="544">
        <v>0.5</v>
      </c>
      <c r="G21" s="815"/>
      <c r="H21" s="564">
        <f t="shared" si="0"/>
        <v>0</v>
      </c>
      <c r="I21" s="567" t="s">
        <v>3383</v>
      </c>
      <c r="J21" s="567" t="s">
        <v>3383</v>
      </c>
    </row>
    <row r="22" spans="1:10" ht="12.75">
      <c r="A22" s="561"/>
      <c r="B22" s="565"/>
      <c r="C22" s="566"/>
      <c r="D22" s="566" t="s">
        <v>3381</v>
      </c>
      <c r="E22" s="566"/>
      <c r="F22" s="549"/>
      <c r="G22" s="549"/>
      <c r="H22" s="549">
        <f>SUM(H8:H21)</f>
        <v>0</v>
      </c>
      <c r="I22" s="549"/>
      <c r="J22" s="549">
        <f>SUM(J8:J21)</f>
        <v>0</v>
      </c>
    </row>
    <row r="23" spans="2:10" ht="12.75">
      <c r="B23" s="544"/>
      <c r="C23" s="544"/>
      <c r="D23" s="544" t="s">
        <v>3382</v>
      </c>
      <c r="E23" s="544" t="s">
        <v>13</v>
      </c>
      <c r="F23" s="545">
        <v>3</v>
      </c>
      <c r="G23" s="567" t="s">
        <v>3383</v>
      </c>
      <c r="H23" s="567" t="s">
        <v>3383</v>
      </c>
      <c r="I23" s="567" t="s">
        <v>3383</v>
      </c>
      <c r="J23" s="545">
        <f>F23/100*J22</f>
        <v>0</v>
      </c>
    </row>
    <row r="24" spans="2:10" ht="12.75">
      <c r="B24" s="566"/>
      <c r="C24" s="566"/>
      <c r="D24" s="566" t="s">
        <v>3384</v>
      </c>
      <c r="E24" s="566"/>
      <c r="F24" s="568" t="s">
        <v>3383</v>
      </c>
      <c r="G24" s="549"/>
      <c r="H24" s="568" t="s">
        <v>3383</v>
      </c>
      <c r="I24" s="549"/>
      <c r="J24" s="549">
        <f>SUM(J22:J23)</f>
        <v>0</v>
      </c>
    </row>
    <row r="25" spans="2:10" ht="12.75">
      <c r="B25" s="544"/>
      <c r="C25" s="544"/>
      <c r="D25" s="544" t="s">
        <v>3385</v>
      </c>
      <c r="E25" s="544" t="s">
        <v>13</v>
      </c>
      <c r="F25" s="545">
        <v>2</v>
      </c>
      <c r="G25" s="567"/>
      <c r="H25" s="545">
        <f>F25/100*H22</f>
        <v>0</v>
      </c>
      <c r="I25" s="567"/>
      <c r="J25" s="545">
        <f>F25/100*J24</f>
        <v>0</v>
      </c>
    </row>
    <row r="26" spans="2:10" ht="12.75">
      <c r="B26" s="542"/>
      <c r="C26" s="542"/>
      <c r="D26" s="566" t="s">
        <v>3386</v>
      </c>
      <c r="E26" s="542"/>
      <c r="F26" s="569"/>
      <c r="G26" s="569"/>
      <c r="H26" s="570">
        <f>SUM(H22:H25)</f>
        <v>0</v>
      </c>
      <c r="I26" s="569"/>
      <c r="J26" s="570">
        <f>SUM(J24:J25)</f>
        <v>0</v>
      </c>
    </row>
    <row r="33" ht="12.75">
      <c r="D33" s="536" t="s">
        <v>3387</v>
      </c>
    </row>
  </sheetData>
  <mergeCells count="2">
    <mergeCell ref="B2:C2"/>
    <mergeCell ref="B3:C3"/>
  </mergeCells>
  <printOptions/>
  <pageMargins left="0.3937007874015748" right="0.1968503937007874" top="0.3937007874015748" bottom="0.3937007874015748" header="0" footer="0.1968503937007874"/>
  <pageSetup fitToHeight="9999" fitToWidth="1" horizontalDpi="300" verticalDpi="300" orientation="portrait" paperSize="9" scale="74" r:id="rId1"/>
  <headerFooter alignWithMargins="0">
    <oddFooter>&amp;L&amp;9 1565-51; Sušice – stavební úpravy v ulici Hájkova&amp;R&amp;9&amp;P/&amp;N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E0E5D-6654-4B37-ABFC-79F9E0BD427E}">
  <sheetPr>
    <tabColor theme="8" tint="0.39998000860214233"/>
    <pageSetUpPr fitToPage="1"/>
  </sheetPr>
  <dimension ref="B1:H29"/>
  <sheetViews>
    <sheetView view="pageBreakPreview" zoomScale="60" workbookViewId="0" topLeftCell="A1">
      <selection activeCell="G8" sqref="G8:G25"/>
    </sheetView>
  </sheetViews>
  <sheetFormatPr defaultColWidth="9.00390625" defaultRowHeight="12.75"/>
  <cols>
    <col min="1" max="1" width="4.00390625" style="536" customWidth="1"/>
    <col min="2" max="2" width="5.875" style="536" bestFit="1" customWidth="1"/>
    <col min="3" max="3" width="12.625" style="536" customWidth="1"/>
    <col min="4" max="4" width="51.625" style="536" customWidth="1"/>
    <col min="5" max="5" width="9.25390625" style="536" bestFit="1" customWidth="1"/>
    <col min="6" max="6" width="8.375" style="536" bestFit="1" customWidth="1"/>
    <col min="7" max="7" width="10.875" style="536" customWidth="1"/>
    <col min="8" max="8" width="9.25390625" style="536" bestFit="1" customWidth="1"/>
    <col min="9" max="256" width="9.125" style="536" customWidth="1"/>
    <col min="257" max="257" width="4.00390625" style="536" customWidth="1"/>
    <col min="258" max="258" width="5.875" style="536" bestFit="1" customWidth="1"/>
    <col min="259" max="259" width="12.625" style="536" customWidth="1"/>
    <col min="260" max="260" width="51.625" style="536" customWidth="1"/>
    <col min="261" max="261" width="9.25390625" style="536" bestFit="1" customWidth="1"/>
    <col min="262" max="262" width="8.375" style="536" bestFit="1" customWidth="1"/>
    <col min="263" max="263" width="10.875" style="536" customWidth="1"/>
    <col min="264" max="264" width="9.25390625" style="536" bestFit="1" customWidth="1"/>
    <col min="265" max="512" width="9.125" style="536" customWidth="1"/>
    <col min="513" max="513" width="4.00390625" style="536" customWidth="1"/>
    <col min="514" max="514" width="5.875" style="536" bestFit="1" customWidth="1"/>
    <col min="515" max="515" width="12.625" style="536" customWidth="1"/>
    <col min="516" max="516" width="51.625" style="536" customWidth="1"/>
    <col min="517" max="517" width="9.25390625" style="536" bestFit="1" customWidth="1"/>
    <col min="518" max="518" width="8.375" style="536" bestFit="1" customWidth="1"/>
    <col min="519" max="519" width="10.875" style="536" customWidth="1"/>
    <col min="520" max="520" width="9.25390625" style="536" bestFit="1" customWidth="1"/>
    <col min="521" max="768" width="9.125" style="536" customWidth="1"/>
    <col min="769" max="769" width="4.00390625" style="536" customWidth="1"/>
    <col min="770" max="770" width="5.875" style="536" bestFit="1" customWidth="1"/>
    <col min="771" max="771" width="12.625" style="536" customWidth="1"/>
    <col min="772" max="772" width="51.625" style="536" customWidth="1"/>
    <col min="773" max="773" width="9.25390625" style="536" bestFit="1" customWidth="1"/>
    <col min="774" max="774" width="8.375" style="536" bestFit="1" customWidth="1"/>
    <col min="775" max="775" width="10.875" style="536" customWidth="1"/>
    <col min="776" max="776" width="9.25390625" style="536" bestFit="1" customWidth="1"/>
    <col min="777" max="1024" width="9.125" style="536" customWidth="1"/>
    <col min="1025" max="1025" width="4.00390625" style="536" customWidth="1"/>
    <col min="1026" max="1026" width="5.875" style="536" bestFit="1" customWidth="1"/>
    <col min="1027" max="1027" width="12.625" style="536" customWidth="1"/>
    <col min="1028" max="1028" width="51.625" style="536" customWidth="1"/>
    <col min="1029" max="1029" width="9.25390625" style="536" bestFit="1" customWidth="1"/>
    <col min="1030" max="1030" width="8.375" style="536" bestFit="1" customWidth="1"/>
    <col min="1031" max="1031" width="10.875" style="536" customWidth="1"/>
    <col min="1032" max="1032" width="9.25390625" style="536" bestFit="1" customWidth="1"/>
    <col min="1033" max="1280" width="9.125" style="536" customWidth="1"/>
    <col min="1281" max="1281" width="4.00390625" style="536" customWidth="1"/>
    <col min="1282" max="1282" width="5.875" style="536" bestFit="1" customWidth="1"/>
    <col min="1283" max="1283" width="12.625" style="536" customWidth="1"/>
    <col min="1284" max="1284" width="51.625" style="536" customWidth="1"/>
    <col min="1285" max="1285" width="9.25390625" style="536" bestFit="1" customWidth="1"/>
    <col min="1286" max="1286" width="8.375" style="536" bestFit="1" customWidth="1"/>
    <col min="1287" max="1287" width="10.875" style="536" customWidth="1"/>
    <col min="1288" max="1288" width="9.25390625" style="536" bestFit="1" customWidth="1"/>
    <col min="1289" max="1536" width="9.125" style="536" customWidth="1"/>
    <col min="1537" max="1537" width="4.00390625" style="536" customWidth="1"/>
    <col min="1538" max="1538" width="5.875" style="536" bestFit="1" customWidth="1"/>
    <col min="1539" max="1539" width="12.625" style="536" customWidth="1"/>
    <col min="1540" max="1540" width="51.625" style="536" customWidth="1"/>
    <col min="1541" max="1541" width="9.25390625" style="536" bestFit="1" customWidth="1"/>
    <col min="1542" max="1542" width="8.375" style="536" bestFit="1" customWidth="1"/>
    <col min="1543" max="1543" width="10.875" style="536" customWidth="1"/>
    <col min="1544" max="1544" width="9.25390625" style="536" bestFit="1" customWidth="1"/>
    <col min="1545" max="1792" width="9.125" style="536" customWidth="1"/>
    <col min="1793" max="1793" width="4.00390625" style="536" customWidth="1"/>
    <col min="1794" max="1794" width="5.875" style="536" bestFit="1" customWidth="1"/>
    <col min="1795" max="1795" width="12.625" style="536" customWidth="1"/>
    <col min="1796" max="1796" width="51.625" style="536" customWidth="1"/>
    <col min="1797" max="1797" width="9.25390625" style="536" bestFit="1" customWidth="1"/>
    <col min="1798" max="1798" width="8.375" style="536" bestFit="1" customWidth="1"/>
    <col min="1799" max="1799" width="10.875" style="536" customWidth="1"/>
    <col min="1800" max="1800" width="9.25390625" style="536" bestFit="1" customWidth="1"/>
    <col min="1801" max="2048" width="9.125" style="536" customWidth="1"/>
    <col min="2049" max="2049" width="4.00390625" style="536" customWidth="1"/>
    <col min="2050" max="2050" width="5.875" style="536" bestFit="1" customWidth="1"/>
    <col min="2051" max="2051" width="12.625" style="536" customWidth="1"/>
    <col min="2052" max="2052" width="51.625" style="536" customWidth="1"/>
    <col min="2053" max="2053" width="9.25390625" style="536" bestFit="1" customWidth="1"/>
    <col min="2054" max="2054" width="8.375" style="536" bestFit="1" customWidth="1"/>
    <col min="2055" max="2055" width="10.875" style="536" customWidth="1"/>
    <col min="2056" max="2056" width="9.25390625" style="536" bestFit="1" customWidth="1"/>
    <col min="2057" max="2304" width="9.125" style="536" customWidth="1"/>
    <col min="2305" max="2305" width="4.00390625" style="536" customWidth="1"/>
    <col min="2306" max="2306" width="5.875" style="536" bestFit="1" customWidth="1"/>
    <col min="2307" max="2307" width="12.625" style="536" customWidth="1"/>
    <col min="2308" max="2308" width="51.625" style="536" customWidth="1"/>
    <col min="2309" max="2309" width="9.25390625" style="536" bestFit="1" customWidth="1"/>
    <col min="2310" max="2310" width="8.375" style="536" bestFit="1" customWidth="1"/>
    <col min="2311" max="2311" width="10.875" style="536" customWidth="1"/>
    <col min="2312" max="2312" width="9.25390625" style="536" bestFit="1" customWidth="1"/>
    <col min="2313" max="2560" width="9.125" style="536" customWidth="1"/>
    <col min="2561" max="2561" width="4.00390625" style="536" customWidth="1"/>
    <col min="2562" max="2562" width="5.875" style="536" bestFit="1" customWidth="1"/>
    <col min="2563" max="2563" width="12.625" style="536" customWidth="1"/>
    <col min="2564" max="2564" width="51.625" style="536" customWidth="1"/>
    <col min="2565" max="2565" width="9.25390625" style="536" bestFit="1" customWidth="1"/>
    <col min="2566" max="2566" width="8.375" style="536" bestFit="1" customWidth="1"/>
    <col min="2567" max="2567" width="10.875" style="536" customWidth="1"/>
    <col min="2568" max="2568" width="9.25390625" style="536" bestFit="1" customWidth="1"/>
    <col min="2569" max="2816" width="9.125" style="536" customWidth="1"/>
    <col min="2817" max="2817" width="4.00390625" style="536" customWidth="1"/>
    <col min="2818" max="2818" width="5.875" style="536" bestFit="1" customWidth="1"/>
    <col min="2819" max="2819" width="12.625" style="536" customWidth="1"/>
    <col min="2820" max="2820" width="51.625" style="536" customWidth="1"/>
    <col min="2821" max="2821" width="9.25390625" style="536" bestFit="1" customWidth="1"/>
    <col min="2822" max="2822" width="8.375" style="536" bestFit="1" customWidth="1"/>
    <col min="2823" max="2823" width="10.875" style="536" customWidth="1"/>
    <col min="2824" max="2824" width="9.25390625" style="536" bestFit="1" customWidth="1"/>
    <col min="2825" max="3072" width="9.125" style="536" customWidth="1"/>
    <col min="3073" max="3073" width="4.00390625" style="536" customWidth="1"/>
    <col min="3074" max="3074" width="5.875" style="536" bestFit="1" customWidth="1"/>
    <col min="3075" max="3075" width="12.625" style="536" customWidth="1"/>
    <col min="3076" max="3076" width="51.625" style="536" customWidth="1"/>
    <col min="3077" max="3077" width="9.25390625" style="536" bestFit="1" customWidth="1"/>
    <col min="3078" max="3078" width="8.375" style="536" bestFit="1" customWidth="1"/>
    <col min="3079" max="3079" width="10.875" style="536" customWidth="1"/>
    <col min="3080" max="3080" width="9.25390625" style="536" bestFit="1" customWidth="1"/>
    <col min="3081" max="3328" width="9.125" style="536" customWidth="1"/>
    <col min="3329" max="3329" width="4.00390625" style="536" customWidth="1"/>
    <col min="3330" max="3330" width="5.875" style="536" bestFit="1" customWidth="1"/>
    <col min="3331" max="3331" width="12.625" style="536" customWidth="1"/>
    <col min="3332" max="3332" width="51.625" style="536" customWidth="1"/>
    <col min="3333" max="3333" width="9.25390625" style="536" bestFit="1" customWidth="1"/>
    <col min="3334" max="3334" width="8.375" style="536" bestFit="1" customWidth="1"/>
    <col min="3335" max="3335" width="10.875" style="536" customWidth="1"/>
    <col min="3336" max="3336" width="9.25390625" style="536" bestFit="1" customWidth="1"/>
    <col min="3337" max="3584" width="9.125" style="536" customWidth="1"/>
    <col min="3585" max="3585" width="4.00390625" style="536" customWidth="1"/>
    <col min="3586" max="3586" width="5.875" style="536" bestFit="1" customWidth="1"/>
    <col min="3587" max="3587" width="12.625" style="536" customWidth="1"/>
    <col min="3588" max="3588" width="51.625" style="536" customWidth="1"/>
    <col min="3589" max="3589" width="9.25390625" style="536" bestFit="1" customWidth="1"/>
    <col min="3590" max="3590" width="8.375" style="536" bestFit="1" customWidth="1"/>
    <col min="3591" max="3591" width="10.875" style="536" customWidth="1"/>
    <col min="3592" max="3592" width="9.25390625" style="536" bestFit="1" customWidth="1"/>
    <col min="3593" max="3840" width="9.125" style="536" customWidth="1"/>
    <col min="3841" max="3841" width="4.00390625" style="536" customWidth="1"/>
    <col min="3842" max="3842" width="5.875" style="536" bestFit="1" customWidth="1"/>
    <col min="3843" max="3843" width="12.625" style="536" customWidth="1"/>
    <col min="3844" max="3844" width="51.625" style="536" customWidth="1"/>
    <col min="3845" max="3845" width="9.25390625" style="536" bestFit="1" customWidth="1"/>
    <col min="3846" max="3846" width="8.375" style="536" bestFit="1" customWidth="1"/>
    <col min="3847" max="3847" width="10.875" style="536" customWidth="1"/>
    <col min="3848" max="3848" width="9.25390625" style="536" bestFit="1" customWidth="1"/>
    <col min="3849" max="4096" width="9.125" style="536" customWidth="1"/>
    <col min="4097" max="4097" width="4.00390625" style="536" customWidth="1"/>
    <col min="4098" max="4098" width="5.875" style="536" bestFit="1" customWidth="1"/>
    <col min="4099" max="4099" width="12.625" style="536" customWidth="1"/>
    <col min="4100" max="4100" width="51.625" style="536" customWidth="1"/>
    <col min="4101" max="4101" width="9.25390625" style="536" bestFit="1" customWidth="1"/>
    <col min="4102" max="4102" width="8.375" style="536" bestFit="1" customWidth="1"/>
    <col min="4103" max="4103" width="10.875" style="536" customWidth="1"/>
    <col min="4104" max="4104" width="9.25390625" style="536" bestFit="1" customWidth="1"/>
    <col min="4105" max="4352" width="9.125" style="536" customWidth="1"/>
    <col min="4353" max="4353" width="4.00390625" style="536" customWidth="1"/>
    <col min="4354" max="4354" width="5.875" style="536" bestFit="1" customWidth="1"/>
    <col min="4355" max="4355" width="12.625" style="536" customWidth="1"/>
    <col min="4356" max="4356" width="51.625" style="536" customWidth="1"/>
    <col min="4357" max="4357" width="9.25390625" style="536" bestFit="1" customWidth="1"/>
    <col min="4358" max="4358" width="8.375" style="536" bestFit="1" customWidth="1"/>
    <col min="4359" max="4359" width="10.875" style="536" customWidth="1"/>
    <col min="4360" max="4360" width="9.25390625" style="536" bestFit="1" customWidth="1"/>
    <col min="4361" max="4608" width="9.125" style="536" customWidth="1"/>
    <col min="4609" max="4609" width="4.00390625" style="536" customWidth="1"/>
    <col min="4610" max="4610" width="5.875" style="536" bestFit="1" customWidth="1"/>
    <col min="4611" max="4611" width="12.625" style="536" customWidth="1"/>
    <col min="4612" max="4612" width="51.625" style="536" customWidth="1"/>
    <col min="4613" max="4613" width="9.25390625" style="536" bestFit="1" customWidth="1"/>
    <col min="4614" max="4614" width="8.375" style="536" bestFit="1" customWidth="1"/>
    <col min="4615" max="4615" width="10.875" style="536" customWidth="1"/>
    <col min="4616" max="4616" width="9.25390625" style="536" bestFit="1" customWidth="1"/>
    <col min="4617" max="4864" width="9.125" style="536" customWidth="1"/>
    <col min="4865" max="4865" width="4.00390625" style="536" customWidth="1"/>
    <col min="4866" max="4866" width="5.875" style="536" bestFit="1" customWidth="1"/>
    <col min="4867" max="4867" width="12.625" style="536" customWidth="1"/>
    <col min="4868" max="4868" width="51.625" style="536" customWidth="1"/>
    <col min="4869" max="4869" width="9.25390625" style="536" bestFit="1" customWidth="1"/>
    <col min="4870" max="4870" width="8.375" style="536" bestFit="1" customWidth="1"/>
    <col min="4871" max="4871" width="10.875" style="536" customWidth="1"/>
    <col min="4872" max="4872" width="9.25390625" style="536" bestFit="1" customWidth="1"/>
    <col min="4873" max="5120" width="9.125" style="536" customWidth="1"/>
    <col min="5121" max="5121" width="4.00390625" style="536" customWidth="1"/>
    <col min="5122" max="5122" width="5.875" style="536" bestFit="1" customWidth="1"/>
    <col min="5123" max="5123" width="12.625" style="536" customWidth="1"/>
    <col min="5124" max="5124" width="51.625" style="536" customWidth="1"/>
    <col min="5125" max="5125" width="9.25390625" style="536" bestFit="1" customWidth="1"/>
    <col min="5126" max="5126" width="8.375" style="536" bestFit="1" customWidth="1"/>
    <col min="5127" max="5127" width="10.875" style="536" customWidth="1"/>
    <col min="5128" max="5128" width="9.25390625" style="536" bestFit="1" customWidth="1"/>
    <col min="5129" max="5376" width="9.125" style="536" customWidth="1"/>
    <col min="5377" max="5377" width="4.00390625" style="536" customWidth="1"/>
    <col min="5378" max="5378" width="5.875" style="536" bestFit="1" customWidth="1"/>
    <col min="5379" max="5379" width="12.625" style="536" customWidth="1"/>
    <col min="5380" max="5380" width="51.625" style="536" customWidth="1"/>
    <col min="5381" max="5381" width="9.25390625" style="536" bestFit="1" customWidth="1"/>
    <col min="5382" max="5382" width="8.375" style="536" bestFit="1" customWidth="1"/>
    <col min="5383" max="5383" width="10.875" style="536" customWidth="1"/>
    <col min="5384" max="5384" width="9.25390625" style="536" bestFit="1" customWidth="1"/>
    <col min="5385" max="5632" width="9.125" style="536" customWidth="1"/>
    <col min="5633" max="5633" width="4.00390625" style="536" customWidth="1"/>
    <col min="5634" max="5634" width="5.875" style="536" bestFit="1" customWidth="1"/>
    <col min="5635" max="5635" width="12.625" style="536" customWidth="1"/>
    <col min="5636" max="5636" width="51.625" style="536" customWidth="1"/>
    <col min="5637" max="5637" width="9.25390625" style="536" bestFit="1" customWidth="1"/>
    <col min="5638" max="5638" width="8.375" style="536" bestFit="1" customWidth="1"/>
    <col min="5639" max="5639" width="10.875" style="536" customWidth="1"/>
    <col min="5640" max="5640" width="9.25390625" style="536" bestFit="1" customWidth="1"/>
    <col min="5641" max="5888" width="9.125" style="536" customWidth="1"/>
    <col min="5889" max="5889" width="4.00390625" style="536" customWidth="1"/>
    <col min="5890" max="5890" width="5.875" style="536" bestFit="1" customWidth="1"/>
    <col min="5891" max="5891" width="12.625" style="536" customWidth="1"/>
    <col min="5892" max="5892" width="51.625" style="536" customWidth="1"/>
    <col min="5893" max="5893" width="9.25390625" style="536" bestFit="1" customWidth="1"/>
    <col min="5894" max="5894" width="8.375" style="536" bestFit="1" customWidth="1"/>
    <col min="5895" max="5895" width="10.875" style="536" customWidth="1"/>
    <col min="5896" max="5896" width="9.25390625" style="536" bestFit="1" customWidth="1"/>
    <col min="5897" max="6144" width="9.125" style="536" customWidth="1"/>
    <col min="6145" max="6145" width="4.00390625" style="536" customWidth="1"/>
    <col min="6146" max="6146" width="5.875" style="536" bestFit="1" customWidth="1"/>
    <col min="6147" max="6147" width="12.625" style="536" customWidth="1"/>
    <col min="6148" max="6148" width="51.625" style="536" customWidth="1"/>
    <col min="6149" max="6149" width="9.25390625" style="536" bestFit="1" customWidth="1"/>
    <col min="6150" max="6150" width="8.375" style="536" bestFit="1" customWidth="1"/>
    <col min="6151" max="6151" width="10.875" style="536" customWidth="1"/>
    <col min="6152" max="6152" width="9.25390625" style="536" bestFit="1" customWidth="1"/>
    <col min="6153" max="6400" width="9.125" style="536" customWidth="1"/>
    <col min="6401" max="6401" width="4.00390625" style="536" customWidth="1"/>
    <col min="6402" max="6402" width="5.875" style="536" bestFit="1" customWidth="1"/>
    <col min="6403" max="6403" width="12.625" style="536" customWidth="1"/>
    <col min="6404" max="6404" width="51.625" style="536" customWidth="1"/>
    <col min="6405" max="6405" width="9.25390625" style="536" bestFit="1" customWidth="1"/>
    <col min="6406" max="6406" width="8.375" style="536" bestFit="1" customWidth="1"/>
    <col min="6407" max="6407" width="10.875" style="536" customWidth="1"/>
    <col min="6408" max="6408" width="9.25390625" style="536" bestFit="1" customWidth="1"/>
    <col min="6409" max="6656" width="9.125" style="536" customWidth="1"/>
    <col min="6657" max="6657" width="4.00390625" style="536" customWidth="1"/>
    <col min="6658" max="6658" width="5.875" style="536" bestFit="1" customWidth="1"/>
    <col min="6659" max="6659" width="12.625" style="536" customWidth="1"/>
    <col min="6660" max="6660" width="51.625" style="536" customWidth="1"/>
    <col min="6661" max="6661" width="9.25390625" style="536" bestFit="1" customWidth="1"/>
    <col min="6662" max="6662" width="8.375" style="536" bestFit="1" customWidth="1"/>
    <col min="6663" max="6663" width="10.875" style="536" customWidth="1"/>
    <col min="6664" max="6664" width="9.25390625" style="536" bestFit="1" customWidth="1"/>
    <col min="6665" max="6912" width="9.125" style="536" customWidth="1"/>
    <col min="6913" max="6913" width="4.00390625" style="536" customWidth="1"/>
    <col min="6914" max="6914" width="5.875" style="536" bestFit="1" customWidth="1"/>
    <col min="6915" max="6915" width="12.625" style="536" customWidth="1"/>
    <col min="6916" max="6916" width="51.625" style="536" customWidth="1"/>
    <col min="6917" max="6917" width="9.25390625" style="536" bestFit="1" customWidth="1"/>
    <col min="6918" max="6918" width="8.375" style="536" bestFit="1" customWidth="1"/>
    <col min="6919" max="6919" width="10.875" style="536" customWidth="1"/>
    <col min="6920" max="6920" width="9.25390625" style="536" bestFit="1" customWidth="1"/>
    <col min="6921" max="7168" width="9.125" style="536" customWidth="1"/>
    <col min="7169" max="7169" width="4.00390625" style="536" customWidth="1"/>
    <col min="7170" max="7170" width="5.875" style="536" bestFit="1" customWidth="1"/>
    <col min="7171" max="7171" width="12.625" style="536" customWidth="1"/>
    <col min="7172" max="7172" width="51.625" style="536" customWidth="1"/>
    <col min="7173" max="7173" width="9.25390625" style="536" bestFit="1" customWidth="1"/>
    <col min="7174" max="7174" width="8.375" style="536" bestFit="1" customWidth="1"/>
    <col min="7175" max="7175" width="10.875" style="536" customWidth="1"/>
    <col min="7176" max="7176" width="9.25390625" style="536" bestFit="1" customWidth="1"/>
    <col min="7177" max="7424" width="9.125" style="536" customWidth="1"/>
    <col min="7425" max="7425" width="4.00390625" style="536" customWidth="1"/>
    <col min="7426" max="7426" width="5.875" style="536" bestFit="1" customWidth="1"/>
    <col min="7427" max="7427" width="12.625" style="536" customWidth="1"/>
    <col min="7428" max="7428" width="51.625" style="536" customWidth="1"/>
    <col min="7429" max="7429" width="9.25390625" style="536" bestFit="1" customWidth="1"/>
    <col min="7430" max="7430" width="8.375" style="536" bestFit="1" customWidth="1"/>
    <col min="7431" max="7431" width="10.875" style="536" customWidth="1"/>
    <col min="7432" max="7432" width="9.25390625" style="536" bestFit="1" customWidth="1"/>
    <col min="7433" max="7680" width="9.125" style="536" customWidth="1"/>
    <col min="7681" max="7681" width="4.00390625" style="536" customWidth="1"/>
    <col min="7682" max="7682" width="5.875" style="536" bestFit="1" customWidth="1"/>
    <col min="7683" max="7683" width="12.625" style="536" customWidth="1"/>
    <col min="7684" max="7684" width="51.625" style="536" customWidth="1"/>
    <col min="7685" max="7685" width="9.25390625" style="536" bestFit="1" customWidth="1"/>
    <col min="7686" max="7686" width="8.375" style="536" bestFit="1" customWidth="1"/>
    <col min="7687" max="7687" width="10.875" style="536" customWidth="1"/>
    <col min="7688" max="7688" width="9.25390625" style="536" bestFit="1" customWidth="1"/>
    <col min="7689" max="7936" width="9.125" style="536" customWidth="1"/>
    <col min="7937" max="7937" width="4.00390625" style="536" customWidth="1"/>
    <col min="7938" max="7938" width="5.875" style="536" bestFit="1" customWidth="1"/>
    <col min="7939" max="7939" width="12.625" style="536" customWidth="1"/>
    <col min="7940" max="7940" width="51.625" style="536" customWidth="1"/>
    <col min="7941" max="7941" width="9.25390625" style="536" bestFit="1" customWidth="1"/>
    <col min="7942" max="7942" width="8.375" style="536" bestFit="1" customWidth="1"/>
    <col min="7943" max="7943" width="10.875" style="536" customWidth="1"/>
    <col min="7944" max="7944" width="9.25390625" style="536" bestFit="1" customWidth="1"/>
    <col min="7945" max="8192" width="9.125" style="536" customWidth="1"/>
    <col min="8193" max="8193" width="4.00390625" style="536" customWidth="1"/>
    <col min="8194" max="8194" width="5.875" style="536" bestFit="1" customWidth="1"/>
    <col min="8195" max="8195" width="12.625" style="536" customWidth="1"/>
    <col min="8196" max="8196" width="51.625" style="536" customWidth="1"/>
    <col min="8197" max="8197" width="9.25390625" style="536" bestFit="1" customWidth="1"/>
    <col min="8198" max="8198" width="8.375" style="536" bestFit="1" customWidth="1"/>
    <col min="8199" max="8199" width="10.875" style="536" customWidth="1"/>
    <col min="8200" max="8200" width="9.25390625" style="536" bestFit="1" customWidth="1"/>
    <col min="8201" max="8448" width="9.125" style="536" customWidth="1"/>
    <col min="8449" max="8449" width="4.00390625" style="536" customWidth="1"/>
    <col min="8450" max="8450" width="5.875" style="536" bestFit="1" customWidth="1"/>
    <col min="8451" max="8451" width="12.625" style="536" customWidth="1"/>
    <col min="8452" max="8452" width="51.625" style="536" customWidth="1"/>
    <col min="8453" max="8453" width="9.25390625" style="536" bestFit="1" customWidth="1"/>
    <col min="8454" max="8454" width="8.375" style="536" bestFit="1" customWidth="1"/>
    <col min="8455" max="8455" width="10.875" style="536" customWidth="1"/>
    <col min="8456" max="8456" width="9.25390625" style="536" bestFit="1" customWidth="1"/>
    <col min="8457" max="8704" width="9.125" style="536" customWidth="1"/>
    <col min="8705" max="8705" width="4.00390625" style="536" customWidth="1"/>
    <col min="8706" max="8706" width="5.875" style="536" bestFit="1" customWidth="1"/>
    <col min="8707" max="8707" width="12.625" style="536" customWidth="1"/>
    <col min="8708" max="8708" width="51.625" style="536" customWidth="1"/>
    <col min="8709" max="8709" width="9.25390625" style="536" bestFit="1" customWidth="1"/>
    <col min="8710" max="8710" width="8.375" style="536" bestFit="1" customWidth="1"/>
    <col min="8711" max="8711" width="10.875" style="536" customWidth="1"/>
    <col min="8712" max="8712" width="9.25390625" style="536" bestFit="1" customWidth="1"/>
    <col min="8713" max="8960" width="9.125" style="536" customWidth="1"/>
    <col min="8961" max="8961" width="4.00390625" style="536" customWidth="1"/>
    <col min="8962" max="8962" width="5.875" style="536" bestFit="1" customWidth="1"/>
    <col min="8963" max="8963" width="12.625" style="536" customWidth="1"/>
    <col min="8964" max="8964" width="51.625" style="536" customWidth="1"/>
    <col min="8965" max="8965" width="9.25390625" style="536" bestFit="1" customWidth="1"/>
    <col min="8966" max="8966" width="8.375" style="536" bestFit="1" customWidth="1"/>
    <col min="8967" max="8967" width="10.875" style="536" customWidth="1"/>
    <col min="8968" max="8968" width="9.25390625" style="536" bestFit="1" customWidth="1"/>
    <col min="8969" max="9216" width="9.125" style="536" customWidth="1"/>
    <col min="9217" max="9217" width="4.00390625" style="536" customWidth="1"/>
    <col min="9218" max="9218" width="5.875" style="536" bestFit="1" customWidth="1"/>
    <col min="9219" max="9219" width="12.625" style="536" customWidth="1"/>
    <col min="9220" max="9220" width="51.625" style="536" customWidth="1"/>
    <col min="9221" max="9221" width="9.25390625" style="536" bestFit="1" customWidth="1"/>
    <col min="9222" max="9222" width="8.375" style="536" bestFit="1" customWidth="1"/>
    <col min="9223" max="9223" width="10.875" style="536" customWidth="1"/>
    <col min="9224" max="9224" width="9.25390625" style="536" bestFit="1" customWidth="1"/>
    <col min="9225" max="9472" width="9.125" style="536" customWidth="1"/>
    <col min="9473" max="9473" width="4.00390625" style="536" customWidth="1"/>
    <col min="9474" max="9474" width="5.875" style="536" bestFit="1" customWidth="1"/>
    <col min="9475" max="9475" width="12.625" style="536" customWidth="1"/>
    <col min="9476" max="9476" width="51.625" style="536" customWidth="1"/>
    <col min="9477" max="9477" width="9.25390625" style="536" bestFit="1" customWidth="1"/>
    <col min="9478" max="9478" width="8.375" style="536" bestFit="1" customWidth="1"/>
    <col min="9479" max="9479" width="10.875" style="536" customWidth="1"/>
    <col min="9480" max="9480" width="9.25390625" style="536" bestFit="1" customWidth="1"/>
    <col min="9481" max="9728" width="9.125" style="536" customWidth="1"/>
    <col min="9729" max="9729" width="4.00390625" style="536" customWidth="1"/>
    <col min="9730" max="9730" width="5.875" style="536" bestFit="1" customWidth="1"/>
    <col min="9731" max="9731" width="12.625" style="536" customWidth="1"/>
    <col min="9732" max="9732" width="51.625" style="536" customWidth="1"/>
    <col min="9733" max="9733" width="9.25390625" style="536" bestFit="1" customWidth="1"/>
    <col min="9734" max="9734" width="8.375" style="536" bestFit="1" customWidth="1"/>
    <col min="9735" max="9735" width="10.875" style="536" customWidth="1"/>
    <col min="9736" max="9736" width="9.25390625" style="536" bestFit="1" customWidth="1"/>
    <col min="9737" max="9984" width="9.125" style="536" customWidth="1"/>
    <col min="9985" max="9985" width="4.00390625" style="536" customWidth="1"/>
    <col min="9986" max="9986" width="5.875" style="536" bestFit="1" customWidth="1"/>
    <col min="9987" max="9987" width="12.625" style="536" customWidth="1"/>
    <col min="9988" max="9988" width="51.625" style="536" customWidth="1"/>
    <col min="9989" max="9989" width="9.25390625" style="536" bestFit="1" customWidth="1"/>
    <col min="9990" max="9990" width="8.375" style="536" bestFit="1" customWidth="1"/>
    <col min="9991" max="9991" width="10.875" style="536" customWidth="1"/>
    <col min="9992" max="9992" width="9.25390625" style="536" bestFit="1" customWidth="1"/>
    <col min="9993" max="10240" width="9.125" style="536" customWidth="1"/>
    <col min="10241" max="10241" width="4.00390625" style="536" customWidth="1"/>
    <col min="10242" max="10242" width="5.875" style="536" bestFit="1" customWidth="1"/>
    <col min="10243" max="10243" width="12.625" style="536" customWidth="1"/>
    <col min="10244" max="10244" width="51.625" style="536" customWidth="1"/>
    <col min="10245" max="10245" width="9.25390625" style="536" bestFit="1" customWidth="1"/>
    <col min="10246" max="10246" width="8.375" style="536" bestFit="1" customWidth="1"/>
    <col min="10247" max="10247" width="10.875" style="536" customWidth="1"/>
    <col min="10248" max="10248" width="9.25390625" style="536" bestFit="1" customWidth="1"/>
    <col min="10249" max="10496" width="9.125" style="536" customWidth="1"/>
    <col min="10497" max="10497" width="4.00390625" style="536" customWidth="1"/>
    <col min="10498" max="10498" width="5.875" style="536" bestFit="1" customWidth="1"/>
    <col min="10499" max="10499" width="12.625" style="536" customWidth="1"/>
    <col min="10500" max="10500" width="51.625" style="536" customWidth="1"/>
    <col min="10501" max="10501" width="9.25390625" style="536" bestFit="1" customWidth="1"/>
    <col min="10502" max="10502" width="8.375" style="536" bestFit="1" customWidth="1"/>
    <col min="10503" max="10503" width="10.875" style="536" customWidth="1"/>
    <col min="10504" max="10504" width="9.25390625" style="536" bestFit="1" customWidth="1"/>
    <col min="10505" max="10752" width="9.125" style="536" customWidth="1"/>
    <col min="10753" max="10753" width="4.00390625" style="536" customWidth="1"/>
    <col min="10754" max="10754" width="5.875" style="536" bestFit="1" customWidth="1"/>
    <col min="10755" max="10755" width="12.625" style="536" customWidth="1"/>
    <col min="10756" max="10756" width="51.625" style="536" customWidth="1"/>
    <col min="10757" max="10757" width="9.25390625" style="536" bestFit="1" customWidth="1"/>
    <col min="10758" max="10758" width="8.375" style="536" bestFit="1" customWidth="1"/>
    <col min="10759" max="10759" width="10.875" style="536" customWidth="1"/>
    <col min="10760" max="10760" width="9.25390625" style="536" bestFit="1" customWidth="1"/>
    <col min="10761" max="11008" width="9.125" style="536" customWidth="1"/>
    <col min="11009" max="11009" width="4.00390625" style="536" customWidth="1"/>
    <col min="11010" max="11010" width="5.875" style="536" bestFit="1" customWidth="1"/>
    <col min="11011" max="11011" width="12.625" style="536" customWidth="1"/>
    <col min="11012" max="11012" width="51.625" style="536" customWidth="1"/>
    <col min="11013" max="11013" width="9.25390625" style="536" bestFit="1" customWidth="1"/>
    <col min="11014" max="11014" width="8.375" style="536" bestFit="1" customWidth="1"/>
    <col min="11015" max="11015" width="10.875" style="536" customWidth="1"/>
    <col min="11016" max="11016" width="9.25390625" style="536" bestFit="1" customWidth="1"/>
    <col min="11017" max="11264" width="9.125" style="536" customWidth="1"/>
    <col min="11265" max="11265" width="4.00390625" style="536" customWidth="1"/>
    <col min="11266" max="11266" width="5.875" style="536" bestFit="1" customWidth="1"/>
    <col min="11267" max="11267" width="12.625" style="536" customWidth="1"/>
    <col min="11268" max="11268" width="51.625" style="536" customWidth="1"/>
    <col min="11269" max="11269" width="9.25390625" style="536" bestFit="1" customWidth="1"/>
    <col min="11270" max="11270" width="8.375" style="536" bestFit="1" customWidth="1"/>
    <col min="11271" max="11271" width="10.875" style="536" customWidth="1"/>
    <col min="11272" max="11272" width="9.25390625" style="536" bestFit="1" customWidth="1"/>
    <col min="11273" max="11520" width="9.125" style="536" customWidth="1"/>
    <col min="11521" max="11521" width="4.00390625" style="536" customWidth="1"/>
    <col min="11522" max="11522" width="5.875" style="536" bestFit="1" customWidth="1"/>
    <col min="11523" max="11523" width="12.625" style="536" customWidth="1"/>
    <col min="11524" max="11524" width="51.625" style="536" customWidth="1"/>
    <col min="11525" max="11525" width="9.25390625" style="536" bestFit="1" customWidth="1"/>
    <col min="11526" max="11526" width="8.375" style="536" bestFit="1" customWidth="1"/>
    <col min="11527" max="11527" width="10.875" style="536" customWidth="1"/>
    <col min="11528" max="11528" width="9.25390625" style="536" bestFit="1" customWidth="1"/>
    <col min="11529" max="11776" width="9.125" style="536" customWidth="1"/>
    <col min="11777" max="11777" width="4.00390625" style="536" customWidth="1"/>
    <col min="11778" max="11778" width="5.875" style="536" bestFit="1" customWidth="1"/>
    <col min="11779" max="11779" width="12.625" style="536" customWidth="1"/>
    <col min="11780" max="11780" width="51.625" style="536" customWidth="1"/>
    <col min="11781" max="11781" width="9.25390625" style="536" bestFit="1" customWidth="1"/>
    <col min="11782" max="11782" width="8.375" style="536" bestFit="1" customWidth="1"/>
    <col min="11783" max="11783" width="10.875" style="536" customWidth="1"/>
    <col min="11784" max="11784" width="9.25390625" style="536" bestFit="1" customWidth="1"/>
    <col min="11785" max="12032" width="9.125" style="536" customWidth="1"/>
    <col min="12033" max="12033" width="4.00390625" style="536" customWidth="1"/>
    <col min="12034" max="12034" width="5.875" style="536" bestFit="1" customWidth="1"/>
    <col min="12035" max="12035" width="12.625" style="536" customWidth="1"/>
    <col min="12036" max="12036" width="51.625" style="536" customWidth="1"/>
    <col min="12037" max="12037" width="9.25390625" style="536" bestFit="1" customWidth="1"/>
    <col min="12038" max="12038" width="8.375" style="536" bestFit="1" customWidth="1"/>
    <col min="12039" max="12039" width="10.875" style="536" customWidth="1"/>
    <col min="12040" max="12040" width="9.25390625" style="536" bestFit="1" customWidth="1"/>
    <col min="12041" max="12288" width="9.125" style="536" customWidth="1"/>
    <col min="12289" max="12289" width="4.00390625" style="536" customWidth="1"/>
    <col min="12290" max="12290" width="5.875" style="536" bestFit="1" customWidth="1"/>
    <col min="12291" max="12291" width="12.625" style="536" customWidth="1"/>
    <col min="12292" max="12292" width="51.625" style="536" customWidth="1"/>
    <col min="12293" max="12293" width="9.25390625" style="536" bestFit="1" customWidth="1"/>
    <col min="12294" max="12294" width="8.375" style="536" bestFit="1" customWidth="1"/>
    <col min="12295" max="12295" width="10.875" style="536" customWidth="1"/>
    <col min="12296" max="12296" width="9.25390625" style="536" bestFit="1" customWidth="1"/>
    <col min="12297" max="12544" width="9.125" style="536" customWidth="1"/>
    <col min="12545" max="12545" width="4.00390625" style="536" customWidth="1"/>
    <col min="12546" max="12546" width="5.875" style="536" bestFit="1" customWidth="1"/>
    <col min="12547" max="12547" width="12.625" style="536" customWidth="1"/>
    <col min="12548" max="12548" width="51.625" style="536" customWidth="1"/>
    <col min="12549" max="12549" width="9.25390625" style="536" bestFit="1" customWidth="1"/>
    <col min="12550" max="12550" width="8.375" style="536" bestFit="1" customWidth="1"/>
    <col min="12551" max="12551" width="10.875" style="536" customWidth="1"/>
    <col min="12552" max="12552" width="9.25390625" style="536" bestFit="1" customWidth="1"/>
    <col min="12553" max="12800" width="9.125" style="536" customWidth="1"/>
    <col min="12801" max="12801" width="4.00390625" style="536" customWidth="1"/>
    <col min="12802" max="12802" width="5.875" style="536" bestFit="1" customWidth="1"/>
    <col min="12803" max="12803" width="12.625" style="536" customWidth="1"/>
    <col min="12804" max="12804" width="51.625" style="536" customWidth="1"/>
    <col min="12805" max="12805" width="9.25390625" style="536" bestFit="1" customWidth="1"/>
    <col min="12806" max="12806" width="8.375" style="536" bestFit="1" customWidth="1"/>
    <col min="12807" max="12807" width="10.875" style="536" customWidth="1"/>
    <col min="12808" max="12808" width="9.25390625" style="536" bestFit="1" customWidth="1"/>
    <col min="12809" max="13056" width="9.125" style="536" customWidth="1"/>
    <col min="13057" max="13057" width="4.00390625" style="536" customWidth="1"/>
    <col min="13058" max="13058" width="5.875" style="536" bestFit="1" customWidth="1"/>
    <col min="13059" max="13059" width="12.625" style="536" customWidth="1"/>
    <col min="13060" max="13060" width="51.625" style="536" customWidth="1"/>
    <col min="13061" max="13061" width="9.25390625" style="536" bestFit="1" customWidth="1"/>
    <col min="13062" max="13062" width="8.375" style="536" bestFit="1" customWidth="1"/>
    <col min="13063" max="13063" width="10.875" style="536" customWidth="1"/>
    <col min="13064" max="13064" width="9.25390625" style="536" bestFit="1" customWidth="1"/>
    <col min="13065" max="13312" width="9.125" style="536" customWidth="1"/>
    <col min="13313" max="13313" width="4.00390625" style="536" customWidth="1"/>
    <col min="13314" max="13314" width="5.875" style="536" bestFit="1" customWidth="1"/>
    <col min="13315" max="13315" width="12.625" style="536" customWidth="1"/>
    <col min="13316" max="13316" width="51.625" style="536" customWidth="1"/>
    <col min="13317" max="13317" width="9.25390625" style="536" bestFit="1" customWidth="1"/>
    <col min="13318" max="13318" width="8.375" style="536" bestFit="1" customWidth="1"/>
    <col min="13319" max="13319" width="10.875" style="536" customWidth="1"/>
    <col min="13320" max="13320" width="9.25390625" style="536" bestFit="1" customWidth="1"/>
    <col min="13321" max="13568" width="9.125" style="536" customWidth="1"/>
    <col min="13569" max="13569" width="4.00390625" style="536" customWidth="1"/>
    <col min="13570" max="13570" width="5.875" style="536" bestFit="1" customWidth="1"/>
    <col min="13571" max="13571" width="12.625" style="536" customWidth="1"/>
    <col min="13572" max="13572" width="51.625" style="536" customWidth="1"/>
    <col min="13573" max="13573" width="9.25390625" style="536" bestFit="1" customWidth="1"/>
    <col min="13574" max="13574" width="8.375" style="536" bestFit="1" customWidth="1"/>
    <col min="13575" max="13575" width="10.875" style="536" customWidth="1"/>
    <col min="13576" max="13576" width="9.25390625" style="536" bestFit="1" customWidth="1"/>
    <col min="13577" max="13824" width="9.125" style="536" customWidth="1"/>
    <col min="13825" max="13825" width="4.00390625" style="536" customWidth="1"/>
    <col min="13826" max="13826" width="5.875" style="536" bestFit="1" customWidth="1"/>
    <col min="13827" max="13827" width="12.625" style="536" customWidth="1"/>
    <col min="13828" max="13828" width="51.625" style="536" customWidth="1"/>
    <col min="13829" max="13829" width="9.25390625" style="536" bestFit="1" customWidth="1"/>
    <col min="13830" max="13830" width="8.375" style="536" bestFit="1" customWidth="1"/>
    <col min="13831" max="13831" width="10.875" style="536" customWidth="1"/>
    <col min="13832" max="13832" width="9.25390625" style="536" bestFit="1" customWidth="1"/>
    <col min="13833" max="14080" width="9.125" style="536" customWidth="1"/>
    <col min="14081" max="14081" width="4.00390625" style="536" customWidth="1"/>
    <col min="14082" max="14082" width="5.875" style="536" bestFit="1" customWidth="1"/>
    <col min="14083" max="14083" width="12.625" style="536" customWidth="1"/>
    <col min="14084" max="14084" width="51.625" style="536" customWidth="1"/>
    <col min="14085" max="14085" width="9.25390625" style="536" bestFit="1" customWidth="1"/>
    <col min="14086" max="14086" width="8.375" style="536" bestFit="1" customWidth="1"/>
    <col min="14087" max="14087" width="10.875" style="536" customWidth="1"/>
    <col min="14088" max="14088" width="9.25390625" style="536" bestFit="1" customWidth="1"/>
    <col min="14089" max="14336" width="9.125" style="536" customWidth="1"/>
    <col min="14337" max="14337" width="4.00390625" style="536" customWidth="1"/>
    <col min="14338" max="14338" width="5.875" style="536" bestFit="1" customWidth="1"/>
    <col min="14339" max="14339" width="12.625" style="536" customWidth="1"/>
    <col min="14340" max="14340" width="51.625" style="536" customWidth="1"/>
    <col min="14341" max="14341" width="9.25390625" style="536" bestFit="1" customWidth="1"/>
    <col min="14342" max="14342" width="8.375" style="536" bestFit="1" customWidth="1"/>
    <col min="14343" max="14343" width="10.875" style="536" customWidth="1"/>
    <col min="14344" max="14344" width="9.25390625" style="536" bestFit="1" customWidth="1"/>
    <col min="14345" max="14592" width="9.125" style="536" customWidth="1"/>
    <col min="14593" max="14593" width="4.00390625" style="536" customWidth="1"/>
    <col min="14594" max="14594" width="5.875" style="536" bestFit="1" customWidth="1"/>
    <col min="14595" max="14595" width="12.625" style="536" customWidth="1"/>
    <col min="14596" max="14596" width="51.625" style="536" customWidth="1"/>
    <col min="14597" max="14597" width="9.25390625" style="536" bestFit="1" customWidth="1"/>
    <col min="14598" max="14598" width="8.375" style="536" bestFit="1" customWidth="1"/>
    <col min="14599" max="14599" width="10.875" style="536" customWidth="1"/>
    <col min="14600" max="14600" width="9.25390625" style="536" bestFit="1" customWidth="1"/>
    <col min="14601" max="14848" width="9.125" style="536" customWidth="1"/>
    <col min="14849" max="14849" width="4.00390625" style="536" customWidth="1"/>
    <col min="14850" max="14850" width="5.875" style="536" bestFit="1" customWidth="1"/>
    <col min="14851" max="14851" width="12.625" style="536" customWidth="1"/>
    <col min="14852" max="14852" width="51.625" style="536" customWidth="1"/>
    <col min="14853" max="14853" width="9.25390625" style="536" bestFit="1" customWidth="1"/>
    <col min="14854" max="14854" width="8.375" style="536" bestFit="1" customWidth="1"/>
    <col min="14855" max="14855" width="10.875" style="536" customWidth="1"/>
    <col min="14856" max="14856" width="9.25390625" style="536" bestFit="1" customWidth="1"/>
    <col min="14857" max="15104" width="9.125" style="536" customWidth="1"/>
    <col min="15105" max="15105" width="4.00390625" style="536" customWidth="1"/>
    <col min="15106" max="15106" width="5.875" style="536" bestFit="1" customWidth="1"/>
    <col min="15107" max="15107" width="12.625" style="536" customWidth="1"/>
    <col min="15108" max="15108" width="51.625" style="536" customWidth="1"/>
    <col min="15109" max="15109" width="9.25390625" style="536" bestFit="1" customWidth="1"/>
    <col min="15110" max="15110" width="8.375" style="536" bestFit="1" customWidth="1"/>
    <col min="15111" max="15111" width="10.875" style="536" customWidth="1"/>
    <col min="15112" max="15112" width="9.25390625" style="536" bestFit="1" customWidth="1"/>
    <col min="15113" max="15360" width="9.125" style="536" customWidth="1"/>
    <col min="15361" max="15361" width="4.00390625" style="536" customWidth="1"/>
    <col min="15362" max="15362" width="5.875" style="536" bestFit="1" customWidth="1"/>
    <col min="15363" max="15363" width="12.625" style="536" customWidth="1"/>
    <col min="15364" max="15364" width="51.625" style="536" customWidth="1"/>
    <col min="15365" max="15365" width="9.25390625" style="536" bestFit="1" customWidth="1"/>
    <col min="15366" max="15366" width="8.375" style="536" bestFit="1" customWidth="1"/>
    <col min="15367" max="15367" width="10.875" style="536" customWidth="1"/>
    <col min="15368" max="15368" width="9.25390625" style="536" bestFit="1" customWidth="1"/>
    <col min="15369" max="15616" width="9.125" style="536" customWidth="1"/>
    <col min="15617" max="15617" width="4.00390625" style="536" customWidth="1"/>
    <col min="15618" max="15618" width="5.875" style="536" bestFit="1" customWidth="1"/>
    <col min="15619" max="15619" width="12.625" style="536" customWidth="1"/>
    <col min="15620" max="15620" width="51.625" style="536" customWidth="1"/>
    <col min="15621" max="15621" width="9.25390625" style="536" bestFit="1" customWidth="1"/>
    <col min="15622" max="15622" width="8.375" style="536" bestFit="1" customWidth="1"/>
    <col min="15623" max="15623" width="10.875" style="536" customWidth="1"/>
    <col min="15624" max="15624" width="9.25390625" style="536" bestFit="1" customWidth="1"/>
    <col min="15625" max="15872" width="9.125" style="536" customWidth="1"/>
    <col min="15873" max="15873" width="4.00390625" style="536" customWidth="1"/>
    <col min="15874" max="15874" width="5.875" style="536" bestFit="1" customWidth="1"/>
    <col min="15875" max="15875" width="12.625" style="536" customWidth="1"/>
    <col min="15876" max="15876" width="51.625" style="536" customWidth="1"/>
    <col min="15877" max="15877" width="9.25390625" style="536" bestFit="1" customWidth="1"/>
    <col min="15878" max="15878" width="8.375" style="536" bestFit="1" customWidth="1"/>
    <col min="15879" max="15879" width="10.875" style="536" customWidth="1"/>
    <col min="15880" max="15880" width="9.25390625" style="536" bestFit="1" customWidth="1"/>
    <col min="15881" max="16128" width="9.125" style="536" customWidth="1"/>
    <col min="16129" max="16129" width="4.00390625" style="536" customWidth="1"/>
    <col min="16130" max="16130" width="5.875" style="536" bestFit="1" customWidth="1"/>
    <col min="16131" max="16131" width="12.625" style="536" customWidth="1"/>
    <col min="16132" max="16132" width="51.625" style="536" customWidth="1"/>
    <col min="16133" max="16133" width="9.25390625" style="536" bestFit="1" customWidth="1"/>
    <col min="16134" max="16134" width="8.375" style="536" bestFit="1" customWidth="1"/>
    <col min="16135" max="16135" width="10.875" style="536" customWidth="1"/>
    <col min="16136" max="16136" width="9.25390625" style="536" bestFit="1" customWidth="1"/>
    <col min="16137" max="16384" width="9.125" style="536" customWidth="1"/>
  </cols>
  <sheetData>
    <row r="1" spans="2:3" ht="16.5" thickBot="1">
      <c r="B1" s="560"/>
      <c r="C1" s="560"/>
    </row>
    <row r="2" spans="2:8" ht="13.5" thickTop="1">
      <c r="B2" s="811" t="s">
        <v>3</v>
      </c>
      <c r="C2" s="812"/>
      <c r="D2" s="552" t="s">
        <v>99</v>
      </c>
      <c r="E2" s="553" t="s">
        <v>81</v>
      </c>
      <c r="F2" s="554"/>
      <c r="G2" s="554" t="s">
        <v>97</v>
      </c>
      <c r="H2" s="555"/>
    </row>
    <row r="3" spans="2:8" ht="13.5" thickBot="1">
      <c r="B3" s="813" t="s">
        <v>71</v>
      </c>
      <c r="C3" s="814"/>
      <c r="D3" s="556" t="s">
        <v>2563</v>
      </c>
      <c r="E3" s="557"/>
      <c r="F3" s="558"/>
      <c r="G3" s="558"/>
      <c r="H3" s="559"/>
    </row>
    <row r="4" spans="2:3" ht="16.5" thickTop="1">
      <c r="B4" s="560"/>
      <c r="C4" s="560"/>
    </row>
    <row r="5" ht="12.75">
      <c r="D5" s="537" t="s">
        <v>3388</v>
      </c>
    </row>
    <row r="7" spans="2:8" ht="25.5">
      <c r="B7" s="542" t="s">
        <v>3349</v>
      </c>
      <c r="C7" s="542" t="s">
        <v>3350</v>
      </c>
      <c r="D7" s="542" t="s">
        <v>84</v>
      </c>
      <c r="E7" s="542" t="s">
        <v>2732</v>
      </c>
      <c r="F7" s="542" t="s">
        <v>86</v>
      </c>
      <c r="G7" s="543" t="s">
        <v>3351</v>
      </c>
      <c r="H7" s="543" t="s">
        <v>3343</v>
      </c>
    </row>
    <row r="8" spans="2:8" ht="12.75">
      <c r="B8" s="571">
        <v>1</v>
      </c>
      <c r="C8" s="571" t="s">
        <v>3389</v>
      </c>
      <c r="D8" s="544" t="s">
        <v>3390</v>
      </c>
      <c r="E8" s="544" t="s">
        <v>3391</v>
      </c>
      <c r="F8" s="544">
        <v>0.5</v>
      </c>
      <c r="G8" s="815"/>
      <c r="H8" s="544">
        <f aca="true" t="shared" si="0" ref="H8:H25">F8*G8</f>
        <v>0</v>
      </c>
    </row>
    <row r="9" spans="2:8" ht="12.75">
      <c r="B9" s="571">
        <v>2</v>
      </c>
      <c r="C9" s="571" t="s">
        <v>3392</v>
      </c>
      <c r="D9" s="544" t="s">
        <v>3393</v>
      </c>
      <c r="E9" s="544" t="s">
        <v>2741</v>
      </c>
      <c r="F9" s="544">
        <v>18</v>
      </c>
      <c r="G9" s="815"/>
      <c r="H9" s="544">
        <f t="shared" si="0"/>
        <v>0</v>
      </c>
    </row>
    <row r="10" spans="2:8" ht="12.75">
      <c r="B10" s="571">
        <v>3</v>
      </c>
      <c r="C10" s="571" t="s">
        <v>3394</v>
      </c>
      <c r="D10" s="544" t="s">
        <v>3395</v>
      </c>
      <c r="E10" s="544" t="s">
        <v>216</v>
      </c>
      <c r="F10" s="544">
        <v>101</v>
      </c>
      <c r="G10" s="815"/>
      <c r="H10" s="544">
        <f t="shared" si="0"/>
        <v>0</v>
      </c>
    </row>
    <row r="11" spans="2:8" ht="12.75">
      <c r="B11" s="571">
        <v>4</v>
      </c>
      <c r="C11" s="571" t="s">
        <v>3396</v>
      </c>
      <c r="D11" s="544" t="s">
        <v>3397</v>
      </c>
      <c r="E11" s="544" t="s">
        <v>216</v>
      </c>
      <c r="F11" s="544">
        <v>354</v>
      </c>
      <c r="G11" s="815"/>
      <c r="H11" s="544">
        <f t="shared" si="0"/>
        <v>0</v>
      </c>
    </row>
    <row r="12" spans="2:8" ht="12.75">
      <c r="B12" s="571">
        <v>5</v>
      </c>
      <c r="C12" s="571" t="s">
        <v>3398</v>
      </c>
      <c r="D12" s="544" t="s">
        <v>3399</v>
      </c>
      <c r="E12" s="544" t="s">
        <v>216</v>
      </c>
      <c r="F12" s="544">
        <v>18</v>
      </c>
      <c r="G12" s="815"/>
      <c r="H12" s="544">
        <f t="shared" si="0"/>
        <v>0</v>
      </c>
    </row>
    <row r="13" spans="2:8" ht="12.75">
      <c r="B13" s="571">
        <v>6</v>
      </c>
      <c r="C13" s="571" t="s">
        <v>3400</v>
      </c>
      <c r="D13" s="544" t="s">
        <v>3401</v>
      </c>
      <c r="E13" s="544" t="s">
        <v>216</v>
      </c>
      <c r="F13" s="544">
        <v>101</v>
      </c>
      <c r="G13" s="815"/>
      <c r="H13" s="544">
        <f t="shared" si="0"/>
        <v>0</v>
      </c>
    </row>
    <row r="14" spans="2:8" ht="12.75">
      <c r="B14" s="571">
        <v>7</v>
      </c>
      <c r="C14" s="571" t="s">
        <v>3402</v>
      </c>
      <c r="D14" s="544" t="s">
        <v>3403</v>
      </c>
      <c r="E14" s="544" t="s">
        <v>216</v>
      </c>
      <c r="F14" s="544">
        <v>18</v>
      </c>
      <c r="G14" s="815"/>
      <c r="H14" s="544">
        <f t="shared" si="0"/>
        <v>0</v>
      </c>
    </row>
    <row r="15" spans="2:8" ht="12.75">
      <c r="B15" s="571">
        <v>8</v>
      </c>
      <c r="C15" s="571" t="s">
        <v>3404</v>
      </c>
      <c r="D15" s="544" t="s">
        <v>3405</v>
      </c>
      <c r="E15" s="544" t="s">
        <v>216</v>
      </c>
      <c r="F15" s="544">
        <v>354</v>
      </c>
      <c r="G15" s="815"/>
      <c r="H15" s="544">
        <f t="shared" si="0"/>
        <v>0</v>
      </c>
    </row>
    <row r="16" spans="2:8" ht="12.75">
      <c r="B16" s="571">
        <v>9</v>
      </c>
      <c r="C16" s="571" t="s">
        <v>3406</v>
      </c>
      <c r="D16" s="544" t="s">
        <v>3407</v>
      </c>
      <c r="E16" s="544" t="s">
        <v>216</v>
      </c>
      <c r="F16" s="544">
        <v>497</v>
      </c>
      <c r="G16" s="815"/>
      <c r="H16" s="544">
        <f t="shared" si="0"/>
        <v>0</v>
      </c>
    </row>
    <row r="17" spans="2:8" ht="12.75">
      <c r="B17" s="571">
        <v>10</v>
      </c>
      <c r="C17" s="571" t="s">
        <v>3408</v>
      </c>
      <c r="D17" s="544" t="s">
        <v>3409</v>
      </c>
      <c r="E17" s="544" t="s">
        <v>186</v>
      </c>
      <c r="F17" s="572">
        <v>7.8</v>
      </c>
      <c r="G17" s="815"/>
      <c r="H17" s="544">
        <f t="shared" si="0"/>
        <v>0</v>
      </c>
    </row>
    <row r="18" spans="2:8" ht="12.75">
      <c r="B18" s="571">
        <v>11</v>
      </c>
      <c r="C18" s="571" t="s">
        <v>3410</v>
      </c>
      <c r="D18" s="544" t="s">
        <v>3411</v>
      </c>
      <c r="E18" s="544" t="s">
        <v>186</v>
      </c>
      <c r="F18" s="572">
        <v>21.2</v>
      </c>
      <c r="G18" s="815"/>
      <c r="H18" s="544">
        <f t="shared" si="0"/>
        <v>0</v>
      </c>
    </row>
    <row r="19" spans="2:8" ht="12.75">
      <c r="B19" s="571">
        <v>12</v>
      </c>
      <c r="C19" s="573">
        <v>955196</v>
      </c>
      <c r="D19" s="544" t="s">
        <v>3412</v>
      </c>
      <c r="E19" s="544" t="s">
        <v>216</v>
      </c>
      <c r="F19" s="544">
        <v>473</v>
      </c>
      <c r="G19" s="815"/>
      <c r="H19" s="544">
        <f t="shared" si="0"/>
        <v>0</v>
      </c>
    </row>
    <row r="20" spans="2:8" ht="12.75">
      <c r="B20" s="571">
        <v>13</v>
      </c>
      <c r="C20" s="571" t="s">
        <v>3413</v>
      </c>
      <c r="D20" s="544" t="s">
        <v>3414</v>
      </c>
      <c r="E20" s="544" t="s">
        <v>2741</v>
      </c>
      <c r="F20" s="544">
        <v>11</v>
      </c>
      <c r="G20" s="815"/>
      <c r="H20" s="544">
        <f t="shared" si="0"/>
        <v>0</v>
      </c>
    </row>
    <row r="21" spans="2:8" ht="12.75">
      <c r="B21" s="571">
        <v>14</v>
      </c>
      <c r="C21" s="571" t="s">
        <v>3415</v>
      </c>
      <c r="D21" s="544" t="s">
        <v>3416</v>
      </c>
      <c r="E21" s="544" t="s">
        <v>216</v>
      </c>
      <c r="F21" s="544">
        <v>380</v>
      </c>
      <c r="G21" s="815"/>
      <c r="H21" s="544">
        <f t="shared" si="0"/>
        <v>0</v>
      </c>
    </row>
    <row r="22" spans="2:8" ht="12.75">
      <c r="B22" s="571">
        <v>15</v>
      </c>
      <c r="C22" s="571" t="s">
        <v>3417</v>
      </c>
      <c r="D22" s="544" t="s">
        <v>3418</v>
      </c>
      <c r="E22" s="544" t="s">
        <v>216</v>
      </c>
      <c r="F22" s="544">
        <v>994</v>
      </c>
      <c r="G22" s="815"/>
      <c r="H22" s="544">
        <f t="shared" si="0"/>
        <v>0</v>
      </c>
    </row>
    <row r="23" spans="2:8" ht="12.75">
      <c r="B23" s="571">
        <v>16</v>
      </c>
      <c r="C23" s="571" t="s">
        <v>3419</v>
      </c>
      <c r="D23" s="544" t="s">
        <v>3420</v>
      </c>
      <c r="E23" s="544" t="s">
        <v>216</v>
      </c>
      <c r="F23" s="544">
        <v>212</v>
      </c>
      <c r="G23" s="815"/>
      <c r="H23" s="544">
        <f t="shared" si="0"/>
        <v>0</v>
      </c>
    </row>
    <row r="24" spans="2:8" ht="12.75">
      <c r="B24" s="571">
        <v>17</v>
      </c>
      <c r="C24" s="571" t="s">
        <v>3421</v>
      </c>
      <c r="D24" s="544" t="s">
        <v>3422</v>
      </c>
      <c r="E24" s="544" t="s">
        <v>216</v>
      </c>
      <c r="F24" s="544">
        <v>497</v>
      </c>
      <c r="G24" s="815"/>
      <c r="H24" s="544">
        <f t="shared" si="0"/>
        <v>0</v>
      </c>
    </row>
    <row r="25" spans="2:8" ht="12.75">
      <c r="B25" s="571">
        <v>18</v>
      </c>
      <c r="C25" s="571" t="s">
        <v>3423</v>
      </c>
      <c r="D25" s="544" t="s">
        <v>3424</v>
      </c>
      <c r="E25" s="544" t="s">
        <v>183</v>
      </c>
      <c r="F25" s="544">
        <v>186</v>
      </c>
      <c r="G25" s="815"/>
      <c r="H25" s="544">
        <f t="shared" si="0"/>
        <v>0</v>
      </c>
    </row>
    <row r="26" spans="2:8" ht="12.75">
      <c r="B26" s="566"/>
      <c r="C26" s="566"/>
      <c r="D26" s="566" t="s">
        <v>3386</v>
      </c>
      <c r="E26" s="542"/>
      <c r="F26" s="542"/>
      <c r="G26" s="542"/>
      <c r="H26" s="570">
        <f>SUM(H8:H25)</f>
        <v>0</v>
      </c>
    </row>
    <row r="29" ht="12.75">
      <c r="G29" s="536" t="s">
        <v>3387</v>
      </c>
    </row>
  </sheetData>
  <mergeCells count="2">
    <mergeCell ref="B2:C2"/>
    <mergeCell ref="B3:C3"/>
  </mergeCells>
  <printOptions/>
  <pageMargins left="0.3937007874015748" right="0.1968503937007874" top="0.3937007874015748" bottom="0.3937007874015748" header="0" footer="0.1968503937007874"/>
  <pageSetup fitToHeight="9999" fitToWidth="1" horizontalDpi="300" verticalDpi="300" orientation="portrait" paperSize="9" scale="89" r:id="rId1"/>
  <headerFooter alignWithMargins="0">
    <oddFooter>&amp;L&amp;9 1565-51; Sušice – stavební úpravy v ulici Hájkova&amp;R&amp;9&amp;P/&amp;N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BE51"/>
  <sheetViews>
    <sheetView view="pageBreakPreview" zoomScale="60" workbookViewId="0" topLeftCell="A1">
      <selection activeCell="L16" sqref="L16"/>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26</v>
      </c>
      <c r="B1" s="75"/>
      <c r="C1" s="75"/>
      <c r="D1" s="75"/>
      <c r="E1" s="75"/>
      <c r="F1" s="75"/>
      <c r="G1" s="75"/>
    </row>
    <row r="2" spans="1:7" ht="12.75" customHeight="1">
      <c r="A2" s="76" t="s">
        <v>27</v>
      </c>
      <c r="B2" s="77"/>
      <c r="C2" s="78" t="s">
        <v>97</v>
      </c>
      <c r="D2" s="78" t="s">
        <v>2567</v>
      </c>
      <c r="E2" s="79"/>
      <c r="F2" s="80" t="s">
        <v>28</v>
      </c>
      <c r="G2" s="81"/>
    </row>
    <row r="3" spans="1:7" ht="3" customHeight="1" hidden="1">
      <c r="A3" s="82"/>
      <c r="B3" s="83"/>
      <c r="C3" s="84"/>
      <c r="D3" s="84"/>
      <c r="E3" s="85"/>
      <c r="F3" s="86"/>
      <c r="G3" s="87"/>
    </row>
    <row r="4" spans="1:7" ht="12" customHeight="1">
      <c r="A4" s="88" t="s">
        <v>29</v>
      </c>
      <c r="B4" s="83"/>
      <c r="C4" s="84"/>
      <c r="D4" s="84"/>
      <c r="E4" s="85"/>
      <c r="F4" s="86" t="s">
        <v>30</v>
      </c>
      <c r="G4" s="89"/>
    </row>
    <row r="5" spans="1:7" ht="12.95" customHeight="1">
      <c r="A5" s="90" t="s">
        <v>2564</v>
      </c>
      <c r="B5" s="91"/>
      <c r="C5" s="92" t="s">
        <v>2565</v>
      </c>
      <c r="D5" s="93"/>
      <c r="E5" s="91"/>
      <c r="F5" s="86" t="s">
        <v>31</v>
      </c>
      <c r="G5" s="87"/>
    </row>
    <row r="6" spans="1:15" ht="12.95" customHeight="1">
      <c r="A6" s="88" t="s">
        <v>32</v>
      </c>
      <c r="B6" s="83"/>
      <c r="C6" s="84"/>
      <c r="D6" s="84"/>
      <c r="E6" s="85"/>
      <c r="F6" s="94" t="s">
        <v>33</v>
      </c>
      <c r="G6" s="95">
        <v>0</v>
      </c>
      <c r="O6" s="96"/>
    </row>
    <row r="7" spans="1:7" ht="12.95" customHeight="1">
      <c r="A7" s="97" t="s">
        <v>97</v>
      </c>
      <c r="B7" s="98"/>
      <c r="C7" s="99" t="s">
        <v>98</v>
      </c>
      <c r="D7" s="100"/>
      <c r="E7" s="100"/>
      <c r="F7" s="101" t="s">
        <v>34</v>
      </c>
      <c r="G7" s="95">
        <f>IF(G6=0,,ROUND((F30+F32)/G6,1))</f>
        <v>0</v>
      </c>
    </row>
    <row r="8" spans="1:9" ht="12.75">
      <c r="A8" s="102" t="s">
        <v>35</v>
      </c>
      <c r="B8" s="86"/>
      <c r="C8" s="748"/>
      <c r="D8" s="748"/>
      <c r="E8" s="749"/>
      <c r="F8" s="103" t="s">
        <v>36</v>
      </c>
      <c r="G8" s="104"/>
      <c r="H8" s="105"/>
      <c r="I8" s="106"/>
    </row>
    <row r="9" spans="1:8" ht="12.75">
      <c r="A9" s="102" t="s">
        <v>37</v>
      </c>
      <c r="B9" s="86"/>
      <c r="C9" s="748"/>
      <c r="D9" s="748"/>
      <c r="E9" s="749"/>
      <c r="F9" s="86"/>
      <c r="G9" s="107"/>
      <c r="H9" s="108"/>
    </row>
    <row r="10" spans="1:8" ht="12.75">
      <c r="A10" s="102" t="s">
        <v>38</v>
      </c>
      <c r="B10" s="86"/>
      <c r="C10" s="748"/>
      <c r="D10" s="748"/>
      <c r="E10" s="748"/>
      <c r="F10" s="109"/>
      <c r="G10" s="110"/>
      <c r="H10" s="111"/>
    </row>
    <row r="11" spans="1:57" ht="13.5" customHeight="1">
      <c r="A11" s="102" t="s">
        <v>39</v>
      </c>
      <c r="B11" s="86"/>
      <c r="C11" s="748" t="s">
        <v>128</v>
      </c>
      <c r="D11" s="748"/>
      <c r="E11" s="748"/>
      <c r="F11" s="112" t="s">
        <v>40</v>
      </c>
      <c r="G11" s="113"/>
      <c r="H11" s="108"/>
      <c r="BA11" s="114"/>
      <c r="BB11" s="114"/>
      <c r="BC11" s="114"/>
      <c r="BD11" s="114"/>
      <c r="BE11" s="114"/>
    </row>
    <row r="12" spans="1:8" ht="12.75" customHeight="1">
      <c r="A12" s="115" t="s">
        <v>41</v>
      </c>
      <c r="B12" s="83"/>
      <c r="C12" s="750"/>
      <c r="D12" s="750"/>
      <c r="E12" s="750"/>
      <c r="F12" s="116" t="s">
        <v>42</v>
      </c>
      <c r="G12" s="117"/>
      <c r="H12" s="108"/>
    </row>
    <row r="13" spans="1:8" ht="28.5" customHeight="1" thickBot="1">
      <c r="A13" s="118" t="s">
        <v>43</v>
      </c>
      <c r="B13" s="119"/>
      <c r="C13" s="119"/>
      <c r="D13" s="119"/>
      <c r="E13" s="120"/>
      <c r="F13" s="120"/>
      <c r="G13" s="121"/>
      <c r="H13" s="108"/>
    </row>
    <row r="14" spans="1:7" ht="17.25" customHeight="1" thickBot="1">
      <c r="A14" s="122" t="s">
        <v>44</v>
      </c>
      <c r="B14" s="123"/>
      <c r="C14" s="124"/>
      <c r="D14" s="125" t="s">
        <v>45</v>
      </c>
      <c r="E14" s="126"/>
      <c r="F14" s="126"/>
      <c r="G14" s="124"/>
    </row>
    <row r="15" spans="1:7" ht="15.95" customHeight="1">
      <c r="A15" s="127"/>
      <c r="B15" s="128" t="s">
        <v>46</v>
      </c>
      <c r="C15" s="129">
        <f>'SO 08 Rek'!E19</f>
        <v>0</v>
      </c>
      <c r="D15" s="130">
        <f>'SO 08 Rek'!A27</f>
        <v>0</v>
      </c>
      <c r="E15" s="131"/>
      <c r="F15" s="132"/>
      <c r="G15" s="129">
        <f>'SO 08 Rek'!I27</f>
        <v>0</v>
      </c>
    </row>
    <row r="16" spans="1:7" ht="15.95" customHeight="1">
      <c r="A16" s="127" t="s">
        <v>47</v>
      </c>
      <c r="B16" s="128" t="s">
        <v>48</v>
      </c>
      <c r="C16" s="129">
        <f>'SO 08 Rek'!F19</f>
        <v>0</v>
      </c>
      <c r="D16" s="82"/>
      <c r="E16" s="133"/>
      <c r="F16" s="134"/>
      <c r="G16" s="129"/>
    </row>
    <row r="17" spans="1:7" ht="15.95" customHeight="1">
      <c r="A17" s="127" t="s">
        <v>49</v>
      </c>
      <c r="B17" s="128" t="s">
        <v>50</v>
      </c>
      <c r="C17" s="129">
        <f>'SO 08 Rek'!H19</f>
        <v>0</v>
      </c>
      <c r="D17" s="82"/>
      <c r="E17" s="133"/>
      <c r="F17" s="134"/>
      <c r="G17" s="129"/>
    </row>
    <row r="18" spans="1:7" ht="15.95" customHeight="1">
      <c r="A18" s="135" t="s">
        <v>51</v>
      </c>
      <c r="B18" s="136" t="s">
        <v>52</v>
      </c>
      <c r="C18" s="129">
        <f>'SO 08 Rek'!G19</f>
        <v>0</v>
      </c>
      <c r="D18" s="82"/>
      <c r="E18" s="133"/>
      <c r="F18" s="134"/>
      <c r="G18" s="129"/>
    </row>
    <row r="19" spans="1:7" ht="15.95" customHeight="1">
      <c r="A19" s="137" t="s">
        <v>53</v>
      </c>
      <c r="B19" s="128"/>
      <c r="C19" s="129">
        <f>SUM(C15:C18)</f>
        <v>0</v>
      </c>
      <c r="D19" s="82"/>
      <c r="E19" s="133"/>
      <c r="F19" s="134"/>
      <c r="G19" s="129"/>
    </row>
    <row r="20" spans="1:7" ht="15.95" customHeight="1">
      <c r="A20" s="137"/>
      <c r="B20" s="128"/>
      <c r="C20" s="129"/>
      <c r="D20" s="82"/>
      <c r="E20" s="133"/>
      <c r="F20" s="134"/>
      <c r="G20" s="129"/>
    </row>
    <row r="21" spans="1:7" ht="15.95" customHeight="1">
      <c r="A21" s="137" t="s">
        <v>25</v>
      </c>
      <c r="B21" s="128"/>
      <c r="C21" s="129">
        <f>'SO 08 Rek'!I19</f>
        <v>0</v>
      </c>
      <c r="D21" s="82"/>
      <c r="E21" s="133"/>
      <c r="F21" s="134"/>
      <c r="G21" s="129"/>
    </row>
    <row r="22" spans="1:7" ht="15.95" customHeight="1">
      <c r="A22" s="138" t="s">
        <v>54</v>
      </c>
      <c r="B22" s="108"/>
      <c r="C22" s="129">
        <f>C19+C21</f>
        <v>0</v>
      </c>
      <c r="D22" s="82" t="s">
        <v>55</v>
      </c>
      <c r="E22" s="133"/>
      <c r="F22" s="134"/>
      <c r="G22" s="129">
        <f>G23-SUM(G15:G21)</f>
        <v>0</v>
      </c>
    </row>
    <row r="23" spans="1:7" ht="15.95" customHeight="1" thickBot="1">
      <c r="A23" s="751" t="s">
        <v>56</v>
      </c>
      <c r="B23" s="752"/>
      <c r="C23" s="139">
        <f>C22+G23</f>
        <v>0</v>
      </c>
      <c r="D23" s="140" t="s">
        <v>57</v>
      </c>
      <c r="E23" s="141"/>
      <c r="F23" s="142"/>
      <c r="G23" s="129">
        <f>'SO 08 Rek'!H25</f>
        <v>0</v>
      </c>
    </row>
    <row r="24" spans="1:7" ht="12.75">
      <c r="A24" s="143" t="s">
        <v>58</v>
      </c>
      <c r="B24" s="144"/>
      <c r="C24" s="145"/>
      <c r="D24" s="144" t="s">
        <v>59</v>
      </c>
      <c r="E24" s="144"/>
      <c r="F24" s="146" t="s">
        <v>60</v>
      </c>
      <c r="G24" s="147"/>
    </row>
    <row r="25" spans="1:7" ht="12.75">
      <c r="A25" s="138" t="s">
        <v>61</v>
      </c>
      <c r="B25" s="108"/>
      <c r="C25" s="148"/>
      <c r="D25" s="108" t="s">
        <v>61</v>
      </c>
      <c r="F25" s="149" t="s">
        <v>61</v>
      </c>
      <c r="G25" s="150"/>
    </row>
    <row r="26" spans="1:7" ht="37.5" customHeight="1">
      <c r="A26" s="138" t="s">
        <v>62</v>
      </c>
      <c r="B26" s="151"/>
      <c r="C26" s="148"/>
      <c r="D26" s="108" t="s">
        <v>62</v>
      </c>
      <c r="F26" s="149" t="s">
        <v>62</v>
      </c>
      <c r="G26" s="150"/>
    </row>
    <row r="27" spans="1:7" ht="12.75">
      <c r="A27" s="138"/>
      <c r="B27" s="152"/>
      <c r="C27" s="148"/>
      <c r="D27" s="108"/>
      <c r="F27" s="149"/>
      <c r="G27" s="150"/>
    </row>
    <row r="28" spans="1:7" ht="12.75">
      <c r="A28" s="138" t="s">
        <v>63</v>
      </c>
      <c r="B28" s="108"/>
      <c r="C28" s="148"/>
      <c r="D28" s="149" t="s">
        <v>64</v>
      </c>
      <c r="E28" s="148"/>
      <c r="F28" s="153" t="s">
        <v>64</v>
      </c>
      <c r="G28" s="150"/>
    </row>
    <row r="29" spans="1:7" ht="69" customHeight="1">
      <c r="A29" s="138"/>
      <c r="B29" s="108"/>
      <c r="C29" s="154"/>
      <c r="D29" s="155"/>
      <c r="E29" s="154"/>
      <c r="F29" s="108"/>
      <c r="G29" s="150"/>
    </row>
    <row r="30" spans="1:7" ht="12.75">
      <c r="A30" s="156" t="s">
        <v>12</v>
      </c>
      <c r="B30" s="157"/>
      <c r="C30" s="158">
        <v>21</v>
      </c>
      <c r="D30" s="157" t="s">
        <v>65</v>
      </c>
      <c r="E30" s="159"/>
      <c r="F30" s="753">
        <f>C23-F32</f>
        <v>0</v>
      </c>
      <c r="G30" s="754"/>
    </row>
    <row r="31" spans="1:7" ht="12.75">
      <c r="A31" s="156" t="s">
        <v>66</v>
      </c>
      <c r="B31" s="157"/>
      <c r="C31" s="158">
        <f>C30</f>
        <v>21</v>
      </c>
      <c r="D31" s="157" t="s">
        <v>67</v>
      </c>
      <c r="E31" s="159"/>
      <c r="F31" s="753">
        <f>ROUND(PRODUCT(F30,C31/100),0)</f>
        <v>0</v>
      </c>
      <c r="G31" s="754"/>
    </row>
    <row r="32" spans="1:7" ht="12.75">
      <c r="A32" s="156" t="s">
        <v>12</v>
      </c>
      <c r="B32" s="157"/>
      <c r="C32" s="158">
        <v>0</v>
      </c>
      <c r="D32" s="157" t="s">
        <v>67</v>
      </c>
      <c r="E32" s="159"/>
      <c r="F32" s="753">
        <v>0</v>
      </c>
      <c r="G32" s="754"/>
    </row>
    <row r="33" spans="1:7" ht="12.75">
      <c r="A33" s="156" t="s">
        <v>66</v>
      </c>
      <c r="B33" s="160"/>
      <c r="C33" s="161">
        <f>C32</f>
        <v>0</v>
      </c>
      <c r="D33" s="157" t="s">
        <v>67</v>
      </c>
      <c r="E33" s="134"/>
      <c r="F33" s="753">
        <f>ROUND(PRODUCT(F32,C33/100),0)</f>
        <v>0</v>
      </c>
      <c r="G33" s="754"/>
    </row>
    <row r="34" spans="1:7" s="165" customFormat="1" ht="19.5" customHeight="1" thickBot="1">
      <c r="A34" s="162" t="s">
        <v>68</v>
      </c>
      <c r="B34" s="163"/>
      <c r="C34" s="163"/>
      <c r="D34" s="163"/>
      <c r="E34" s="164"/>
      <c r="F34" s="756">
        <f>ROUND(SUM(F30:F33),0)</f>
        <v>0</v>
      </c>
      <c r="G34" s="757"/>
    </row>
    <row r="36" spans="1:8" ht="12.75">
      <c r="A36" s="2" t="s">
        <v>69</v>
      </c>
      <c r="B36" s="2"/>
      <c r="C36" s="2"/>
      <c r="D36" s="2"/>
      <c r="E36" s="2"/>
      <c r="F36" s="2"/>
      <c r="G36" s="2"/>
      <c r="H36" s="1" t="s">
        <v>2</v>
      </c>
    </row>
    <row r="37" spans="1:8" ht="14.25" customHeight="1">
      <c r="A37" s="2"/>
      <c r="B37" s="758"/>
      <c r="C37" s="758"/>
      <c r="D37" s="758"/>
      <c r="E37" s="758"/>
      <c r="F37" s="758"/>
      <c r="G37" s="758"/>
      <c r="H37" s="1" t="s">
        <v>2</v>
      </c>
    </row>
    <row r="38" spans="1:8" ht="12.75" customHeight="1">
      <c r="A38" s="166"/>
      <c r="B38" s="758"/>
      <c r="C38" s="758"/>
      <c r="D38" s="758"/>
      <c r="E38" s="758"/>
      <c r="F38" s="758"/>
      <c r="G38" s="758"/>
      <c r="H38" s="1" t="s">
        <v>2</v>
      </c>
    </row>
    <row r="39" spans="1:8" ht="12.75">
      <c r="A39" s="166"/>
      <c r="B39" s="758"/>
      <c r="C39" s="758"/>
      <c r="D39" s="758"/>
      <c r="E39" s="758"/>
      <c r="F39" s="758"/>
      <c r="G39" s="758"/>
      <c r="H39" s="1" t="s">
        <v>2</v>
      </c>
    </row>
    <row r="40" spans="1:8" ht="12.75">
      <c r="A40" s="166"/>
      <c r="B40" s="758"/>
      <c r="C40" s="758"/>
      <c r="D40" s="758"/>
      <c r="E40" s="758"/>
      <c r="F40" s="758"/>
      <c r="G40" s="758"/>
      <c r="H40" s="1" t="s">
        <v>2</v>
      </c>
    </row>
    <row r="41" spans="1:8" ht="12.75">
      <c r="A41" s="166"/>
      <c r="B41" s="758"/>
      <c r="C41" s="758"/>
      <c r="D41" s="758"/>
      <c r="E41" s="758"/>
      <c r="F41" s="758"/>
      <c r="G41" s="758"/>
      <c r="H41" s="1" t="s">
        <v>2</v>
      </c>
    </row>
    <row r="42" spans="1:8" ht="12.75">
      <c r="A42" s="166"/>
      <c r="B42" s="758"/>
      <c r="C42" s="758"/>
      <c r="D42" s="758"/>
      <c r="E42" s="758"/>
      <c r="F42" s="758"/>
      <c r="G42" s="758"/>
      <c r="H42" s="1" t="s">
        <v>2</v>
      </c>
    </row>
    <row r="43" spans="1:8" ht="12.75">
      <c r="A43" s="166"/>
      <c r="B43" s="758"/>
      <c r="C43" s="758"/>
      <c r="D43" s="758"/>
      <c r="E43" s="758"/>
      <c r="F43" s="758"/>
      <c r="G43" s="758"/>
      <c r="H43" s="1" t="s">
        <v>2</v>
      </c>
    </row>
    <row r="44" spans="1:8" ht="12.75" customHeight="1">
      <c r="A44" s="166"/>
      <c r="B44" s="758"/>
      <c r="C44" s="758"/>
      <c r="D44" s="758"/>
      <c r="E44" s="758"/>
      <c r="F44" s="758"/>
      <c r="G44" s="758"/>
      <c r="H44" s="1" t="s">
        <v>2</v>
      </c>
    </row>
    <row r="45" spans="1:8" ht="12.75" customHeight="1">
      <c r="A45" s="166"/>
      <c r="B45" s="758"/>
      <c r="C45" s="758"/>
      <c r="D45" s="758"/>
      <c r="E45" s="758"/>
      <c r="F45" s="758"/>
      <c r="G45" s="758"/>
      <c r="H45" s="1" t="s">
        <v>2</v>
      </c>
    </row>
    <row r="46" spans="2:7" ht="12.75">
      <c r="B46" s="755"/>
      <c r="C46" s="755"/>
      <c r="D46" s="755"/>
      <c r="E46" s="755"/>
      <c r="F46" s="755"/>
      <c r="G46" s="755"/>
    </row>
    <row r="47" spans="2:7" ht="12.75">
      <c r="B47" s="755"/>
      <c r="C47" s="755"/>
      <c r="D47" s="755"/>
      <c r="E47" s="755"/>
      <c r="F47" s="755"/>
      <c r="G47" s="755"/>
    </row>
    <row r="48" spans="2:7" ht="12.75">
      <c r="B48" s="755"/>
      <c r="C48" s="755"/>
      <c r="D48" s="755"/>
      <c r="E48" s="755"/>
      <c r="F48" s="755"/>
      <c r="G48" s="755"/>
    </row>
    <row r="49" spans="2:7" ht="12.75">
      <c r="B49" s="755"/>
      <c r="C49" s="755"/>
      <c r="D49" s="755"/>
      <c r="E49" s="755"/>
      <c r="F49" s="755"/>
      <c r="G49" s="755"/>
    </row>
    <row r="50" spans="2:7" ht="12.75">
      <c r="B50" s="755"/>
      <c r="C50" s="755"/>
      <c r="D50" s="755"/>
      <c r="E50" s="755"/>
      <c r="F50" s="755"/>
      <c r="G50" s="755"/>
    </row>
    <row r="51" spans="2:7" ht="12.75">
      <c r="B51" s="755"/>
      <c r="C51" s="755"/>
      <c r="D51" s="755"/>
      <c r="E51" s="755"/>
      <c r="F51" s="755"/>
      <c r="G51" s="755"/>
    </row>
  </sheetData>
  <mergeCells count="18">
    <mergeCell ref="B49:G49"/>
    <mergeCell ref="B50:G50"/>
    <mergeCell ref="B51:G51"/>
    <mergeCell ref="F34:G34"/>
    <mergeCell ref="B37:G45"/>
    <mergeCell ref="B46:G46"/>
    <mergeCell ref="B47:G47"/>
    <mergeCell ref="B48:G48"/>
    <mergeCell ref="A23:B23"/>
    <mergeCell ref="F30:G30"/>
    <mergeCell ref="F31:G31"/>
    <mergeCell ref="F32:G32"/>
    <mergeCell ref="F33:G33"/>
    <mergeCell ref="C8:E8"/>
    <mergeCell ref="C9:E9"/>
    <mergeCell ref="C10:E10"/>
    <mergeCell ref="C11:E11"/>
    <mergeCell ref="C12:E12"/>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 1565-51; Sušice – stavební úpravy v ulici Hájkova&amp;R&amp;9&amp;P/&amp;N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BE76"/>
  <sheetViews>
    <sheetView view="pageBreakPreview" zoomScale="60" workbookViewId="0" topLeftCell="A1">
      <selection activeCell="L16" sqref="L16"/>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759" t="s">
        <v>3</v>
      </c>
      <c r="B1" s="760"/>
      <c r="C1" s="167" t="s">
        <v>99</v>
      </c>
      <c r="D1" s="168"/>
      <c r="E1" s="169"/>
      <c r="F1" s="168"/>
      <c r="G1" s="170" t="s">
        <v>70</v>
      </c>
      <c r="H1" s="171" t="s">
        <v>97</v>
      </c>
      <c r="I1" s="172"/>
    </row>
    <row r="2" spans="1:9" ht="13.5" thickBot="1">
      <c r="A2" s="761" t="s">
        <v>71</v>
      </c>
      <c r="B2" s="762"/>
      <c r="C2" s="173" t="s">
        <v>2566</v>
      </c>
      <c r="D2" s="174"/>
      <c r="E2" s="175"/>
      <c r="F2" s="174"/>
      <c r="G2" s="763" t="s">
        <v>2567</v>
      </c>
      <c r="H2" s="764"/>
      <c r="I2" s="765"/>
    </row>
    <row r="3" ht="13.5" thickTop="1">
      <c r="F3" s="108"/>
    </row>
    <row r="4" spans="1:9" ht="19.5" customHeight="1">
      <c r="A4" s="176" t="s">
        <v>72</v>
      </c>
      <c r="B4" s="177"/>
      <c r="C4" s="177"/>
      <c r="D4" s="177"/>
      <c r="E4" s="178"/>
      <c r="F4" s="177"/>
      <c r="G4" s="177"/>
      <c r="H4" s="177"/>
      <c r="I4" s="177"/>
    </row>
    <row r="5" ht="13.5" thickBot="1"/>
    <row r="6" spans="1:9" s="108" customFormat="1" ht="13.5" thickBot="1">
      <c r="A6" s="179"/>
      <c r="B6" s="180" t="s">
        <v>73</v>
      </c>
      <c r="C6" s="180"/>
      <c r="D6" s="181"/>
      <c r="E6" s="182" t="s">
        <v>21</v>
      </c>
      <c r="F6" s="183" t="s">
        <v>22</v>
      </c>
      <c r="G6" s="183" t="s">
        <v>23</v>
      </c>
      <c r="H6" s="183" t="s">
        <v>24</v>
      </c>
      <c r="I6" s="184" t="s">
        <v>25</v>
      </c>
    </row>
    <row r="7" spans="1:9" s="108" customFormat="1" ht="12.75">
      <c r="A7" s="275" t="str">
        <f>'SO 08 Pol'!B7</f>
        <v>1</v>
      </c>
      <c r="B7" s="62" t="str">
        <f>'SO 08 Pol'!C7</f>
        <v>Zemní práce</v>
      </c>
      <c r="D7" s="185"/>
      <c r="E7" s="276">
        <f>'SO 08 Pol'!BA58</f>
        <v>0</v>
      </c>
      <c r="F7" s="277">
        <f>'SO 08 Pol'!BB58</f>
        <v>0</v>
      </c>
      <c r="G7" s="277">
        <f>'SO 08 Pol'!BC58</f>
        <v>0</v>
      </c>
      <c r="H7" s="277">
        <f>'SO 08 Pol'!BD58</f>
        <v>0</v>
      </c>
      <c r="I7" s="278">
        <f>'SO 08 Pol'!BE58</f>
        <v>0</v>
      </c>
    </row>
    <row r="8" spans="1:9" s="108" customFormat="1" ht="12.75">
      <c r="A8" s="275" t="str">
        <f>'SO 08 Pol'!B59</f>
        <v>4</v>
      </c>
      <c r="B8" s="62" t="str">
        <f>'SO 08 Pol'!C59</f>
        <v>Vodorovné konstrukce</v>
      </c>
      <c r="D8" s="185"/>
      <c r="E8" s="276">
        <f>'SO 08 Pol'!BA62</f>
        <v>0</v>
      </c>
      <c r="F8" s="277">
        <f>'SO 08 Pol'!BB62</f>
        <v>0</v>
      </c>
      <c r="G8" s="277">
        <f>'SO 08 Pol'!BC62</f>
        <v>0</v>
      </c>
      <c r="H8" s="277">
        <f>'SO 08 Pol'!BD62</f>
        <v>0</v>
      </c>
      <c r="I8" s="278">
        <f>'SO 08 Pol'!BE62</f>
        <v>0</v>
      </c>
    </row>
    <row r="9" spans="1:9" s="108" customFormat="1" ht="12.75">
      <c r="A9" s="275" t="str">
        <f>'SO 08 Pol'!B63</f>
        <v>2</v>
      </c>
      <c r="B9" s="62" t="str">
        <f>'SO 08 Pol'!C63</f>
        <v>Základy a zvláštní zakládání</v>
      </c>
      <c r="D9" s="185"/>
      <c r="E9" s="276">
        <f>'SO 08 Pol'!BA73</f>
        <v>0</v>
      </c>
      <c r="F9" s="277">
        <f>'SO 08 Pol'!BB73</f>
        <v>0</v>
      </c>
      <c r="G9" s="277">
        <f>'SO 08 Pol'!BC73</f>
        <v>0</v>
      </c>
      <c r="H9" s="277">
        <f>'SO 08 Pol'!BD73</f>
        <v>0</v>
      </c>
      <c r="I9" s="278">
        <f>'SO 08 Pol'!BE73</f>
        <v>0</v>
      </c>
    </row>
    <row r="10" spans="1:9" s="108" customFormat="1" ht="12.75">
      <c r="A10" s="275" t="str">
        <f>'SO 08 Pol'!B74</f>
        <v>3</v>
      </c>
      <c r="B10" s="62" t="str">
        <f>'SO 08 Pol'!C74</f>
        <v>Svislé a kompletní konstrukce</v>
      </c>
      <c r="D10" s="185"/>
      <c r="E10" s="276">
        <f>'SO 08 Pol'!BA83</f>
        <v>0</v>
      </c>
      <c r="F10" s="277">
        <f>'SO 08 Pol'!BB83</f>
        <v>0</v>
      </c>
      <c r="G10" s="277">
        <f>'SO 08 Pol'!BC83</f>
        <v>0</v>
      </c>
      <c r="H10" s="277">
        <f>'SO 08 Pol'!BD83</f>
        <v>0</v>
      </c>
      <c r="I10" s="278">
        <f>'SO 08 Pol'!BE83</f>
        <v>0</v>
      </c>
    </row>
    <row r="11" spans="1:9" s="108" customFormat="1" ht="12.75">
      <c r="A11" s="275" t="str">
        <f>'SO 08 Pol'!B84</f>
        <v>62</v>
      </c>
      <c r="B11" s="62" t="str">
        <f>'SO 08 Pol'!C84</f>
        <v>Úpravy povrchů vnější</v>
      </c>
      <c r="D11" s="185"/>
      <c r="E11" s="276">
        <f>'SO 08 Pol'!BA88</f>
        <v>0</v>
      </c>
      <c r="F11" s="277">
        <f>'SO 08 Pol'!BB88</f>
        <v>0</v>
      </c>
      <c r="G11" s="277">
        <f>'SO 08 Pol'!BC88</f>
        <v>0</v>
      </c>
      <c r="H11" s="277">
        <f>'SO 08 Pol'!BD88</f>
        <v>0</v>
      </c>
      <c r="I11" s="278">
        <f>'SO 08 Pol'!BE88</f>
        <v>0</v>
      </c>
    </row>
    <row r="12" spans="1:9" s="108" customFormat="1" ht="12.75">
      <c r="A12" s="275" t="str">
        <f>'SO 08 Pol'!B89</f>
        <v>63</v>
      </c>
      <c r="B12" s="62" t="str">
        <f>'SO 08 Pol'!C89</f>
        <v>Podlahy a podlahové konstrukce</v>
      </c>
      <c r="D12" s="185"/>
      <c r="E12" s="276">
        <f>'SO 08 Pol'!BA93</f>
        <v>0</v>
      </c>
      <c r="F12" s="277">
        <f>'SO 08 Pol'!BB93</f>
        <v>0</v>
      </c>
      <c r="G12" s="277">
        <f>'SO 08 Pol'!BC93</f>
        <v>0</v>
      </c>
      <c r="H12" s="277">
        <f>'SO 08 Pol'!BD93</f>
        <v>0</v>
      </c>
      <c r="I12" s="278">
        <f>'SO 08 Pol'!BE93</f>
        <v>0</v>
      </c>
    </row>
    <row r="13" spans="1:9" s="108" customFormat="1" ht="12.75">
      <c r="A13" s="275" t="str">
        <f>'SO 08 Pol'!B94</f>
        <v>97</v>
      </c>
      <c r="B13" s="62" t="str">
        <f>'SO 08 Pol'!C94</f>
        <v>Prorážení otvorů</v>
      </c>
      <c r="D13" s="185"/>
      <c r="E13" s="276">
        <f>'SO 08 Pol'!BA101</f>
        <v>0</v>
      </c>
      <c r="F13" s="277">
        <f>'SO 08 Pol'!BB101</f>
        <v>0</v>
      </c>
      <c r="G13" s="277">
        <f>'SO 08 Pol'!BC101</f>
        <v>0</v>
      </c>
      <c r="H13" s="277">
        <f>'SO 08 Pol'!BD101</f>
        <v>0</v>
      </c>
      <c r="I13" s="278">
        <f>'SO 08 Pol'!BE101</f>
        <v>0</v>
      </c>
    </row>
    <row r="14" spans="1:9" s="108" customFormat="1" ht="12.75">
      <c r="A14" s="275" t="str">
        <f>'SO 08 Pol'!B102</f>
        <v>99</v>
      </c>
      <c r="B14" s="62" t="str">
        <f>'SO 08 Pol'!C102</f>
        <v>Staveništní přesun hmot</v>
      </c>
      <c r="D14" s="185"/>
      <c r="E14" s="276">
        <f>'SO 08 Pol'!BA104</f>
        <v>0</v>
      </c>
      <c r="F14" s="277">
        <f>'SO 08 Pol'!BB104</f>
        <v>0</v>
      </c>
      <c r="G14" s="277">
        <f>'SO 08 Pol'!BC104</f>
        <v>0</v>
      </c>
      <c r="H14" s="277">
        <f>'SO 08 Pol'!BD104</f>
        <v>0</v>
      </c>
      <c r="I14" s="278">
        <f>'SO 08 Pol'!BE104</f>
        <v>0</v>
      </c>
    </row>
    <row r="15" spans="1:9" s="108" customFormat="1" ht="12.75">
      <c r="A15" s="275" t="str">
        <f>'SO 08 Pol'!B105</f>
        <v>711</v>
      </c>
      <c r="B15" s="62" t="str">
        <f>'SO 08 Pol'!C105</f>
        <v>Izolace proti vodě</v>
      </c>
      <c r="D15" s="185"/>
      <c r="E15" s="276">
        <f>'SO 08 Pol'!BA115</f>
        <v>0</v>
      </c>
      <c r="F15" s="277">
        <f>'SO 08 Pol'!BB115</f>
        <v>0</v>
      </c>
      <c r="G15" s="277">
        <f>'SO 08 Pol'!BC115</f>
        <v>0</v>
      </c>
      <c r="H15" s="277">
        <f>'SO 08 Pol'!BD115</f>
        <v>0</v>
      </c>
      <c r="I15" s="278">
        <f>'SO 08 Pol'!BE115</f>
        <v>0</v>
      </c>
    </row>
    <row r="16" spans="1:9" s="108" customFormat="1" ht="12.75">
      <c r="A16" s="275" t="str">
        <f>'SO 08 Pol'!B116</f>
        <v>764</v>
      </c>
      <c r="B16" s="62" t="str">
        <f>'SO 08 Pol'!C116</f>
        <v>Konstrukce klempířské</v>
      </c>
      <c r="D16" s="185"/>
      <c r="E16" s="276">
        <f>'SO 08 Pol'!BA121</f>
        <v>0</v>
      </c>
      <c r="F16" s="277">
        <f>'SO 08 Pol'!BB121</f>
        <v>0</v>
      </c>
      <c r="G16" s="277">
        <f>'SO 08 Pol'!BC121</f>
        <v>0</v>
      </c>
      <c r="H16" s="277">
        <f>'SO 08 Pol'!BD121</f>
        <v>0</v>
      </c>
      <c r="I16" s="278">
        <f>'SO 08 Pol'!BE121</f>
        <v>0</v>
      </c>
    </row>
    <row r="17" spans="1:9" s="108" customFormat="1" ht="12.75">
      <c r="A17" s="275" t="str">
        <f>'SO 08 Pol'!B122</f>
        <v>M21</v>
      </c>
      <c r="B17" s="62" t="str">
        <f>'SO 08 Pol'!C122</f>
        <v>Elektromontáže</v>
      </c>
      <c r="D17" s="185"/>
      <c r="E17" s="276">
        <f>'SO 08 Pol'!BA140</f>
        <v>0</v>
      </c>
      <c r="F17" s="277">
        <f>'SO 08 Pol'!BB140</f>
        <v>0</v>
      </c>
      <c r="G17" s="277">
        <f>'SO 08 Pol'!BC140</f>
        <v>0</v>
      </c>
      <c r="H17" s="277">
        <f>'SO 08 Pol'!BD140</f>
        <v>0</v>
      </c>
      <c r="I17" s="278">
        <f>'SO 08 Pol'!BE140</f>
        <v>0</v>
      </c>
    </row>
    <row r="18" spans="1:9" s="108" customFormat="1" ht="13.5" thickBot="1">
      <c r="A18" s="275" t="str">
        <f>'SO 08 Pol'!B141</f>
        <v>D96</v>
      </c>
      <c r="B18" s="62" t="str">
        <f>'SO 08 Pol'!C141</f>
        <v>Přesuny suti a vybouraných hmot</v>
      </c>
      <c r="D18" s="185"/>
      <c r="E18" s="276">
        <f>'SO 08 Pol'!BA147</f>
        <v>0</v>
      </c>
      <c r="F18" s="277">
        <f>'SO 08 Pol'!BB147</f>
        <v>0</v>
      </c>
      <c r="G18" s="277">
        <f>'SO 08 Pol'!BC147</f>
        <v>0</v>
      </c>
      <c r="H18" s="277">
        <f>'SO 08 Pol'!BD147</f>
        <v>0</v>
      </c>
      <c r="I18" s="278">
        <f>'SO 08 Pol'!BE147</f>
        <v>0</v>
      </c>
    </row>
    <row r="19" spans="1:9" s="14" customFormat="1" ht="13.5" thickBot="1">
      <c r="A19" s="186"/>
      <c r="B19" s="187" t="s">
        <v>74</v>
      </c>
      <c r="C19" s="187"/>
      <c r="D19" s="188"/>
      <c r="E19" s="189">
        <f>SUM(E7:E18)</f>
        <v>0</v>
      </c>
      <c r="F19" s="190">
        <f>SUM(F7:F18)</f>
        <v>0</v>
      </c>
      <c r="G19" s="190">
        <f>SUM(G7:G18)</f>
        <v>0</v>
      </c>
      <c r="H19" s="190">
        <f>SUM(H7:H18)</f>
        <v>0</v>
      </c>
      <c r="I19" s="191">
        <f>SUM(I7:I18)</f>
        <v>0</v>
      </c>
    </row>
    <row r="20" spans="1:9" ht="12.75">
      <c r="A20" s="108"/>
      <c r="B20" s="108"/>
      <c r="C20" s="108"/>
      <c r="D20" s="108"/>
      <c r="E20" s="108"/>
      <c r="F20" s="108"/>
      <c r="G20" s="108"/>
      <c r="H20" s="108"/>
      <c r="I20" s="108"/>
    </row>
    <row r="21" spans="1:57" ht="19.5" customHeight="1">
      <c r="A21" s="177" t="s">
        <v>75</v>
      </c>
      <c r="B21" s="177"/>
      <c r="C21" s="177"/>
      <c r="D21" s="177"/>
      <c r="E21" s="177"/>
      <c r="F21" s="177"/>
      <c r="G21" s="192"/>
      <c r="H21" s="177"/>
      <c r="I21" s="177"/>
      <c r="BA21" s="114"/>
      <c r="BB21" s="114"/>
      <c r="BC21" s="114"/>
      <c r="BD21" s="114"/>
      <c r="BE21" s="114"/>
    </row>
    <row r="22" ht="13.5" thickBot="1"/>
    <row r="23" spans="1:9" ht="12.75">
      <c r="A23" s="143" t="s">
        <v>76</v>
      </c>
      <c r="B23" s="144"/>
      <c r="C23" s="144"/>
      <c r="D23" s="193"/>
      <c r="E23" s="194" t="s">
        <v>77</v>
      </c>
      <c r="F23" s="195" t="s">
        <v>13</v>
      </c>
      <c r="G23" s="196" t="s">
        <v>78</v>
      </c>
      <c r="H23" s="197"/>
      <c r="I23" s="198" t="s">
        <v>77</v>
      </c>
    </row>
    <row r="24" spans="1:53" ht="12.75">
      <c r="A24" s="137"/>
      <c r="B24" s="128"/>
      <c r="C24" s="128"/>
      <c r="D24" s="199"/>
      <c r="E24" s="200"/>
      <c r="F24" s="201"/>
      <c r="G24" s="202">
        <f>CHOOSE(BA24+1,E19+F19,E19+F19+H19,E19+F19+G19+H19,E19,F19,H19,G19,H19+G19,0)</f>
        <v>0</v>
      </c>
      <c r="H24" s="203"/>
      <c r="I24" s="204">
        <f>E24+F24*G24/100</f>
        <v>0</v>
      </c>
      <c r="BA24" s="1">
        <v>8</v>
      </c>
    </row>
    <row r="25" spans="1:9" ht="13.5" thickBot="1">
      <c r="A25" s="205"/>
      <c r="B25" s="206" t="s">
        <v>79</v>
      </c>
      <c r="C25" s="207"/>
      <c r="D25" s="208"/>
      <c r="E25" s="209"/>
      <c r="F25" s="210"/>
      <c r="G25" s="210"/>
      <c r="H25" s="766">
        <f>SUM(I24:I24)</f>
        <v>0</v>
      </c>
      <c r="I25" s="767"/>
    </row>
    <row r="27" spans="2:9" ht="12.75">
      <c r="B27" s="14"/>
      <c r="F27" s="211"/>
      <c r="G27" s="212"/>
      <c r="H27" s="212"/>
      <c r="I27" s="46"/>
    </row>
    <row r="28" spans="6:9" ht="12.75">
      <c r="F28" s="211"/>
      <c r="G28" s="212"/>
      <c r="H28" s="212"/>
      <c r="I28" s="46"/>
    </row>
    <row r="29" spans="6:9" ht="12.75">
      <c r="F29" s="211"/>
      <c r="G29" s="212"/>
      <c r="H29" s="212"/>
      <c r="I29" s="46"/>
    </row>
    <row r="30" spans="6:9" ht="12.75">
      <c r="F30" s="211"/>
      <c r="G30" s="212"/>
      <c r="H30" s="212"/>
      <c r="I30" s="46"/>
    </row>
    <row r="31" spans="6:9" ht="12.75">
      <c r="F31" s="211"/>
      <c r="G31" s="212"/>
      <c r="H31" s="212"/>
      <c r="I31" s="46"/>
    </row>
    <row r="32" spans="6:9" ht="12.75">
      <c r="F32" s="211"/>
      <c r="G32" s="212"/>
      <c r="H32" s="212"/>
      <c r="I32" s="46"/>
    </row>
    <row r="33" spans="6:9" ht="12.75">
      <c r="F33" s="211"/>
      <c r="G33" s="212"/>
      <c r="H33" s="212"/>
      <c r="I33" s="46"/>
    </row>
    <row r="34" spans="6:9" ht="12.75">
      <c r="F34" s="211"/>
      <c r="G34" s="212"/>
      <c r="H34" s="212"/>
      <c r="I34" s="46"/>
    </row>
    <row r="35" spans="6:9" ht="12.75">
      <c r="F35" s="211"/>
      <c r="G35" s="212"/>
      <c r="H35" s="212"/>
      <c r="I35" s="46"/>
    </row>
    <row r="36" spans="6:9" ht="12.75">
      <c r="F36" s="211"/>
      <c r="G36" s="212"/>
      <c r="H36" s="212"/>
      <c r="I36" s="46"/>
    </row>
    <row r="37" spans="6:9" ht="12.75">
      <c r="F37" s="211"/>
      <c r="G37" s="212"/>
      <c r="H37" s="212"/>
      <c r="I37" s="46"/>
    </row>
    <row r="38" spans="6:9" ht="12.75">
      <c r="F38" s="211"/>
      <c r="G38" s="212"/>
      <c r="H38" s="212"/>
      <c r="I38" s="46"/>
    </row>
    <row r="39" spans="6:9" ht="12.75">
      <c r="F39" s="211"/>
      <c r="G39" s="212"/>
      <c r="H39" s="212"/>
      <c r="I39" s="46"/>
    </row>
    <row r="40" spans="6:9" ht="12.75">
      <c r="F40" s="211"/>
      <c r="G40" s="212"/>
      <c r="H40" s="212"/>
      <c r="I40" s="46"/>
    </row>
    <row r="41" spans="6:9" ht="12.75">
      <c r="F41" s="211"/>
      <c r="G41" s="212"/>
      <c r="H41" s="212"/>
      <c r="I41" s="46"/>
    </row>
    <row r="42" spans="6:9" ht="12.75">
      <c r="F42" s="211"/>
      <c r="G42" s="212"/>
      <c r="H42" s="212"/>
      <c r="I42" s="46"/>
    </row>
    <row r="43" spans="6:9" ht="12.75">
      <c r="F43" s="211"/>
      <c r="G43" s="212"/>
      <c r="H43" s="212"/>
      <c r="I43" s="46"/>
    </row>
    <row r="44" spans="6:9" ht="12.75">
      <c r="F44" s="211"/>
      <c r="G44" s="212"/>
      <c r="H44" s="212"/>
      <c r="I44" s="46"/>
    </row>
    <row r="45" spans="6:9" ht="12.75">
      <c r="F45" s="211"/>
      <c r="G45" s="212"/>
      <c r="H45" s="212"/>
      <c r="I45" s="46"/>
    </row>
    <row r="46" spans="6:9" ht="12.75">
      <c r="F46" s="211"/>
      <c r="G46" s="212"/>
      <c r="H46" s="212"/>
      <c r="I46" s="46"/>
    </row>
    <row r="47" spans="6:9" ht="12.75">
      <c r="F47" s="211"/>
      <c r="G47" s="212"/>
      <c r="H47" s="212"/>
      <c r="I47" s="46"/>
    </row>
    <row r="48" spans="6:9" ht="12.75">
      <c r="F48" s="211"/>
      <c r="G48" s="212"/>
      <c r="H48" s="212"/>
      <c r="I48" s="46"/>
    </row>
    <row r="49" spans="6:9" ht="12.75">
      <c r="F49" s="211"/>
      <c r="G49" s="212"/>
      <c r="H49" s="212"/>
      <c r="I49" s="46"/>
    </row>
    <row r="50" spans="6:9" ht="12.75">
      <c r="F50" s="211"/>
      <c r="G50" s="212"/>
      <c r="H50" s="212"/>
      <c r="I50" s="46"/>
    </row>
    <row r="51" spans="6:9" ht="12.75">
      <c r="F51" s="211"/>
      <c r="G51" s="212"/>
      <c r="H51" s="212"/>
      <c r="I51" s="46"/>
    </row>
    <row r="52" spans="6:9" ht="12.75">
      <c r="F52" s="211"/>
      <c r="G52" s="212"/>
      <c r="H52" s="212"/>
      <c r="I52" s="46"/>
    </row>
    <row r="53" spans="6:9" ht="12.75">
      <c r="F53" s="211"/>
      <c r="G53" s="212"/>
      <c r="H53" s="212"/>
      <c r="I53" s="46"/>
    </row>
    <row r="54" spans="6:9" ht="12.75">
      <c r="F54" s="211"/>
      <c r="G54" s="212"/>
      <c r="H54" s="212"/>
      <c r="I54" s="46"/>
    </row>
    <row r="55" spans="6:9" ht="12.75">
      <c r="F55" s="211"/>
      <c r="G55" s="212"/>
      <c r="H55" s="212"/>
      <c r="I55" s="46"/>
    </row>
    <row r="56" spans="6:9" ht="12.75">
      <c r="F56" s="211"/>
      <c r="G56" s="212"/>
      <c r="H56" s="212"/>
      <c r="I56" s="46"/>
    </row>
    <row r="57" spans="6:9" ht="12.75">
      <c r="F57" s="211"/>
      <c r="G57" s="212"/>
      <c r="H57" s="212"/>
      <c r="I57" s="46"/>
    </row>
    <row r="58" spans="6:9" ht="12.75">
      <c r="F58" s="211"/>
      <c r="G58" s="212"/>
      <c r="H58" s="212"/>
      <c r="I58" s="46"/>
    </row>
    <row r="59" spans="6:9" ht="12.75">
      <c r="F59" s="211"/>
      <c r="G59" s="212"/>
      <c r="H59" s="212"/>
      <c r="I59" s="46"/>
    </row>
    <row r="60" spans="6:9" ht="12.75">
      <c r="F60" s="211"/>
      <c r="G60" s="212"/>
      <c r="H60" s="212"/>
      <c r="I60" s="46"/>
    </row>
    <row r="61" spans="6:9" ht="12.75">
      <c r="F61" s="211"/>
      <c r="G61" s="212"/>
      <c r="H61" s="212"/>
      <c r="I61" s="46"/>
    </row>
    <row r="62" spans="6:9" ht="12.75">
      <c r="F62" s="211"/>
      <c r="G62" s="212"/>
      <c r="H62" s="212"/>
      <c r="I62" s="46"/>
    </row>
    <row r="63" spans="6:9" ht="12.75">
      <c r="F63" s="211"/>
      <c r="G63" s="212"/>
      <c r="H63" s="212"/>
      <c r="I63" s="46"/>
    </row>
    <row r="64" spans="6:9" ht="12.75">
      <c r="F64" s="211"/>
      <c r="G64" s="212"/>
      <c r="H64" s="212"/>
      <c r="I64" s="46"/>
    </row>
    <row r="65" spans="6:9" ht="12.75">
      <c r="F65" s="211"/>
      <c r="G65" s="212"/>
      <c r="H65" s="212"/>
      <c r="I65" s="46"/>
    </row>
    <row r="66" spans="6:9" ht="12.75">
      <c r="F66" s="211"/>
      <c r="G66" s="212"/>
      <c r="H66" s="212"/>
      <c r="I66" s="46"/>
    </row>
    <row r="67" spans="6:9" ht="12.75">
      <c r="F67" s="211"/>
      <c r="G67" s="212"/>
      <c r="H67" s="212"/>
      <c r="I67" s="46"/>
    </row>
    <row r="68" spans="6:9" ht="12.75">
      <c r="F68" s="211"/>
      <c r="G68" s="212"/>
      <c r="H68" s="212"/>
      <c r="I68" s="46"/>
    </row>
    <row r="69" spans="6:9" ht="12.75">
      <c r="F69" s="211"/>
      <c r="G69" s="212"/>
      <c r="H69" s="212"/>
      <c r="I69" s="46"/>
    </row>
    <row r="70" spans="6:9" ht="12.75">
      <c r="F70" s="211"/>
      <c r="G70" s="212"/>
      <c r="H70" s="212"/>
      <c r="I70" s="46"/>
    </row>
    <row r="71" spans="6:9" ht="12.75">
      <c r="F71" s="211"/>
      <c r="G71" s="212"/>
      <c r="H71" s="212"/>
      <c r="I71" s="46"/>
    </row>
    <row r="72" spans="6:9" ht="12.75">
      <c r="F72" s="211"/>
      <c r="G72" s="212"/>
      <c r="H72" s="212"/>
      <c r="I72" s="46"/>
    </row>
    <row r="73" spans="6:9" ht="12.75">
      <c r="F73" s="211"/>
      <c r="G73" s="212"/>
      <c r="H73" s="212"/>
      <c r="I73" s="46"/>
    </row>
    <row r="74" spans="6:9" ht="12.75">
      <c r="F74" s="211"/>
      <c r="G74" s="212"/>
      <c r="H74" s="212"/>
      <c r="I74" s="46"/>
    </row>
    <row r="75" spans="6:9" ht="12.75">
      <c r="F75" s="211"/>
      <c r="G75" s="212"/>
      <c r="H75" s="212"/>
      <c r="I75" s="46"/>
    </row>
    <row r="76" spans="6:9" ht="12.75">
      <c r="F76" s="211"/>
      <c r="G76" s="212"/>
      <c r="H76" s="212"/>
      <c r="I76" s="46"/>
    </row>
  </sheetData>
  <mergeCells count="4">
    <mergeCell ref="A1:B1"/>
    <mergeCell ref="A2:B2"/>
    <mergeCell ref="G2:I2"/>
    <mergeCell ref="H25:I25"/>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 1565-51; Sušice – stavební úpravy v ulici Hájkova&amp;R&amp;9&amp;P/&amp;N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CB220"/>
  <sheetViews>
    <sheetView showGridLines="0" showZeros="0" view="pageBreakPreview" zoomScaleSheetLayoutView="100" workbookViewId="0" topLeftCell="A1">
      <selection activeCell="A1" sqref="A1:G1"/>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625" style="213" customWidth="1"/>
    <col min="13" max="13" width="45.375" style="213" customWidth="1"/>
    <col min="14" max="16384" width="9.125" style="213" customWidth="1"/>
  </cols>
  <sheetData>
    <row r="1" spans="1:7" ht="15.75">
      <c r="A1" s="771" t="s">
        <v>80</v>
      </c>
      <c r="B1" s="771"/>
      <c r="C1" s="771"/>
      <c r="D1" s="771"/>
      <c r="E1" s="771"/>
      <c r="F1" s="771"/>
      <c r="G1" s="771"/>
    </row>
    <row r="2" spans="2:7" ht="14.25" customHeight="1" thickBot="1">
      <c r="B2" s="214"/>
      <c r="C2" s="215"/>
      <c r="D2" s="215"/>
      <c r="E2" s="216"/>
      <c r="F2" s="215"/>
      <c r="G2" s="215"/>
    </row>
    <row r="3" spans="1:7" ht="13.5" thickTop="1">
      <c r="A3" s="759" t="s">
        <v>3</v>
      </c>
      <c r="B3" s="760"/>
      <c r="C3" s="167" t="s">
        <v>99</v>
      </c>
      <c r="D3" s="217"/>
      <c r="E3" s="218" t="s">
        <v>81</v>
      </c>
      <c r="F3" s="219" t="str">
        <f>'SO 08 Rek'!H1</f>
        <v>1565-51</v>
      </c>
      <c r="G3" s="220"/>
    </row>
    <row r="4" spans="1:7" ht="13.5" thickBot="1">
      <c r="A4" s="772" t="s">
        <v>71</v>
      </c>
      <c r="B4" s="762"/>
      <c r="C4" s="173" t="s">
        <v>2566</v>
      </c>
      <c r="D4" s="221"/>
      <c r="E4" s="773" t="str">
        <f>'SO 08 Rek'!G2</f>
        <v>Přípojka NN pro ATS_I/19</v>
      </c>
      <c r="F4" s="774"/>
      <c r="G4" s="775"/>
    </row>
    <row r="5" spans="1:7" ht="13.5" thickTop="1">
      <c r="A5" s="222"/>
      <c r="G5" s="224"/>
    </row>
    <row r="6" spans="1:11" ht="27" customHeight="1">
      <c r="A6" s="225" t="s">
        <v>82</v>
      </c>
      <c r="B6" s="226" t="s">
        <v>83</v>
      </c>
      <c r="C6" s="226" t="s">
        <v>84</v>
      </c>
      <c r="D6" s="226" t="s">
        <v>85</v>
      </c>
      <c r="E6" s="227" t="s">
        <v>86</v>
      </c>
      <c r="F6" s="226" t="s">
        <v>87</v>
      </c>
      <c r="G6" s="228" t="s">
        <v>88</v>
      </c>
      <c r="H6" s="229" t="s">
        <v>89</v>
      </c>
      <c r="I6" s="229" t="s">
        <v>90</v>
      </c>
      <c r="J6" s="229" t="s">
        <v>91</v>
      </c>
      <c r="K6" s="229" t="s">
        <v>92</v>
      </c>
    </row>
    <row r="7" spans="1:15" ht="12.75">
      <c r="A7" s="230" t="s">
        <v>93</v>
      </c>
      <c r="B7" s="231" t="s">
        <v>94</v>
      </c>
      <c r="C7" s="232" t="s">
        <v>95</v>
      </c>
      <c r="D7" s="233"/>
      <c r="E7" s="234"/>
      <c r="F7" s="234"/>
      <c r="G7" s="235"/>
      <c r="H7" s="236"/>
      <c r="I7" s="237"/>
      <c r="J7" s="238"/>
      <c r="K7" s="239"/>
      <c r="O7" s="240">
        <v>1</v>
      </c>
    </row>
    <row r="8" spans="1:80" ht="12.75">
      <c r="A8" s="241">
        <v>1</v>
      </c>
      <c r="B8" s="242" t="s">
        <v>2568</v>
      </c>
      <c r="C8" s="243" t="s">
        <v>2569</v>
      </c>
      <c r="D8" s="244" t="s">
        <v>186</v>
      </c>
      <c r="E8" s="245">
        <v>5.9</v>
      </c>
      <c r="F8" s="828"/>
      <c r="G8" s="246">
        <f>E8*F8</f>
        <v>0</v>
      </c>
      <c r="H8" s="247">
        <v>0</v>
      </c>
      <c r="I8" s="248">
        <f>E8*H8</f>
        <v>0</v>
      </c>
      <c r="J8" s="247">
        <v>0</v>
      </c>
      <c r="K8" s="248">
        <f>E8*J8</f>
        <v>0</v>
      </c>
      <c r="O8" s="240">
        <v>2</v>
      </c>
      <c r="AA8" s="213">
        <v>1</v>
      </c>
      <c r="AB8" s="213">
        <v>1</v>
      </c>
      <c r="AC8" s="213">
        <v>1</v>
      </c>
      <c r="AZ8" s="213">
        <v>1</v>
      </c>
      <c r="BA8" s="213">
        <f>IF(AZ8=1,G8,0)</f>
        <v>0</v>
      </c>
      <c r="BB8" s="213">
        <f>IF(AZ8=2,G8,0)</f>
        <v>0</v>
      </c>
      <c r="BC8" s="213">
        <f>IF(AZ8=3,G8,0)</f>
        <v>0</v>
      </c>
      <c r="BD8" s="213">
        <f>IF(AZ8=4,G8,0)</f>
        <v>0</v>
      </c>
      <c r="BE8" s="213">
        <f>IF(AZ8=5,G8,0)</f>
        <v>0</v>
      </c>
      <c r="CA8" s="240">
        <v>1</v>
      </c>
      <c r="CB8" s="240">
        <v>1</v>
      </c>
    </row>
    <row r="9" spans="1:15" ht="12.75">
      <c r="A9" s="249"/>
      <c r="B9" s="250"/>
      <c r="C9" s="768" t="s">
        <v>2570</v>
      </c>
      <c r="D9" s="769"/>
      <c r="E9" s="769"/>
      <c r="F9" s="769"/>
      <c r="G9" s="770"/>
      <c r="I9" s="251"/>
      <c r="K9" s="251"/>
      <c r="L9" s="252" t="s">
        <v>2570</v>
      </c>
      <c r="O9" s="240">
        <v>3</v>
      </c>
    </row>
    <row r="10" spans="1:15" ht="22.5">
      <c r="A10" s="249"/>
      <c r="B10" s="250"/>
      <c r="C10" s="768" t="s">
        <v>2571</v>
      </c>
      <c r="D10" s="769"/>
      <c r="E10" s="769"/>
      <c r="F10" s="769"/>
      <c r="G10" s="770"/>
      <c r="I10" s="251"/>
      <c r="K10" s="251"/>
      <c r="L10" s="252" t="s">
        <v>2571</v>
      </c>
      <c r="O10" s="240">
        <v>3</v>
      </c>
    </row>
    <row r="11" spans="1:15" ht="12.75">
      <c r="A11" s="249"/>
      <c r="B11" s="250"/>
      <c r="C11" s="768" t="s">
        <v>2572</v>
      </c>
      <c r="D11" s="769"/>
      <c r="E11" s="769"/>
      <c r="F11" s="769"/>
      <c r="G11" s="770"/>
      <c r="I11" s="251"/>
      <c r="K11" s="251"/>
      <c r="L11" s="252" t="s">
        <v>2572</v>
      </c>
      <c r="O11" s="240">
        <v>3</v>
      </c>
    </row>
    <row r="12" spans="1:15" ht="12.75">
      <c r="A12" s="249"/>
      <c r="B12" s="253"/>
      <c r="C12" s="809" t="s">
        <v>2573</v>
      </c>
      <c r="D12" s="810"/>
      <c r="E12" s="254">
        <v>5.9</v>
      </c>
      <c r="F12" s="255"/>
      <c r="G12" s="256"/>
      <c r="H12" s="257"/>
      <c r="I12" s="251"/>
      <c r="J12" s="258"/>
      <c r="K12" s="251"/>
      <c r="M12" s="252" t="s">
        <v>2573</v>
      </c>
      <c r="O12" s="240"/>
    </row>
    <row r="13" spans="1:80" ht="12.75">
      <c r="A13" s="241">
        <v>2</v>
      </c>
      <c r="B13" s="242" t="s">
        <v>2574</v>
      </c>
      <c r="C13" s="243" t="s">
        <v>2575</v>
      </c>
      <c r="D13" s="244" t="s">
        <v>186</v>
      </c>
      <c r="E13" s="245">
        <v>5.9</v>
      </c>
      <c r="F13" s="828"/>
      <c r="G13" s="246">
        <f>E13*F13</f>
        <v>0</v>
      </c>
      <c r="H13" s="247">
        <v>0</v>
      </c>
      <c r="I13" s="248">
        <f>E13*H13</f>
        <v>0</v>
      </c>
      <c r="J13" s="247">
        <v>0</v>
      </c>
      <c r="K13" s="248">
        <f>E13*J13</f>
        <v>0</v>
      </c>
      <c r="O13" s="240">
        <v>2</v>
      </c>
      <c r="AA13" s="213">
        <v>1</v>
      </c>
      <c r="AB13" s="213">
        <v>1</v>
      </c>
      <c r="AC13" s="213">
        <v>1</v>
      </c>
      <c r="AZ13" s="213">
        <v>1</v>
      </c>
      <c r="BA13" s="213">
        <f>IF(AZ13=1,G13,0)</f>
        <v>0</v>
      </c>
      <c r="BB13" s="213">
        <f>IF(AZ13=2,G13,0)</f>
        <v>0</v>
      </c>
      <c r="BC13" s="213">
        <f>IF(AZ13=3,G13,0)</f>
        <v>0</v>
      </c>
      <c r="BD13" s="213">
        <f>IF(AZ13=4,G13,0)</f>
        <v>0</v>
      </c>
      <c r="BE13" s="213">
        <f>IF(AZ13=5,G13,0)</f>
        <v>0</v>
      </c>
      <c r="CA13" s="240">
        <v>1</v>
      </c>
      <c r="CB13" s="240">
        <v>1</v>
      </c>
    </row>
    <row r="14" spans="1:15" ht="12.75">
      <c r="A14" s="249"/>
      <c r="B14" s="250"/>
      <c r="C14" s="768" t="s">
        <v>1221</v>
      </c>
      <c r="D14" s="769"/>
      <c r="E14" s="769"/>
      <c r="F14" s="769"/>
      <c r="G14" s="770"/>
      <c r="I14" s="251"/>
      <c r="K14" s="251"/>
      <c r="L14" s="252" t="s">
        <v>1221</v>
      </c>
      <c r="O14" s="240">
        <v>3</v>
      </c>
    </row>
    <row r="15" spans="1:15" ht="22.5">
      <c r="A15" s="249"/>
      <c r="B15" s="250"/>
      <c r="C15" s="768" t="s">
        <v>2571</v>
      </c>
      <c r="D15" s="769"/>
      <c r="E15" s="769"/>
      <c r="F15" s="769"/>
      <c r="G15" s="770"/>
      <c r="I15" s="251"/>
      <c r="K15" s="251"/>
      <c r="L15" s="252" t="s">
        <v>2571</v>
      </c>
      <c r="O15" s="240">
        <v>3</v>
      </c>
    </row>
    <row r="16" spans="1:15" ht="12.75">
      <c r="A16" s="249"/>
      <c r="B16" s="250"/>
      <c r="C16" s="768" t="s">
        <v>2572</v>
      </c>
      <c r="D16" s="769"/>
      <c r="E16" s="769"/>
      <c r="F16" s="769"/>
      <c r="G16" s="770"/>
      <c r="I16" s="251"/>
      <c r="K16" s="251"/>
      <c r="L16" s="252" t="s">
        <v>2572</v>
      </c>
      <c r="O16" s="240">
        <v>3</v>
      </c>
    </row>
    <row r="17" spans="1:15" ht="12.75">
      <c r="A17" s="249"/>
      <c r="B17" s="253"/>
      <c r="C17" s="809" t="s">
        <v>2573</v>
      </c>
      <c r="D17" s="810"/>
      <c r="E17" s="254">
        <v>5.9</v>
      </c>
      <c r="F17" s="255"/>
      <c r="G17" s="256"/>
      <c r="H17" s="257"/>
      <c r="I17" s="251"/>
      <c r="J17" s="258"/>
      <c r="K17" s="251"/>
      <c r="M17" s="252" t="s">
        <v>2573</v>
      </c>
      <c r="O17" s="240"/>
    </row>
    <row r="18" spans="1:80" ht="12.75">
      <c r="A18" s="241">
        <v>3</v>
      </c>
      <c r="B18" s="242" t="s">
        <v>2494</v>
      </c>
      <c r="C18" s="243" t="s">
        <v>2495</v>
      </c>
      <c r="D18" s="244" t="s">
        <v>186</v>
      </c>
      <c r="E18" s="245">
        <v>1.2</v>
      </c>
      <c r="F18" s="828"/>
      <c r="G18" s="246">
        <f>E18*F18</f>
        <v>0</v>
      </c>
      <c r="H18" s="247">
        <v>0</v>
      </c>
      <c r="I18" s="248">
        <f>E18*H18</f>
        <v>0</v>
      </c>
      <c r="J18" s="247">
        <v>0</v>
      </c>
      <c r="K18" s="248">
        <f>E18*J18</f>
        <v>0</v>
      </c>
      <c r="O18" s="240">
        <v>2</v>
      </c>
      <c r="AA18" s="213">
        <v>1</v>
      </c>
      <c r="AB18" s="213">
        <v>1</v>
      </c>
      <c r="AC18" s="213">
        <v>1</v>
      </c>
      <c r="AZ18" s="213">
        <v>1</v>
      </c>
      <c r="BA18" s="213">
        <f>IF(AZ18=1,G18,0)</f>
        <v>0</v>
      </c>
      <c r="BB18" s="213">
        <f>IF(AZ18=2,G18,0)</f>
        <v>0</v>
      </c>
      <c r="BC18" s="213">
        <f>IF(AZ18=3,G18,0)</f>
        <v>0</v>
      </c>
      <c r="BD18" s="213">
        <f>IF(AZ18=4,G18,0)</f>
        <v>0</v>
      </c>
      <c r="BE18" s="213">
        <f>IF(AZ18=5,G18,0)</f>
        <v>0</v>
      </c>
      <c r="CA18" s="240">
        <v>1</v>
      </c>
      <c r="CB18" s="240">
        <v>1</v>
      </c>
    </row>
    <row r="19" spans="1:15" ht="12.75">
      <c r="A19" s="249"/>
      <c r="B19" s="250"/>
      <c r="C19" s="768" t="s">
        <v>2570</v>
      </c>
      <c r="D19" s="769"/>
      <c r="E19" s="769"/>
      <c r="F19" s="769"/>
      <c r="G19" s="770"/>
      <c r="I19" s="251"/>
      <c r="K19" s="251"/>
      <c r="L19" s="252" t="s">
        <v>2570</v>
      </c>
      <c r="O19" s="240">
        <v>3</v>
      </c>
    </row>
    <row r="20" spans="1:15" ht="22.5">
      <c r="A20" s="249"/>
      <c r="B20" s="250"/>
      <c r="C20" s="768" t="s">
        <v>2571</v>
      </c>
      <c r="D20" s="769"/>
      <c r="E20" s="769"/>
      <c r="F20" s="769"/>
      <c r="G20" s="770"/>
      <c r="I20" s="251"/>
      <c r="K20" s="251"/>
      <c r="L20" s="252" t="s">
        <v>2571</v>
      </c>
      <c r="O20" s="240">
        <v>3</v>
      </c>
    </row>
    <row r="21" spans="1:15" ht="12.75">
      <c r="A21" s="249"/>
      <c r="B21" s="253"/>
      <c r="C21" s="809" t="s">
        <v>2576</v>
      </c>
      <c r="D21" s="810"/>
      <c r="E21" s="254">
        <v>1.2</v>
      </c>
      <c r="F21" s="255"/>
      <c r="G21" s="256"/>
      <c r="H21" s="257"/>
      <c r="I21" s="251"/>
      <c r="J21" s="258"/>
      <c r="K21" s="251"/>
      <c r="M21" s="252" t="s">
        <v>2576</v>
      </c>
      <c r="O21" s="240"/>
    </row>
    <row r="22" spans="1:80" ht="12.75">
      <c r="A22" s="241">
        <v>4</v>
      </c>
      <c r="B22" s="242" t="s">
        <v>2501</v>
      </c>
      <c r="C22" s="243" t="s">
        <v>2502</v>
      </c>
      <c r="D22" s="244" t="s">
        <v>186</v>
      </c>
      <c r="E22" s="245">
        <v>1.2</v>
      </c>
      <c r="F22" s="828"/>
      <c r="G22" s="246">
        <f>E22*F22</f>
        <v>0</v>
      </c>
      <c r="H22" s="247">
        <v>0</v>
      </c>
      <c r="I22" s="248">
        <f>E22*H22</f>
        <v>0</v>
      </c>
      <c r="J22" s="247">
        <v>0</v>
      </c>
      <c r="K22" s="248">
        <f>E22*J22</f>
        <v>0</v>
      </c>
      <c r="O22" s="240">
        <v>2</v>
      </c>
      <c r="AA22" s="213">
        <v>1</v>
      </c>
      <c r="AB22" s="213">
        <v>1</v>
      </c>
      <c r="AC22" s="213">
        <v>1</v>
      </c>
      <c r="AZ22" s="213">
        <v>1</v>
      </c>
      <c r="BA22" s="213">
        <f>IF(AZ22=1,G22,0)</f>
        <v>0</v>
      </c>
      <c r="BB22" s="213">
        <f>IF(AZ22=2,G22,0)</f>
        <v>0</v>
      </c>
      <c r="BC22" s="213">
        <f>IF(AZ22=3,G22,0)</f>
        <v>0</v>
      </c>
      <c r="BD22" s="213">
        <f>IF(AZ22=4,G22,0)</f>
        <v>0</v>
      </c>
      <c r="BE22" s="213">
        <f>IF(AZ22=5,G22,0)</f>
        <v>0</v>
      </c>
      <c r="CA22" s="240">
        <v>1</v>
      </c>
      <c r="CB22" s="240">
        <v>1</v>
      </c>
    </row>
    <row r="23" spans="1:15" ht="12.75">
      <c r="A23" s="249"/>
      <c r="B23" s="250"/>
      <c r="C23" s="768" t="s">
        <v>1221</v>
      </c>
      <c r="D23" s="769"/>
      <c r="E23" s="769"/>
      <c r="F23" s="769"/>
      <c r="G23" s="770"/>
      <c r="I23" s="251"/>
      <c r="K23" s="251"/>
      <c r="L23" s="252" t="s">
        <v>1221</v>
      </c>
      <c r="O23" s="240">
        <v>3</v>
      </c>
    </row>
    <row r="24" spans="1:15" ht="22.5">
      <c r="A24" s="249"/>
      <c r="B24" s="250"/>
      <c r="C24" s="768" t="s">
        <v>2571</v>
      </c>
      <c r="D24" s="769"/>
      <c r="E24" s="769"/>
      <c r="F24" s="769"/>
      <c r="G24" s="770"/>
      <c r="I24" s="251"/>
      <c r="K24" s="251"/>
      <c r="L24" s="252" t="s">
        <v>2571</v>
      </c>
      <c r="O24" s="240">
        <v>3</v>
      </c>
    </row>
    <row r="25" spans="1:15" ht="12.75">
      <c r="A25" s="249"/>
      <c r="B25" s="253"/>
      <c r="C25" s="809" t="s">
        <v>2576</v>
      </c>
      <c r="D25" s="810"/>
      <c r="E25" s="254">
        <v>1.2</v>
      </c>
      <c r="F25" s="255"/>
      <c r="G25" s="256"/>
      <c r="H25" s="257"/>
      <c r="I25" s="251"/>
      <c r="J25" s="258"/>
      <c r="K25" s="251"/>
      <c r="M25" s="252" t="s">
        <v>2576</v>
      </c>
      <c r="O25" s="240"/>
    </row>
    <row r="26" spans="1:80" ht="12.75">
      <c r="A26" s="241">
        <v>5</v>
      </c>
      <c r="B26" s="242" t="s">
        <v>1226</v>
      </c>
      <c r="C26" s="243" t="s">
        <v>1227</v>
      </c>
      <c r="D26" s="244" t="s">
        <v>186</v>
      </c>
      <c r="E26" s="245">
        <v>2.4</v>
      </c>
      <c r="F26" s="828"/>
      <c r="G26" s="246">
        <f>E26*F26</f>
        <v>0</v>
      </c>
      <c r="H26" s="247">
        <v>0</v>
      </c>
      <c r="I26" s="248">
        <f>E26*H26</f>
        <v>0</v>
      </c>
      <c r="J26" s="247">
        <v>0</v>
      </c>
      <c r="K26" s="248">
        <f>E26*J26</f>
        <v>0</v>
      </c>
      <c r="O26" s="240">
        <v>2</v>
      </c>
      <c r="AA26" s="213">
        <v>1</v>
      </c>
      <c r="AB26" s="213">
        <v>1</v>
      </c>
      <c r="AC26" s="213">
        <v>1</v>
      </c>
      <c r="AZ26" s="213">
        <v>1</v>
      </c>
      <c r="BA26" s="213">
        <f>IF(AZ26=1,G26,0)</f>
        <v>0</v>
      </c>
      <c r="BB26" s="213">
        <f>IF(AZ26=2,G26,0)</f>
        <v>0</v>
      </c>
      <c r="BC26" s="213">
        <f>IF(AZ26=3,G26,0)</f>
        <v>0</v>
      </c>
      <c r="BD26" s="213">
        <f>IF(AZ26=4,G26,0)</f>
        <v>0</v>
      </c>
      <c r="BE26" s="213">
        <f>IF(AZ26=5,G26,0)</f>
        <v>0</v>
      </c>
      <c r="CA26" s="240">
        <v>1</v>
      </c>
      <c r="CB26" s="240">
        <v>1</v>
      </c>
    </row>
    <row r="27" spans="1:15" ht="12.75">
      <c r="A27" s="249"/>
      <c r="B27" s="250"/>
      <c r="C27" s="768" t="s">
        <v>1482</v>
      </c>
      <c r="D27" s="769"/>
      <c r="E27" s="769"/>
      <c r="F27" s="769"/>
      <c r="G27" s="770"/>
      <c r="I27" s="251"/>
      <c r="K27" s="251"/>
      <c r="L27" s="252" t="s">
        <v>1482</v>
      </c>
      <c r="O27" s="240">
        <v>3</v>
      </c>
    </row>
    <row r="28" spans="1:15" ht="12.75">
      <c r="A28" s="249"/>
      <c r="B28" s="250"/>
      <c r="C28" s="768" t="s">
        <v>1229</v>
      </c>
      <c r="D28" s="769"/>
      <c r="E28" s="769"/>
      <c r="F28" s="769"/>
      <c r="G28" s="770"/>
      <c r="I28" s="251"/>
      <c r="K28" s="251"/>
      <c r="L28" s="252" t="s">
        <v>1229</v>
      </c>
      <c r="O28" s="240">
        <v>3</v>
      </c>
    </row>
    <row r="29" spans="1:15" ht="12.75">
      <c r="A29" s="249"/>
      <c r="B29" s="253"/>
      <c r="C29" s="809" t="s">
        <v>2577</v>
      </c>
      <c r="D29" s="810"/>
      <c r="E29" s="254">
        <v>2.4</v>
      </c>
      <c r="F29" s="255"/>
      <c r="G29" s="256"/>
      <c r="H29" s="257"/>
      <c r="I29" s="251"/>
      <c r="J29" s="258"/>
      <c r="K29" s="251"/>
      <c r="M29" s="252" t="s">
        <v>2577</v>
      </c>
      <c r="O29" s="240"/>
    </row>
    <row r="30" spans="1:80" ht="12.75">
      <c r="A30" s="241">
        <v>6</v>
      </c>
      <c r="B30" s="242" t="s">
        <v>1248</v>
      </c>
      <c r="C30" s="243" t="s">
        <v>1249</v>
      </c>
      <c r="D30" s="244" t="s">
        <v>186</v>
      </c>
      <c r="E30" s="245">
        <v>3.2087</v>
      </c>
      <c r="F30" s="828"/>
      <c r="G30" s="246">
        <f>E30*F30</f>
        <v>0</v>
      </c>
      <c r="H30" s="247">
        <v>0</v>
      </c>
      <c r="I30" s="248">
        <f>E30*H30</f>
        <v>0</v>
      </c>
      <c r="J30" s="247">
        <v>0</v>
      </c>
      <c r="K30" s="248">
        <f>E30*J30</f>
        <v>0</v>
      </c>
      <c r="O30" s="240">
        <v>2</v>
      </c>
      <c r="AA30" s="213">
        <v>1</v>
      </c>
      <c r="AB30" s="213">
        <v>1</v>
      </c>
      <c r="AC30" s="213">
        <v>1</v>
      </c>
      <c r="AZ30" s="213">
        <v>1</v>
      </c>
      <c r="BA30" s="213">
        <f>IF(AZ30=1,G30,0)</f>
        <v>0</v>
      </c>
      <c r="BB30" s="213">
        <f>IF(AZ30=2,G30,0)</f>
        <v>0</v>
      </c>
      <c r="BC30" s="213">
        <f>IF(AZ30=3,G30,0)</f>
        <v>0</v>
      </c>
      <c r="BD30" s="213">
        <f>IF(AZ30=4,G30,0)</f>
        <v>0</v>
      </c>
      <c r="BE30" s="213">
        <f>IF(AZ30=5,G30,0)</f>
        <v>0</v>
      </c>
      <c r="CA30" s="240">
        <v>1</v>
      </c>
      <c r="CB30" s="240">
        <v>1</v>
      </c>
    </row>
    <row r="31" spans="1:15" ht="12.75">
      <c r="A31" s="249"/>
      <c r="B31" s="250"/>
      <c r="C31" s="768" t="s">
        <v>1250</v>
      </c>
      <c r="D31" s="769"/>
      <c r="E31" s="769"/>
      <c r="F31" s="769"/>
      <c r="G31" s="770"/>
      <c r="I31" s="251"/>
      <c r="K31" s="251"/>
      <c r="L31" s="252" t="s">
        <v>1250</v>
      </c>
      <c r="O31" s="240">
        <v>3</v>
      </c>
    </row>
    <row r="32" spans="1:15" ht="12.75">
      <c r="A32" s="249"/>
      <c r="B32" s="253"/>
      <c r="C32" s="809" t="s">
        <v>2578</v>
      </c>
      <c r="D32" s="810"/>
      <c r="E32" s="254">
        <v>7.1</v>
      </c>
      <c r="F32" s="255"/>
      <c r="G32" s="256"/>
      <c r="H32" s="257"/>
      <c r="I32" s="251"/>
      <c r="J32" s="258"/>
      <c r="K32" s="251"/>
      <c r="M32" s="252" t="s">
        <v>2578</v>
      </c>
      <c r="O32" s="240"/>
    </row>
    <row r="33" spans="1:15" ht="12.75">
      <c r="A33" s="249"/>
      <c r="B33" s="253"/>
      <c r="C33" s="809" t="s">
        <v>2579</v>
      </c>
      <c r="D33" s="810"/>
      <c r="E33" s="254">
        <v>7.1</v>
      </c>
      <c r="F33" s="255"/>
      <c r="G33" s="256"/>
      <c r="H33" s="257"/>
      <c r="I33" s="251"/>
      <c r="J33" s="258"/>
      <c r="K33" s="251"/>
      <c r="M33" s="252" t="s">
        <v>2579</v>
      </c>
      <c r="O33" s="240"/>
    </row>
    <row r="34" spans="1:15" ht="12.75">
      <c r="A34" s="249"/>
      <c r="B34" s="253"/>
      <c r="C34" s="809" t="s">
        <v>2580</v>
      </c>
      <c r="D34" s="810"/>
      <c r="E34" s="254">
        <v>-10.9913</v>
      </c>
      <c r="F34" s="255"/>
      <c r="G34" s="256"/>
      <c r="H34" s="257"/>
      <c r="I34" s="251"/>
      <c r="J34" s="258"/>
      <c r="K34" s="251"/>
      <c r="M34" s="252" t="s">
        <v>2580</v>
      </c>
      <c r="O34" s="240"/>
    </row>
    <row r="35" spans="1:80" ht="12.75">
      <c r="A35" s="241">
        <v>7</v>
      </c>
      <c r="B35" s="242" t="s">
        <v>1254</v>
      </c>
      <c r="C35" s="243" t="s">
        <v>1255</v>
      </c>
      <c r="D35" s="244" t="s">
        <v>186</v>
      </c>
      <c r="E35" s="245">
        <v>32.087</v>
      </c>
      <c r="F35" s="828"/>
      <c r="G35" s="246">
        <f>E35*F35</f>
        <v>0</v>
      </c>
      <c r="H35" s="247">
        <v>0</v>
      </c>
      <c r="I35" s="248">
        <f>E35*H35</f>
        <v>0</v>
      </c>
      <c r="J35" s="247">
        <v>0</v>
      </c>
      <c r="K35" s="248">
        <f>E35*J35</f>
        <v>0</v>
      </c>
      <c r="O35" s="240">
        <v>2</v>
      </c>
      <c r="AA35" s="213">
        <v>1</v>
      </c>
      <c r="AB35" s="213">
        <v>1</v>
      </c>
      <c r="AC35" s="213">
        <v>1</v>
      </c>
      <c r="AZ35" s="213">
        <v>1</v>
      </c>
      <c r="BA35" s="213">
        <f>IF(AZ35=1,G35,0)</f>
        <v>0</v>
      </c>
      <c r="BB35" s="213">
        <f>IF(AZ35=2,G35,0)</f>
        <v>0</v>
      </c>
      <c r="BC35" s="213">
        <f>IF(AZ35=3,G35,0)</f>
        <v>0</v>
      </c>
      <c r="BD35" s="213">
        <f>IF(AZ35=4,G35,0)</f>
        <v>0</v>
      </c>
      <c r="BE35" s="213">
        <f>IF(AZ35=5,G35,0)</f>
        <v>0</v>
      </c>
      <c r="CA35" s="240">
        <v>1</v>
      </c>
      <c r="CB35" s="240">
        <v>1</v>
      </c>
    </row>
    <row r="36" spans="1:15" ht="12.75">
      <c r="A36" s="249"/>
      <c r="B36" s="250"/>
      <c r="C36" s="768" t="s">
        <v>1256</v>
      </c>
      <c r="D36" s="769"/>
      <c r="E36" s="769"/>
      <c r="F36" s="769"/>
      <c r="G36" s="770"/>
      <c r="I36" s="251"/>
      <c r="K36" s="251"/>
      <c r="L36" s="252" t="s">
        <v>1256</v>
      </c>
      <c r="O36" s="240">
        <v>3</v>
      </c>
    </row>
    <row r="37" spans="1:15" ht="12.75">
      <c r="A37" s="249"/>
      <c r="B37" s="253"/>
      <c r="C37" s="809" t="s">
        <v>2581</v>
      </c>
      <c r="D37" s="810"/>
      <c r="E37" s="254">
        <v>32.087</v>
      </c>
      <c r="F37" s="255"/>
      <c r="G37" s="256"/>
      <c r="H37" s="257"/>
      <c r="I37" s="251"/>
      <c r="J37" s="258"/>
      <c r="K37" s="251"/>
      <c r="M37" s="252" t="s">
        <v>2581</v>
      </c>
      <c r="O37" s="240"/>
    </row>
    <row r="38" spans="1:80" ht="12.75">
      <c r="A38" s="241">
        <v>8</v>
      </c>
      <c r="B38" s="242" t="s">
        <v>1265</v>
      </c>
      <c r="C38" s="243" t="s">
        <v>1266</v>
      </c>
      <c r="D38" s="244" t="s">
        <v>186</v>
      </c>
      <c r="E38" s="245">
        <v>3.2087</v>
      </c>
      <c r="F38" s="828"/>
      <c r="G38" s="246">
        <f>E38*F38</f>
        <v>0</v>
      </c>
      <c r="H38" s="247">
        <v>0</v>
      </c>
      <c r="I38" s="248">
        <f>E38*H38</f>
        <v>0</v>
      </c>
      <c r="J38" s="247">
        <v>0</v>
      </c>
      <c r="K38" s="248">
        <f>E38*J38</f>
        <v>0</v>
      </c>
      <c r="O38" s="240">
        <v>2</v>
      </c>
      <c r="AA38" s="213">
        <v>1</v>
      </c>
      <c r="AB38" s="213">
        <v>1</v>
      </c>
      <c r="AC38" s="213">
        <v>1</v>
      </c>
      <c r="AZ38" s="213">
        <v>1</v>
      </c>
      <c r="BA38" s="213">
        <f>IF(AZ38=1,G38,0)</f>
        <v>0</v>
      </c>
      <c r="BB38" s="213">
        <f>IF(AZ38=2,G38,0)</f>
        <v>0</v>
      </c>
      <c r="BC38" s="213">
        <f>IF(AZ38=3,G38,0)</f>
        <v>0</v>
      </c>
      <c r="BD38" s="213">
        <f>IF(AZ38=4,G38,0)</f>
        <v>0</v>
      </c>
      <c r="BE38" s="213">
        <f>IF(AZ38=5,G38,0)</f>
        <v>0</v>
      </c>
      <c r="CA38" s="240">
        <v>1</v>
      </c>
      <c r="CB38" s="240">
        <v>1</v>
      </c>
    </row>
    <row r="39" spans="1:15" ht="22.5">
      <c r="A39" s="249"/>
      <c r="B39" s="250"/>
      <c r="C39" s="768" t="s">
        <v>2582</v>
      </c>
      <c r="D39" s="769"/>
      <c r="E39" s="769"/>
      <c r="F39" s="769"/>
      <c r="G39" s="770"/>
      <c r="I39" s="251"/>
      <c r="K39" s="251"/>
      <c r="L39" s="252" t="s">
        <v>2582</v>
      </c>
      <c r="O39" s="240">
        <v>3</v>
      </c>
    </row>
    <row r="40" spans="1:15" ht="12.75">
      <c r="A40" s="249"/>
      <c r="B40" s="253"/>
      <c r="C40" s="809" t="s">
        <v>2578</v>
      </c>
      <c r="D40" s="810"/>
      <c r="E40" s="254">
        <v>7.1</v>
      </c>
      <c r="F40" s="255"/>
      <c r="G40" s="256"/>
      <c r="H40" s="257"/>
      <c r="I40" s="251"/>
      <c r="J40" s="258"/>
      <c r="K40" s="251"/>
      <c r="M40" s="252" t="s">
        <v>2578</v>
      </c>
      <c r="O40" s="240"/>
    </row>
    <row r="41" spans="1:15" ht="12.75">
      <c r="A41" s="249"/>
      <c r="B41" s="253"/>
      <c r="C41" s="809" t="s">
        <v>2579</v>
      </c>
      <c r="D41" s="810"/>
      <c r="E41" s="254">
        <v>7.1</v>
      </c>
      <c r="F41" s="255"/>
      <c r="G41" s="256"/>
      <c r="H41" s="257"/>
      <c r="I41" s="251"/>
      <c r="J41" s="258"/>
      <c r="K41" s="251"/>
      <c r="M41" s="252" t="s">
        <v>2579</v>
      </c>
      <c r="O41" s="240"/>
    </row>
    <row r="42" spans="1:15" ht="12.75">
      <c r="A42" s="249"/>
      <c r="B42" s="253"/>
      <c r="C42" s="809" t="s">
        <v>2580</v>
      </c>
      <c r="D42" s="810"/>
      <c r="E42" s="254">
        <v>-10.9913</v>
      </c>
      <c r="F42" s="255"/>
      <c r="G42" s="256"/>
      <c r="H42" s="257"/>
      <c r="I42" s="251"/>
      <c r="J42" s="258"/>
      <c r="K42" s="251"/>
      <c r="M42" s="252" t="s">
        <v>2580</v>
      </c>
      <c r="O42" s="240"/>
    </row>
    <row r="43" spans="1:80" ht="12.75">
      <c r="A43" s="241">
        <v>9</v>
      </c>
      <c r="B43" s="242" t="s">
        <v>1268</v>
      </c>
      <c r="C43" s="243" t="s">
        <v>1269</v>
      </c>
      <c r="D43" s="244" t="s">
        <v>186</v>
      </c>
      <c r="E43" s="245">
        <v>3.2087</v>
      </c>
      <c r="F43" s="828"/>
      <c r="G43" s="246">
        <f>E43*F43</f>
        <v>0</v>
      </c>
      <c r="H43" s="247">
        <v>0</v>
      </c>
      <c r="I43" s="248">
        <f>E43*H43</f>
        <v>0</v>
      </c>
      <c r="J43" s="247">
        <v>0</v>
      </c>
      <c r="K43" s="248">
        <f>E43*J43</f>
        <v>0</v>
      </c>
      <c r="O43" s="240">
        <v>2</v>
      </c>
      <c r="AA43" s="213">
        <v>1</v>
      </c>
      <c r="AB43" s="213">
        <v>1</v>
      </c>
      <c r="AC43" s="213">
        <v>1</v>
      </c>
      <c r="AZ43" s="213">
        <v>1</v>
      </c>
      <c r="BA43" s="213">
        <f>IF(AZ43=1,G43,0)</f>
        <v>0</v>
      </c>
      <c r="BB43" s="213">
        <f>IF(AZ43=2,G43,0)</f>
        <v>0</v>
      </c>
      <c r="BC43" s="213">
        <f>IF(AZ43=3,G43,0)</f>
        <v>0</v>
      </c>
      <c r="BD43" s="213">
        <f>IF(AZ43=4,G43,0)</f>
        <v>0</v>
      </c>
      <c r="BE43" s="213">
        <f>IF(AZ43=5,G43,0)</f>
        <v>0</v>
      </c>
      <c r="CA43" s="240">
        <v>1</v>
      </c>
      <c r="CB43" s="240">
        <v>1</v>
      </c>
    </row>
    <row r="44" spans="1:15" ht="12.75">
      <c r="A44" s="249"/>
      <c r="B44" s="253"/>
      <c r="C44" s="809" t="s">
        <v>2578</v>
      </c>
      <c r="D44" s="810"/>
      <c r="E44" s="254">
        <v>7.1</v>
      </c>
      <c r="F44" s="255"/>
      <c r="G44" s="256"/>
      <c r="H44" s="257"/>
      <c r="I44" s="251"/>
      <c r="J44" s="258"/>
      <c r="K44" s="251"/>
      <c r="M44" s="252" t="s">
        <v>2578</v>
      </c>
      <c r="O44" s="240"/>
    </row>
    <row r="45" spans="1:15" ht="12.75">
      <c r="A45" s="249"/>
      <c r="B45" s="253"/>
      <c r="C45" s="809" t="s">
        <v>2579</v>
      </c>
      <c r="D45" s="810"/>
      <c r="E45" s="254">
        <v>7.1</v>
      </c>
      <c r="F45" s="255"/>
      <c r="G45" s="256"/>
      <c r="H45" s="257"/>
      <c r="I45" s="251"/>
      <c r="J45" s="258"/>
      <c r="K45" s="251"/>
      <c r="M45" s="252" t="s">
        <v>2579</v>
      </c>
      <c r="O45" s="240"/>
    </row>
    <row r="46" spans="1:15" ht="12.75">
      <c r="A46" s="249"/>
      <c r="B46" s="253"/>
      <c r="C46" s="809" t="s">
        <v>2580</v>
      </c>
      <c r="D46" s="810"/>
      <c r="E46" s="254">
        <v>-10.9913</v>
      </c>
      <c r="F46" s="255"/>
      <c r="G46" s="256"/>
      <c r="H46" s="257"/>
      <c r="I46" s="251"/>
      <c r="J46" s="258"/>
      <c r="K46" s="251"/>
      <c r="M46" s="252" t="s">
        <v>2580</v>
      </c>
      <c r="O46" s="240"/>
    </row>
    <row r="47" spans="1:80" ht="12.75">
      <c r="A47" s="241">
        <v>10</v>
      </c>
      <c r="B47" s="242" t="s">
        <v>1272</v>
      </c>
      <c r="C47" s="243" t="s">
        <v>1273</v>
      </c>
      <c r="D47" s="244" t="s">
        <v>183</v>
      </c>
      <c r="E47" s="245">
        <v>3</v>
      </c>
      <c r="F47" s="828"/>
      <c r="G47" s="246">
        <f>E47*F47</f>
        <v>0</v>
      </c>
      <c r="H47" s="247">
        <v>0.00099</v>
      </c>
      <c r="I47" s="248">
        <f>E47*H47</f>
        <v>0.00297</v>
      </c>
      <c r="J47" s="247">
        <v>0</v>
      </c>
      <c r="K47" s="248">
        <f>E47*J47</f>
        <v>0</v>
      </c>
      <c r="O47" s="240">
        <v>2</v>
      </c>
      <c r="AA47" s="213">
        <v>1</v>
      </c>
      <c r="AB47" s="213">
        <v>1</v>
      </c>
      <c r="AC47" s="213">
        <v>1</v>
      </c>
      <c r="AZ47" s="213">
        <v>1</v>
      </c>
      <c r="BA47" s="213">
        <f>IF(AZ47=1,G47,0)</f>
        <v>0</v>
      </c>
      <c r="BB47" s="213">
        <f>IF(AZ47=2,G47,0)</f>
        <v>0</v>
      </c>
      <c r="BC47" s="213">
        <f>IF(AZ47=3,G47,0)</f>
        <v>0</v>
      </c>
      <c r="BD47" s="213">
        <f>IF(AZ47=4,G47,0)</f>
        <v>0</v>
      </c>
      <c r="BE47" s="213">
        <f>IF(AZ47=5,G47,0)</f>
        <v>0</v>
      </c>
      <c r="CA47" s="240">
        <v>1</v>
      </c>
      <c r="CB47" s="240">
        <v>1</v>
      </c>
    </row>
    <row r="48" spans="1:15" ht="12.75">
      <c r="A48" s="249"/>
      <c r="B48" s="253"/>
      <c r="C48" s="809" t="s">
        <v>2583</v>
      </c>
      <c r="D48" s="810"/>
      <c r="E48" s="254">
        <v>3</v>
      </c>
      <c r="F48" s="255"/>
      <c r="G48" s="256"/>
      <c r="H48" s="257"/>
      <c r="I48" s="251"/>
      <c r="J48" s="258"/>
      <c r="K48" s="251"/>
      <c r="M48" s="252" t="s">
        <v>2583</v>
      </c>
      <c r="O48" s="240"/>
    </row>
    <row r="49" spans="1:80" ht="12.75">
      <c r="A49" s="241">
        <v>11</v>
      </c>
      <c r="B49" s="242" t="s">
        <v>1276</v>
      </c>
      <c r="C49" s="243" t="s">
        <v>1277</v>
      </c>
      <c r="D49" s="244" t="s">
        <v>183</v>
      </c>
      <c r="E49" s="245">
        <v>3</v>
      </c>
      <c r="F49" s="828"/>
      <c r="G49" s="246">
        <f>E49*F49</f>
        <v>0</v>
      </c>
      <c r="H49" s="247">
        <v>0</v>
      </c>
      <c r="I49" s="248">
        <f>E49*H49</f>
        <v>0</v>
      </c>
      <c r="J49" s="247">
        <v>0</v>
      </c>
      <c r="K49" s="248">
        <f>E49*J49</f>
        <v>0</v>
      </c>
      <c r="O49" s="240">
        <v>2</v>
      </c>
      <c r="AA49" s="213">
        <v>1</v>
      </c>
      <c r="AB49" s="213">
        <v>1</v>
      </c>
      <c r="AC49" s="213">
        <v>1</v>
      </c>
      <c r="AZ49" s="213">
        <v>1</v>
      </c>
      <c r="BA49" s="213">
        <f>IF(AZ49=1,G49,0)</f>
        <v>0</v>
      </c>
      <c r="BB49" s="213">
        <f>IF(AZ49=2,G49,0)</f>
        <v>0</v>
      </c>
      <c r="BC49" s="213">
        <f>IF(AZ49=3,G49,0)</f>
        <v>0</v>
      </c>
      <c r="BD49" s="213">
        <f>IF(AZ49=4,G49,0)</f>
        <v>0</v>
      </c>
      <c r="BE49" s="213">
        <f>IF(AZ49=5,G49,0)</f>
        <v>0</v>
      </c>
      <c r="CA49" s="240">
        <v>1</v>
      </c>
      <c r="CB49" s="240">
        <v>1</v>
      </c>
    </row>
    <row r="50" spans="1:15" ht="12.75">
      <c r="A50" s="249"/>
      <c r="B50" s="253"/>
      <c r="C50" s="809" t="s">
        <v>2583</v>
      </c>
      <c r="D50" s="810"/>
      <c r="E50" s="254">
        <v>3</v>
      </c>
      <c r="F50" s="255"/>
      <c r="G50" s="256"/>
      <c r="H50" s="257"/>
      <c r="I50" s="251"/>
      <c r="J50" s="258"/>
      <c r="K50" s="251"/>
      <c r="M50" s="252" t="s">
        <v>2583</v>
      </c>
      <c r="O50" s="240"/>
    </row>
    <row r="51" spans="1:80" ht="22.5">
      <c r="A51" s="241">
        <v>12</v>
      </c>
      <c r="B51" s="242" t="s">
        <v>2584</v>
      </c>
      <c r="C51" s="243" t="s">
        <v>2585</v>
      </c>
      <c r="D51" s="244" t="s">
        <v>186</v>
      </c>
      <c r="E51" s="245">
        <v>1.475</v>
      </c>
      <c r="F51" s="828"/>
      <c r="G51" s="246">
        <f>E51*F51</f>
        <v>0</v>
      </c>
      <c r="H51" s="247">
        <v>1.7</v>
      </c>
      <c r="I51" s="248">
        <f>E51*H51</f>
        <v>2.5075000000000003</v>
      </c>
      <c r="J51" s="247"/>
      <c r="K51" s="248">
        <f>E51*J51</f>
        <v>0</v>
      </c>
      <c r="O51" s="240">
        <v>2</v>
      </c>
      <c r="AA51" s="213">
        <v>12</v>
      </c>
      <c r="AB51" s="213">
        <v>0</v>
      </c>
      <c r="AC51" s="213">
        <v>41</v>
      </c>
      <c r="AZ51" s="213">
        <v>1</v>
      </c>
      <c r="BA51" s="213">
        <f>IF(AZ51=1,G51,0)</f>
        <v>0</v>
      </c>
      <c r="BB51" s="213">
        <f>IF(AZ51=2,G51,0)</f>
        <v>0</v>
      </c>
      <c r="BC51" s="213">
        <f>IF(AZ51=3,G51,0)</f>
        <v>0</v>
      </c>
      <c r="BD51" s="213">
        <f>IF(AZ51=4,G51,0)</f>
        <v>0</v>
      </c>
      <c r="BE51" s="213">
        <f>IF(AZ51=5,G51,0)</f>
        <v>0</v>
      </c>
      <c r="CA51" s="240">
        <v>12</v>
      </c>
      <c r="CB51" s="240">
        <v>0</v>
      </c>
    </row>
    <row r="52" spans="1:15" ht="12.75">
      <c r="A52" s="249"/>
      <c r="B52" s="250"/>
      <c r="C52" s="768" t="s">
        <v>2586</v>
      </c>
      <c r="D52" s="769"/>
      <c r="E52" s="769"/>
      <c r="F52" s="769"/>
      <c r="G52" s="770"/>
      <c r="I52" s="251"/>
      <c r="K52" s="251"/>
      <c r="L52" s="252" t="s">
        <v>2586</v>
      </c>
      <c r="O52" s="240">
        <v>3</v>
      </c>
    </row>
    <row r="53" spans="1:15" ht="12.75">
      <c r="A53" s="249"/>
      <c r="B53" s="253"/>
      <c r="C53" s="809" t="s">
        <v>2587</v>
      </c>
      <c r="D53" s="810"/>
      <c r="E53" s="254">
        <v>1.475</v>
      </c>
      <c r="F53" s="255"/>
      <c r="G53" s="256"/>
      <c r="H53" s="257"/>
      <c r="I53" s="251"/>
      <c r="J53" s="258"/>
      <c r="K53" s="251"/>
      <c r="M53" s="252" t="s">
        <v>2587</v>
      </c>
      <c r="O53" s="240"/>
    </row>
    <row r="54" spans="1:80" ht="12.75">
      <c r="A54" s="241">
        <v>13</v>
      </c>
      <c r="B54" s="242" t="s">
        <v>2588</v>
      </c>
      <c r="C54" s="243" t="s">
        <v>1304</v>
      </c>
      <c r="D54" s="244" t="s">
        <v>186</v>
      </c>
      <c r="E54" s="245">
        <v>10.9913</v>
      </c>
      <c r="F54" s="828"/>
      <c r="G54" s="246">
        <f>E54*F54</f>
        <v>0</v>
      </c>
      <c r="H54" s="247">
        <v>0</v>
      </c>
      <c r="I54" s="248">
        <f>E54*H54</f>
        <v>0</v>
      </c>
      <c r="J54" s="247">
        <v>0</v>
      </c>
      <c r="K54" s="248">
        <f>E54*J54</f>
        <v>0</v>
      </c>
      <c r="O54" s="240">
        <v>2</v>
      </c>
      <c r="AA54" s="213">
        <v>1</v>
      </c>
      <c r="AB54" s="213">
        <v>1</v>
      </c>
      <c r="AC54" s="213">
        <v>1</v>
      </c>
      <c r="AZ54" s="213">
        <v>1</v>
      </c>
      <c r="BA54" s="213">
        <f>IF(AZ54=1,G54,0)</f>
        <v>0</v>
      </c>
      <c r="BB54" s="213">
        <f>IF(AZ54=2,G54,0)</f>
        <v>0</v>
      </c>
      <c r="BC54" s="213">
        <f>IF(AZ54=3,G54,0)</f>
        <v>0</v>
      </c>
      <c r="BD54" s="213">
        <f>IF(AZ54=4,G54,0)</f>
        <v>0</v>
      </c>
      <c r="BE54" s="213">
        <f>IF(AZ54=5,G54,0)</f>
        <v>0</v>
      </c>
      <c r="CA54" s="240">
        <v>1</v>
      </c>
      <c r="CB54" s="240">
        <v>1</v>
      </c>
    </row>
    <row r="55" spans="1:15" ht="12.75">
      <c r="A55" s="249"/>
      <c r="B55" s="250"/>
      <c r="C55" s="768" t="s">
        <v>244</v>
      </c>
      <c r="D55" s="769"/>
      <c r="E55" s="769"/>
      <c r="F55" s="769"/>
      <c r="G55" s="770"/>
      <c r="I55" s="251"/>
      <c r="K55" s="251"/>
      <c r="L55" s="252" t="s">
        <v>244</v>
      </c>
      <c r="O55" s="240">
        <v>3</v>
      </c>
    </row>
    <row r="56" spans="1:15" ht="12.75">
      <c r="A56" s="249"/>
      <c r="B56" s="253"/>
      <c r="C56" s="809" t="s">
        <v>2589</v>
      </c>
      <c r="D56" s="810"/>
      <c r="E56" s="254">
        <v>8.85</v>
      </c>
      <c r="F56" s="255"/>
      <c r="G56" s="256"/>
      <c r="H56" s="257"/>
      <c r="I56" s="251"/>
      <c r="J56" s="258"/>
      <c r="K56" s="251"/>
      <c r="M56" s="252" t="s">
        <v>2589</v>
      </c>
      <c r="O56" s="240"/>
    </row>
    <row r="57" spans="1:15" ht="12.75">
      <c r="A57" s="249"/>
      <c r="B57" s="253"/>
      <c r="C57" s="809" t="s">
        <v>2590</v>
      </c>
      <c r="D57" s="810"/>
      <c r="E57" s="254">
        <v>2.1413</v>
      </c>
      <c r="F57" s="255"/>
      <c r="G57" s="256"/>
      <c r="H57" s="257"/>
      <c r="I57" s="251"/>
      <c r="J57" s="258"/>
      <c r="K57" s="251"/>
      <c r="M57" s="252" t="s">
        <v>2590</v>
      </c>
      <c r="O57" s="240"/>
    </row>
    <row r="58" spans="1:57" ht="12.75">
      <c r="A58" s="259"/>
      <c r="B58" s="260" t="s">
        <v>96</v>
      </c>
      <c r="C58" s="261" t="s">
        <v>180</v>
      </c>
      <c r="D58" s="262"/>
      <c r="E58" s="263"/>
      <c r="F58" s="264"/>
      <c r="G58" s="265">
        <f>SUM(G7:G57)</f>
        <v>0</v>
      </c>
      <c r="H58" s="266"/>
      <c r="I58" s="267">
        <f>SUM(I7:I57)</f>
        <v>2.51047</v>
      </c>
      <c r="J58" s="266"/>
      <c r="K58" s="267">
        <f>SUM(K7:K57)</f>
        <v>0</v>
      </c>
      <c r="O58" s="240">
        <v>4</v>
      </c>
      <c r="BA58" s="268">
        <f>SUM(BA7:BA57)</f>
        <v>0</v>
      </c>
      <c r="BB58" s="268">
        <f>SUM(BB7:BB57)</f>
        <v>0</v>
      </c>
      <c r="BC58" s="268">
        <f>SUM(BC7:BC57)</f>
        <v>0</v>
      </c>
      <c r="BD58" s="268">
        <f>SUM(BD7:BD57)</f>
        <v>0</v>
      </c>
      <c r="BE58" s="268">
        <f>SUM(BE7:BE57)</f>
        <v>0</v>
      </c>
    </row>
    <row r="59" spans="1:15" ht="12.75">
      <c r="A59" s="230" t="s">
        <v>93</v>
      </c>
      <c r="B59" s="231" t="s">
        <v>527</v>
      </c>
      <c r="C59" s="232" t="s">
        <v>528</v>
      </c>
      <c r="D59" s="233"/>
      <c r="E59" s="234"/>
      <c r="F59" s="234"/>
      <c r="G59" s="235"/>
      <c r="H59" s="236"/>
      <c r="I59" s="237"/>
      <c r="J59" s="238"/>
      <c r="K59" s="239"/>
      <c r="O59" s="240">
        <v>1</v>
      </c>
    </row>
    <row r="60" spans="1:80" ht="12.75">
      <c r="A60" s="241">
        <v>14</v>
      </c>
      <c r="B60" s="242" t="s">
        <v>2591</v>
      </c>
      <c r="C60" s="243" t="s">
        <v>2592</v>
      </c>
      <c r="D60" s="244" t="s">
        <v>186</v>
      </c>
      <c r="E60" s="245">
        <v>1.475</v>
      </c>
      <c r="F60" s="828"/>
      <c r="G60" s="246">
        <f>E60*F60</f>
        <v>0</v>
      </c>
      <c r="H60" s="247">
        <v>1.891</v>
      </c>
      <c r="I60" s="248">
        <f>E60*H60</f>
        <v>2.789225</v>
      </c>
      <c r="J60" s="247">
        <v>0</v>
      </c>
      <c r="K60" s="248">
        <f>E60*J60</f>
        <v>0</v>
      </c>
      <c r="O60" s="240">
        <v>2</v>
      </c>
      <c r="AA60" s="213">
        <v>1</v>
      </c>
      <c r="AB60" s="213">
        <v>0</v>
      </c>
      <c r="AC60" s="213">
        <v>0</v>
      </c>
      <c r="AZ60" s="213">
        <v>1</v>
      </c>
      <c r="BA60" s="213">
        <f>IF(AZ60=1,G60,0)</f>
        <v>0</v>
      </c>
      <c r="BB60" s="213">
        <f>IF(AZ60=2,G60,0)</f>
        <v>0</v>
      </c>
      <c r="BC60" s="213">
        <f>IF(AZ60=3,G60,0)</f>
        <v>0</v>
      </c>
      <c r="BD60" s="213">
        <f>IF(AZ60=4,G60,0)</f>
        <v>0</v>
      </c>
      <c r="BE60" s="213">
        <f>IF(AZ60=5,G60,0)</f>
        <v>0</v>
      </c>
      <c r="CA60" s="240">
        <v>1</v>
      </c>
      <c r="CB60" s="240">
        <v>0</v>
      </c>
    </row>
    <row r="61" spans="1:15" ht="12.75">
      <c r="A61" s="249"/>
      <c r="B61" s="253"/>
      <c r="C61" s="809" t="s">
        <v>2587</v>
      </c>
      <c r="D61" s="810"/>
      <c r="E61" s="254">
        <v>1.475</v>
      </c>
      <c r="F61" s="255"/>
      <c r="G61" s="256"/>
      <c r="H61" s="257"/>
      <c r="I61" s="251"/>
      <c r="J61" s="258"/>
      <c r="K61" s="251"/>
      <c r="M61" s="252" t="s">
        <v>2587</v>
      </c>
      <c r="O61" s="240"/>
    </row>
    <row r="62" spans="1:57" ht="12.75">
      <c r="A62" s="259"/>
      <c r="B62" s="260" t="s">
        <v>96</v>
      </c>
      <c r="C62" s="261" t="s">
        <v>529</v>
      </c>
      <c r="D62" s="262"/>
      <c r="E62" s="263"/>
      <c r="F62" s="264"/>
      <c r="G62" s="265">
        <f>SUM(G59:G61)</f>
        <v>0</v>
      </c>
      <c r="H62" s="266"/>
      <c r="I62" s="267">
        <f>SUM(I59:I61)</f>
        <v>2.789225</v>
      </c>
      <c r="J62" s="266"/>
      <c r="K62" s="267">
        <f>SUM(K59:K61)</f>
        <v>0</v>
      </c>
      <c r="O62" s="240">
        <v>4</v>
      </c>
      <c r="BA62" s="268">
        <f>SUM(BA59:BA61)</f>
        <v>0</v>
      </c>
      <c r="BB62" s="268">
        <f>SUM(BB59:BB61)</f>
        <v>0</v>
      </c>
      <c r="BC62" s="268">
        <f>SUM(BC59:BC61)</f>
        <v>0</v>
      </c>
      <c r="BD62" s="268">
        <f>SUM(BD59:BD61)</f>
        <v>0</v>
      </c>
      <c r="BE62" s="268">
        <f>SUM(BE59:BE61)</f>
        <v>0</v>
      </c>
    </row>
    <row r="63" spans="1:15" ht="12.75">
      <c r="A63" s="230" t="s">
        <v>93</v>
      </c>
      <c r="B63" s="231" t="s">
        <v>266</v>
      </c>
      <c r="C63" s="232" t="s">
        <v>267</v>
      </c>
      <c r="D63" s="233"/>
      <c r="E63" s="234"/>
      <c r="F63" s="234"/>
      <c r="G63" s="235"/>
      <c r="H63" s="236"/>
      <c r="I63" s="237"/>
      <c r="J63" s="238"/>
      <c r="K63" s="239"/>
      <c r="O63" s="240">
        <v>1</v>
      </c>
    </row>
    <row r="64" spans="1:80" ht="12.75">
      <c r="A64" s="241">
        <v>15</v>
      </c>
      <c r="B64" s="242" t="s">
        <v>2593</v>
      </c>
      <c r="C64" s="243" t="s">
        <v>2594</v>
      </c>
      <c r="D64" s="244" t="s">
        <v>183</v>
      </c>
      <c r="E64" s="245">
        <v>1.74</v>
      </c>
      <c r="F64" s="828"/>
      <c r="G64" s="246">
        <f>E64*F64</f>
        <v>0</v>
      </c>
      <c r="H64" s="247">
        <v>0.03916</v>
      </c>
      <c r="I64" s="248">
        <f>E64*H64</f>
        <v>0.0681384</v>
      </c>
      <c r="J64" s="247">
        <v>0</v>
      </c>
      <c r="K64" s="248">
        <f>E64*J64</f>
        <v>0</v>
      </c>
      <c r="O64" s="240">
        <v>2</v>
      </c>
      <c r="AA64" s="213">
        <v>1</v>
      </c>
      <c r="AB64" s="213">
        <v>1</v>
      </c>
      <c r="AC64" s="213">
        <v>1</v>
      </c>
      <c r="AZ64" s="213">
        <v>1</v>
      </c>
      <c r="BA64" s="213">
        <f>IF(AZ64=1,G64,0)</f>
        <v>0</v>
      </c>
      <c r="BB64" s="213">
        <f>IF(AZ64=2,G64,0)</f>
        <v>0</v>
      </c>
      <c r="BC64" s="213">
        <f>IF(AZ64=3,G64,0)</f>
        <v>0</v>
      </c>
      <c r="BD64" s="213">
        <f>IF(AZ64=4,G64,0)</f>
        <v>0</v>
      </c>
      <c r="BE64" s="213">
        <f>IF(AZ64=5,G64,0)</f>
        <v>0</v>
      </c>
      <c r="CA64" s="240">
        <v>1</v>
      </c>
      <c r="CB64" s="240">
        <v>1</v>
      </c>
    </row>
    <row r="65" spans="1:15" ht="12.75">
      <c r="A65" s="249"/>
      <c r="B65" s="253"/>
      <c r="C65" s="809" t="s">
        <v>2595</v>
      </c>
      <c r="D65" s="810"/>
      <c r="E65" s="254">
        <v>1.74</v>
      </c>
      <c r="F65" s="255"/>
      <c r="G65" s="256"/>
      <c r="H65" s="257"/>
      <c r="I65" s="251"/>
      <c r="J65" s="258"/>
      <c r="K65" s="251"/>
      <c r="M65" s="252" t="s">
        <v>2595</v>
      </c>
      <c r="O65" s="240"/>
    </row>
    <row r="66" spans="1:80" ht="12.75">
      <c r="A66" s="241">
        <v>16</v>
      </c>
      <c r="B66" s="242" t="s">
        <v>290</v>
      </c>
      <c r="C66" s="243" t="s">
        <v>291</v>
      </c>
      <c r="D66" s="244" t="s">
        <v>183</v>
      </c>
      <c r="E66" s="245">
        <v>1.74</v>
      </c>
      <c r="F66" s="828"/>
      <c r="G66" s="246">
        <f>E66*F66</f>
        <v>0</v>
      </c>
      <c r="H66" s="247">
        <v>0</v>
      </c>
      <c r="I66" s="248">
        <f>E66*H66</f>
        <v>0</v>
      </c>
      <c r="J66" s="247">
        <v>0</v>
      </c>
      <c r="K66" s="248">
        <f>E66*J66</f>
        <v>0</v>
      </c>
      <c r="O66" s="240">
        <v>2</v>
      </c>
      <c r="AA66" s="213">
        <v>1</v>
      </c>
      <c r="AB66" s="213">
        <v>1</v>
      </c>
      <c r="AC66" s="213">
        <v>1</v>
      </c>
      <c r="AZ66" s="213">
        <v>1</v>
      </c>
      <c r="BA66" s="213">
        <f>IF(AZ66=1,G66,0)</f>
        <v>0</v>
      </c>
      <c r="BB66" s="213">
        <f>IF(AZ66=2,G66,0)</f>
        <v>0</v>
      </c>
      <c r="BC66" s="213">
        <f>IF(AZ66=3,G66,0)</f>
        <v>0</v>
      </c>
      <c r="BD66" s="213">
        <f>IF(AZ66=4,G66,0)</f>
        <v>0</v>
      </c>
      <c r="BE66" s="213">
        <f>IF(AZ66=5,G66,0)</f>
        <v>0</v>
      </c>
      <c r="CA66" s="240">
        <v>1</v>
      </c>
      <c r="CB66" s="240">
        <v>1</v>
      </c>
    </row>
    <row r="67" spans="1:15" ht="12.75">
      <c r="A67" s="249"/>
      <c r="B67" s="250"/>
      <c r="C67" s="768" t="s">
        <v>292</v>
      </c>
      <c r="D67" s="769"/>
      <c r="E67" s="769"/>
      <c r="F67" s="769"/>
      <c r="G67" s="770"/>
      <c r="I67" s="251"/>
      <c r="K67" s="251"/>
      <c r="L67" s="252" t="s">
        <v>292</v>
      </c>
      <c r="O67" s="240">
        <v>3</v>
      </c>
    </row>
    <row r="68" spans="1:15" ht="12.75">
      <c r="A68" s="249"/>
      <c r="B68" s="253"/>
      <c r="C68" s="809" t="s">
        <v>2595</v>
      </c>
      <c r="D68" s="810"/>
      <c r="E68" s="254">
        <v>1.74</v>
      </c>
      <c r="F68" s="255"/>
      <c r="G68" s="256"/>
      <c r="H68" s="257"/>
      <c r="I68" s="251"/>
      <c r="J68" s="258"/>
      <c r="K68" s="251"/>
      <c r="M68" s="252" t="s">
        <v>2595</v>
      </c>
      <c r="O68" s="240"/>
    </row>
    <row r="69" spans="1:80" ht="12.75">
      <c r="A69" s="241">
        <v>17</v>
      </c>
      <c r="B69" s="242" t="s">
        <v>2596</v>
      </c>
      <c r="C69" s="243" t="s">
        <v>2597</v>
      </c>
      <c r="D69" s="244" t="s">
        <v>186</v>
      </c>
      <c r="E69" s="245">
        <v>0.315</v>
      </c>
      <c r="F69" s="828"/>
      <c r="G69" s="246">
        <f>E69*F69</f>
        <v>0</v>
      </c>
      <c r="H69" s="247">
        <v>2.525</v>
      </c>
      <c r="I69" s="248">
        <f>E69*H69</f>
        <v>0.7953749999999999</v>
      </c>
      <c r="J69" s="247">
        <v>0</v>
      </c>
      <c r="K69" s="248">
        <f>E69*J69</f>
        <v>0</v>
      </c>
      <c r="O69" s="240">
        <v>2</v>
      </c>
      <c r="AA69" s="213">
        <v>1</v>
      </c>
      <c r="AB69" s="213">
        <v>1</v>
      </c>
      <c r="AC69" s="213">
        <v>1</v>
      </c>
      <c r="AZ69" s="213">
        <v>1</v>
      </c>
      <c r="BA69" s="213">
        <f>IF(AZ69=1,G69,0)</f>
        <v>0</v>
      </c>
      <c r="BB69" s="213">
        <f>IF(AZ69=2,G69,0)</f>
        <v>0</v>
      </c>
      <c r="BC69" s="213">
        <f>IF(AZ69=3,G69,0)</f>
        <v>0</v>
      </c>
      <c r="BD69" s="213">
        <f>IF(AZ69=4,G69,0)</f>
        <v>0</v>
      </c>
      <c r="BE69" s="213">
        <f>IF(AZ69=5,G69,0)</f>
        <v>0</v>
      </c>
      <c r="CA69" s="240">
        <v>1</v>
      </c>
      <c r="CB69" s="240">
        <v>1</v>
      </c>
    </row>
    <row r="70" spans="1:15" ht="12.75">
      <c r="A70" s="249"/>
      <c r="B70" s="250"/>
      <c r="C70" s="768" t="s">
        <v>2598</v>
      </c>
      <c r="D70" s="769"/>
      <c r="E70" s="769"/>
      <c r="F70" s="769"/>
      <c r="G70" s="770"/>
      <c r="I70" s="251"/>
      <c r="K70" s="251"/>
      <c r="L70" s="252" t="s">
        <v>2598</v>
      </c>
      <c r="O70" s="240">
        <v>3</v>
      </c>
    </row>
    <row r="71" spans="1:15" ht="12.75">
      <c r="A71" s="249"/>
      <c r="B71" s="253"/>
      <c r="C71" s="809" t="s">
        <v>2599</v>
      </c>
      <c r="D71" s="810"/>
      <c r="E71" s="254">
        <v>0.207</v>
      </c>
      <c r="F71" s="255"/>
      <c r="G71" s="256"/>
      <c r="H71" s="257"/>
      <c r="I71" s="251"/>
      <c r="J71" s="258"/>
      <c r="K71" s="251"/>
      <c r="M71" s="252" t="s">
        <v>2599</v>
      </c>
      <c r="O71" s="240"/>
    </row>
    <row r="72" spans="1:15" ht="12.75">
      <c r="A72" s="249"/>
      <c r="B72" s="253"/>
      <c r="C72" s="809" t="s">
        <v>2600</v>
      </c>
      <c r="D72" s="810"/>
      <c r="E72" s="254">
        <v>0.108</v>
      </c>
      <c r="F72" s="255"/>
      <c r="G72" s="256"/>
      <c r="H72" s="257"/>
      <c r="I72" s="251"/>
      <c r="J72" s="258"/>
      <c r="K72" s="251"/>
      <c r="M72" s="252" t="s">
        <v>2600</v>
      </c>
      <c r="O72" s="240"/>
    </row>
    <row r="73" spans="1:57" ht="12.75">
      <c r="A73" s="259"/>
      <c r="B73" s="260" t="s">
        <v>96</v>
      </c>
      <c r="C73" s="261" t="s">
        <v>268</v>
      </c>
      <c r="D73" s="262"/>
      <c r="E73" s="263"/>
      <c r="F73" s="264"/>
      <c r="G73" s="265">
        <f>SUM(G63:G72)</f>
        <v>0</v>
      </c>
      <c r="H73" s="266"/>
      <c r="I73" s="267">
        <f>SUM(I63:I72)</f>
        <v>0.8635134</v>
      </c>
      <c r="J73" s="266"/>
      <c r="K73" s="267">
        <f>SUM(K63:K72)</f>
        <v>0</v>
      </c>
      <c r="O73" s="240">
        <v>4</v>
      </c>
      <c r="BA73" s="268">
        <f>SUM(BA63:BA72)</f>
        <v>0</v>
      </c>
      <c r="BB73" s="268">
        <f>SUM(BB63:BB72)</f>
        <v>0</v>
      </c>
      <c r="BC73" s="268">
        <f>SUM(BC63:BC72)</f>
        <v>0</v>
      </c>
      <c r="BD73" s="268">
        <f>SUM(BD63:BD72)</f>
        <v>0</v>
      </c>
      <c r="BE73" s="268">
        <f>SUM(BE63:BE72)</f>
        <v>0</v>
      </c>
    </row>
    <row r="74" spans="1:15" ht="12.75">
      <c r="A74" s="230" t="s">
        <v>93</v>
      </c>
      <c r="B74" s="231" t="s">
        <v>311</v>
      </c>
      <c r="C74" s="232" t="s">
        <v>312</v>
      </c>
      <c r="D74" s="233"/>
      <c r="E74" s="234"/>
      <c r="F74" s="234"/>
      <c r="G74" s="235"/>
      <c r="H74" s="236"/>
      <c r="I74" s="237"/>
      <c r="J74" s="238"/>
      <c r="K74" s="239"/>
      <c r="O74" s="240">
        <v>1</v>
      </c>
    </row>
    <row r="75" spans="1:80" ht="12.75">
      <c r="A75" s="241">
        <v>18</v>
      </c>
      <c r="B75" s="242" t="s">
        <v>2601</v>
      </c>
      <c r="C75" s="243" t="s">
        <v>2602</v>
      </c>
      <c r="D75" s="244" t="s">
        <v>183</v>
      </c>
      <c r="E75" s="245">
        <v>1.305</v>
      </c>
      <c r="F75" s="828"/>
      <c r="G75" s="246">
        <f>E75*F75</f>
        <v>0</v>
      </c>
      <c r="H75" s="247">
        <v>0.29785</v>
      </c>
      <c r="I75" s="248">
        <f>E75*H75</f>
        <v>0.38869424999999996</v>
      </c>
      <c r="J75" s="247"/>
      <c r="K75" s="248">
        <f>E75*J75</f>
        <v>0</v>
      </c>
      <c r="O75" s="240">
        <v>2</v>
      </c>
      <c r="AA75" s="213">
        <v>12</v>
      </c>
      <c r="AB75" s="213">
        <v>0</v>
      </c>
      <c r="AC75" s="213">
        <v>6</v>
      </c>
      <c r="AZ75" s="213">
        <v>1</v>
      </c>
      <c r="BA75" s="213">
        <f>IF(AZ75=1,G75,0)</f>
        <v>0</v>
      </c>
      <c r="BB75" s="213">
        <f>IF(AZ75=2,G75,0)</f>
        <v>0</v>
      </c>
      <c r="BC75" s="213">
        <f>IF(AZ75=3,G75,0)</f>
        <v>0</v>
      </c>
      <c r="BD75" s="213">
        <f>IF(AZ75=4,G75,0)</f>
        <v>0</v>
      </c>
      <c r="BE75" s="213">
        <f>IF(AZ75=5,G75,0)</f>
        <v>0</v>
      </c>
      <c r="CA75" s="240">
        <v>12</v>
      </c>
      <c r="CB75" s="240">
        <v>0</v>
      </c>
    </row>
    <row r="76" spans="1:15" ht="12.75">
      <c r="A76" s="249"/>
      <c r="B76" s="253"/>
      <c r="C76" s="809" t="s">
        <v>2603</v>
      </c>
      <c r="D76" s="810"/>
      <c r="E76" s="254">
        <v>1.305</v>
      </c>
      <c r="F76" s="255"/>
      <c r="G76" s="256"/>
      <c r="H76" s="257"/>
      <c r="I76" s="251"/>
      <c r="J76" s="258"/>
      <c r="K76" s="251"/>
      <c r="M76" s="252" t="s">
        <v>2603</v>
      </c>
      <c r="O76" s="240"/>
    </row>
    <row r="77" spans="1:80" ht="12.75">
      <c r="A77" s="241">
        <v>19</v>
      </c>
      <c r="B77" s="242" t="s">
        <v>2604</v>
      </c>
      <c r="C77" s="243" t="s">
        <v>2605</v>
      </c>
      <c r="D77" s="244" t="s">
        <v>183</v>
      </c>
      <c r="E77" s="245">
        <v>1.0238</v>
      </c>
      <c r="F77" s="828"/>
      <c r="G77" s="246">
        <f>E77*F77</f>
        <v>0</v>
      </c>
      <c r="H77" s="247">
        <v>0.06809</v>
      </c>
      <c r="I77" s="248">
        <f>E77*H77</f>
        <v>0.069710542</v>
      </c>
      <c r="J77" s="247"/>
      <c r="K77" s="248">
        <f>E77*J77</f>
        <v>0</v>
      </c>
      <c r="O77" s="240">
        <v>2</v>
      </c>
      <c r="AA77" s="213">
        <v>12</v>
      </c>
      <c r="AB77" s="213">
        <v>0</v>
      </c>
      <c r="AC77" s="213">
        <v>7</v>
      </c>
      <c r="AZ77" s="213">
        <v>1</v>
      </c>
      <c r="BA77" s="213">
        <f>IF(AZ77=1,G77,0)</f>
        <v>0</v>
      </c>
      <c r="BB77" s="213">
        <f>IF(AZ77=2,G77,0)</f>
        <v>0</v>
      </c>
      <c r="BC77" s="213">
        <f>IF(AZ77=3,G77,0)</f>
        <v>0</v>
      </c>
      <c r="BD77" s="213">
        <f>IF(AZ77=4,G77,0)</f>
        <v>0</v>
      </c>
      <c r="BE77" s="213">
        <f>IF(AZ77=5,G77,0)</f>
        <v>0</v>
      </c>
      <c r="CA77" s="240">
        <v>12</v>
      </c>
      <c r="CB77" s="240">
        <v>0</v>
      </c>
    </row>
    <row r="78" spans="1:15" ht="12.75">
      <c r="A78" s="249"/>
      <c r="B78" s="250"/>
      <c r="C78" s="768"/>
      <c r="D78" s="769"/>
      <c r="E78" s="769"/>
      <c r="F78" s="769"/>
      <c r="G78" s="770"/>
      <c r="I78" s="251"/>
      <c r="K78" s="251"/>
      <c r="L78" s="252"/>
      <c r="O78" s="240">
        <v>3</v>
      </c>
    </row>
    <row r="79" spans="1:15" ht="12.75">
      <c r="A79" s="249"/>
      <c r="B79" s="253"/>
      <c r="C79" s="809" t="s">
        <v>2606</v>
      </c>
      <c r="D79" s="810"/>
      <c r="E79" s="254">
        <v>1.0238</v>
      </c>
      <c r="F79" s="255"/>
      <c r="G79" s="256"/>
      <c r="H79" s="257"/>
      <c r="I79" s="251"/>
      <c r="J79" s="258"/>
      <c r="K79" s="251"/>
      <c r="M79" s="252" t="s">
        <v>2606</v>
      </c>
      <c r="O79" s="240"/>
    </row>
    <row r="80" spans="1:80" ht="12.75">
      <c r="A80" s="241">
        <v>20</v>
      </c>
      <c r="B80" s="242" t="s">
        <v>2607</v>
      </c>
      <c r="C80" s="243" t="s">
        <v>2608</v>
      </c>
      <c r="D80" s="244" t="s">
        <v>355</v>
      </c>
      <c r="E80" s="245">
        <v>2</v>
      </c>
      <c r="F80" s="828"/>
      <c r="G80" s="246">
        <f>E80*F80</f>
        <v>0</v>
      </c>
      <c r="H80" s="247">
        <v>0.02575</v>
      </c>
      <c r="I80" s="248">
        <f>E80*H80</f>
        <v>0.0515</v>
      </c>
      <c r="J80" s="247">
        <v>0</v>
      </c>
      <c r="K80" s="248">
        <f>E80*J80</f>
        <v>0</v>
      </c>
      <c r="O80" s="240">
        <v>2</v>
      </c>
      <c r="AA80" s="213">
        <v>1</v>
      </c>
      <c r="AB80" s="213">
        <v>1</v>
      </c>
      <c r="AC80" s="213">
        <v>1</v>
      </c>
      <c r="AZ80" s="213">
        <v>1</v>
      </c>
      <c r="BA80" s="213">
        <f>IF(AZ80=1,G80,0)</f>
        <v>0</v>
      </c>
      <c r="BB80" s="213">
        <f>IF(AZ80=2,G80,0)</f>
        <v>0</v>
      </c>
      <c r="BC80" s="213">
        <f>IF(AZ80=3,G80,0)</f>
        <v>0</v>
      </c>
      <c r="BD80" s="213">
        <f>IF(AZ80=4,G80,0)</f>
        <v>0</v>
      </c>
      <c r="BE80" s="213">
        <f>IF(AZ80=5,G80,0)</f>
        <v>0</v>
      </c>
      <c r="CA80" s="240">
        <v>1</v>
      </c>
      <c r="CB80" s="240">
        <v>1</v>
      </c>
    </row>
    <row r="81" spans="1:15" ht="12.75">
      <c r="A81" s="249"/>
      <c r="B81" s="250"/>
      <c r="C81" s="768" t="s">
        <v>2609</v>
      </c>
      <c r="D81" s="769"/>
      <c r="E81" s="769"/>
      <c r="F81" s="769"/>
      <c r="G81" s="770"/>
      <c r="I81" s="251"/>
      <c r="K81" s="251"/>
      <c r="L81" s="252" t="s">
        <v>2609</v>
      </c>
      <c r="O81" s="240">
        <v>3</v>
      </c>
    </row>
    <row r="82" spans="1:15" ht="12.75">
      <c r="A82" s="249"/>
      <c r="B82" s="253"/>
      <c r="C82" s="809" t="s">
        <v>2610</v>
      </c>
      <c r="D82" s="810"/>
      <c r="E82" s="254">
        <v>2</v>
      </c>
      <c r="F82" s="255"/>
      <c r="G82" s="256"/>
      <c r="H82" s="257"/>
      <c r="I82" s="251"/>
      <c r="J82" s="258"/>
      <c r="K82" s="251"/>
      <c r="M82" s="252" t="s">
        <v>2610</v>
      </c>
      <c r="O82" s="240"/>
    </row>
    <row r="83" spans="1:57" ht="12.75">
      <c r="A83" s="259"/>
      <c r="B83" s="260" t="s">
        <v>96</v>
      </c>
      <c r="C83" s="261" t="s">
        <v>313</v>
      </c>
      <c r="D83" s="262"/>
      <c r="E83" s="263"/>
      <c r="F83" s="264"/>
      <c r="G83" s="265">
        <f>SUM(G74:G82)</f>
        <v>0</v>
      </c>
      <c r="H83" s="266"/>
      <c r="I83" s="267">
        <f>SUM(I74:I82)</f>
        <v>0.5099047919999999</v>
      </c>
      <c r="J83" s="266"/>
      <c r="K83" s="267">
        <f>SUM(K74:K82)</f>
        <v>0</v>
      </c>
      <c r="O83" s="240">
        <v>4</v>
      </c>
      <c r="BA83" s="268">
        <f>SUM(BA74:BA82)</f>
        <v>0</v>
      </c>
      <c r="BB83" s="268">
        <f>SUM(BB74:BB82)</f>
        <v>0</v>
      </c>
      <c r="BC83" s="268">
        <f>SUM(BC74:BC82)</f>
        <v>0</v>
      </c>
      <c r="BD83" s="268">
        <f>SUM(BD74:BD82)</f>
        <v>0</v>
      </c>
      <c r="BE83" s="268">
        <f>SUM(BE74:BE82)</f>
        <v>0</v>
      </c>
    </row>
    <row r="84" spans="1:15" ht="12.75">
      <c r="A84" s="230" t="s">
        <v>93</v>
      </c>
      <c r="B84" s="231" t="s">
        <v>644</v>
      </c>
      <c r="C84" s="232" t="s">
        <v>645</v>
      </c>
      <c r="D84" s="233"/>
      <c r="E84" s="234"/>
      <c r="F84" s="234"/>
      <c r="G84" s="235"/>
      <c r="H84" s="236"/>
      <c r="I84" s="237"/>
      <c r="J84" s="238"/>
      <c r="K84" s="239"/>
      <c r="O84" s="240">
        <v>1</v>
      </c>
    </row>
    <row r="85" spans="1:80" ht="12.75">
      <c r="A85" s="241">
        <v>21</v>
      </c>
      <c r="B85" s="242" t="s">
        <v>2611</v>
      </c>
      <c r="C85" s="243" t="s">
        <v>2612</v>
      </c>
      <c r="D85" s="244" t="s">
        <v>183</v>
      </c>
      <c r="E85" s="245">
        <v>2.8102</v>
      </c>
      <c r="F85" s="828"/>
      <c r="G85" s="246">
        <f>E85*F85</f>
        <v>0</v>
      </c>
      <c r="H85" s="247">
        <v>0.01722</v>
      </c>
      <c r="I85" s="248">
        <f>E85*H85</f>
        <v>0.048391644</v>
      </c>
      <c r="J85" s="247">
        <v>0</v>
      </c>
      <c r="K85" s="248">
        <f>E85*J85</f>
        <v>0</v>
      </c>
      <c r="O85" s="240">
        <v>2</v>
      </c>
      <c r="AA85" s="213">
        <v>1</v>
      </c>
      <c r="AB85" s="213">
        <v>1</v>
      </c>
      <c r="AC85" s="213">
        <v>1</v>
      </c>
      <c r="AZ85" s="213">
        <v>1</v>
      </c>
      <c r="BA85" s="213">
        <f>IF(AZ85=1,G85,0)</f>
        <v>0</v>
      </c>
      <c r="BB85" s="213">
        <f>IF(AZ85=2,G85,0)</f>
        <v>0</v>
      </c>
      <c r="BC85" s="213">
        <f>IF(AZ85=3,G85,0)</f>
        <v>0</v>
      </c>
      <c r="BD85" s="213">
        <f>IF(AZ85=4,G85,0)</f>
        <v>0</v>
      </c>
      <c r="BE85" s="213">
        <f>IF(AZ85=5,G85,0)</f>
        <v>0</v>
      </c>
      <c r="CA85" s="240">
        <v>1</v>
      </c>
      <c r="CB85" s="240">
        <v>1</v>
      </c>
    </row>
    <row r="86" spans="1:15" ht="12.75">
      <c r="A86" s="249"/>
      <c r="B86" s="253"/>
      <c r="C86" s="809" t="s">
        <v>2613</v>
      </c>
      <c r="D86" s="810"/>
      <c r="E86" s="254">
        <v>1.7077</v>
      </c>
      <c r="F86" s="255"/>
      <c r="G86" s="256"/>
      <c r="H86" s="257"/>
      <c r="I86" s="251"/>
      <c r="J86" s="258"/>
      <c r="K86" s="251"/>
      <c r="M86" s="252" t="s">
        <v>2613</v>
      </c>
      <c r="O86" s="240"/>
    </row>
    <row r="87" spans="1:15" ht="12.75">
      <c r="A87" s="249"/>
      <c r="B87" s="253"/>
      <c r="C87" s="809" t="s">
        <v>2614</v>
      </c>
      <c r="D87" s="810"/>
      <c r="E87" s="254">
        <v>1.1025</v>
      </c>
      <c r="F87" s="255"/>
      <c r="G87" s="256"/>
      <c r="H87" s="257"/>
      <c r="I87" s="251"/>
      <c r="J87" s="258"/>
      <c r="K87" s="251"/>
      <c r="M87" s="252" t="s">
        <v>2614</v>
      </c>
      <c r="O87" s="240"/>
    </row>
    <row r="88" spans="1:57" ht="12.75">
      <c r="A88" s="259"/>
      <c r="B88" s="260" t="s">
        <v>96</v>
      </c>
      <c r="C88" s="261" t="s">
        <v>646</v>
      </c>
      <c r="D88" s="262"/>
      <c r="E88" s="263"/>
      <c r="F88" s="264"/>
      <c r="G88" s="265">
        <f>SUM(G84:G87)</f>
        <v>0</v>
      </c>
      <c r="H88" s="266"/>
      <c r="I88" s="267">
        <f>SUM(I84:I87)</f>
        <v>0.048391644</v>
      </c>
      <c r="J88" s="266"/>
      <c r="K88" s="267">
        <f>SUM(K84:K87)</f>
        <v>0</v>
      </c>
      <c r="O88" s="240">
        <v>4</v>
      </c>
      <c r="BA88" s="268">
        <f>SUM(BA84:BA87)</f>
        <v>0</v>
      </c>
      <c r="BB88" s="268">
        <f>SUM(BB84:BB87)</f>
        <v>0</v>
      </c>
      <c r="BC88" s="268">
        <f>SUM(BC84:BC87)</f>
        <v>0</v>
      </c>
      <c r="BD88" s="268">
        <f>SUM(BD84:BD87)</f>
        <v>0</v>
      </c>
      <c r="BE88" s="268">
        <f>SUM(BE84:BE87)</f>
        <v>0</v>
      </c>
    </row>
    <row r="89" spans="1:15" ht="12.75">
      <c r="A89" s="230" t="s">
        <v>93</v>
      </c>
      <c r="B89" s="231" t="s">
        <v>2615</v>
      </c>
      <c r="C89" s="232" t="s">
        <v>2616</v>
      </c>
      <c r="D89" s="233"/>
      <c r="E89" s="234"/>
      <c r="F89" s="234"/>
      <c r="G89" s="235"/>
      <c r="H89" s="236"/>
      <c r="I89" s="237"/>
      <c r="J89" s="238"/>
      <c r="K89" s="239"/>
      <c r="O89" s="240">
        <v>1</v>
      </c>
    </row>
    <row r="90" spans="1:80" ht="12.75">
      <c r="A90" s="241">
        <v>22</v>
      </c>
      <c r="B90" s="242" t="s">
        <v>379</v>
      </c>
      <c r="C90" s="243" t="s">
        <v>380</v>
      </c>
      <c r="D90" s="244" t="s">
        <v>186</v>
      </c>
      <c r="E90" s="245">
        <v>0.0224</v>
      </c>
      <c r="F90" s="828"/>
      <c r="G90" s="246">
        <f>E90*F90</f>
        <v>0</v>
      </c>
      <c r="H90" s="247">
        <v>2.525</v>
      </c>
      <c r="I90" s="248">
        <f>E90*H90</f>
        <v>0.05656</v>
      </c>
      <c r="J90" s="247">
        <v>0</v>
      </c>
      <c r="K90" s="248">
        <f>E90*J90</f>
        <v>0</v>
      </c>
      <c r="O90" s="240">
        <v>2</v>
      </c>
      <c r="AA90" s="213">
        <v>1</v>
      </c>
      <c r="AB90" s="213">
        <v>1</v>
      </c>
      <c r="AC90" s="213">
        <v>1</v>
      </c>
      <c r="AZ90" s="213">
        <v>1</v>
      </c>
      <c r="BA90" s="213">
        <f>IF(AZ90=1,G90,0)</f>
        <v>0</v>
      </c>
      <c r="BB90" s="213">
        <f>IF(AZ90=2,G90,0)</f>
        <v>0</v>
      </c>
      <c r="BC90" s="213">
        <f>IF(AZ90=3,G90,0)</f>
        <v>0</v>
      </c>
      <c r="BD90" s="213">
        <f>IF(AZ90=4,G90,0)</f>
        <v>0</v>
      </c>
      <c r="BE90" s="213">
        <f>IF(AZ90=5,G90,0)</f>
        <v>0</v>
      </c>
      <c r="CA90" s="240">
        <v>1</v>
      </c>
      <c r="CB90" s="240">
        <v>1</v>
      </c>
    </row>
    <row r="91" spans="1:15" ht="12.75">
      <c r="A91" s="249"/>
      <c r="B91" s="250"/>
      <c r="C91" s="768"/>
      <c r="D91" s="769"/>
      <c r="E91" s="769"/>
      <c r="F91" s="769"/>
      <c r="G91" s="770"/>
      <c r="I91" s="251"/>
      <c r="K91" s="251"/>
      <c r="L91" s="252"/>
      <c r="O91" s="240">
        <v>3</v>
      </c>
    </row>
    <row r="92" spans="1:15" ht="12.75">
      <c r="A92" s="249"/>
      <c r="B92" s="253"/>
      <c r="C92" s="809" t="s">
        <v>2618</v>
      </c>
      <c r="D92" s="810"/>
      <c r="E92" s="254">
        <v>0.0224</v>
      </c>
      <c r="F92" s="255"/>
      <c r="G92" s="256"/>
      <c r="H92" s="257"/>
      <c r="I92" s="251"/>
      <c r="J92" s="258"/>
      <c r="K92" s="251"/>
      <c r="M92" s="252" t="s">
        <v>2618</v>
      </c>
      <c r="O92" s="240"/>
    </row>
    <row r="93" spans="1:57" ht="12.75">
      <c r="A93" s="259"/>
      <c r="B93" s="260" t="s">
        <v>96</v>
      </c>
      <c r="C93" s="261" t="s">
        <v>2617</v>
      </c>
      <c r="D93" s="262"/>
      <c r="E93" s="263"/>
      <c r="F93" s="264"/>
      <c r="G93" s="265">
        <f>SUM(G89:G92)</f>
        <v>0</v>
      </c>
      <c r="H93" s="266"/>
      <c r="I93" s="267">
        <f>SUM(I89:I92)</f>
        <v>0.05656</v>
      </c>
      <c r="J93" s="266"/>
      <c r="K93" s="267">
        <f>SUM(K89:K92)</f>
        <v>0</v>
      </c>
      <c r="O93" s="240">
        <v>4</v>
      </c>
      <c r="BA93" s="268">
        <f>SUM(BA89:BA92)</f>
        <v>0</v>
      </c>
      <c r="BB93" s="268">
        <f>SUM(BB89:BB92)</f>
        <v>0</v>
      </c>
      <c r="BC93" s="268">
        <f>SUM(BC89:BC92)</f>
        <v>0</v>
      </c>
      <c r="BD93" s="268">
        <f>SUM(BD89:BD92)</f>
        <v>0</v>
      </c>
      <c r="BE93" s="268">
        <f>SUM(BE89:BE92)</f>
        <v>0</v>
      </c>
    </row>
    <row r="94" spans="1:15" ht="12.75">
      <c r="A94" s="230" t="s">
        <v>93</v>
      </c>
      <c r="B94" s="231" t="s">
        <v>2619</v>
      </c>
      <c r="C94" s="232" t="s">
        <v>2620</v>
      </c>
      <c r="D94" s="233"/>
      <c r="E94" s="234"/>
      <c r="F94" s="234"/>
      <c r="G94" s="235"/>
      <c r="H94" s="236"/>
      <c r="I94" s="237"/>
      <c r="J94" s="238"/>
      <c r="K94" s="239"/>
      <c r="O94" s="240">
        <v>1</v>
      </c>
    </row>
    <row r="95" spans="1:80" ht="12.75">
      <c r="A95" s="241">
        <v>23</v>
      </c>
      <c r="B95" s="242" t="s">
        <v>2622</v>
      </c>
      <c r="C95" s="243" t="s">
        <v>2623</v>
      </c>
      <c r="D95" s="244" t="s">
        <v>186</v>
      </c>
      <c r="E95" s="245">
        <v>0.108</v>
      </c>
      <c r="F95" s="828"/>
      <c r="G95" s="246">
        <f>E95*F95</f>
        <v>0</v>
      </c>
      <c r="H95" s="247">
        <v>0.00182</v>
      </c>
      <c r="I95" s="248">
        <f>E95*H95</f>
        <v>0.00019656</v>
      </c>
      <c r="J95" s="247">
        <v>-2.2</v>
      </c>
      <c r="K95" s="248">
        <f>E95*J95</f>
        <v>-0.2376</v>
      </c>
      <c r="O95" s="240">
        <v>2</v>
      </c>
      <c r="AA95" s="213">
        <v>1</v>
      </c>
      <c r="AB95" s="213">
        <v>1</v>
      </c>
      <c r="AC95" s="213">
        <v>1</v>
      </c>
      <c r="AZ95" s="213">
        <v>1</v>
      </c>
      <c r="BA95" s="213">
        <f>IF(AZ95=1,G95,0)</f>
        <v>0</v>
      </c>
      <c r="BB95" s="213">
        <f>IF(AZ95=2,G95,0)</f>
        <v>0</v>
      </c>
      <c r="BC95" s="213">
        <f>IF(AZ95=3,G95,0)</f>
        <v>0</v>
      </c>
      <c r="BD95" s="213">
        <f>IF(AZ95=4,G95,0)</f>
        <v>0</v>
      </c>
      <c r="BE95" s="213">
        <f>IF(AZ95=5,G95,0)</f>
        <v>0</v>
      </c>
      <c r="CA95" s="240">
        <v>1</v>
      </c>
      <c r="CB95" s="240">
        <v>1</v>
      </c>
    </row>
    <row r="96" spans="1:15" ht="12.75">
      <c r="A96" s="249"/>
      <c r="B96" s="250"/>
      <c r="C96" s="768" t="s">
        <v>2624</v>
      </c>
      <c r="D96" s="769"/>
      <c r="E96" s="769"/>
      <c r="F96" s="769"/>
      <c r="G96" s="770"/>
      <c r="I96" s="251"/>
      <c r="K96" s="251"/>
      <c r="L96" s="252" t="s">
        <v>2624</v>
      </c>
      <c r="O96" s="240">
        <v>3</v>
      </c>
    </row>
    <row r="97" spans="1:15" ht="12.75">
      <c r="A97" s="249"/>
      <c r="B97" s="253"/>
      <c r="C97" s="809" t="s">
        <v>2625</v>
      </c>
      <c r="D97" s="810"/>
      <c r="E97" s="254">
        <v>0.108</v>
      </c>
      <c r="F97" s="255"/>
      <c r="G97" s="256"/>
      <c r="H97" s="257"/>
      <c r="I97" s="251"/>
      <c r="J97" s="258"/>
      <c r="K97" s="251"/>
      <c r="M97" s="252" t="s">
        <v>2625</v>
      </c>
      <c r="O97" s="240"/>
    </row>
    <row r="98" spans="1:80" ht="12.75">
      <c r="A98" s="241">
        <v>24</v>
      </c>
      <c r="B98" s="242" t="s">
        <v>2626</v>
      </c>
      <c r="C98" s="243" t="s">
        <v>2627</v>
      </c>
      <c r="D98" s="244" t="s">
        <v>183</v>
      </c>
      <c r="E98" s="245">
        <v>0.595</v>
      </c>
      <c r="F98" s="828"/>
      <c r="G98" s="246">
        <f>E98*F98</f>
        <v>0</v>
      </c>
      <c r="H98" s="247">
        <v>0.00165</v>
      </c>
      <c r="I98" s="248">
        <f>E98*H98</f>
        <v>0.00098175</v>
      </c>
      <c r="J98" s="247">
        <v>-0.27</v>
      </c>
      <c r="K98" s="248">
        <f>E98*J98</f>
        <v>-0.16065000000000002</v>
      </c>
      <c r="O98" s="240">
        <v>2</v>
      </c>
      <c r="AA98" s="213">
        <v>1</v>
      </c>
      <c r="AB98" s="213">
        <v>1</v>
      </c>
      <c r="AC98" s="213">
        <v>1</v>
      </c>
      <c r="AZ98" s="213">
        <v>1</v>
      </c>
      <c r="BA98" s="213">
        <f>IF(AZ98=1,G98,0)</f>
        <v>0</v>
      </c>
      <c r="BB98" s="213">
        <f>IF(AZ98=2,G98,0)</f>
        <v>0</v>
      </c>
      <c r="BC98" s="213">
        <f>IF(AZ98=3,G98,0)</f>
        <v>0</v>
      </c>
      <c r="BD98" s="213">
        <f>IF(AZ98=4,G98,0)</f>
        <v>0</v>
      </c>
      <c r="BE98" s="213">
        <f>IF(AZ98=5,G98,0)</f>
        <v>0</v>
      </c>
      <c r="CA98" s="240">
        <v>1</v>
      </c>
      <c r="CB98" s="240">
        <v>1</v>
      </c>
    </row>
    <row r="99" spans="1:15" ht="12.75">
      <c r="A99" s="249"/>
      <c r="B99" s="250"/>
      <c r="C99" s="768"/>
      <c r="D99" s="769"/>
      <c r="E99" s="769"/>
      <c r="F99" s="769"/>
      <c r="G99" s="770"/>
      <c r="I99" s="251"/>
      <c r="K99" s="251"/>
      <c r="L99" s="252"/>
      <c r="O99" s="240">
        <v>3</v>
      </c>
    </row>
    <row r="100" spans="1:15" ht="12.75">
      <c r="A100" s="249"/>
      <c r="B100" s="253"/>
      <c r="C100" s="809" t="s">
        <v>2628</v>
      </c>
      <c r="D100" s="810"/>
      <c r="E100" s="254">
        <v>0.595</v>
      </c>
      <c r="F100" s="255"/>
      <c r="G100" s="256"/>
      <c r="H100" s="257"/>
      <c r="I100" s="251"/>
      <c r="J100" s="258"/>
      <c r="K100" s="251"/>
      <c r="M100" s="252" t="s">
        <v>2628</v>
      </c>
      <c r="O100" s="240"/>
    </row>
    <row r="101" spans="1:57" ht="12.75">
      <c r="A101" s="259"/>
      <c r="B101" s="260" t="s">
        <v>96</v>
      </c>
      <c r="C101" s="261" t="s">
        <v>2621</v>
      </c>
      <c r="D101" s="262"/>
      <c r="E101" s="263"/>
      <c r="F101" s="264"/>
      <c r="G101" s="265">
        <f>SUM(G94:G100)</f>
        <v>0</v>
      </c>
      <c r="H101" s="266"/>
      <c r="I101" s="267">
        <f>SUM(I94:I100)</f>
        <v>0.00117831</v>
      </c>
      <c r="J101" s="266"/>
      <c r="K101" s="267">
        <f>SUM(K94:K100)</f>
        <v>-0.39825</v>
      </c>
      <c r="O101" s="240">
        <v>4</v>
      </c>
      <c r="BA101" s="268">
        <f>SUM(BA94:BA100)</f>
        <v>0</v>
      </c>
      <c r="BB101" s="268">
        <f>SUM(BB94:BB100)</f>
        <v>0</v>
      </c>
      <c r="BC101" s="268">
        <f>SUM(BC94:BC100)</f>
        <v>0</v>
      </c>
      <c r="BD101" s="268">
        <f>SUM(BD94:BD100)</f>
        <v>0</v>
      </c>
      <c r="BE101" s="268">
        <f>SUM(BE94:BE100)</f>
        <v>0</v>
      </c>
    </row>
    <row r="102" spans="1:15" ht="12.75">
      <c r="A102" s="230" t="s">
        <v>93</v>
      </c>
      <c r="B102" s="231" t="s">
        <v>899</v>
      </c>
      <c r="C102" s="232" t="s">
        <v>900</v>
      </c>
      <c r="D102" s="233"/>
      <c r="E102" s="234"/>
      <c r="F102" s="234"/>
      <c r="G102" s="235"/>
      <c r="H102" s="236"/>
      <c r="I102" s="237"/>
      <c r="J102" s="238"/>
      <c r="K102" s="239"/>
      <c r="O102" s="240">
        <v>1</v>
      </c>
    </row>
    <row r="103" spans="1:80" ht="12.75">
      <c r="A103" s="241">
        <v>25</v>
      </c>
      <c r="B103" s="242" t="s">
        <v>2629</v>
      </c>
      <c r="C103" s="243" t="s">
        <v>2630</v>
      </c>
      <c r="D103" s="244" t="s">
        <v>309</v>
      </c>
      <c r="E103" s="245">
        <v>6.779243146</v>
      </c>
      <c r="F103" s="828"/>
      <c r="G103" s="246">
        <f>E103*F103</f>
        <v>0</v>
      </c>
      <c r="H103" s="247">
        <v>0</v>
      </c>
      <c r="I103" s="248">
        <f>E103*H103</f>
        <v>0</v>
      </c>
      <c r="J103" s="247"/>
      <c r="K103" s="248">
        <f>E103*J103</f>
        <v>0</v>
      </c>
      <c r="O103" s="240">
        <v>2</v>
      </c>
      <c r="AA103" s="213">
        <v>7</v>
      </c>
      <c r="AB103" s="213">
        <v>1</v>
      </c>
      <c r="AC103" s="213">
        <v>2</v>
      </c>
      <c r="AZ103" s="213">
        <v>1</v>
      </c>
      <c r="BA103" s="213">
        <f>IF(AZ103=1,G103,0)</f>
        <v>0</v>
      </c>
      <c r="BB103" s="213">
        <f>IF(AZ103=2,G103,0)</f>
        <v>0</v>
      </c>
      <c r="BC103" s="213">
        <f>IF(AZ103=3,G103,0)</f>
        <v>0</v>
      </c>
      <c r="BD103" s="213">
        <f>IF(AZ103=4,G103,0)</f>
        <v>0</v>
      </c>
      <c r="BE103" s="213">
        <f>IF(AZ103=5,G103,0)</f>
        <v>0</v>
      </c>
      <c r="CA103" s="240">
        <v>7</v>
      </c>
      <c r="CB103" s="240">
        <v>1</v>
      </c>
    </row>
    <row r="104" spans="1:57" ht="12.75">
      <c r="A104" s="259"/>
      <c r="B104" s="260" t="s">
        <v>96</v>
      </c>
      <c r="C104" s="261" t="s">
        <v>901</v>
      </c>
      <c r="D104" s="262"/>
      <c r="E104" s="263"/>
      <c r="F104" s="264"/>
      <c r="G104" s="265">
        <f>SUM(G102:G103)</f>
        <v>0</v>
      </c>
      <c r="H104" s="266"/>
      <c r="I104" s="267">
        <f>SUM(I102:I103)</f>
        <v>0</v>
      </c>
      <c r="J104" s="266"/>
      <c r="K104" s="267">
        <f>SUM(K102:K103)</f>
        <v>0</v>
      </c>
      <c r="O104" s="240">
        <v>4</v>
      </c>
      <c r="BA104" s="268">
        <f>SUM(BA102:BA103)</f>
        <v>0</v>
      </c>
      <c r="BB104" s="268">
        <f>SUM(BB102:BB103)</f>
        <v>0</v>
      </c>
      <c r="BC104" s="268">
        <f>SUM(BC102:BC103)</f>
        <v>0</v>
      </c>
      <c r="BD104" s="268">
        <f>SUM(BD102:BD103)</f>
        <v>0</v>
      </c>
      <c r="BE104" s="268">
        <f>SUM(BE102:BE103)</f>
        <v>0</v>
      </c>
    </row>
    <row r="105" spans="1:15" ht="12.75">
      <c r="A105" s="230" t="s">
        <v>93</v>
      </c>
      <c r="B105" s="231" t="s">
        <v>904</v>
      </c>
      <c r="C105" s="232" t="s">
        <v>905</v>
      </c>
      <c r="D105" s="233"/>
      <c r="E105" s="234"/>
      <c r="F105" s="234"/>
      <c r="G105" s="235"/>
      <c r="H105" s="236"/>
      <c r="I105" s="237"/>
      <c r="J105" s="238"/>
      <c r="K105" s="239"/>
      <c r="O105" s="240">
        <v>1</v>
      </c>
    </row>
    <row r="106" spans="1:80" ht="22.5">
      <c r="A106" s="241">
        <v>26</v>
      </c>
      <c r="B106" s="242" t="s">
        <v>909</v>
      </c>
      <c r="C106" s="243" t="s">
        <v>910</v>
      </c>
      <c r="D106" s="244" t="s">
        <v>183</v>
      </c>
      <c r="E106" s="245">
        <v>0.4</v>
      </c>
      <c r="F106" s="828"/>
      <c r="G106" s="246">
        <f>E106*F106</f>
        <v>0</v>
      </c>
      <c r="H106" s="247">
        <v>0.00044</v>
      </c>
      <c r="I106" s="248">
        <f>E106*H106</f>
        <v>0.00017600000000000002</v>
      </c>
      <c r="J106" s="247">
        <v>0</v>
      </c>
      <c r="K106" s="248">
        <f>E106*J106</f>
        <v>0</v>
      </c>
      <c r="O106" s="240">
        <v>2</v>
      </c>
      <c r="AA106" s="213">
        <v>1</v>
      </c>
      <c r="AB106" s="213">
        <v>7</v>
      </c>
      <c r="AC106" s="213">
        <v>7</v>
      </c>
      <c r="AZ106" s="213">
        <v>2</v>
      </c>
      <c r="BA106" s="213">
        <f>IF(AZ106=1,G106,0)</f>
        <v>0</v>
      </c>
      <c r="BB106" s="213">
        <f>IF(AZ106=2,G106,0)</f>
        <v>0</v>
      </c>
      <c r="BC106" s="213">
        <f>IF(AZ106=3,G106,0)</f>
        <v>0</v>
      </c>
      <c r="BD106" s="213">
        <f>IF(AZ106=4,G106,0)</f>
        <v>0</v>
      </c>
      <c r="BE106" s="213">
        <f>IF(AZ106=5,G106,0)</f>
        <v>0</v>
      </c>
      <c r="CA106" s="240">
        <v>1</v>
      </c>
      <c r="CB106" s="240">
        <v>7</v>
      </c>
    </row>
    <row r="107" spans="1:15" ht="12.75">
      <c r="A107" s="249"/>
      <c r="B107" s="253"/>
      <c r="C107" s="809" t="s">
        <v>2631</v>
      </c>
      <c r="D107" s="810"/>
      <c r="E107" s="254">
        <v>0.4</v>
      </c>
      <c r="F107" s="255"/>
      <c r="G107" s="256"/>
      <c r="H107" s="257"/>
      <c r="I107" s="251"/>
      <c r="J107" s="258"/>
      <c r="K107" s="251"/>
      <c r="M107" s="252" t="s">
        <v>2631</v>
      </c>
      <c r="O107" s="240"/>
    </row>
    <row r="108" spans="1:80" ht="22.5">
      <c r="A108" s="241">
        <v>27</v>
      </c>
      <c r="B108" s="242" t="s">
        <v>915</v>
      </c>
      <c r="C108" s="243" t="s">
        <v>916</v>
      </c>
      <c r="D108" s="244" t="s">
        <v>183</v>
      </c>
      <c r="E108" s="245">
        <v>0.4</v>
      </c>
      <c r="F108" s="828"/>
      <c r="G108" s="246">
        <f>E108*F108</f>
        <v>0</v>
      </c>
      <c r="H108" s="247">
        <v>0.00559</v>
      </c>
      <c r="I108" s="248">
        <f>E108*H108</f>
        <v>0.002236</v>
      </c>
      <c r="J108" s="247">
        <v>0</v>
      </c>
      <c r="K108" s="248">
        <f>E108*J108</f>
        <v>0</v>
      </c>
      <c r="O108" s="240">
        <v>2</v>
      </c>
      <c r="AA108" s="213">
        <v>1</v>
      </c>
      <c r="AB108" s="213">
        <v>7</v>
      </c>
      <c r="AC108" s="213">
        <v>7</v>
      </c>
      <c r="AZ108" s="213">
        <v>2</v>
      </c>
      <c r="BA108" s="213">
        <f>IF(AZ108=1,G108,0)</f>
        <v>0</v>
      </c>
      <c r="BB108" s="213">
        <f>IF(AZ108=2,G108,0)</f>
        <v>0</v>
      </c>
      <c r="BC108" s="213">
        <f>IF(AZ108=3,G108,0)</f>
        <v>0</v>
      </c>
      <c r="BD108" s="213">
        <f>IF(AZ108=4,G108,0)</f>
        <v>0</v>
      </c>
      <c r="BE108" s="213">
        <f>IF(AZ108=5,G108,0)</f>
        <v>0</v>
      </c>
      <c r="CA108" s="240">
        <v>1</v>
      </c>
      <c r="CB108" s="240">
        <v>7</v>
      </c>
    </row>
    <row r="109" spans="1:15" ht="12.75">
      <c r="A109" s="249"/>
      <c r="B109" s="253"/>
      <c r="C109" s="809" t="s">
        <v>2631</v>
      </c>
      <c r="D109" s="810"/>
      <c r="E109" s="254">
        <v>0.4</v>
      </c>
      <c r="F109" s="255"/>
      <c r="G109" s="256"/>
      <c r="H109" s="257"/>
      <c r="I109" s="251"/>
      <c r="J109" s="258"/>
      <c r="K109" s="251"/>
      <c r="M109" s="252" t="s">
        <v>2631</v>
      </c>
      <c r="O109" s="240"/>
    </row>
    <row r="110" spans="1:80" ht="22.5">
      <c r="A110" s="241">
        <v>28</v>
      </c>
      <c r="B110" s="242" t="s">
        <v>913</v>
      </c>
      <c r="C110" s="243" t="s">
        <v>914</v>
      </c>
      <c r="D110" s="244" t="s">
        <v>183</v>
      </c>
      <c r="E110" s="245">
        <v>1.4</v>
      </c>
      <c r="F110" s="828"/>
      <c r="G110" s="246">
        <f>E110*F110</f>
        <v>0</v>
      </c>
      <c r="H110" s="247">
        <v>0.00063</v>
      </c>
      <c r="I110" s="248">
        <f>E110*H110</f>
        <v>0.000882</v>
      </c>
      <c r="J110" s="247">
        <v>0</v>
      </c>
      <c r="K110" s="248">
        <f>E110*J110</f>
        <v>0</v>
      </c>
      <c r="O110" s="240">
        <v>2</v>
      </c>
      <c r="AA110" s="213">
        <v>1</v>
      </c>
      <c r="AB110" s="213">
        <v>7</v>
      </c>
      <c r="AC110" s="213">
        <v>7</v>
      </c>
      <c r="AZ110" s="213">
        <v>2</v>
      </c>
      <c r="BA110" s="213">
        <f>IF(AZ110=1,G110,0)</f>
        <v>0</v>
      </c>
      <c r="BB110" s="213">
        <f>IF(AZ110=2,G110,0)</f>
        <v>0</v>
      </c>
      <c r="BC110" s="213">
        <f>IF(AZ110=3,G110,0)</f>
        <v>0</v>
      </c>
      <c r="BD110" s="213">
        <f>IF(AZ110=4,G110,0)</f>
        <v>0</v>
      </c>
      <c r="BE110" s="213">
        <f>IF(AZ110=5,G110,0)</f>
        <v>0</v>
      </c>
      <c r="CA110" s="240">
        <v>1</v>
      </c>
      <c r="CB110" s="240">
        <v>7</v>
      </c>
    </row>
    <row r="111" spans="1:15" ht="12.75">
      <c r="A111" s="249"/>
      <c r="B111" s="253"/>
      <c r="C111" s="809" t="s">
        <v>2632</v>
      </c>
      <c r="D111" s="810"/>
      <c r="E111" s="254">
        <v>1.4</v>
      </c>
      <c r="F111" s="255"/>
      <c r="G111" s="256"/>
      <c r="H111" s="257"/>
      <c r="I111" s="251"/>
      <c r="J111" s="258"/>
      <c r="K111" s="251"/>
      <c r="M111" s="252" t="s">
        <v>2632</v>
      </c>
      <c r="O111" s="240"/>
    </row>
    <row r="112" spans="1:80" ht="22.5">
      <c r="A112" s="241">
        <v>29</v>
      </c>
      <c r="B112" s="242" t="s">
        <v>920</v>
      </c>
      <c r="C112" s="243" t="s">
        <v>921</v>
      </c>
      <c r="D112" s="244" t="s">
        <v>183</v>
      </c>
      <c r="E112" s="245">
        <v>1.4</v>
      </c>
      <c r="F112" s="828"/>
      <c r="G112" s="246">
        <f>E112*F112</f>
        <v>0</v>
      </c>
      <c r="H112" s="247">
        <v>0.00598</v>
      </c>
      <c r="I112" s="248">
        <f>E112*H112</f>
        <v>0.008372</v>
      </c>
      <c r="J112" s="247">
        <v>0</v>
      </c>
      <c r="K112" s="248">
        <f>E112*J112</f>
        <v>0</v>
      </c>
      <c r="O112" s="240">
        <v>2</v>
      </c>
      <c r="AA112" s="213">
        <v>1</v>
      </c>
      <c r="AB112" s="213">
        <v>7</v>
      </c>
      <c r="AC112" s="213">
        <v>7</v>
      </c>
      <c r="AZ112" s="213">
        <v>2</v>
      </c>
      <c r="BA112" s="213">
        <f>IF(AZ112=1,G112,0)</f>
        <v>0</v>
      </c>
      <c r="BB112" s="213">
        <f>IF(AZ112=2,G112,0)</f>
        <v>0</v>
      </c>
      <c r="BC112" s="213">
        <f>IF(AZ112=3,G112,0)</f>
        <v>0</v>
      </c>
      <c r="BD112" s="213">
        <f>IF(AZ112=4,G112,0)</f>
        <v>0</v>
      </c>
      <c r="BE112" s="213">
        <f>IF(AZ112=5,G112,0)</f>
        <v>0</v>
      </c>
      <c r="CA112" s="240">
        <v>1</v>
      </c>
      <c r="CB112" s="240">
        <v>7</v>
      </c>
    </row>
    <row r="113" spans="1:15" ht="12.75">
      <c r="A113" s="249"/>
      <c r="B113" s="253"/>
      <c r="C113" s="809" t="s">
        <v>2632</v>
      </c>
      <c r="D113" s="810"/>
      <c r="E113" s="254">
        <v>1.4</v>
      </c>
      <c r="F113" s="255"/>
      <c r="G113" s="256"/>
      <c r="H113" s="257"/>
      <c r="I113" s="251"/>
      <c r="J113" s="258"/>
      <c r="K113" s="251"/>
      <c r="M113" s="252" t="s">
        <v>2632</v>
      </c>
      <c r="O113" s="240"/>
    </row>
    <row r="114" spans="1:80" ht="12.75">
      <c r="A114" s="241">
        <v>30</v>
      </c>
      <c r="B114" s="242" t="s">
        <v>926</v>
      </c>
      <c r="C114" s="243" t="s">
        <v>927</v>
      </c>
      <c r="D114" s="244" t="s">
        <v>309</v>
      </c>
      <c r="E114" s="245">
        <v>0.011666</v>
      </c>
      <c r="F114" s="828"/>
      <c r="G114" s="246">
        <f>E114*F114</f>
        <v>0</v>
      </c>
      <c r="H114" s="247">
        <v>0</v>
      </c>
      <c r="I114" s="248">
        <f>E114*H114</f>
        <v>0</v>
      </c>
      <c r="J114" s="247"/>
      <c r="K114" s="248">
        <f>E114*J114</f>
        <v>0</v>
      </c>
      <c r="O114" s="240">
        <v>2</v>
      </c>
      <c r="AA114" s="213">
        <v>7</v>
      </c>
      <c r="AB114" s="213">
        <v>1001</v>
      </c>
      <c r="AC114" s="213">
        <v>5</v>
      </c>
      <c r="AZ114" s="213">
        <v>2</v>
      </c>
      <c r="BA114" s="213">
        <f>IF(AZ114=1,G114,0)</f>
        <v>0</v>
      </c>
      <c r="BB114" s="213">
        <f>IF(AZ114=2,G114,0)</f>
        <v>0</v>
      </c>
      <c r="BC114" s="213">
        <f>IF(AZ114=3,G114,0)</f>
        <v>0</v>
      </c>
      <c r="BD114" s="213">
        <f>IF(AZ114=4,G114,0)</f>
        <v>0</v>
      </c>
      <c r="BE114" s="213">
        <f>IF(AZ114=5,G114,0)</f>
        <v>0</v>
      </c>
      <c r="CA114" s="240">
        <v>7</v>
      </c>
      <c r="CB114" s="240">
        <v>1001</v>
      </c>
    </row>
    <row r="115" spans="1:57" ht="12.75">
      <c r="A115" s="259"/>
      <c r="B115" s="260" t="s">
        <v>96</v>
      </c>
      <c r="C115" s="261" t="s">
        <v>906</v>
      </c>
      <c r="D115" s="262"/>
      <c r="E115" s="263"/>
      <c r="F115" s="264"/>
      <c r="G115" s="265">
        <f>SUM(G105:G114)</f>
        <v>0</v>
      </c>
      <c r="H115" s="266"/>
      <c r="I115" s="267">
        <f>SUM(I105:I114)</f>
        <v>0.011666</v>
      </c>
      <c r="J115" s="266"/>
      <c r="K115" s="267">
        <f>SUM(K105:K114)</f>
        <v>0</v>
      </c>
      <c r="O115" s="240">
        <v>4</v>
      </c>
      <c r="BA115" s="268">
        <f>SUM(BA105:BA114)</f>
        <v>0</v>
      </c>
      <c r="BB115" s="268">
        <f>SUM(BB105:BB114)</f>
        <v>0</v>
      </c>
      <c r="BC115" s="268">
        <f>SUM(BC105:BC114)</f>
        <v>0</v>
      </c>
      <c r="BD115" s="268">
        <f>SUM(BD105:BD114)</f>
        <v>0</v>
      </c>
      <c r="BE115" s="268">
        <f>SUM(BE105:BE114)</f>
        <v>0</v>
      </c>
    </row>
    <row r="116" spans="1:15" ht="12.75">
      <c r="A116" s="230" t="s">
        <v>93</v>
      </c>
      <c r="B116" s="231" t="s">
        <v>977</v>
      </c>
      <c r="C116" s="232" t="s">
        <v>978</v>
      </c>
      <c r="D116" s="233"/>
      <c r="E116" s="234"/>
      <c r="F116" s="234"/>
      <c r="G116" s="235"/>
      <c r="H116" s="236"/>
      <c r="I116" s="237"/>
      <c r="J116" s="238"/>
      <c r="K116" s="239"/>
      <c r="O116" s="240">
        <v>1</v>
      </c>
    </row>
    <row r="117" spans="1:80" ht="12.75">
      <c r="A117" s="241">
        <v>31</v>
      </c>
      <c r="B117" s="242" t="s">
        <v>2633</v>
      </c>
      <c r="C117" s="243" t="s">
        <v>2634</v>
      </c>
      <c r="D117" s="244" t="s">
        <v>216</v>
      </c>
      <c r="E117" s="245">
        <v>1.25</v>
      </c>
      <c r="F117" s="828"/>
      <c r="G117" s="246">
        <f>E117*F117</f>
        <v>0</v>
      </c>
      <c r="H117" s="247">
        <v>0.0038</v>
      </c>
      <c r="I117" s="248">
        <f>E117*H117</f>
        <v>0.00475</v>
      </c>
      <c r="J117" s="247"/>
      <c r="K117" s="248">
        <f>E117*J117</f>
        <v>0</v>
      </c>
      <c r="O117" s="240">
        <v>2</v>
      </c>
      <c r="AA117" s="213">
        <v>12</v>
      </c>
      <c r="AB117" s="213">
        <v>0</v>
      </c>
      <c r="AC117" s="213">
        <v>12</v>
      </c>
      <c r="AZ117" s="213">
        <v>2</v>
      </c>
      <c r="BA117" s="213">
        <f>IF(AZ117=1,G117,0)</f>
        <v>0</v>
      </c>
      <c r="BB117" s="213">
        <f>IF(AZ117=2,G117,0)</f>
        <v>0</v>
      </c>
      <c r="BC117" s="213">
        <f>IF(AZ117=3,G117,0)</f>
        <v>0</v>
      </c>
      <c r="BD117" s="213">
        <f>IF(AZ117=4,G117,0)</f>
        <v>0</v>
      </c>
      <c r="BE117" s="213">
        <f>IF(AZ117=5,G117,0)</f>
        <v>0</v>
      </c>
      <c r="CA117" s="240">
        <v>12</v>
      </c>
      <c r="CB117" s="240">
        <v>0</v>
      </c>
    </row>
    <row r="118" spans="1:15" ht="12.75">
      <c r="A118" s="249"/>
      <c r="B118" s="250"/>
      <c r="C118" s="768" t="s">
        <v>2635</v>
      </c>
      <c r="D118" s="769"/>
      <c r="E118" s="769"/>
      <c r="F118" s="769"/>
      <c r="G118" s="770"/>
      <c r="I118" s="251"/>
      <c r="K118" s="251"/>
      <c r="L118" s="252" t="s">
        <v>2635</v>
      </c>
      <c r="O118" s="240">
        <v>3</v>
      </c>
    </row>
    <row r="119" spans="1:15" ht="12.75">
      <c r="A119" s="249"/>
      <c r="B119" s="253"/>
      <c r="C119" s="809" t="s">
        <v>2636</v>
      </c>
      <c r="D119" s="810"/>
      <c r="E119" s="254">
        <v>1.25</v>
      </c>
      <c r="F119" s="255"/>
      <c r="G119" s="256"/>
      <c r="H119" s="257"/>
      <c r="I119" s="251"/>
      <c r="J119" s="258"/>
      <c r="K119" s="251"/>
      <c r="M119" s="252" t="s">
        <v>2636</v>
      </c>
      <c r="O119" s="240"/>
    </row>
    <row r="120" spans="1:80" ht="12.75">
      <c r="A120" s="241">
        <v>32</v>
      </c>
      <c r="B120" s="242" t="s">
        <v>1016</v>
      </c>
      <c r="C120" s="243" t="s">
        <v>1017</v>
      </c>
      <c r="D120" s="244" t="s">
        <v>309</v>
      </c>
      <c r="E120" s="245">
        <v>0.00475</v>
      </c>
      <c r="F120" s="828"/>
      <c r="G120" s="246">
        <f>E120*F120</f>
        <v>0</v>
      </c>
      <c r="H120" s="247">
        <v>0</v>
      </c>
      <c r="I120" s="248">
        <f>E120*H120</f>
        <v>0</v>
      </c>
      <c r="J120" s="247"/>
      <c r="K120" s="248">
        <f>E120*J120</f>
        <v>0</v>
      </c>
      <c r="O120" s="240">
        <v>2</v>
      </c>
      <c r="AA120" s="213">
        <v>7</v>
      </c>
      <c r="AB120" s="213">
        <v>1001</v>
      </c>
      <c r="AC120" s="213">
        <v>5</v>
      </c>
      <c r="AZ120" s="213">
        <v>2</v>
      </c>
      <c r="BA120" s="213">
        <f>IF(AZ120=1,G120,0)</f>
        <v>0</v>
      </c>
      <c r="BB120" s="213">
        <f>IF(AZ120=2,G120,0)</f>
        <v>0</v>
      </c>
      <c r="BC120" s="213">
        <f>IF(AZ120=3,G120,0)</f>
        <v>0</v>
      </c>
      <c r="BD120" s="213">
        <f>IF(AZ120=4,G120,0)</f>
        <v>0</v>
      </c>
      <c r="BE120" s="213">
        <f>IF(AZ120=5,G120,0)</f>
        <v>0</v>
      </c>
      <c r="CA120" s="240">
        <v>7</v>
      </c>
      <c r="CB120" s="240">
        <v>1001</v>
      </c>
    </row>
    <row r="121" spans="1:57" ht="12.75">
      <c r="A121" s="259"/>
      <c r="B121" s="260" t="s">
        <v>96</v>
      </c>
      <c r="C121" s="261" t="s">
        <v>979</v>
      </c>
      <c r="D121" s="262"/>
      <c r="E121" s="263"/>
      <c r="F121" s="264"/>
      <c r="G121" s="265">
        <f>SUM(G116:G120)</f>
        <v>0</v>
      </c>
      <c r="H121" s="266"/>
      <c r="I121" s="267">
        <f>SUM(I116:I120)</f>
        <v>0.00475</v>
      </c>
      <c r="J121" s="266"/>
      <c r="K121" s="267">
        <f>SUM(K116:K120)</f>
        <v>0</v>
      </c>
      <c r="O121" s="240">
        <v>4</v>
      </c>
      <c r="BA121" s="268">
        <f>SUM(BA116:BA120)</f>
        <v>0</v>
      </c>
      <c r="BB121" s="268">
        <f>SUM(BB116:BB120)</f>
        <v>0</v>
      </c>
      <c r="BC121" s="268">
        <f>SUM(BC116:BC120)</f>
        <v>0</v>
      </c>
      <c r="BD121" s="268">
        <f>SUM(BD116:BD120)</f>
        <v>0</v>
      </c>
      <c r="BE121" s="268">
        <f>SUM(BE116:BE120)</f>
        <v>0</v>
      </c>
    </row>
    <row r="122" spans="1:15" ht="12.75">
      <c r="A122" s="230" t="s">
        <v>93</v>
      </c>
      <c r="B122" s="231" t="s">
        <v>2637</v>
      </c>
      <c r="C122" s="232" t="s">
        <v>2638</v>
      </c>
      <c r="D122" s="233"/>
      <c r="E122" s="234"/>
      <c r="F122" s="234"/>
      <c r="G122" s="235"/>
      <c r="H122" s="236"/>
      <c r="I122" s="237"/>
      <c r="J122" s="238"/>
      <c r="K122" s="239"/>
      <c r="O122" s="240">
        <v>1</v>
      </c>
    </row>
    <row r="123" spans="1:80" ht="12.75">
      <c r="A123" s="241">
        <v>33</v>
      </c>
      <c r="B123" s="242" t="s">
        <v>2640</v>
      </c>
      <c r="C123" s="243" t="s">
        <v>2641</v>
      </c>
      <c r="D123" s="244" t="s">
        <v>216</v>
      </c>
      <c r="E123" s="245">
        <v>50</v>
      </c>
      <c r="F123" s="828"/>
      <c r="G123" s="246">
        <f>E123*F123</f>
        <v>0</v>
      </c>
      <c r="H123" s="247">
        <v>0</v>
      </c>
      <c r="I123" s="248">
        <f>E123*H123</f>
        <v>0</v>
      </c>
      <c r="J123" s="247"/>
      <c r="K123" s="248">
        <f>E123*J123</f>
        <v>0</v>
      </c>
      <c r="O123" s="240">
        <v>2</v>
      </c>
      <c r="AA123" s="213">
        <v>12</v>
      </c>
      <c r="AB123" s="213">
        <v>0</v>
      </c>
      <c r="AC123" s="213">
        <v>19</v>
      </c>
      <c r="AZ123" s="213">
        <v>4</v>
      </c>
      <c r="BA123" s="213">
        <f>IF(AZ123=1,G123,0)</f>
        <v>0</v>
      </c>
      <c r="BB123" s="213">
        <f>IF(AZ123=2,G123,0)</f>
        <v>0</v>
      </c>
      <c r="BC123" s="213">
        <f>IF(AZ123=3,G123,0)</f>
        <v>0</v>
      </c>
      <c r="BD123" s="213">
        <f>IF(AZ123=4,G123,0)</f>
        <v>0</v>
      </c>
      <c r="BE123" s="213">
        <f>IF(AZ123=5,G123,0)</f>
        <v>0</v>
      </c>
      <c r="CA123" s="240">
        <v>12</v>
      </c>
      <c r="CB123" s="240">
        <v>0</v>
      </c>
    </row>
    <row r="124" spans="1:15" ht="12.75">
      <c r="A124" s="249"/>
      <c r="B124" s="250"/>
      <c r="C124" s="768" t="s">
        <v>2642</v>
      </c>
      <c r="D124" s="769"/>
      <c r="E124" s="769"/>
      <c r="F124" s="769"/>
      <c r="G124" s="770"/>
      <c r="I124" s="251"/>
      <c r="K124" s="251"/>
      <c r="L124" s="252" t="s">
        <v>2642</v>
      </c>
      <c r="O124" s="240">
        <v>3</v>
      </c>
    </row>
    <row r="125" spans="1:80" ht="22.5">
      <c r="A125" s="241">
        <v>34</v>
      </c>
      <c r="B125" s="242" t="s">
        <v>2643</v>
      </c>
      <c r="C125" s="243" t="s">
        <v>2644</v>
      </c>
      <c r="D125" s="244" t="s">
        <v>216</v>
      </c>
      <c r="E125" s="245">
        <v>40</v>
      </c>
      <c r="F125" s="828"/>
      <c r="G125" s="246">
        <f>E125*F125</f>
        <v>0</v>
      </c>
      <c r="H125" s="247">
        <v>0</v>
      </c>
      <c r="I125" s="248">
        <f>E125*H125</f>
        <v>0</v>
      </c>
      <c r="J125" s="247"/>
      <c r="K125" s="248">
        <f>E125*J125</f>
        <v>0</v>
      </c>
      <c r="O125" s="240">
        <v>2</v>
      </c>
      <c r="AA125" s="213">
        <v>12</v>
      </c>
      <c r="AB125" s="213">
        <v>0</v>
      </c>
      <c r="AC125" s="213">
        <v>20</v>
      </c>
      <c r="AZ125" s="213">
        <v>4</v>
      </c>
      <c r="BA125" s="213">
        <f>IF(AZ125=1,G125,0)</f>
        <v>0</v>
      </c>
      <c r="BB125" s="213">
        <f>IF(AZ125=2,G125,0)</f>
        <v>0</v>
      </c>
      <c r="BC125" s="213">
        <f>IF(AZ125=3,G125,0)</f>
        <v>0</v>
      </c>
      <c r="BD125" s="213">
        <f>IF(AZ125=4,G125,0)</f>
        <v>0</v>
      </c>
      <c r="BE125" s="213">
        <f>IF(AZ125=5,G125,0)</f>
        <v>0</v>
      </c>
      <c r="CA125" s="240">
        <v>12</v>
      </c>
      <c r="CB125" s="240">
        <v>0</v>
      </c>
    </row>
    <row r="126" spans="1:15" ht="12.75">
      <c r="A126" s="249"/>
      <c r="B126" s="250"/>
      <c r="C126" s="768"/>
      <c r="D126" s="769"/>
      <c r="E126" s="769"/>
      <c r="F126" s="769"/>
      <c r="G126" s="770"/>
      <c r="I126" s="251"/>
      <c r="K126" s="251"/>
      <c r="L126" s="252"/>
      <c r="O126" s="240">
        <v>3</v>
      </c>
    </row>
    <row r="127" spans="1:80" ht="22.5">
      <c r="A127" s="241">
        <v>35</v>
      </c>
      <c r="B127" s="242" t="s">
        <v>2645</v>
      </c>
      <c r="C127" s="243" t="s">
        <v>2646</v>
      </c>
      <c r="D127" s="244" t="s">
        <v>216</v>
      </c>
      <c r="E127" s="245">
        <v>30</v>
      </c>
      <c r="F127" s="828"/>
      <c r="G127" s="246">
        <f>E127*F127</f>
        <v>0</v>
      </c>
      <c r="H127" s="247">
        <v>0</v>
      </c>
      <c r="I127" s="248">
        <f>E127*H127</f>
        <v>0</v>
      </c>
      <c r="J127" s="247"/>
      <c r="K127" s="248">
        <f>E127*J127</f>
        <v>0</v>
      </c>
      <c r="O127" s="240">
        <v>2</v>
      </c>
      <c r="AA127" s="213">
        <v>12</v>
      </c>
      <c r="AB127" s="213">
        <v>0</v>
      </c>
      <c r="AC127" s="213">
        <v>21</v>
      </c>
      <c r="AZ127" s="213">
        <v>4</v>
      </c>
      <c r="BA127" s="213">
        <f>IF(AZ127=1,G127,0)</f>
        <v>0</v>
      </c>
      <c r="BB127" s="213">
        <f>IF(AZ127=2,G127,0)</f>
        <v>0</v>
      </c>
      <c r="BC127" s="213">
        <f>IF(AZ127=3,G127,0)</f>
        <v>0</v>
      </c>
      <c r="BD127" s="213">
        <f>IF(AZ127=4,G127,0)</f>
        <v>0</v>
      </c>
      <c r="BE127" s="213">
        <f>IF(AZ127=5,G127,0)</f>
        <v>0</v>
      </c>
      <c r="CA127" s="240">
        <v>12</v>
      </c>
      <c r="CB127" s="240">
        <v>0</v>
      </c>
    </row>
    <row r="128" spans="1:15" ht="12.75">
      <c r="A128" s="249"/>
      <c r="B128" s="250"/>
      <c r="C128" s="768"/>
      <c r="D128" s="769"/>
      <c r="E128" s="769"/>
      <c r="F128" s="769"/>
      <c r="G128" s="770"/>
      <c r="I128" s="251"/>
      <c r="K128" s="251"/>
      <c r="L128" s="252"/>
      <c r="O128" s="240">
        <v>3</v>
      </c>
    </row>
    <row r="129" spans="1:80" ht="22.5">
      <c r="A129" s="241">
        <v>36</v>
      </c>
      <c r="B129" s="242" t="s">
        <v>2647</v>
      </c>
      <c r="C129" s="243" t="s">
        <v>2648</v>
      </c>
      <c r="D129" s="244" t="s">
        <v>216</v>
      </c>
      <c r="E129" s="245">
        <v>30</v>
      </c>
      <c r="F129" s="828"/>
      <c r="G129" s="246">
        <f>E129*F129</f>
        <v>0</v>
      </c>
      <c r="H129" s="247">
        <v>0</v>
      </c>
      <c r="I129" s="248">
        <f>E129*H129</f>
        <v>0</v>
      </c>
      <c r="J129" s="247"/>
      <c r="K129" s="248">
        <f>E129*J129</f>
        <v>0</v>
      </c>
      <c r="O129" s="240">
        <v>2</v>
      </c>
      <c r="AA129" s="213">
        <v>12</v>
      </c>
      <c r="AB129" s="213">
        <v>0</v>
      </c>
      <c r="AC129" s="213">
        <v>22</v>
      </c>
      <c r="AZ129" s="213">
        <v>4</v>
      </c>
      <c r="BA129" s="213">
        <f>IF(AZ129=1,G129,0)</f>
        <v>0</v>
      </c>
      <c r="BB129" s="213">
        <f>IF(AZ129=2,G129,0)</f>
        <v>0</v>
      </c>
      <c r="BC129" s="213">
        <f>IF(AZ129=3,G129,0)</f>
        <v>0</v>
      </c>
      <c r="BD129" s="213">
        <f>IF(AZ129=4,G129,0)</f>
        <v>0</v>
      </c>
      <c r="BE129" s="213">
        <f>IF(AZ129=5,G129,0)</f>
        <v>0</v>
      </c>
      <c r="CA129" s="240">
        <v>12</v>
      </c>
      <c r="CB129" s="240">
        <v>0</v>
      </c>
    </row>
    <row r="130" spans="1:15" ht="12.75">
      <c r="A130" s="249"/>
      <c r="B130" s="250"/>
      <c r="C130" s="768"/>
      <c r="D130" s="769"/>
      <c r="E130" s="769"/>
      <c r="F130" s="769"/>
      <c r="G130" s="770"/>
      <c r="I130" s="251"/>
      <c r="K130" s="251"/>
      <c r="L130" s="252"/>
      <c r="O130" s="240">
        <v>3</v>
      </c>
    </row>
    <row r="131" spans="1:80" ht="12.75">
      <c r="A131" s="241">
        <v>37</v>
      </c>
      <c r="B131" s="242" t="s">
        <v>2649</v>
      </c>
      <c r="C131" s="243" t="s">
        <v>2650</v>
      </c>
      <c r="D131" s="244" t="s">
        <v>216</v>
      </c>
      <c r="E131" s="245">
        <v>60</v>
      </c>
      <c r="F131" s="828"/>
      <c r="G131" s="246">
        <f>E131*F131</f>
        <v>0</v>
      </c>
      <c r="H131" s="247">
        <v>0</v>
      </c>
      <c r="I131" s="248">
        <f>E131*H131</f>
        <v>0</v>
      </c>
      <c r="J131" s="247"/>
      <c r="K131" s="248">
        <f>E131*J131</f>
        <v>0</v>
      </c>
      <c r="O131" s="240">
        <v>2</v>
      </c>
      <c r="AA131" s="213">
        <v>12</v>
      </c>
      <c r="AB131" s="213">
        <v>0</v>
      </c>
      <c r="AC131" s="213">
        <v>23</v>
      </c>
      <c r="AZ131" s="213">
        <v>4</v>
      </c>
      <c r="BA131" s="213">
        <f>IF(AZ131=1,G131,0)</f>
        <v>0</v>
      </c>
      <c r="BB131" s="213">
        <f>IF(AZ131=2,G131,0)</f>
        <v>0</v>
      </c>
      <c r="BC131" s="213">
        <f>IF(AZ131=3,G131,0)</f>
        <v>0</v>
      </c>
      <c r="BD131" s="213">
        <f>IF(AZ131=4,G131,0)</f>
        <v>0</v>
      </c>
      <c r="BE131" s="213">
        <f>IF(AZ131=5,G131,0)</f>
        <v>0</v>
      </c>
      <c r="CA131" s="240">
        <v>12</v>
      </c>
      <c r="CB131" s="240">
        <v>0</v>
      </c>
    </row>
    <row r="132" spans="1:80" ht="12.75">
      <c r="A132" s="241">
        <v>38</v>
      </c>
      <c r="B132" s="242" t="s">
        <v>2651</v>
      </c>
      <c r="C132" s="243" t="s">
        <v>2652</v>
      </c>
      <c r="D132" s="244" t="s">
        <v>355</v>
      </c>
      <c r="E132" s="245">
        <v>1</v>
      </c>
      <c r="F132" s="828"/>
      <c r="G132" s="246">
        <f>E132*F132</f>
        <v>0</v>
      </c>
      <c r="H132" s="247">
        <v>0</v>
      </c>
      <c r="I132" s="248">
        <f>E132*H132</f>
        <v>0</v>
      </c>
      <c r="J132" s="247"/>
      <c r="K132" s="248">
        <f>E132*J132</f>
        <v>0</v>
      </c>
      <c r="O132" s="240">
        <v>2</v>
      </c>
      <c r="AA132" s="213">
        <v>12</v>
      </c>
      <c r="AB132" s="213">
        <v>0</v>
      </c>
      <c r="AC132" s="213">
        <v>24</v>
      </c>
      <c r="AZ132" s="213">
        <v>4</v>
      </c>
      <c r="BA132" s="213">
        <f>IF(AZ132=1,G132,0)</f>
        <v>0</v>
      </c>
      <c r="BB132" s="213">
        <f>IF(AZ132=2,G132,0)</f>
        <v>0</v>
      </c>
      <c r="BC132" s="213">
        <f>IF(AZ132=3,G132,0)</f>
        <v>0</v>
      </c>
      <c r="BD132" s="213">
        <f>IF(AZ132=4,G132,0)</f>
        <v>0</v>
      </c>
      <c r="BE132" s="213">
        <f>IF(AZ132=5,G132,0)</f>
        <v>0</v>
      </c>
      <c r="CA132" s="240">
        <v>12</v>
      </c>
      <c r="CB132" s="240">
        <v>0</v>
      </c>
    </row>
    <row r="133" spans="1:80" ht="22.5">
      <c r="A133" s="241">
        <v>39</v>
      </c>
      <c r="B133" s="242" t="s">
        <v>2653</v>
      </c>
      <c r="C133" s="243" t="s">
        <v>2654</v>
      </c>
      <c r="D133" s="244" t="s">
        <v>355</v>
      </c>
      <c r="E133" s="245">
        <v>3</v>
      </c>
      <c r="F133" s="828"/>
      <c r="G133" s="246">
        <f>E133*F133</f>
        <v>0</v>
      </c>
      <c r="H133" s="247">
        <v>0</v>
      </c>
      <c r="I133" s="248">
        <f>E133*H133</f>
        <v>0</v>
      </c>
      <c r="J133" s="247"/>
      <c r="K133" s="248">
        <f>E133*J133</f>
        <v>0</v>
      </c>
      <c r="O133" s="240">
        <v>2</v>
      </c>
      <c r="AA133" s="213">
        <v>12</v>
      </c>
      <c r="AB133" s="213">
        <v>0</v>
      </c>
      <c r="AC133" s="213">
        <v>25</v>
      </c>
      <c r="AZ133" s="213">
        <v>4</v>
      </c>
      <c r="BA133" s="213">
        <f>IF(AZ133=1,G133,0)</f>
        <v>0</v>
      </c>
      <c r="BB133" s="213">
        <f>IF(AZ133=2,G133,0)</f>
        <v>0</v>
      </c>
      <c r="BC133" s="213">
        <f>IF(AZ133=3,G133,0)</f>
        <v>0</v>
      </c>
      <c r="BD133" s="213">
        <f>IF(AZ133=4,G133,0)</f>
        <v>0</v>
      </c>
      <c r="BE133" s="213">
        <f>IF(AZ133=5,G133,0)</f>
        <v>0</v>
      </c>
      <c r="CA133" s="240">
        <v>12</v>
      </c>
      <c r="CB133" s="240">
        <v>0</v>
      </c>
    </row>
    <row r="134" spans="1:15" ht="12.75">
      <c r="A134" s="249"/>
      <c r="B134" s="250"/>
      <c r="C134" s="768"/>
      <c r="D134" s="769"/>
      <c r="E134" s="769"/>
      <c r="F134" s="769"/>
      <c r="G134" s="770"/>
      <c r="I134" s="251"/>
      <c r="K134" s="251"/>
      <c r="L134" s="252"/>
      <c r="O134" s="240">
        <v>3</v>
      </c>
    </row>
    <row r="135" spans="1:80" ht="22.5">
      <c r="A135" s="241">
        <v>40</v>
      </c>
      <c r="B135" s="242" t="s">
        <v>2655</v>
      </c>
      <c r="C135" s="243" t="s">
        <v>2656</v>
      </c>
      <c r="D135" s="244" t="s">
        <v>355</v>
      </c>
      <c r="E135" s="245">
        <v>1</v>
      </c>
      <c r="F135" s="828"/>
      <c r="G135" s="246">
        <f>E135*F135</f>
        <v>0</v>
      </c>
      <c r="H135" s="247">
        <v>0</v>
      </c>
      <c r="I135" s="248">
        <f>E135*H135</f>
        <v>0</v>
      </c>
      <c r="J135" s="247"/>
      <c r="K135" s="248">
        <f>E135*J135</f>
        <v>0</v>
      </c>
      <c r="O135" s="240">
        <v>2</v>
      </c>
      <c r="AA135" s="213">
        <v>12</v>
      </c>
      <c r="AB135" s="213">
        <v>0</v>
      </c>
      <c r="AC135" s="213">
        <v>26</v>
      </c>
      <c r="AZ135" s="213">
        <v>4</v>
      </c>
      <c r="BA135" s="213">
        <f>IF(AZ135=1,G135,0)</f>
        <v>0</v>
      </c>
      <c r="BB135" s="213">
        <f>IF(AZ135=2,G135,0)</f>
        <v>0</v>
      </c>
      <c r="BC135" s="213">
        <f>IF(AZ135=3,G135,0)</f>
        <v>0</v>
      </c>
      <c r="BD135" s="213">
        <f>IF(AZ135=4,G135,0)</f>
        <v>0</v>
      </c>
      <c r="BE135" s="213">
        <f>IF(AZ135=5,G135,0)</f>
        <v>0</v>
      </c>
      <c r="CA135" s="240">
        <v>12</v>
      </c>
      <c r="CB135" s="240">
        <v>0</v>
      </c>
    </row>
    <row r="136" spans="1:15" ht="22.5">
      <c r="A136" s="249"/>
      <c r="B136" s="250"/>
      <c r="C136" s="768" t="s">
        <v>2657</v>
      </c>
      <c r="D136" s="769"/>
      <c r="E136" s="769"/>
      <c r="F136" s="769"/>
      <c r="G136" s="770"/>
      <c r="I136" s="251"/>
      <c r="K136" s="251"/>
      <c r="L136" s="252" t="s">
        <v>2657</v>
      </c>
      <c r="O136" s="240">
        <v>3</v>
      </c>
    </row>
    <row r="137" spans="1:80" ht="12.75">
      <c r="A137" s="241">
        <v>41</v>
      </c>
      <c r="B137" s="242" t="s">
        <v>2658</v>
      </c>
      <c r="C137" s="243" t="s">
        <v>2659</v>
      </c>
      <c r="D137" s="244" t="s">
        <v>108</v>
      </c>
      <c r="E137" s="245">
        <v>1</v>
      </c>
      <c r="F137" s="828"/>
      <c r="G137" s="246">
        <f>E137*F137</f>
        <v>0</v>
      </c>
      <c r="H137" s="247">
        <v>0</v>
      </c>
      <c r="I137" s="248">
        <f>E137*H137</f>
        <v>0</v>
      </c>
      <c r="J137" s="247"/>
      <c r="K137" s="248">
        <f>E137*J137</f>
        <v>0</v>
      </c>
      <c r="O137" s="240">
        <v>2</v>
      </c>
      <c r="AA137" s="213">
        <v>12</v>
      </c>
      <c r="AB137" s="213">
        <v>0</v>
      </c>
      <c r="AC137" s="213">
        <v>27</v>
      </c>
      <c r="AZ137" s="213">
        <v>4</v>
      </c>
      <c r="BA137" s="213">
        <f>IF(AZ137=1,G137,0)</f>
        <v>0</v>
      </c>
      <c r="BB137" s="213">
        <f>IF(AZ137=2,G137,0)</f>
        <v>0</v>
      </c>
      <c r="BC137" s="213">
        <f>IF(AZ137=3,G137,0)</f>
        <v>0</v>
      </c>
      <c r="BD137" s="213">
        <f>IF(AZ137=4,G137,0)</f>
        <v>0</v>
      </c>
      <c r="BE137" s="213">
        <f>IF(AZ137=5,G137,0)</f>
        <v>0</v>
      </c>
      <c r="CA137" s="240">
        <v>12</v>
      </c>
      <c r="CB137" s="240">
        <v>0</v>
      </c>
    </row>
    <row r="138" spans="1:80" ht="12.75">
      <c r="A138" s="241">
        <v>42</v>
      </c>
      <c r="B138" s="242" t="s">
        <v>2660</v>
      </c>
      <c r="C138" s="243" t="s">
        <v>2661</v>
      </c>
      <c r="D138" s="244" t="s">
        <v>108</v>
      </c>
      <c r="E138" s="245">
        <v>1</v>
      </c>
      <c r="F138" s="828"/>
      <c r="G138" s="246">
        <f>E138*F138</f>
        <v>0</v>
      </c>
      <c r="H138" s="247">
        <v>0</v>
      </c>
      <c r="I138" s="248">
        <f>E138*H138</f>
        <v>0</v>
      </c>
      <c r="J138" s="247"/>
      <c r="K138" s="248">
        <f>E138*J138</f>
        <v>0</v>
      </c>
      <c r="O138" s="240">
        <v>2</v>
      </c>
      <c r="AA138" s="213">
        <v>12</v>
      </c>
      <c r="AB138" s="213">
        <v>0</v>
      </c>
      <c r="AC138" s="213">
        <v>28</v>
      </c>
      <c r="AZ138" s="213">
        <v>4</v>
      </c>
      <c r="BA138" s="213">
        <f>IF(AZ138=1,G138,0)</f>
        <v>0</v>
      </c>
      <c r="BB138" s="213">
        <f>IF(AZ138=2,G138,0)</f>
        <v>0</v>
      </c>
      <c r="BC138" s="213">
        <f>IF(AZ138=3,G138,0)</f>
        <v>0</v>
      </c>
      <c r="BD138" s="213">
        <f>IF(AZ138=4,G138,0)</f>
        <v>0</v>
      </c>
      <c r="BE138" s="213">
        <f>IF(AZ138=5,G138,0)</f>
        <v>0</v>
      </c>
      <c r="CA138" s="240">
        <v>12</v>
      </c>
      <c r="CB138" s="240">
        <v>0</v>
      </c>
    </row>
    <row r="139" spans="1:80" ht="12.75">
      <c r="A139" s="241">
        <v>43</v>
      </c>
      <c r="B139" s="242" t="s">
        <v>2662</v>
      </c>
      <c r="C139" s="243" t="s">
        <v>2663</v>
      </c>
      <c r="D139" s="244" t="s">
        <v>108</v>
      </c>
      <c r="E139" s="245">
        <v>1</v>
      </c>
      <c r="F139" s="828"/>
      <c r="G139" s="246">
        <f>E139*F139</f>
        <v>0</v>
      </c>
      <c r="H139" s="247">
        <v>0</v>
      </c>
      <c r="I139" s="248">
        <f>E139*H139</f>
        <v>0</v>
      </c>
      <c r="J139" s="247"/>
      <c r="K139" s="248">
        <f>E139*J139</f>
        <v>0</v>
      </c>
      <c r="O139" s="240">
        <v>2</v>
      </c>
      <c r="AA139" s="213">
        <v>12</v>
      </c>
      <c r="AB139" s="213">
        <v>0</v>
      </c>
      <c r="AC139" s="213">
        <v>29</v>
      </c>
      <c r="AZ139" s="213">
        <v>4</v>
      </c>
      <c r="BA139" s="213">
        <f>IF(AZ139=1,G139,0)</f>
        <v>0</v>
      </c>
      <c r="BB139" s="213">
        <f>IF(AZ139=2,G139,0)</f>
        <v>0</v>
      </c>
      <c r="BC139" s="213">
        <f>IF(AZ139=3,G139,0)</f>
        <v>0</v>
      </c>
      <c r="BD139" s="213">
        <f>IF(AZ139=4,G139,0)</f>
        <v>0</v>
      </c>
      <c r="BE139" s="213">
        <f>IF(AZ139=5,G139,0)</f>
        <v>0</v>
      </c>
      <c r="CA139" s="240">
        <v>12</v>
      </c>
      <c r="CB139" s="240">
        <v>0</v>
      </c>
    </row>
    <row r="140" spans="1:57" ht="12.75">
      <c r="A140" s="259"/>
      <c r="B140" s="260" t="s">
        <v>96</v>
      </c>
      <c r="C140" s="261" t="s">
        <v>2639</v>
      </c>
      <c r="D140" s="262"/>
      <c r="E140" s="263"/>
      <c r="F140" s="264"/>
      <c r="G140" s="265">
        <f>SUM(G122:G139)</f>
        <v>0</v>
      </c>
      <c r="H140" s="266"/>
      <c r="I140" s="267">
        <f>SUM(I122:I139)</f>
        <v>0</v>
      </c>
      <c r="J140" s="266"/>
      <c r="K140" s="267">
        <f>SUM(K122:K139)</f>
        <v>0</v>
      </c>
      <c r="O140" s="240">
        <v>4</v>
      </c>
      <c r="BA140" s="268">
        <f>SUM(BA122:BA139)</f>
        <v>0</v>
      </c>
      <c r="BB140" s="268">
        <f>SUM(BB122:BB139)</f>
        <v>0</v>
      </c>
      <c r="BC140" s="268">
        <f>SUM(BC122:BC139)</f>
        <v>0</v>
      </c>
      <c r="BD140" s="268">
        <f>SUM(BD122:BD139)</f>
        <v>0</v>
      </c>
      <c r="BE140" s="268">
        <f>SUM(BE122:BE139)</f>
        <v>0</v>
      </c>
    </row>
    <row r="141" spans="1:15" ht="12.75">
      <c r="A141" s="230" t="s">
        <v>93</v>
      </c>
      <c r="B141" s="231" t="s">
        <v>1174</v>
      </c>
      <c r="C141" s="232" t="s">
        <v>1175</v>
      </c>
      <c r="D141" s="233"/>
      <c r="E141" s="234"/>
      <c r="F141" s="234"/>
      <c r="G141" s="235"/>
      <c r="H141" s="236"/>
      <c r="I141" s="237"/>
      <c r="J141" s="238"/>
      <c r="K141" s="239"/>
      <c r="O141" s="240">
        <v>1</v>
      </c>
    </row>
    <row r="142" spans="1:80" ht="12.75">
      <c r="A142" s="241">
        <v>44</v>
      </c>
      <c r="B142" s="242" t="s">
        <v>1190</v>
      </c>
      <c r="C142" s="243" t="s">
        <v>1191</v>
      </c>
      <c r="D142" s="244" t="s">
        <v>309</v>
      </c>
      <c r="E142" s="245">
        <v>0.39825</v>
      </c>
      <c r="F142" s="828"/>
      <c r="G142" s="246">
        <f>E142*F142</f>
        <v>0</v>
      </c>
      <c r="H142" s="247">
        <v>0</v>
      </c>
      <c r="I142" s="248">
        <f>E142*H142</f>
        <v>0</v>
      </c>
      <c r="J142" s="247"/>
      <c r="K142" s="248">
        <f>E142*J142</f>
        <v>0</v>
      </c>
      <c r="O142" s="240">
        <v>2</v>
      </c>
      <c r="AA142" s="213">
        <v>8</v>
      </c>
      <c r="AB142" s="213">
        <v>0</v>
      </c>
      <c r="AC142" s="213">
        <v>3</v>
      </c>
      <c r="AZ142" s="213">
        <v>1</v>
      </c>
      <c r="BA142" s="213">
        <f>IF(AZ142=1,G142,0)</f>
        <v>0</v>
      </c>
      <c r="BB142" s="213">
        <f>IF(AZ142=2,G142,0)</f>
        <v>0</v>
      </c>
      <c r="BC142" s="213">
        <f>IF(AZ142=3,G142,0)</f>
        <v>0</v>
      </c>
      <c r="BD142" s="213">
        <f>IF(AZ142=4,G142,0)</f>
        <v>0</v>
      </c>
      <c r="BE142" s="213">
        <f>IF(AZ142=5,G142,0)</f>
        <v>0</v>
      </c>
      <c r="CA142" s="240">
        <v>8</v>
      </c>
      <c r="CB142" s="240">
        <v>0</v>
      </c>
    </row>
    <row r="143" spans="1:80" ht="12.75">
      <c r="A143" s="241">
        <v>45</v>
      </c>
      <c r="B143" s="242" t="s">
        <v>1192</v>
      </c>
      <c r="C143" s="243" t="s">
        <v>1193</v>
      </c>
      <c r="D143" s="244" t="s">
        <v>309</v>
      </c>
      <c r="E143" s="245">
        <v>9.558</v>
      </c>
      <c r="F143" s="828"/>
      <c r="G143" s="246">
        <f>E143*F143</f>
        <v>0</v>
      </c>
      <c r="H143" s="247">
        <v>0</v>
      </c>
      <c r="I143" s="248">
        <f>E143*H143</f>
        <v>0</v>
      </c>
      <c r="J143" s="247"/>
      <c r="K143" s="248">
        <f>E143*J143</f>
        <v>0</v>
      </c>
      <c r="O143" s="240">
        <v>2</v>
      </c>
      <c r="AA143" s="213">
        <v>8</v>
      </c>
      <c r="AB143" s="213">
        <v>0</v>
      </c>
      <c r="AC143" s="213">
        <v>3</v>
      </c>
      <c r="AZ143" s="213">
        <v>1</v>
      </c>
      <c r="BA143" s="213">
        <f>IF(AZ143=1,G143,0)</f>
        <v>0</v>
      </c>
      <c r="BB143" s="213">
        <f>IF(AZ143=2,G143,0)</f>
        <v>0</v>
      </c>
      <c r="BC143" s="213">
        <f>IF(AZ143=3,G143,0)</f>
        <v>0</v>
      </c>
      <c r="BD143" s="213">
        <f>IF(AZ143=4,G143,0)</f>
        <v>0</v>
      </c>
      <c r="BE143" s="213">
        <f>IF(AZ143=5,G143,0)</f>
        <v>0</v>
      </c>
      <c r="CA143" s="240">
        <v>8</v>
      </c>
      <c r="CB143" s="240">
        <v>0</v>
      </c>
    </row>
    <row r="144" spans="1:15" ht="12.75">
      <c r="A144" s="249"/>
      <c r="B144" s="250"/>
      <c r="C144" s="768" t="s">
        <v>1194</v>
      </c>
      <c r="D144" s="769"/>
      <c r="E144" s="769"/>
      <c r="F144" s="769"/>
      <c r="G144" s="770"/>
      <c r="I144" s="251"/>
      <c r="K144" s="251"/>
      <c r="L144" s="252" t="s">
        <v>1194</v>
      </c>
      <c r="O144" s="240">
        <v>3</v>
      </c>
    </row>
    <row r="145" spans="1:80" ht="12.75">
      <c r="A145" s="241">
        <v>46</v>
      </c>
      <c r="B145" s="242" t="s">
        <v>1195</v>
      </c>
      <c r="C145" s="243" t="s">
        <v>1196</v>
      </c>
      <c r="D145" s="244" t="s">
        <v>309</v>
      </c>
      <c r="E145" s="245">
        <v>0.39825</v>
      </c>
      <c r="F145" s="828"/>
      <c r="G145" s="246">
        <f>E145*F145</f>
        <v>0</v>
      </c>
      <c r="H145" s="247">
        <v>0</v>
      </c>
      <c r="I145" s="248">
        <f>E145*H145</f>
        <v>0</v>
      </c>
      <c r="J145" s="247"/>
      <c r="K145" s="248">
        <f>E145*J145</f>
        <v>0</v>
      </c>
      <c r="O145" s="240">
        <v>2</v>
      </c>
      <c r="AA145" s="213">
        <v>8</v>
      </c>
      <c r="AB145" s="213">
        <v>0</v>
      </c>
      <c r="AC145" s="213">
        <v>3</v>
      </c>
      <c r="AZ145" s="213">
        <v>1</v>
      </c>
      <c r="BA145" s="213">
        <f>IF(AZ145=1,G145,0)</f>
        <v>0</v>
      </c>
      <c r="BB145" s="213">
        <f>IF(AZ145=2,G145,0)</f>
        <v>0</v>
      </c>
      <c r="BC145" s="213">
        <f>IF(AZ145=3,G145,0)</f>
        <v>0</v>
      </c>
      <c r="BD145" s="213">
        <f>IF(AZ145=4,G145,0)</f>
        <v>0</v>
      </c>
      <c r="BE145" s="213">
        <f>IF(AZ145=5,G145,0)</f>
        <v>0</v>
      </c>
      <c r="CA145" s="240">
        <v>8</v>
      </c>
      <c r="CB145" s="240">
        <v>0</v>
      </c>
    </row>
    <row r="146" spans="1:80" ht="12.75">
      <c r="A146" s="241">
        <v>47</v>
      </c>
      <c r="B146" s="242" t="s">
        <v>2664</v>
      </c>
      <c r="C146" s="243" t="s">
        <v>2665</v>
      </c>
      <c r="D146" s="244" t="s">
        <v>309</v>
      </c>
      <c r="E146" s="245">
        <v>0.39825</v>
      </c>
      <c r="F146" s="828"/>
      <c r="G146" s="246">
        <f>E146*F146</f>
        <v>0</v>
      </c>
      <c r="H146" s="247">
        <v>0</v>
      </c>
      <c r="I146" s="248">
        <f>E146*H146</f>
        <v>0</v>
      </c>
      <c r="J146" s="247"/>
      <c r="K146" s="248">
        <f>E146*J146</f>
        <v>0</v>
      </c>
      <c r="O146" s="240">
        <v>2</v>
      </c>
      <c r="AA146" s="213">
        <v>8</v>
      </c>
      <c r="AB146" s="213">
        <v>0</v>
      </c>
      <c r="AC146" s="213">
        <v>3</v>
      </c>
      <c r="AZ146" s="213">
        <v>1</v>
      </c>
      <c r="BA146" s="213">
        <f>IF(AZ146=1,G146,0)</f>
        <v>0</v>
      </c>
      <c r="BB146" s="213">
        <f>IF(AZ146=2,G146,0)</f>
        <v>0</v>
      </c>
      <c r="BC146" s="213">
        <f>IF(AZ146=3,G146,0)</f>
        <v>0</v>
      </c>
      <c r="BD146" s="213">
        <f>IF(AZ146=4,G146,0)</f>
        <v>0</v>
      </c>
      <c r="BE146" s="213">
        <f>IF(AZ146=5,G146,0)</f>
        <v>0</v>
      </c>
      <c r="CA146" s="240">
        <v>8</v>
      </c>
      <c r="CB146" s="240">
        <v>0</v>
      </c>
    </row>
    <row r="147" spans="1:57" ht="12.75">
      <c r="A147" s="259"/>
      <c r="B147" s="260" t="s">
        <v>96</v>
      </c>
      <c r="C147" s="261" t="s">
        <v>1176</v>
      </c>
      <c r="D147" s="262"/>
      <c r="E147" s="263"/>
      <c r="F147" s="264"/>
      <c r="G147" s="265">
        <f>SUM(G141:G146)</f>
        <v>0</v>
      </c>
      <c r="H147" s="266"/>
      <c r="I147" s="267">
        <f>SUM(I141:I146)</f>
        <v>0</v>
      </c>
      <c r="J147" s="266"/>
      <c r="K147" s="267">
        <f>SUM(K141:K146)</f>
        <v>0</v>
      </c>
      <c r="O147" s="240">
        <v>4</v>
      </c>
      <c r="BA147" s="268">
        <f>SUM(BA141:BA146)</f>
        <v>0</v>
      </c>
      <c r="BB147" s="268">
        <f>SUM(BB141:BB146)</f>
        <v>0</v>
      </c>
      <c r="BC147" s="268">
        <f>SUM(BC141:BC146)</f>
        <v>0</v>
      </c>
      <c r="BD147" s="268">
        <f>SUM(BD141:BD146)</f>
        <v>0</v>
      </c>
      <c r="BE147" s="268">
        <f>SUM(BE141:BE146)</f>
        <v>0</v>
      </c>
    </row>
    <row r="148" ht="12.75">
      <c r="E148" s="213"/>
    </row>
    <row r="149" ht="12.75">
      <c r="E149" s="213"/>
    </row>
    <row r="150" ht="12.75">
      <c r="E150" s="213"/>
    </row>
    <row r="151" ht="12.75">
      <c r="E151" s="213"/>
    </row>
    <row r="152" ht="12.75">
      <c r="E152" s="213"/>
    </row>
    <row r="153" ht="12.75">
      <c r="E153" s="213"/>
    </row>
    <row r="154" ht="12.75">
      <c r="E154" s="213"/>
    </row>
    <row r="155" ht="12.75">
      <c r="E155" s="213"/>
    </row>
    <row r="156" ht="12.75">
      <c r="E156" s="213"/>
    </row>
    <row r="157" ht="12.75">
      <c r="E157" s="213"/>
    </row>
    <row r="158" ht="12.75">
      <c r="E158" s="213"/>
    </row>
    <row r="159" ht="12.75">
      <c r="E159" s="213"/>
    </row>
    <row r="160" ht="12.75">
      <c r="E160" s="213"/>
    </row>
    <row r="161" ht="12.75">
      <c r="E161" s="213"/>
    </row>
    <row r="162" ht="12.75">
      <c r="E162" s="213"/>
    </row>
    <row r="163" ht="12.75">
      <c r="E163" s="213"/>
    </row>
    <row r="164" ht="12.75">
      <c r="E164" s="213"/>
    </row>
    <row r="165" ht="12.75">
      <c r="E165" s="213"/>
    </row>
    <row r="166" ht="12.75">
      <c r="E166" s="213"/>
    </row>
    <row r="167" ht="12.75">
      <c r="E167" s="213"/>
    </row>
    <row r="168" ht="12.75">
      <c r="E168" s="213"/>
    </row>
    <row r="169" ht="12.75">
      <c r="E169" s="213"/>
    </row>
    <row r="170" ht="12.75">
      <c r="E170" s="213"/>
    </row>
    <row r="171" spans="1:7" ht="12.75">
      <c r="A171" s="258"/>
      <c r="B171" s="258"/>
      <c r="C171" s="258"/>
      <c r="D171" s="258"/>
      <c r="E171" s="258"/>
      <c r="F171" s="258"/>
      <c r="G171" s="258"/>
    </row>
    <row r="172" spans="1:7" ht="12.75">
      <c r="A172" s="258"/>
      <c r="B172" s="258"/>
      <c r="C172" s="258"/>
      <c r="D172" s="258"/>
      <c r="E172" s="258"/>
      <c r="F172" s="258"/>
      <c r="G172" s="258"/>
    </row>
    <row r="173" spans="1:7" ht="12.75">
      <c r="A173" s="258"/>
      <c r="B173" s="258"/>
      <c r="C173" s="258"/>
      <c r="D173" s="258"/>
      <c r="E173" s="258"/>
      <c r="F173" s="258"/>
      <c r="G173" s="258"/>
    </row>
    <row r="174" spans="1:7" ht="12.75">
      <c r="A174" s="258"/>
      <c r="B174" s="258"/>
      <c r="C174" s="258"/>
      <c r="D174" s="258"/>
      <c r="E174" s="258"/>
      <c r="F174" s="258"/>
      <c r="G174" s="258"/>
    </row>
    <row r="175" ht="12.75">
      <c r="E175" s="213"/>
    </row>
    <row r="176" ht="12.75">
      <c r="E176" s="213"/>
    </row>
    <row r="177" ht="12.75">
      <c r="E177" s="213"/>
    </row>
    <row r="178" ht="12.75">
      <c r="E178" s="213"/>
    </row>
    <row r="179" ht="12.75">
      <c r="E179" s="213"/>
    </row>
    <row r="180" ht="12.75">
      <c r="E180" s="213"/>
    </row>
    <row r="181" ht="12.75">
      <c r="E181" s="213"/>
    </row>
    <row r="182" ht="12.75">
      <c r="E182" s="213"/>
    </row>
    <row r="183" ht="12.75">
      <c r="E183" s="213"/>
    </row>
    <row r="184" ht="12.75">
      <c r="E184" s="213"/>
    </row>
    <row r="185" ht="12.75">
      <c r="E185" s="213"/>
    </row>
    <row r="186" ht="12.75">
      <c r="E186" s="213"/>
    </row>
    <row r="187" ht="12.75">
      <c r="E187" s="213"/>
    </row>
    <row r="188" ht="12.75">
      <c r="E188" s="213"/>
    </row>
    <row r="189" ht="12.75">
      <c r="E189" s="213"/>
    </row>
    <row r="190" ht="12.75">
      <c r="E190" s="213"/>
    </row>
    <row r="191" ht="12.75">
      <c r="E191" s="213"/>
    </row>
    <row r="192" ht="12.75">
      <c r="E192" s="213"/>
    </row>
    <row r="193" ht="12.75">
      <c r="E193" s="213"/>
    </row>
    <row r="194" ht="12.75">
      <c r="E194" s="213"/>
    </row>
    <row r="195" ht="12.75">
      <c r="E195" s="213"/>
    </row>
    <row r="196" ht="12.75">
      <c r="E196" s="213"/>
    </row>
    <row r="197" ht="12.75">
      <c r="E197" s="213"/>
    </row>
    <row r="198" ht="12.75">
      <c r="E198" s="213"/>
    </row>
    <row r="199" ht="12.75">
      <c r="E199" s="213"/>
    </row>
    <row r="200" ht="12.75">
      <c r="E200" s="213"/>
    </row>
    <row r="201" ht="12.75">
      <c r="E201" s="213"/>
    </row>
    <row r="202" ht="12.75">
      <c r="E202" s="213"/>
    </row>
    <row r="203" ht="12.75">
      <c r="E203" s="213"/>
    </row>
    <row r="204" ht="12.75">
      <c r="E204" s="213"/>
    </row>
    <row r="205" ht="12.75">
      <c r="E205" s="213"/>
    </row>
    <row r="206" spans="1:2" ht="12.75">
      <c r="A206" s="269"/>
      <c r="B206" s="269"/>
    </row>
    <row r="207" spans="1:7" ht="12.75">
      <c r="A207" s="258"/>
      <c r="B207" s="258"/>
      <c r="C207" s="270"/>
      <c r="D207" s="270"/>
      <c r="E207" s="271"/>
      <c r="F207" s="270"/>
      <c r="G207" s="272"/>
    </row>
    <row r="208" spans="1:7" ht="12.75">
      <c r="A208" s="273"/>
      <c r="B208" s="273"/>
      <c r="C208" s="258"/>
      <c r="D208" s="258"/>
      <c r="E208" s="274"/>
      <c r="F208" s="258"/>
      <c r="G208" s="258"/>
    </row>
    <row r="209" spans="1:7" ht="12.75">
      <c r="A209" s="258"/>
      <c r="B209" s="258"/>
      <c r="C209" s="258"/>
      <c r="D209" s="258"/>
      <c r="E209" s="274"/>
      <c r="F209" s="258"/>
      <c r="G209" s="258"/>
    </row>
    <row r="210" spans="1:7" ht="12.75">
      <c r="A210" s="258"/>
      <c r="B210" s="258"/>
      <c r="C210" s="258"/>
      <c r="D210" s="258"/>
      <c r="E210" s="274"/>
      <c r="F210" s="258"/>
      <c r="G210" s="258"/>
    </row>
    <row r="211" spans="1:7" ht="12.75">
      <c r="A211" s="258"/>
      <c r="B211" s="258"/>
      <c r="C211" s="258"/>
      <c r="D211" s="258"/>
      <c r="E211" s="274"/>
      <c r="F211" s="258"/>
      <c r="G211" s="258"/>
    </row>
    <row r="212" spans="1:7" ht="12.75">
      <c r="A212" s="258"/>
      <c r="B212" s="258"/>
      <c r="C212" s="258"/>
      <c r="D212" s="258"/>
      <c r="E212" s="274"/>
      <c r="F212" s="258"/>
      <c r="G212" s="258"/>
    </row>
    <row r="213" spans="1:7" ht="12.75">
      <c r="A213" s="258"/>
      <c r="B213" s="258"/>
      <c r="C213" s="258"/>
      <c r="D213" s="258"/>
      <c r="E213" s="274"/>
      <c r="F213" s="258"/>
      <c r="G213" s="258"/>
    </row>
    <row r="214" spans="1:7" ht="12.75">
      <c r="A214" s="258"/>
      <c r="B214" s="258"/>
      <c r="C214" s="258"/>
      <c r="D214" s="258"/>
      <c r="E214" s="274"/>
      <c r="F214" s="258"/>
      <c r="G214" s="258"/>
    </row>
    <row r="215" spans="1:7" ht="12.75">
      <c r="A215" s="258"/>
      <c r="B215" s="258"/>
      <c r="C215" s="258"/>
      <c r="D215" s="258"/>
      <c r="E215" s="274"/>
      <c r="F215" s="258"/>
      <c r="G215" s="258"/>
    </row>
    <row r="216" spans="1:7" ht="12.75">
      <c r="A216" s="258"/>
      <c r="B216" s="258"/>
      <c r="C216" s="258"/>
      <c r="D216" s="258"/>
      <c r="E216" s="274"/>
      <c r="F216" s="258"/>
      <c r="G216" s="258"/>
    </row>
    <row r="217" spans="1:7" ht="12.75">
      <c r="A217" s="258"/>
      <c r="B217" s="258"/>
      <c r="C217" s="258"/>
      <c r="D217" s="258"/>
      <c r="E217" s="274"/>
      <c r="F217" s="258"/>
      <c r="G217" s="258"/>
    </row>
    <row r="218" spans="1:7" ht="12.75">
      <c r="A218" s="258"/>
      <c r="B218" s="258"/>
      <c r="C218" s="258"/>
      <c r="D218" s="258"/>
      <c r="E218" s="274"/>
      <c r="F218" s="258"/>
      <c r="G218" s="258"/>
    </row>
    <row r="219" spans="1:7" ht="12.75">
      <c r="A219" s="258"/>
      <c r="B219" s="258"/>
      <c r="C219" s="258"/>
      <c r="D219" s="258"/>
      <c r="E219" s="274"/>
      <c r="F219" s="258"/>
      <c r="G219" s="258"/>
    </row>
    <row r="220" spans="1:7" ht="12.75">
      <c r="A220" s="258"/>
      <c r="B220" s="258"/>
      <c r="C220" s="258"/>
      <c r="D220" s="258"/>
      <c r="E220" s="274"/>
      <c r="F220" s="258"/>
      <c r="G220" s="258"/>
    </row>
  </sheetData>
  <mergeCells count="74">
    <mergeCell ref="C134:G134"/>
    <mergeCell ref="C136:G136"/>
    <mergeCell ref="C144:G144"/>
    <mergeCell ref="C118:G118"/>
    <mergeCell ref="C119:D119"/>
    <mergeCell ref="C124:G124"/>
    <mergeCell ref="C126:G126"/>
    <mergeCell ref="C128:G128"/>
    <mergeCell ref="C130:G130"/>
    <mergeCell ref="C107:D107"/>
    <mergeCell ref="C109:D109"/>
    <mergeCell ref="C111:D111"/>
    <mergeCell ref="C113:D113"/>
    <mergeCell ref="C96:G96"/>
    <mergeCell ref="C97:D97"/>
    <mergeCell ref="C99:G99"/>
    <mergeCell ref="C100:D100"/>
    <mergeCell ref="C72:D72"/>
    <mergeCell ref="C86:D86"/>
    <mergeCell ref="C87:D87"/>
    <mergeCell ref="C91:G91"/>
    <mergeCell ref="C92:D92"/>
    <mergeCell ref="C76:D76"/>
    <mergeCell ref="C78:G78"/>
    <mergeCell ref="C79:D79"/>
    <mergeCell ref="C81:G81"/>
    <mergeCell ref="C82:D82"/>
    <mergeCell ref="C65:D65"/>
    <mergeCell ref="C67:G67"/>
    <mergeCell ref="C68:D68"/>
    <mergeCell ref="C70:G70"/>
    <mergeCell ref="C71:D71"/>
    <mergeCell ref="C56:D56"/>
    <mergeCell ref="C57:D57"/>
    <mergeCell ref="C61:D61"/>
    <mergeCell ref="C45:D45"/>
    <mergeCell ref="C46:D46"/>
    <mergeCell ref="C48:D48"/>
    <mergeCell ref="C50:D50"/>
    <mergeCell ref="C52:G52"/>
    <mergeCell ref="C53:D53"/>
    <mergeCell ref="C40:D40"/>
    <mergeCell ref="C41:D41"/>
    <mergeCell ref="C42:D42"/>
    <mergeCell ref="C44:D44"/>
    <mergeCell ref="C55:G55"/>
    <mergeCell ref="C33:D33"/>
    <mergeCell ref="C34:D34"/>
    <mergeCell ref="C36:G36"/>
    <mergeCell ref="C37:D37"/>
    <mergeCell ref="C39:G39"/>
    <mergeCell ref="C27:G27"/>
    <mergeCell ref="C28:G28"/>
    <mergeCell ref="C29:D29"/>
    <mergeCell ref="C31:G31"/>
    <mergeCell ref="C32:D32"/>
    <mergeCell ref="C20:G20"/>
    <mergeCell ref="C21:D21"/>
    <mergeCell ref="C23:G23"/>
    <mergeCell ref="C24:G24"/>
    <mergeCell ref="C25:D25"/>
    <mergeCell ref="C14:G14"/>
    <mergeCell ref="C15:G15"/>
    <mergeCell ref="C16:G16"/>
    <mergeCell ref="C17:D17"/>
    <mergeCell ref="C19:G19"/>
    <mergeCell ref="C11:G11"/>
    <mergeCell ref="C12:D12"/>
    <mergeCell ref="A1:G1"/>
    <mergeCell ref="A3:B3"/>
    <mergeCell ref="A4:B4"/>
    <mergeCell ref="E4:G4"/>
    <mergeCell ref="C9:G9"/>
    <mergeCell ref="C10:G10"/>
  </mergeCells>
  <printOptions/>
  <pageMargins left="0.3937007874015748" right="0.1968503937007874" top="0.3937007874015748" bottom="0.3937007874015748" header="0" footer="0.1968503937007874"/>
  <pageSetup fitToHeight="9999" horizontalDpi="300" verticalDpi="300" orientation="portrait" paperSize="9" r:id="rId1"/>
  <headerFooter alignWithMargins="0">
    <oddFooter>&amp;L&amp;9 1565-51; Sušice – stavební úpravy v ulici Hájkova&amp;R&amp;9&amp;P/&amp;N</oddFooter>
  </headerFooter>
  <rowBreaks count="2" manualBreakCount="2">
    <brk id="53" max="16383" man="1"/>
    <brk id="104"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BE51"/>
  <sheetViews>
    <sheetView view="pageBreakPreview" zoomScale="60" workbookViewId="0" topLeftCell="A1">
      <selection activeCell="L16" sqref="L16"/>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26</v>
      </c>
      <c r="B1" s="75"/>
      <c r="C1" s="75"/>
      <c r="D1" s="75"/>
      <c r="E1" s="75"/>
      <c r="F1" s="75"/>
      <c r="G1" s="75"/>
    </row>
    <row r="2" spans="1:7" ht="12.75" customHeight="1">
      <c r="A2" s="76" t="s">
        <v>27</v>
      </c>
      <c r="B2" s="77"/>
      <c r="C2" s="78" t="s">
        <v>97</v>
      </c>
      <c r="D2" s="78" t="s">
        <v>2669</v>
      </c>
      <c r="E2" s="79"/>
      <c r="F2" s="80" t="s">
        <v>28</v>
      </c>
      <c r="G2" s="81"/>
    </row>
    <row r="3" spans="1:7" ht="3" customHeight="1" hidden="1">
      <c r="A3" s="82"/>
      <c r="B3" s="83"/>
      <c r="C3" s="84"/>
      <c r="D3" s="84"/>
      <c r="E3" s="85"/>
      <c r="F3" s="86"/>
      <c r="G3" s="87"/>
    </row>
    <row r="4" spans="1:7" ht="12" customHeight="1">
      <c r="A4" s="88" t="s">
        <v>29</v>
      </c>
      <c r="B4" s="83"/>
      <c r="C4" s="84"/>
      <c r="D4" s="84"/>
      <c r="E4" s="85"/>
      <c r="F4" s="86" t="s">
        <v>30</v>
      </c>
      <c r="G4" s="89"/>
    </row>
    <row r="5" spans="1:7" ht="12.95" customHeight="1">
      <c r="A5" s="90" t="s">
        <v>2666</v>
      </c>
      <c r="B5" s="91"/>
      <c r="C5" s="92" t="s">
        <v>2667</v>
      </c>
      <c r="D5" s="93"/>
      <c r="E5" s="91"/>
      <c r="F5" s="86" t="s">
        <v>31</v>
      </c>
      <c r="G5" s="87"/>
    </row>
    <row r="6" spans="1:15" ht="12.95" customHeight="1">
      <c r="A6" s="88" t="s">
        <v>32</v>
      </c>
      <c r="B6" s="83"/>
      <c r="C6" s="84"/>
      <c r="D6" s="84"/>
      <c r="E6" s="85"/>
      <c r="F6" s="94" t="s">
        <v>33</v>
      </c>
      <c r="G6" s="95">
        <v>0</v>
      </c>
      <c r="O6" s="96"/>
    </row>
    <row r="7" spans="1:7" ht="12.95" customHeight="1">
      <c r="A7" s="97" t="s">
        <v>97</v>
      </c>
      <c r="B7" s="98"/>
      <c r="C7" s="99" t="s">
        <v>98</v>
      </c>
      <c r="D7" s="100"/>
      <c r="E7" s="100"/>
      <c r="F7" s="101" t="s">
        <v>34</v>
      </c>
      <c r="G7" s="95">
        <f>IF(G6=0,,ROUND((F30+F32)/G6,1))</f>
        <v>0</v>
      </c>
    </row>
    <row r="8" spans="1:9" ht="12.75">
      <c r="A8" s="102" t="s">
        <v>35</v>
      </c>
      <c r="B8" s="86"/>
      <c r="C8" s="748"/>
      <c r="D8" s="748"/>
      <c r="E8" s="749"/>
      <c r="F8" s="103" t="s">
        <v>36</v>
      </c>
      <c r="G8" s="104"/>
      <c r="H8" s="105"/>
      <c r="I8" s="106"/>
    </row>
    <row r="9" spans="1:8" ht="12.75">
      <c r="A9" s="102" t="s">
        <v>37</v>
      </c>
      <c r="B9" s="86"/>
      <c r="C9" s="748"/>
      <c r="D9" s="748"/>
      <c r="E9" s="749"/>
      <c r="F9" s="86"/>
      <c r="G9" s="107"/>
      <c r="H9" s="108"/>
    </row>
    <row r="10" spans="1:8" ht="12.75">
      <c r="A10" s="102" t="s">
        <v>38</v>
      </c>
      <c r="B10" s="86"/>
      <c r="C10" s="748"/>
      <c r="D10" s="748"/>
      <c r="E10" s="748"/>
      <c r="F10" s="109"/>
      <c r="G10" s="110"/>
      <c r="H10" s="111"/>
    </row>
    <row r="11" spans="1:57" ht="13.5" customHeight="1">
      <c r="A11" s="102" t="s">
        <v>39</v>
      </c>
      <c r="B11" s="86"/>
      <c r="C11" s="748" t="s">
        <v>128</v>
      </c>
      <c r="D11" s="748"/>
      <c r="E11" s="748"/>
      <c r="F11" s="112" t="s">
        <v>40</v>
      </c>
      <c r="G11" s="113"/>
      <c r="H11" s="108"/>
      <c r="BA11" s="114"/>
      <c r="BB11" s="114"/>
      <c r="BC11" s="114"/>
      <c r="BD11" s="114"/>
      <c r="BE11" s="114"/>
    </row>
    <row r="12" spans="1:8" ht="12.75" customHeight="1">
      <c r="A12" s="115" t="s">
        <v>41</v>
      </c>
      <c r="B12" s="83"/>
      <c r="C12" s="750"/>
      <c r="D12" s="750"/>
      <c r="E12" s="750"/>
      <c r="F12" s="116" t="s">
        <v>42</v>
      </c>
      <c r="G12" s="117"/>
      <c r="H12" s="108"/>
    </row>
    <row r="13" spans="1:8" ht="28.5" customHeight="1" thickBot="1">
      <c r="A13" s="118" t="s">
        <v>43</v>
      </c>
      <c r="B13" s="119"/>
      <c r="C13" s="119"/>
      <c r="D13" s="119"/>
      <c r="E13" s="120"/>
      <c r="F13" s="120"/>
      <c r="G13" s="121"/>
      <c r="H13" s="108"/>
    </row>
    <row r="14" spans="1:7" ht="17.25" customHeight="1" thickBot="1">
      <c r="A14" s="122" t="s">
        <v>44</v>
      </c>
      <c r="B14" s="123"/>
      <c r="C14" s="124"/>
      <c r="D14" s="125" t="s">
        <v>45</v>
      </c>
      <c r="E14" s="126"/>
      <c r="F14" s="126"/>
      <c r="G14" s="124"/>
    </row>
    <row r="15" spans="1:7" ht="15.95" customHeight="1">
      <c r="A15" s="127"/>
      <c r="B15" s="128" t="s">
        <v>46</v>
      </c>
      <c r="C15" s="129">
        <f>'SO 09 Rek'!E10</f>
        <v>0</v>
      </c>
      <c r="D15" s="130">
        <f>'SO 09 Rek'!A18</f>
        <v>0</v>
      </c>
      <c r="E15" s="131"/>
      <c r="F15" s="132"/>
      <c r="G15" s="129">
        <f>'SO 09 Rek'!I18</f>
        <v>0</v>
      </c>
    </row>
    <row r="16" spans="1:7" ht="15.95" customHeight="1">
      <c r="A16" s="127" t="s">
        <v>47</v>
      </c>
      <c r="B16" s="128" t="s">
        <v>48</v>
      </c>
      <c r="C16" s="129">
        <f>'SO 09 Rek'!F10</f>
        <v>0</v>
      </c>
      <c r="D16" s="82"/>
      <c r="E16" s="133"/>
      <c r="F16" s="134"/>
      <c r="G16" s="129"/>
    </row>
    <row r="17" spans="1:7" ht="15.95" customHeight="1">
      <c r="A17" s="127" t="s">
        <v>49</v>
      </c>
      <c r="B17" s="128" t="s">
        <v>50</v>
      </c>
      <c r="C17" s="129">
        <f>'SO 09 Rek'!H10</f>
        <v>0</v>
      </c>
      <c r="D17" s="82"/>
      <c r="E17" s="133"/>
      <c r="F17" s="134"/>
      <c r="G17" s="129"/>
    </row>
    <row r="18" spans="1:7" ht="15.95" customHeight="1">
      <c r="A18" s="135" t="s">
        <v>51</v>
      </c>
      <c r="B18" s="136" t="s">
        <v>52</v>
      </c>
      <c r="C18" s="129">
        <f>'SO 09 Rek'!G10</f>
        <v>0</v>
      </c>
      <c r="D18" s="82"/>
      <c r="E18" s="133"/>
      <c r="F18" s="134"/>
      <c r="G18" s="129"/>
    </row>
    <row r="19" spans="1:7" ht="15.95" customHeight="1">
      <c r="A19" s="137" t="s">
        <v>53</v>
      </c>
      <c r="B19" s="128"/>
      <c r="C19" s="129">
        <f>SUM(C15:C18)</f>
        <v>0</v>
      </c>
      <c r="D19" s="82"/>
      <c r="E19" s="133"/>
      <c r="F19" s="134"/>
      <c r="G19" s="129"/>
    </row>
    <row r="20" spans="1:7" ht="15.95" customHeight="1">
      <c r="A20" s="137"/>
      <c r="B20" s="128"/>
      <c r="C20" s="129"/>
      <c r="D20" s="82"/>
      <c r="E20" s="133"/>
      <c r="F20" s="134"/>
      <c r="G20" s="129"/>
    </row>
    <row r="21" spans="1:7" ht="15.95" customHeight="1">
      <c r="A21" s="137" t="s">
        <v>25</v>
      </c>
      <c r="B21" s="128"/>
      <c r="C21" s="129">
        <f>'SO 09 Rek'!I10</f>
        <v>0</v>
      </c>
      <c r="D21" s="82"/>
      <c r="E21" s="133"/>
      <c r="F21" s="134"/>
      <c r="G21" s="129"/>
    </row>
    <row r="22" spans="1:7" ht="15.95" customHeight="1">
      <c r="A22" s="138" t="s">
        <v>54</v>
      </c>
      <c r="B22" s="108"/>
      <c r="C22" s="129">
        <f>C19+C21</f>
        <v>0</v>
      </c>
      <c r="D22" s="82" t="s">
        <v>55</v>
      </c>
      <c r="E22" s="133"/>
      <c r="F22" s="134"/>
      <c r="G22" s="129">
        <f>G23-SUM(G15:G21)</f>
        <v>0</v>
      </c>
    </row>
    <row r="23" spans="1:7" ht="15.95" customHeight="1" thickBot="1">
      <c r="A23" s="751" t="s">
        <v>56</v>
      </c>
      <c r="B23" s="752"/>
      <c r="C23" s="139">
        <f>C22+G23</f>
        <v>0</v>
      </c>
      <c r="D23" s="140" t="s">
        <v>57</v>
      </c>
      <c r="E23" s="141"/>
      <c r="F23" s="142"/>
      <c r="G23" s="129">
        <f>'SO 09 Rek'!H16</f>
        <v>0</v>
      </c>
    </row>
    <row r="24" spans="1:7" ht="12.75">
      <c r="A24" s="143" t="s">
        <v>58</v>
      </c>
      <c r="B24" s="144"/>
      <c r="C24" s="145"/>
      <c r="D24" s="144" t="s">
        <v>59</v>
      </c>
      <c r="E24" s="144"/>
      <c r="F24" s="146" t="s">
        <v>60</v>
      </c>
      <c r="G24" s="147"/>
    </row>
    <row r="25" spans="1:7" ht="12.75">
      <c r="A25" s="138" t="s">
        <v>61</v>
      </c>
      <c r="B25" s="108"/>
      <c r="C25" s="148"/>
      <c r="D25" s="108" t="s">
        <v>61</v>
      </c>
      <c r="F25" s="149" t="s">
        <v>61</v>
      </c>
      <c r="G25" s="150"/>
    </row>
    <row r="26" spans="1:7" ht="37.5" customHeight="1">
      <c r="A26" s="138" t="s">
        <v>62</v>
      </c>
      <c r="B26" s="151"/>
      <c r="C26" s="148"/>
      <c r="D26" s="108" t="s">
        <v>62</v>
      </c>
      <c r="F26" s="149" t="s">
        <v>62</v>
      </c>
      <c r="G26" s="150"/>
    </row>
    <row r="27" spans="1:7" ht="12.75">
      <c r="A27" s="138"/>
      <c r="B27" s="152"/>
      <c r="C27" s="148"/>
      <c r="D27" s="108"/>
      <c r="F27" s="149"/>
      <c r="G27" s="150"/>
    </row>
    <row r="28" spans="1:7" ht="12.75">
      <c r="A28" s="138" t="s">
        <v>63</v>
      </c>
      <c r="B28" s="108"/>
      <c r="C28" s="148"/>
      <c r="D28" s="149" t="s">
        <v>64</v>
      </c>
      <c r="E28" s="148"/>
      <c r="F28" s="153" t="s">
        <v>64</v>
      </c>
      <c r="G28" s="150"/>
    </row>
    <row r="29" spans="1:7" ht="69" customHeight="1">
      <c r="A29" s="138"/>
      <c r="B29" s="108"/>
      <c r="C29" s="154"/>
      <c r="D29" s="155"/>
      <c r="E29" s="154"/>
      <c r="F29" s="108"/>
      <c r="G29" s="150"/>
    </row>
    <row r="30" spans="1:7" ht="12.75">
      <c r="A30" s="156" t="s">
        <v>12</v>
      </c>
      <c r="B30" s="157"/>
      <c r="C30" s="158">
        <v>21</v>
      </c>
      <c r="D30" s="157" t="s">
        <v>65</v>
      </c>
      <c r="E30" s="159"/>
      <c r="F30" s="753">
        <f>C23-F32</f>
        <v>0</v>
      </c>
      <c r="G30" s="754"/>
    </row>
    <row r="31" spans="1:7" ht="12.75">
      <c r="A31" s="156" t="s">
        <v>66</v>
      </c>
      <c r="B31" s="157"/>
      <c r="C31" s="158">
        <f>C30</f>
        <v>21</v>
      </c>
      <c r="D31" s="157" t="s">
        <v>67</v>
      </c>
      <c r="E31" s="159"/>
      <c r="F31" s="753">
        <f>ROUND(PRODUCT(F30,C31/100),0)</f>
        <v>0</v>
      </c>
      <c r="G31" s="754"/>
    </row>
    <row r="32" spans="1:7" ht="12.75">
      <c r="A32" s="156" t="s">
        <v>12</v>
      </c>
      <c r="B32" s="157"/>
      <c r="C32" s="158">
        <v>0</v>
      </c>
      <c r="D32" s="157" t="s">
        <v>67</v>
      </c>
      <c r="E32" s="159"/>
      <c r="F32" s="753">
        <v>0</v>
      </c>
      <c r="G32" s="754"/>
    </row>
    <row r="33" spans="1:7" ht="12.75">
      <c r="A33" s="156" t="s">
        <v>66</v>
      </c>
      <c r="B33" s="160"/>
      <c r="C33" s="161">
        <f>C32</f>
        <v>0</v>
      </c>
      <c r="D33" s="157" t="s">
        <v>67</v>
      </c>
      <c r="E33" s="134"/>
      <c r="F33" s="753">
        <f>ROUND(PRODUCT(F32,C33/100),0)</f>
        <v>0</v>
      </c>
      <c r="G33" s="754"/>
    </row>
    <row r="34" spans="1:7" s="165" customFormat="1" ht="19.5" customHeight="1" thickBot="1">
      <c r="A34" s="162" t="s">
        <v>68</v>
      </c>
      <c r="B34" s="163"/>
      <c r="C34" s="163"/>
      <c r="D34" s="163"/>
      <c r="E34" s="164"/>
      <c r="F34" s="756">
        <f>ROUND(SUM(F30:F33),0)</f>
        <v>0</v>
      </c>
      <c r="G34" s="757"/>
    </row>
    <row r="36" spans="1:8" ht="12.75">
      <c r="A36" s="2" t="s">
        <v>69</v>
      </c>
      <c r="B36" s="2"/>
      <c r="C36" s="2"/>
      <c r="D36" s="2"/>
      <c r="E36" s="2"/>
      <c r="F36" s="2"/>
      <c r="G36" s="2"/>
      <c r="H36" s="1" t="s">
        <v>2</v>
      </c>
    </row>
    <row r="37" spans="1:8" ht="14.25" customHeight="1">
      <c r="A37" s="2"/>
      <c r="B37" s="758"/>
      <c r="C37" s="758"/>
      <c r="D37" s="758"/>
      <c r="E37" s="758"/>
      <c r="F37" s="758"/>
      <c r="G37" s="758"/>
      <c r="H37" s="1" t="s">
        <v>2</v>
      </c>
    </row>
    <row r="38" spans="1:8" ht="12.75" customHeight="1">
      <c r="A38" s="166"/>
      <c r="B38" s="758"/>
      <c r="C38" s="758"/>
      <c r="D38" s="758"/>
      <c r="E38" s="758"/>
      <c r="F38" s="758"/>
      <c r="G38" s="758"/>
      <c r="H38" s="1" t="s">
        <v>2</v>
      </c>
    </row>
    <row r="39" spans="1:8" ht="12.75">
      <c r="A39" s="166"/>
      <c r="B39" s="758"/>
      <c r="C39" s="758"/>
      <c r="D39" s="758"/>
      <c r="E39" s="758"/>
      <c r="F39" s="758"/>
      <c r="G39" s="758"/>
      <c r="H39" s="1" t="s">
        <v>2</v>
      </c>
    </row>
    <row r="40" spans="1:8" ht="12.75">
      <c r="A40" s="166"/>
      <c r="B40" s="758"/>
      <c r="C40" s="758"/>
      <c r="D40" s="758"/>
      <c r="E40" s="758"/>
      <c r="F40" s="758"/>
      <c r="G40" s="758"/>
      <c r="H40" s="1" t="s">
        <v>2</v>
      </c>
    </row>
    <row r="41" spans="1:8" ht="12.75">
      <c r="A41" s="166"/>
      <c r="B41" s="758"/>
      <c r="C41" s="758"/>
      <c r="D41" s="758"/>
      <c r="E41" s="758"/>
      <c r="F41" s="758"/>
      <c r="G41" s="758"/>
      <c r="H41" s="1" t="s">
        <v>2</v>
      </c>
    </row>
    <row r="42" spans="1:8" ht="12.75">
      <c r="A42" s="166"/>
      <c r="B42" s="758"/>
      <c r="C42" s="758"/>
      <c r="D42" s="758"/>
      <c r="E42" s="758"/>
      <c r="F42" s="758"/>
      <c r="G42" s="758"/>
      <c r="H42" s="1" t="s">
        <v>2</v>
      </c>
    </row>
    <row r="43" spans="1:8" ht="12.75">
      <c r="A43" s="166"/>
      <c r="B43" s="758"/>
      <c r="C43" s="758"/>
      <c r="D43" s="758"/>
      <c r="E43" s="758"/>
      <c r="F43" s="758"/>
      <c r="G43" s="758"/>
      <c r="H43" s="1" t="s">
        <v>2</v>
      </c>
    </row>
    <row r="44" spans="1:8" ht="12.75" customHeight="1">
      <c r="A44" s="166"/>
      <c r="B44" s="758"/>
      <c r="C44" s="758"/>
      <c r="D44" s="758"/>
      <c r="E44" s="758"/>
      <c r="F44" s="758"/>
      <c r="G44" s="758"/>
      <c r="H44" s="1" t="s">
        <v>2</v>
      </c>
    </row>
    <row r="45" spans="1:8" ht="12.75" customHeight="1">
      <c r="A45" s="166"/>
      <c r="B45" s="758"/>
      <c r="C45" s="758"/>
      <c r="D45" s="758"/>
      <c r="E45" s="758"/>
      <c r="F45" s="758"/>
      <c r="G45" s="758"/>
      <c r="H45" s="1" t="s">
        <v>2</v>
      </c>
    </row>
    <row r="46" spans="2:7" ht="12.75">
      <c r="B46" s="755"/>
      <c r="C46" s="755"/>
      <c r="D46" s="755"/>
      <c r="E46" s="755"/>
      <c r="F46" s="755"/>
      <c r="G46" s="755"/>
    </row>
    <row r="47" spans="2:7" ht="12.75">
      <c r="B47" s="755"/>
      <c r="C47" s="755"/>
      <c r="D47" s="755"/>
      <c r="E47" s="755"/>
      <c r="F47" s="755"/>
      <c r="G47" s="755"/>
    </row>
    <row r="48" spans="2:7" ht="12.75">
      <c r="B48" s="755"/>
      <c r="C48" s="755"/>
      <c r="D48" s="755"/>
      <c r="E48" s="755"/>
      <c r="F48" s="755"/>
      <c r="G48" s="755"/>
    </row>
    <row r="49" spans="2:7" ht="12.75">
      <c r="B49" s="755"/>
      <c r="C49" s="755"/>
      <c r="D49" s="755"/>
      <c r="E49" s="755"/>
      <c r="F49" s="755"/>
      <c r="G49" s="755"/>
    </row>
    <row r="50" spans="2:7" ht="12.75">
      <c r="B50" s="755"/>
      <c r="C50" s="755"/>
      <c r="D50" s="755"/>
      <c r="E50" s="755"/>
      <c r="F50" s="755"/>
      <c r="G50" s="755"/>
    </row>
    <row r="51" spans="2:7" ht="12.75">
      <c r="B51" s="755"/>
      <c r="C51" s="755"/>
      <c r="D51" s="755"/>
      <c r="E51" s="755"/>
      <c r="F51" s="755"/>
      <c r="G51" s="755"/>
    </row>
  </sheetData>
  <mergeCells count="18">
    <mergeCell ref="B49:G49"/>
    <mergeCell ref="B50:G50"/>
    <mergeCell ref="B51:G51"/>
    <mergeCell ref="F34:G34"/>
    <mergeCell ref="B37:G45"/>
    <mergeCell ref="B46:G46"/>
    <mergeCell ref="B47:G47"/>
    <mergeCell ref="B48:G48"/>
    <mergeCell ref="A23:B23"/>
    <mergeCell ref="F30:G30"/>
    <mergeCell ref="F31:G31"/>
    <mergeCell ref="F32:G32"/>
    <mergeCell ref="F33:G33"/>
    <mergeCell ref="C8:E8"/>
    <mergeCell ref="C9:E9"/>
    <mergeCell ref="C10:E10"/>
    <mergeCell ref="C11:E11"/>
    <mergeCell ref="C12:E12"/>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 1565-51; Sušice – stavební úpravy v ulici Hájkova&amp;R&amp;9&amp;P/&amp;N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E65"/>
  <sheetViews>
    <sheetView view="pageBreakPreview" zoomScale="60" workbookViewId="0" topLeftCell="A1">
      <selection activeCell="L16" sqref="L16"/>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759" t="s">
        <v>3</v>
      </c>
      <c r="B1" s="760"/>
      <c r="C1" s="167" t="s">
        <v>99</v>
      </c>
      <c r="D1" s="168"/>
      <c r="E1" s="169"/>
      <c r="F1" s="168"/>
      <c r="G1" s="170" t="s">
        <v>70</v>
      </c>
      <c r="H1" s="171" t="s">
        <v>97</v>
      </c>
      <c r="I1" s="172"/>
    </row>
    <row r="2" spans="1:9" ht="13.5" thickBot="1">
      <c r="A2" s="761" t="s">
        <v>71</v>
      </c>
      <c r="B2" s="762"/>
      <c r="C2" s="173" t="s">
        <v>102</v>
      </c>
      <c r="D2" s="174"/>
      <c r="E2" s="175"/>
      <c r="F2" s="174"/>
      <c r="G2" s="763" t="s">
        <v>101</v>
      </c>
      <c r="H2" s="764"/>
      <c r="I2" s="765"/>
    </row>
    <row r="3" ht="13.5" thickTop="1">
      <c r="F3" s="108"/>
    </row>
    <row r="4" spans="1:9" ht="19.5" customHeight="1">
      <c r="A4" s="176" t="s">
        <v>72</v>
      </c>
      <c r="B4" s="177"/>
      <c r="C4" s="177"/>
      <c r="D4" s="177"/>
      <c r="E4" s="178"/>
      <c r="F4" s="177"/>
      <c r="G4" s="177"/>
      <c r="H4" s="177"/>
      <c r="I4" s="177"/>
    </row>
    <row r="5" ht="13.5" thickBot="1"/>
    <row r="6" spans="1:9" s="108" customFormat="1" ht="13.5" thickBot="1">
      <c r="A6" s="179"/>
      <c r="B6" s="180" t="s">
        <v>73</v>
      </c>
      <c r="C6" s="180"/>
      <c r="D6" s="181"/>
      <c r="E6" s="182" t="s">
        <v>21</v>
      </c>
      <c r="F6" s="183" t="s">
        <v>22</v>
      </c>
      <c r="G6" s="183" t="s">
        <v>23</v>
      </c>
      <c r="H6" s="183" t="s">
        <v>24</v>
      </c>
      <c r="I6" s="184" t="s">
        <v>25</v>
      </c>
    </row>
    <row r="7" spans="1:9" s="108" customFormat="1" ht="13.5" thickBot="1">
      <c r="A7" s="275" t="str">
        <f>'00.1 Pol'!B7</f>
        <v>00</v>
      </c>
      <c r="B7" s="62" t="str">
        <f>'00.1 Pol'!C7</f>
        <v>Přípravné a související práce</v>
      </c>
      <c r="D7" s="185"/>
      <c r="E7" s="276">
        <f>'00.1 Pol'!BA18</f>
        <v>0</v>
      </c>
      <c r="F7" s="277">
        <f>'00.1 Pol'!BB18</f>
        <v>0</v>
      </c>
      <c r="G7" s="277">
        <f>'00.1 Pol'!BC18</f>
        <v>0</v>
      </c>
      <c r="H7" s="277">
        <f>'00.1 Pol'!BD18</f>
        <v>0</v>
      </c>
      <c r="I7" s="278">
        <f>'00.1 Pol'!BE18</f>
        <v>0</v>
      </c>
    </row>
    <row r="8" spans="1:9" s="14" customFormat="1" ht="13.5" thickBot="1">
      <c r="A8" s="186"/>
      <c r="B8" s="187" t="s">
        <v>74</v>
      </c>
      <c r="C8" s="187"/>
      <c r="D8" s="188"/>
      <c r="E8" s="189">
        <f>SUM(E7:E7)</f>
        <v>0</v>
      </c>
      <c r="F8" s="190">
        <f>SUM(F7:F7)</f>
        <v>0</v>
      </c>
      <c r="G8" s="190">
        <f>SUM(G7:G7)</f>
        <v>0</v>
      </c>
      <c r="H8" s="190">
        <f>SUM(H7:H7)</f>
        <v>0</v>
      </c>
      <c r="I8" s="191">
        <f>SUM(I7:I7)</f>
        <v>0</v>
      </c>
    </row>
    <row r="9" spans="1:9" ht="12.75">
      <c r="A9" s="108"/>
      <c r="B9" s="108"/>
      <c r="C9" s="108"/>
      <c r="D9" s="108"/>
      <c r="E9" s="108"/>
      <c r="F9" s="108"/>
      <c r="G9" s="108"/>
      <c r="H9" s="108"/>
      <c r="I9" s="108"/>
    </row>
    <row r="10" spans="1:57" ht="19.5" customHeight="1">
      <c r="A10" s="177" t="s">
        <v>75</v>
      </c>
      <c r="B10" s="177"/>
      <c r="C10" s="177"/>
      <c r="D10" s="177"/>
      <c r="E10" s="177"/>
      <c r="F10" s="177"/>
      <c r="G10" s="192"/>
      <c r="H10" s="177"/>
      <c r="I10" s="177"/>
      <c r="BA10" s="114"/>
      <c r="BB10" s="114"/>
      <c r="BC10" s="114"/>
      <c r="BD10" s="114"/>
      <c r="BE10" s="114"/>
    </row>
    <row r="11" ht="13.5" thickBot="1"/>
    <row r="12" spans="1:9" ht="12.75">
      <c r="A12" s="143" t="s">
        <v>76</v>
      </c>
      <c r="B12" s="144"/>
      <c r="C12" s="144"/>
      <c r="D12" s="193"/>
      <c r="E12" s="194" t="s">
        <v>77</v>
      </c>
      <c r="F12" s="195" t="s">
        <v>13</v>
      </c>
      <c r="G12" s="196" t="s">
        <v>78</v>
      </c>
      <c r="H12" s="197"/>
      <c r="I12" s="198" t="s">
        <v>77</v>
      </c>
    </row>
    <row r="13" spans="1:53" ht="12.75">
      <c r="A13" s="137"/>
      <c r="B13" s="128"/>
      <c r="C13" s="128"/>
      <c r="D13" s="199"/>
      <c r="E13" s="200"/>
      <c r="F13" s="201"/>
      <c r="G13" s="202">
        <f>CHOOSE(BA13+1,E8+F8,E8+F8+H8,E8+F8+G8+H8,E8,F8,H8,G8,H8+G8,0)</f>
        <v>0</v>
      </c>
      <c r="H13" s="203"/>
      <c r="I13" s="204">
        <f>E13+F13*G13/100</f>
        <v>0</v>
      </c>
      <c r="BA13" s="1">
        <v>8</v>
      </c>
    </row>
    <row r="14" spans="1:9" ht="13.5" thickBot="1">
      <c r="A14" s="205"/>
      <c r="B14" s="206" t="s">
        <v>79</v>
      </c>
      <c r="C14" s="207"/>
      <c r="D14" s="208"/>
      <c r="E14" s="209"/>
      <c r="F14" s="210"/>
      <c r="G14" s="210"/>
      <c r="H14" s="766">
        <f>SUM(I13:I13)</f>
        <v>0</v>
      </c>
      <c r="I14" s="767"/>
    </row>
    <row r="16" spans="2:9" ht="12.75">
      <c r="B16" s="14"/>
      <c r="F16" s="211"/>
      <c r="G16" s="212"/>
      <c r="H16" s="212"/>
      <c r="I16" s="46"/>
    </row>
    <row r="17" spans="6:9" ht="12.75">
      <c r="F17" s="211"/>
      <c r="G17" s="212"/>
      <c r="H17" s="212"/>
      <c r="I17" s="46"/>
    </row>
    <row r="18" spans="6:9" ht="12.75">
      <c r="F18" s="211"/>
      <c r="G18" s="212"/>
      <c r="H18" s="212"/>
      <c r="I18" s="46"/>
    </row>
    <row r="19" spans="6:9" ht="12.75">
      <c r="F19" s="211"/>
      <c r="G19" s="212"/>
      <c r="H19" s="212"/>
      <c r="I19" s="46"/>
    </row>
    <row r="20" spans="6:9" ht="12.75">
      <c r="F20" s="211"/>
      <c r="G20" s="212"/>
      <c r="H20" s="212"/>
      <c r="I20" s="46"/>
    </row>
    <row r="21" spans="6:9" ht="12.75">
      <c r="F21" s="211"/>
      <c r="G21" s="212"/>
      <c r="H21" s="212"/>
      <c r="I21" s="46"/>
    </row>
    <row r="22" spans="6:9" ht="12.75">
      <c r="F22" s="211"/>
      <c r="G22" s="212"/>
      <c r="H22" s="212"/>
      <c r="I22" s="46"/>
    </row>
    <row r="23" spans="6:9" ht="12.75">
      <c r="F23" s="211"/>
      <c r="G23" s="212"/>
      <c r="H23" s="212"/>
      <c r="I23" s="46"/>
    </row>
    <row r="24" spans="6:9" ht="12.75">
      <c r="F24" s="211"/>
      <c r="G24" s="212"/>
      <c r="H24" s="212"/>
      <c r="I24" s="46"/>
    </row>
    <row r="25" spans="6:9" ht="12.75">
      <c r="F25" s="211"/>
      <c r="G25" s="212"/>
      <c r="H25" s="212"/>
      <c r="I25" s="46"/>
    </row>
    <row r="26" spans="6:9" ht="12.75">
      <c r="F26" s="211"/>
      <c r="G26" s="212"/>
      <c r="H26" s="212"/>
      <c r="I26" s="46"/>
    </row>
    <row r="27" spans="6:9" ht="12.75">
      <c r="F27" s="211"/>
      <c r="G27" s="212"/>
      <c r="H27" s="212"/>
      <c r="I27" s="46"/>
    </row>
    <row r="28" spans="6:9" ht="12.75">
      <c r="F28" s="211"/>
      <c r="G28" s="212"/>
      <c r="H28" s="212"/>
      <c r="I28" s="46"/>
    </row>
    <row r="29" spans="6:9" ht="12.75">
      <c r="F29" s="211"/>
      <c r="G29" s="212"/>
      <c r="H29" s="212"/>
      <c r="I29" s="46"/>
    </row>
    <row r="30" spans="6:9" ht="12.75">
      <c r="F30" s="211"/>
      <c r="G30" s="212"/>
      <c r="H30" s="212"/>
      <c r="I30" s="46"/>
    </row>
    <row r="31" spans="6:9" ht="12.75">
      <c r="F31" s="211"/>
      <c r="G31" s="212"/>
      <c r="H31" s="212"/>
      <c r="I31" s="46"/>
    </row>
    <row r="32" spans="6:9" ht="12.75">
      <c r="F32" s="211"/>
      <c r="G32" s="212"/>
      <c r="H32" s="212"/>
      <c r="I32" s="46"/>
    </row>
    <row r="33" spans="6:9" ht="12.75">
      <c r="F33" s="211"/>
      <c r="G33" s="212"/>
      <c r="H33" s="212"/>
      <c r="I33" s="46"/>
    </row>
    <row r="34" spans="6:9" ht="12.75">
      <c r="F34" s="211"/>
      <c r="G34" s="212"/>
      <c r="H34" s="212"/>
      <c r="I34" s="46"/>
    </row>
    <row r="35" spans="6:9" ht="12.75">
      <c r="F35" s="211"/>
      <c r="G35" s="212"/>
      <c r="H35" s="212"/>
      <c r="I35" s="46"/>
    </row>
    <row r="36" spans="6:9" ht="12.75">
      <c r="F36" s="211"/>
      <c r="G36" s="212"/>
      <c r="H36" s="212"/>
      <c r="I36" s="46"/>
    </row>
    <row r="37" spans="6:9" ht="12.75">
      <c r="F37" s="211"/>
      <c r="G37" s="212"/>
      <c r="H37" s="212"/>
      <c r="I37" s="46"/>
    </row>
    <row r="38" spans="6:9" ht="12.75">
      <c r="F38" s="211"/>
      <c r="G38" s="212"/>
      <c r="H38" s="212"/>
      <c r="I38" s="46"/>
    </row>
    <row r="39" spans="6:9" ht="12.75">
      <c r="F39" s="211"/>
      <c r="G39" s="212"/>
      <c r="H39" s="212"/>
      <c r="I39" s="46"/>
    </row>
    <row r="40" spans="6:9" ht="12.75">
      <c r="F40" s="211"/>
      <c r="G40" s="212"/>
      <c r="H40" s="212"/>
      <c r="I40" s="46"/>
    </row>
    <row r="41" spans="6:9" ht="12.75">
      <c r="F41" s="211"/>
      <c r="G41" s="212"/>
      <c r="H41" s="212"/>
      <c r="I41" s="46"/>
    </row>
    <row r="42" spans="6:9" ht="12.75">
      <c r="F42" s="211"/>
      <c r="G42" s="212"/>
      <c r="H42" s="212"/>
      <c r="I42" s="46"/>
    </row>
    <row r="43" spans="6:9" ht="12.75">
      <c r="F43" s="211"/>
      <c r="G43" s="212"/>
      <c r="H43" s="212"/>
      <c r="I43" s="46"/>
    </row>
    <row r="44" spans="6:9" ht="12.75">
      <c r="F44" s="211"/>
      <c r="G44" s="212"/>
      <c r="H44" s="212"/>
      <c r="I44" s="46"/>
    </row>
    <row r="45" spans="6:9" ht="12.75">
      <c r="F45" s="211"/>
      <c r="G45" s="212"/>
      <c r="H45" s="212"/>
      <c r="I45" s="46"/>
    </row>
    <row r="46" spans="6:9" ht="12.75">
      <c r="F46" s="211"/>
      <c r="G46" s="212"/>
      <c r="H46" s="212"/>
      <c r="I46" s="46"/>
    </row>
    <row r="47" spans="6:9" ht="12.75">
      <c r="F47" s="211"/>
      <c r="G47" s="212"/>
      <c r="H47" s="212"/>
      <c r="I47" s="46"/>
    </row>
    <row r="48" spans="6:9" ht="12.75">
      <c r="F48" s="211"/>
      <c r="G48" s="212"/>
      <c r="H48" s="212"/>
      <c r="I48" s="46"/>
    </row>
    <row r="49" spans="6:9" ht="12.75">
      <c r="F49" s="211"/>
      <c r="G49" s="212"/>
      <c r="H49" s="212"/>
      <c r="I49" s="46"/>
    </row>
    <row r="50" spans="6:9" ht="12.75">
      <c r="F50" s="211"/>
      <c r="G50" s="212"/>
      <c r="H50" s="212"/>
      <c r="I50" s="46"/>
    </row>
    <row r="51" spans="6:9" ht="12.75">
      <c r="F51" s="211"/>
      <c r="G51" s="212"/>
      <c r="H51" s="212"/>
      <c r="I51" s="46"/>
    </row>
    <row r="52" spans="6:9" ht="12.75">
      <c r="F52" s="211"/>
      <c r="G52" s="212"/>
      <c r="H52" s="212"/>
      <c r="I52" s="46"/>
    </row>
    <row r="53" spans="6:9" ht="12.75">
      <c r="F53" s="211"/>
      <c r="G53" s="212"/>
      <c r="H53" s="212"/>
      <c r="I53" s="46"/>
    </row>
    <row r="54" spans="6:9" ht="12.75">
      <c r="F54" s="211"/>
      <c r="G54" s="212"/>
      <c r="H54" s="212"/>
      <c r="I54" s="46"/>
    </row>
    <row r="55" spans="6:9" ht="12.75">
      <c r="F55" s="211"/>
      <c r="G55" s="212"/>
      <c r="H55" s="212"/>
      <c r="I55" s="46"/>
    </row>
    <row r="56" spans="6:9" ht="12.75">
      <c r="F56" s="211"/>
      <c r="G56" s="212"/>
      <c r="H56" s="212"/>
      <c r="I56" s="46"/>
    </row>
    <row r="57" spans="6:9" ht="12.75">
      <c r="F57" s="211"/>
      <c r="G57" s="212"/>
      <c r="H57" s="212"/>
      <c r="I57" s="46"/>
    </row>
    <row r="58" spans="6:9" ht="12.75">
      <c r="F58" s="211"/>
      <c r="G58" s="212"/>
      <c r="H58" s="212"/>
      <c r="I58" s="46"/>
    </row>
    <row r="59" spans="6:9" ht="12.75">
      <c r="F59" s="211"/>
      <c r="G59" s="212"/>
      <c r="H59" s="212"/>
      <c r="I59" s="46"/>
    </row>
    <row r="60" spans="6:9" ht="12.75">
      <c r="F60" s="211"/>
      <c r="G60" s="212"/>
      <c r="H60" s="212"/>
      <c r="I60" s="46"/>
    </row>
    <row r="61" spans="6:9" ht="12.75">
      <c r="F61" s="211"/>
      <c r="G61" s="212"/>
      <c r="H61" s="212"/>
      <c r="I61" s="46"/>
    </row>
    <row r="62" spans="6:9" ht="12.75">
      <c r="F62" s="211"/>
      <c r="G62" s="212"/>
      <c r="H62" s="212"/>
      <c r="I62" s="46"/>
    </row>
    <row r="63" spans="6:9" ht="12.75">
      <c r="F63" s="211"/>
      <c r="G63" s="212"/>
      <c r="H63" s="212"/>
      <c r="I63" s="46"/>
    </row>
    <row r="64" spans="6:9" ht="12.75">
      <c r="F64" s="211"/>
      <c r="G64" s="212"/>
      <c r="H64" s="212"/>
      <c r="I64" s="46"/>
    </row>
    <row r="65" spans="6:9" ht="12.75">
      <c r="F65" s="211"/>
      <c r="G65" s="212"/>
      <c r="H65" s="212"/>
      <c r="I65" s="46"/>
    </row>
  </sheetData>
  <mergeCells count="4">
    <mergeCell ref="A1:B1"/>
    <mergeCell ref="A2:B2"/>
    <mergeCell ref="G2:I2"/>
    <mergeCell ref="H14:I14"/>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 1565-51; Sušice – stavební úpravy v ulici Hájkova&amp;R&amp;9&amp;P/&amp;N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BE67"/>
  <sheetViews>
    <sheetView view="pageBreakPreview" zoomScale="60" workbookViewId="0" topLeftCell="A1">
      <selection activeCell="L16" sqref="L16"/>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759" t="s">
        <v>3</v>
      </c>
      <c r="B1" s="760"/>
      <c r="C1" s="167" t="s">
        <v>99</v>
      </c>
      <c r="D1" s="168"/>
      <c r="E1" s="169"/>
      <c r="F1" s="168"/>
      <c r="G1" s="170" t="s">
        <v>70</v>
      </c>
      <c r="H1" s="171" t="s">
        <v>97</v>
      </c>
      <c r="I1" s="172"/>
    </row>
    <row r="2" spans="1:9" ht="13.5" thickBot="1">
      <c r="A2" s="761" t="s">
        <v>71</v>
      </c>
      <c r="B2" s="762"/>
      <c r="C2" s="173" t="s">
        <v>2668</v>
      </c>
      <c r="D2" s="174"/>
      <c r="E2" s="175"/>
      <c r="F2" s="174"/>
      <c r="G2" s="763" t="s">
        <v>2669</v>
      </c>
      <c r="H2" s="764"/>
      <c r="I2" s="765"/>
    </row>
    <row r="3" ht="13.5" thickTop="1">
      <c r="F3" s="108"/>
    </row>
    <row r="4" spans="1:9" ht="19.5" customHeight="1">
      <c r="A4" s="176" t="s">
        <v>72</v>
      </c>
      <c r="B4" s="177"/>
      <c r="C4" s="177"/>
      <c r="D4" s="177"/>
      <c r="E4" s="178"/>
      <c r="F4" s="177"/>
      <c r="G4" s="177"/>
      <c r="H4" s="177"/>
      <c r="I4" s="177"/>
    </row>
    <row r="5" ht="13.5" thickBot="1"/>
    <row r="6" spans="1:9" s="108" customFormat="1" ht="13.5" thickBot="1">
      <c r="A6" s="179"/>
      <c r="B6" s="180" t="s">
        <v>73</v>
      </c>
      <c r="C6" s="180"/>
      <c r="D6" s="181"/>
      <c r="E6" s="182" t="s">
        <v>21</v>
      </c>
      <c r="F6" s="183" t="s">
        <v>22</v>
      </c>
      <c r="G6" s="183" t="s">
        <v>23</v>
      </c>
      <c r="H6" s="183" t="s">
        <v>24</v>
      </c>
      <c r="I6" s="184" t="s">
        <v>25</v>
      </c>
    </row>
    <row r="7" spans="1:9" s="108" customFormat="1" ht="12.75">
      <c r="A7" s="275" t="str">
        <f>'SO 09 Pol'!B7</f>
        <v>1</v>
      </c>
      <c r="B7" s="62" t="str">
        <f>'SO 09 Pol'!C7</f>
        <v>Zemní práce</v>
      </c>
      <c r="D7" s="185"/>
      <c r="E7" s="276">
        <f>'SO 09 Pol'!BA47</f>
        <v>0</v>
      </c>
      <c r="F7" s="277">
        <f>'SO 09 Pol'!BB47</f>
        <v>0</v>
      </c>
      <c r="G7" s="277">
        <f>'SO 09 Pol'!BC47</f>
        <v>0</v>
      </c>
      <c r="H7" s="277">
        <f>'SO 09 Pol'!BD47</f>
        <v>0</v>
      </c>
      <c r="I7" s="278">
        <f>'SO 09 Pol'!BE47</f>
        <v>0</v>
      </c>
    </row>
    <row r="8" spans="1:9" s="108" customFormat="1" ht="12.75">
      <c r="A8" s="275" t="str">
        <f>'SO 09 Pol'!B48</f>
        <v>46</v>
      </c>
      <c r="B8" s="62" t="str">
        <f>'SO 09 Pol'!C48</f>
        <v>Zpevněné plochy</v>
      </c>
      <c r="D8" s="185"/>
      <c r="E8" s="276">
        <f>'SO 09 Pol'!BA66</f>
        <v>0</v>
      </c>
      <c r="F8" s="277">
        <f>'SO 09 Pol'!BB66</f>
        <v>0</v>
      </c>
      <c r="G8" s="277">
        <f>'SO 09 Pol'!BC66</f>
        <v>0</v>
      </c>
      <c r="H8" s="277">
        <f>'SO 09 Pol'!BD66</f>
        <v>0</v>
      </c>
      <c r="I8" s="278">
        <f>'SO 09 Pol'!BE66</f>
        <v>0</v>
      </c>
    </row>
    <row r="9" spans="1:9" s="108" customFormat="1" ht="13.5" thickBot="1">
      <c r="A9" s="275" t="str">
        <f>'SO 09 Pol'!B67</f>
        <v>99</v>
      </c>
      <c r="B9" s="62" t="str">
        <f>'SO 09 Pol'!C67</f>
        <v>Staveništní přesun hmot</v>
      </c>
      <c r="D9" s="185"/>
      <c r="E9" s="276">
        <f>'SO 09 Pol'!BA69</f>
        <v>0</v>
      </c>
      <c r="F9" s="277">
        <f>'SO 09 Pol'!BB69</f>
        <v>0</v>
      </c>
      <c r="G9" s="277">
        <f>'SO 09 Pol'!BC69</f>
        <v>0</v>
      </c>
      <c r="H9" s="277">
        <f>'SO 09 Pol'!BD69</f>
        <v>0</v>
      </c>
      <c r="I9" s="278">
        <f>'SO 09 Pol'!BE69</f>
        <v>0</v>
      </c>
    </row>
    <row r="10" spans="1:9" s="14" customFormat="1" ht="13.5" thickBot="1">
      <c r="A10" s="186"/>
      <c r="B10" s="187" t="s">
        <v>74</v>
      </c>
      <c r="C10" s="187"/>
      <c r="D10" s="188"/>
      <c r="E10" s="189">
        <f>SUM(E7:E9)</f>
        <v>0</v>
      </c>
      <c r="F10" s="190">
        <f>SUM(F7:F9)</f>
        <v>0</v>
      </c>
      <c r="G10" s="190">
        <f>SUM(G7:G9)</f>
        <v>0</v>
      </c>
      <c r="H10" s="190">
        <f>SUM(H7:H9)</f>
        <v>0</v>
      </c>
      <c r="I10" s="191">
        <f>SUM(I7:I9)</f>
        <v>0</v>
      </c>
    </row>
    <row r="11" spans="1:9" ht="12.75">
      <c r="A11" s="108"/>
      <c r="B11" s="108"/>
      <c r="C11" s="108"/>
      <c r="D11" s="108"/>
      <c r="E11" s="108"/>
      <c r="F11" s="108"/>
      <c r="G11" s="108"/>
      <c r="H11" s="108"/>
      <c r="I11" s="108"/>
    </row>
    <row r="12" spans="1:57" ht="19.5" customHeight="1">
      <c r="A12" s="177" t="s">
        <v>75</v>
      </c>
      <c r="B12" s="177"/>
      <c r="C12" s="177"/>
      <c r="D12" s="177"/>
      <c r="E12" s="177"/>
      <c r="F12" s="177"/>
      <c r="G12" s="192"/>
      <c r="H12" s="177"/>
      <c r="I12" s="177"/>
      <c r="BA12" s="114"/>
      <c r="BB12" s="114"/>
      <c r="BC12" s="114"/>
      <c r="BD12" s="114"/>
      <c r="BE12" s="114"/>
    </row>
    <row r="13" ht="13.5" thickBot="1"/>
    <row r="14" spans="1:9" ht="12.75">
      <c r="A14" s="143" t="s">
        <v>76</v>
      </c>
      <c r="B14" s="144"/>
      <c r="C14" s="144"/>
      <c r="D14" s="193"/>
      <c r="E14" s="194" t="s">
        <v>77</v>
      </c>
      <c r="F14" s="195" t="s">
        <v>13</v>
      </c>
      <c r="G14" s="196" t="s">
        <v>78</v>
      </c>
      <c r="H14" s="197"/>
      <c r="I14" s="198" t="s">
        <v>77</v>
      </c>
    </row>
    <row r="15" spans="1:53" ht="12.75">
      <c r="A15" s="137"/>
      <c r="B15" s="128"/>
      <c r="C15" s="128"/>
      <c r="D15" s="199"/>
      <c r="E15" s="200"/>
      <c r="F15" s="201"/>
      <c r="G15" s="202">
        <f>CHOOSE(BA15+1,E10+F10,E10+F10+H10,E10+F10+G10+H10,E10,F10,H10,G10,H10+G10,0)</f>
        <v>0</v>
      </c>
      <c r="H15" s="203"/>
      <c r="I15" s="204">
        <f>E15+F15*G15/100</f>
        <v>0</v>
      </c>
      <c r="BA15" s="1">
        <v>8</v>
      </c>
    </row>
    <row r="16" spans="1:9" ht="13.5" thickBot="1">
      <c r="A16" s="205"/>
      <c r="B16" s="206" t="s">
        <v>79</v>
      </c>
      <c r="C16" s="207"/>
      <c r="D16" s="208"/>
      <c r="E16" s="209"/>
      <c r="F16" s="210"/>
      <c r="G16" s="210"/>
      <c r="H16" s="766">
        <f>SUM(I15:I15)</f>
        <v>0</v>
      </c>
      <c r="I16" s="767"/>
    </row>
    <row r="18" spans="2:9" ht="12.75">
      <c r="B18" s="14"/>
      <c r="F18" s="211"/>
      <c r="G18" s="212"/>
      <c r="H18" s="212"/>
      <c r="I18" s="46"/>
    </row>
    <row r="19" spans="6:9" ht="12.75">
      <c r="F19" s="211"/>
      <c r="G19" s="212"/>
      <c r="H19" s="212"/>
      <c r="I19" s="46"/>
    </row>
    <row r="20" spans="6:9" ht="12.75">
      <c r="F20" s="211"/>
      <c r="G20" s="212"/>
      <c r="H20" s="212"/>
      <c r="I20" s="46"/>
    </row>
    <row r="21" spans="6:9" ht="12.75">
      <c r="F21" s="211"/>
      <c r="G21" s="212"/>
      <c r="H21" s="212"/>
      <c r="I21" s="46"/>
    </row>
    <row r="22" spans="6:9" ht="12.75">
      <c r="F22" s="211"/>
      <c r="G22" s="212"/>
      <c r="H22" s="212"/>
      <c r="I22" s="46"/>
    </row>
    <row r="23" spans="6:9" ht="12.75">
      <c r="F23" s="211"/>
      <c r="G23" s="212"/>
      <c r="H23" s="212"/>
      <c r="I23" s="46"/>
    </row>
    <row r="24" spans="6:9" ht="12.75">
      <c r="F24" s="211"/>
      <c r="G24" s="212"/>
      <c r="H24" s="212"/>
      <c r="I24" s="46"/>
    </row>
    <row r="25" spans="6:9" ht="12.75">
      <c r="F25" s="211"/>
      <c r="G25" s="212"/>
      <c r="H25" s="212"/>
      <c r="I25" s="46"/>
    </row>
    <row r="26" spans="6:9" ht="12.75">
      <c r="F26" s="211"/>
      <c r="G26" s="212"/>
      <c r="H26" s="212"/>
      <c r="I26" s="46"/>
    </row>
    <row r="27" spans="6:9" ht="12.75">
      <c r="F27" s="211"/>
      <c r="G27" s="212"/>
      <c r="H27" s="212"/>
      <c r="I27" s="46"/>
    </row>
    <row r="28" spans="6:9" ht="12.75">
      <c r="F28" s="211"/>
      <c r="G28" s="212"/>
      <c r="H28" s="212"/>
      <c r="I28" s="46"/>
    </row>
    <row r="29" spans="6:9" ht="12.75">
      <c r="F29" s="211"/>
      <c r="G29" s="212"/>
      <c r="H29" s="212"/>
      <c r="I29" s="46"/>
    </row>
    <row r="30" spans="6:9" ht="12.75">
      <c r="F30" s="211"/>
      <c r="G30" s="212"/>
      <c r="H30" s="212"/>
      <c r="I30" s="46"/>
    </row>
    <row r="31" spans="6:9" ht="12.75">
      <c r="F31" s="211"/>
      <c r="G31" s="212"/>
      <c r="H31" s="212"/>
      <c r="I31" s="46"/>
    </row>
    <row r="32" spans="6:9" ht="12.75">
      <c r="F32" s="211"/>
      <c r="G32" s="212"/>
      <c r="H32" s="212"/>
      <c r="I32" s="46"/>
    </row>
    <row r="33" spans="6:9" ht="12.75">
      <c r="F33" s="211"/>
      <c r="G33" s="212"/>
      <c r="H33" s="212"/>
      <c r="I33" s="46"/>
    </row>
    <row r="34" spans="6:9" ht="12.75">
      <c r="F34" s="211"/>
      <c r="G34" s="212"/>
      <c r="H34" s="212"/>
      <c r="I34" s="46"/>
    </row>
    <row r="35" spans="6:9" ht="12.75">
      <c r="F35" s="211"/>
      <c r="G35" s="212"/>
      <c r="H35" s="212"/>
      <c r="I35" s="46"/>
    </row>
    <row r="36" spans="6:9" ht="12.75">
      <c r="F36" s="211"/>
      <c r="G36" s="212"/>
      <c r="H36" s="212"/>
      <c r="I36" s="46"/>
    </row>
    <row r="37" spans="6:9" ht="12.75">
      <c r="F37" s="211"/>
      <c r="G37" s="212"/>
      <c r="H37" s="212"/>
      <c r="I37" s="46"/>
    </row>
    <row r="38" spans="6:9" ht="12.75">
      <c r="F38" s="211"/>
      <c r="G38" s="212"/>
      <c r="H38" s="212"/>
      <c r="I38" s="46"/>
    </row>
    <row r="39" spans="6:9" ht="12.75">
      <c r="F39" s="211"/>
      <c r="G39" s="212"/>
      <c r="H39" s="212"/>
      <c r="I39" s="46"/>
    </row>
    <row r="40" spans="6:9" ht="12.75">
      <c r="F40" s="211"/>
      <c r="G40" s="212"/>
      <c r="H40" s="212"/>
      <c r="I40" s="46"/>
    </row>
    <row r="41" spans="6:9" ht="12.75">
      <c r="F41" s="211"/>
      <c r="G41" s="212"/>
      <c r="H41" s="212"/>
      <c r="I41" s="46"/>
    </row>
    <row r="42" spans="6:9" ht="12.75">
      <c r="F42" s="211"/>
      <c r="G42" s="212"/>
      <c r="H42" s="212"/>
      <c r="I42" s="46"/>
    </row>
    <row r="43" spans="6:9" ht="12.75">
      <c r="F43" s="211"/>
      <c r="G43" s="212"/>
      <c r="H43" s="212"/>
      <c r="I43" s="46"/>
    </row>
    <row r="44" spans="6:9" ht="12.75">
      <c r="F44" s="211"/>
      <c r="G44" s="212"/>
      <c r="H44" s="212"/>
      <c r="I44" s="46"/>
    </row>
    <row r="45" spans="6:9" ht="12.75">
      <c r="F45" s="211"/>
      <c r="G45" s="212"/>
      <c r="H45" s="212"/>
      <c r="I45" s="46"/>
    </row>
    <row r="46" spans="6:9" ht="12.75">
      <c r="F46" s="211"/>
      <c r="G46" s="212"/>
      <c r="H46" s="212"/>
      <c r="I46" s="46"/>
    </row>
    <row r="47" spans="6:9" ht="12.75">
      <c r="F47" s="211"/>
      <c r="G47" s="212"/>
      <c r="H47" s="212"/>
      <c r="I47" s="46"/>
    </row>
    <row r="48" spans="6:9" ht="12.75">
      <c r="F48" s="211"/>
      <c r="G48" s="212"/>
      <c r="H48" s="212"/>
      <c r="I48" s="46"/>
    </row>
    <row r="49" spans="6:9" ht="12.75">
      <c r="F49" s="211"/>
      <c r="G49" s="212"/>
      <c r="H49" s="212"/>
      <c r="I49" s="46"/>
    </row>
    <row r="50" spans="6:9" ht="12.75">
      <c r="F50" s="211"/>
      <c r="G50" s="212"/>
      <c r="H50" s="212"/>
      <c r="I50" s="46"/>
    </row>
    <row r="51" spans="6:9" ht="12.75">
      <c r="F51" s="211"/>
      <c r="G51" s="212"/>
      <c r="H51" s="212"/>
      <c r="I51" s="46"/>
    </row>
    <row r="52" spans="6:9" ht="12.75">
      <c r="F52" s="211"/>
      <c r="G52" s="212"/>
      <c r="H52" s="212"/>
      <c r="I52" s="46"/>
    </row>
    <row r="53" spans="6:9" ht="12.75">
      <c r="F53" s="211"/>
      <c r="G53" s="212"/>
      <c r="H53" s="212"/>
      <c r="I53" s="46"/>
    </row>
    <row r="54" spans="6:9" ht="12.75">
      <c r="F54" s="211"/>
      <c r="G54" s="212"/>
      <c r="H54" s="212"/>
      <c r="I54" s="46"/>
    </row>
    <row r="55" spans="6:9" ht="12.75">
      <c r="F55" s="211"/>
      <c r="G55" s="212"/>
      <c r="H55" s="212"/>
      <c r="I55" s="46"/>
    </row>
    <row r="56" spans="6:9" ht="12.75">
      <c r="F56" s="211"/>
      <c r="G56" s="212"/>
      <c r="H56" s="212"/>
      <c r="I56" s="46"/>
    </row>
    <row r="57" spans="6:9" ht="12.75">
      <c r="F57" s="211"/>
      <c r="G57" s="212"/>
      <c r="H57" s="212"/>
      <c r="I57" s="46"/>
    </row>
    <row r="58" spans="6:9" ht="12.75">
      <c r="F58" s="211"/>
      <c r="G58" s="212"/>
      <c r="H58" s="212"/>
      <c r="I58" s="46"/>
    </row>
    <row r="59" spans="6:9" ht="12.75">
      <c r="F59" s="211"/>
      <c r="G59" s="212"/>
      <c r="H59" s="212"/>
      <c r="I59" s="46"/>
    </row>
    <row r="60" spans="6:9" ht="12.75">
      <c r="F60" s="211"/>
      <c r="G60" s="212"/>
      <c r="H60" s="212"/>
      <c r="I60" s="46"/>
    </row>
    <row r="61" spans="6:9" ht="12.75">
      <c r="F61" s="211"/>
      <c r="G61" s="212"/>
      <c r="H61" s="212"/>
      <c r="I61" s="46"/>
    </row>
    <row r="62" spans="6:9" ht="12.75">
      <c r="F62" s="211"/>
      <c r="G62" s="212"/>
      <c r="H62" s="212"/>
      <c r="I62" s="46"/>
    </row>
    <row r="63" spans="6:9" ht="12.75">
      <c r="F63" s="211"/>
      <c r="G63" s="212"/>
      <c r="H63" s="212"/>
      <c r="I63" s="46"/>
    </row>
    <row r="64" spans="6:9" ht="12.75">
      <c r="F64" s="211"/>
      <c r="G64" s="212"/>
      <c r="H64" s="212"/>
      <c r="I64" s="46"/>
    </row>
    <row r="65" spans="6:9" ht="12.75">
      <c r="F65" s="211"/>
      <c r="G65" s="212"/>
      <c r="H65" s="212"/>
      <c r="I65" s="46"/>
    </row>
    <row r="66" spans="6:9" ht="12.75">
      <c r="F66" s="211"/>
      <c r="G66" s="212"/>
      <c r="H66" s="212"/>
      <c r="I66" s="46"/>
    </row>
    <row r="67" spans="6:9" ht="12.75">
      <c r="F67" s="211"/>
      <c r="G67" s="212"/>
      <c r="H67" s="212"/>
      <c r="I67" s="46"/>
    </row>
  </sheetData>
  <mergeCells count="4">
    <mergeCell ref="A1:B1"/>
    <mergeCell ref="A2:B2"/>
    <mergeCell ref="G2:I2"/>
    <mergeCell ref="H16:I16"/>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 1565-51; Sušice – stavební úpravy v ulici Hájkova&amp;R&amp;9&amp;P/&amp;N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CB142"/>
  <sheetViews>
    <sheetView showGridLines="0" showZeros="0" view="pageBreakPreview" zoomScaleSheetLayoutView="100" workbookViewId="0" topLeftCell="A1">
      <selection activeCell="A1" sqref="A1:G1"/>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625" style="213" customWidth="1"/>
    <col min="13" max="13" width="45.375" style="213" customWidth="1"/>
    <col min="14" max="16384" width="9.125" style="213" customWidth="1"/>
  </cols>
  <sheetData>
    <row r="1" spans="1:7" ht="15.75">
      <c r="A1" s="771" t="s">
        <v>80</v>
      </c>
      <c r="B1" s="771"/>
      <c r="C1" s="771"/>
      <c r="D1" s="771"/>
      <c r="E1" s="771"/>
      <c r="F1" s="771"/>
      <c r="G1" s="771"/>
    </row>
    <row r="2" spans="2:7" ht="14.25" customHeight="1" thickBot="1">
      <c r="B2" s="214"/>
      <c r="C2" s="215"/>
      <c r="D2" s="215"/>
      <c r="E2" s="216"/>
      <c r="F2" s="215"/>
      <c r="G2" s="215"/>
    </row>
    <row r="3" spans="1:7" ht="13.5" thickTop="1">
      <c r="A3" s="759" t="s">
        <v>3</v>
      </c>
      <c r="B3" s="760"/>
      <c r="C3" s="167" t="s">
        <v>99</v>
      </c>
      <c r="D3" s="217"/>
      <c r="E3" s="218" t="s">
        <v>81</v>
      </c>
      <c r="F3" s="219" t="str">
        <f>'SO 09 Rek'!H1</f>
        <v>1565-51</v>
      </c>
      <c r="G3" s="220"/>
    </row>
    <row r="4" spans="1:7" ht="13.5" thickBot="1">
      <c r="A4" s="772" t="s">
        <v>71</v>
      </c>
      <c r="B4" s="762"/>
      <c r="C4" s="173" t="s">
        <v>2668</v>
      </c>
      <c r="D4" s="221"/>
      <c r="E4" s="773" t="str">
        <f>'SO 09 Rek'!G2</f>
        <v>Příkop_I/19</v>
      </c>
      <c r="F4" s="774"/>
      <c r="G4" s="775"/>
    </row>
    <row r="5" spans="1:7" ht="13.5" thickTop="1">
      <c r="A5" s="222"/>
      <c r="G5" s="224"/>
    </row>
    <row r="6" spans="1:11" ht="27" customHeight="1">
      <c r="A6" s="225" t="s">
        <v>82</v>
      </c>
      <c r="B6" s="226" t="s">
        <v>83</v>
      </c>
      <c r="C6" s="226" t="s">
        <v>84</v>
      </c>
      <c r="D6" s="226" t="s">
        <v>85</v>
      </c>
      <c r="E6" s="227" t="s">
        <v>86</v>
      </c>
      <c r="F6" s="226" t="s">
        <v>87</v>
      </c>
      <c r="G6" s="228" t="s">
        <v>88</v>
      </c>
      <c r="H6" s="229" t="s">
        <v>89</v>
      </c>
      <c r="I6" s="229" t="s">
        <v>90</v>
      </c>
      <c r="J6" s="229" t="s">
        <v>91</v>
      </c>
      <c r="K6" s="229" t="s">
        <v>92</v>
      </c>
    </row>
    <row r="7" spans="1:15" ht="12.75">
      <c r="A7" s="230" t="s">
        <v>93</v>
      </c>
      <c r="B7" s="231" t="s">
        <v>94</v>
      </c>
      <c r="C7" s="232" t="s">
        <v>95</v>
      </c>
      <c r="D7" s="233"/>
      <c r="E7" s="234"/>
      <c r="F7" s="234"/>
      <c r="G7" s="235"/>
      <c r="H7" s="236"/>
      <c r="I7" s="237"/>
      <c r="J7" s="238"/>
      <c r="K7" s="239"/>
      <c r="O7" s="240">
        <v>1</v>
      </c>
    </row>
    <row r="8" spans="1:80" ht="12.75">
      <c r="A8" s="241">
        <v>1</v>
      </c>
      <c r="B8" s="242" t="s">
        <v>2670</v>
      </c>
      <c r="C8" s="243" t="s">
        <v>2671</v>
      </c>
      <c r="D8" s="244" t="s">
        <v>183</v>
      </c>
      <c r="E8" s="245">
        <v>400</v>
      </c>
      <c r="F8" s="828"/>
      <c r="G8" s="246">
        <f>E8*F8</f>
        <v>0</v>
      </c>
      <c r="H8" s="247">
        <v>5E-05</v>
      </c>
      <c r="I8" s="248">
        <f>E8*H8</f>
        <v>0.02</v>
      </c>
      <c r="J8" s="247">
        <v>0</v>
      </c>
      <c r="K8" s="248">
        <f>E8*J8</f>
        <v>0</v>
      </c>
      <c r="O8" s="240">
        <v>2</v>
      </c>
      <c r="AA8" s="213">
        <v>2</v>
      </c>
      <c r="AB8" s="213">
        <v>1</v>
      </c>
      <c r="AC8" s="213">
        <v>1</v>
      </c>
      <c r="AZ8" s="213">
        <v>1</v>
      </c>
      <c r="BA8" s="213">
        <f>IF(AZ8=1,G8,0)</f>
        <v>0</v>
      </c>
      <c r="BB8" s="213">
        <f>IF(AZ8=2,G8,0)</f>
        <v>0</v>
      </c>
      <c r="BC8" s="213">
        <f>IF(AZ8=3,G8,0)</f>
        <v>0</v>
      </c>
      <c r="BD8" s="213">
        <f>IF(AZ8=4,G8,0)</f>
        <v>0</v>
      </c>
      <c r="BE8" s="213">
        <f>IF(AZ8=5,G8,0)</f>
        <v>0</v>
      </c>
      <c r="CA8" s="240">
        <v>2</v>
      </c>
      <c r="CB8" s="240">
        <v>1</v>
      </c>
    </row>
    <row r="9" spans="1:80" ht="12.75">
      <c r="A9" s="241">
        <v>2</v>
      </c>
      <c r="B9" s="242" t="s">
        <v>2672</v>
      </c>
      <c r="C9" s="243" t="s">
        <v>2673</v>
      </c>
      <c r="D9" s="244" t="s">
        <v>355</v>
      </c>
      <c r="E9" s="245">
        <v>5</v>
      </c>
      <c r="F9" s="828"/>
      <c r="G9" s="246">
        <f>E9*F9</f>
        <v>0</v>
      </c>
      <c r="H9" s="247">
        <v>0</v>
      </c>
      <c r="I9" s="248">
        <f>E9*H9</f>
        <v>0</v>
      </c>
      <c r="J9" s="247">
        <v>0</v>
      </c>
      <c r="K9" s="248">
        <f>E9*J9</f>
        <v>0</v>
      </c>
      <c r="O9" s="240">
        <v>2</v>
      </c>
      <c r="AA9" s="213">
        <v>2</v>
      </c>
      <c r="AB9" s="213">
        <v>1</v>
      </c>
      <c r="AC9" s="213">
        <v>1</v>
      </c>
      <c r="AZ9" s="213">
        <v>1</v>
      </c>
      <c r="BA9" s="213">
        <f>IF(AZ9=1,G9,0)</f>
        <v>0</v>
      </c>
      <c r="BB9" s="213">
        <f>IF(AZ9=2,G9,0)</f>
        <v>0</v>
      </c>
      <c r="BC9" s="213">
        <f>IF(AZ9=3,G9,0)</f>
        <v>0</v>
      </c>
      <c r="BD9" s="213">
        <f>IF(AZ9=4,G9,0)</f>
        <v>0</v>
      </c>
      <c r="BE9" s="213">
        <f>IF(AZ9=5,G9,0)</f>
        <v>0</v>
      </c>
      <c r="CA9" s="240">
        <v>2</v>
      </c>
      <c r="CB9" s="240">
        <v>1</v>
      </c>
    </row>
    <row r="10" spans="1:80" ht="12.75">
      <c r="A10" s="241">
        <v>3</v>
      </c>
      <c r="B10" s="242" t="s">
        <v>184</v>
      </c>
      <c r="C10" s="243" t="s">
        <v>185</v>
      </c>
      <c r="D10" s="244" t="s">
        <v>186</v>
      </c>
      <c r="E10" s="245">
        <v>16</v>
      </c>
      <c r="F10" s="828"/>
      <c r="G10" s="246">
        <f>E10*F10</f>
        <v>0</v>
      </c>
      <c r="H10" s="247">
        <v>0</v>
      </c>
      <c r="I10" s="248">
        <f>E10*H10</f>
        <v>0</v>
      </c>
      <c r="J10" s="247">
        <v>0</v>
      </c>
      <c r="K10" s="248">
        <f>E10*J10</f>
        <v>0</v>
      </c>
      <c r="O10" s="240">
        <v>2</v>
      </c>
      <c r="AA10" s="213">
        <v>1</v>
      </c>
      <c r="AB10" s="213">
        <v>1</v>
      </c>
      <c r="AC10" s="213">
        <v>1</v>
      </c>
      <c r="AZ10" s="213">
        <v>1</v>
      </c>
      <c r="BA10" s="213">
        <f>IF(AZ10=1,G10,0)</f>
        <v>0</v>
      </c>
      <c r="BB10" s="213">
        <f>IF(AZ10=2,G10,0)</f>
        <v>0</v>
      </c>
      <c r="BC10" s="213">
        <f>IF(AZ10=3,G10,0)</f>
        <v>0</v>
      </c>
      <c r="BD10" s="213">
        <f>IF(AZ10=4,G10,0)</f>
        <v>0</v>
      </c>
      <c r="BE10" s="213">
        <f>IF(AZ10=5,G10,0)</f>
        <v>0</v>
      </c>
      <c r="CA10" s="240">
        <v>1</v>
      </c>
      <c r="CB10" s="240">
        <v>1</v>
      </c>
    </row>
    <row r="11" spans="1:15" ht="33.75">
      <c r="A11" s="249"/>
      <c r="B11" s="250"/>
      <c r="C11" s="768" t="s">
        <v>2674</v>
      </c>
      <c r="D11" s="769"/>
      <c r="E11" s="769"/>
      <c r="F11" s="769"/>
      <c r="G11" s="770"/>
      <c r="I11" s="251"/>
      <c r="K11" s="251"/>
      <c r="L11" s="252" t="s">
        <v>2674</v>
      </c>
      <c r="O11" s="240">
        <v>3</v>
      </c>
    </row>
    <row r="12" spans="1:15" ht="12.75">
      <c r="A12" s="249"/>
      <c r="B12" s="253"/>
      <c r="C12" s="809" t="s">
        <v>2675</v>
      </c>
      <c r="D12" s="810"/>
      <c r="E12" s="254">
        <v>16</v>
      </c>
      <c r="F12" s="255"/>
      <c r="G12" s="256"/>
      <c r="H12" s="257"/>
      <c r="I12" s="251"/>
      <c r="J12" s="258"/>
      <c r="K12" s="251"/>
      <c r="M12" s="252" t="s">
        <v>2675</v>
      </c>
      <c r="O12" s="240"/>
    </row>
    <row r="13" spans="1:80" ht="12.75">
      <c r="A13" s="241">
        <v>4</v>
      </c>
      <c r="B13" s="242" t="s">
        <v>2676</v>
      </c>
      <c r="C13" s="243" t="s">
        <v>2677</v>
      </c>
      <c r="D13" s="244" t="s">
        <v>186</v>
      </c>
      <c r="E13" s="245">
        <v>56.595</v>
      </c>
      <c r="F13" s="828"/>
      <c r="G13" s="246">
        <f>E13*F13</f>
        <v>0</v>
      </c>
      <c r="H13" s="247">
        <v>0</v>
      </c>
      <c r="I13" s="248">
        <f>E13*H13</f>
        <v>0</v>
      </c>
      <c r="J13" s="247">
        <v>0</v>
      </c>
      <c r="K13" s="248">
        <f>E13*J13</f>
        <v>0</v>
      </c>
      <c r="O13" s="240">
        <v>2</v>
      </c>
      <c r="AA13" s="213">
        <v>1</v>
      </c>
      <c r="AB13" s="213">
        <v>1</v>
      </c>
      <c r="AC13" s="213">
        <v>1</v>
      </c>
      <c r="AZ13" s="213">
        <v>1</v>
      </c>
      <c r="BA13" s="213">
        <f>IF(AZ13=1,G13,0)</f>
        <v>0</v>
      </c>
      <c r="BB13" s="213">
        <f>IF(AZ13=2,G13,0)</f>
        <v>0</v>
      </c>
      <c r="BC13" s="213">
        <f>IF(AZ13=3,G13,0)</f>
        <v>0</v>
      </c>
      <c r="BD13" s="213">
        <f>IF(AZ13=4,G13,0)</f>
        <v>0</v>
      </c>
      <c r="BE13" s="213">
        <f>IF(AZ13=5,G13,0)</f>
        <v>0</v>
      </c>
      <c r="CA13" s="240">
        <v>1</v>
      </c>
      <c r="CB13" s="240">
        <v>1</v>
      </c>
    </row>
    <row r="14" spans="1:15" ht="12.75">
      <c r="A14" s="249"/>
      <c r="B14" s="250"/>
      <c r="C14" s="768" t="s">
        <v>2678</v>
      </c>
      <c r="D14" s="769"/>
      <c r="E14" s="769"/>
      <c r="F14" s="769"/>
      <c r="G14" s="770"/>
      <c r="I14" s="251"/>
      <c r="K14" s="251"/>
      <c r="L14" s="252" t="s">
        <v>2678</v>
      </c>
      <c r="O14" s="240">
        <v>3</v>
      </c>
    </row>
    <row r="15" spans="1:15" ht="12.75">
      <c r="A15" s="249"/>
      <c r="B15" s="250"/>
      <c r="C15" s="768" t="s">
        <v>2679</v>
      </c>
      <c r="D15" s="769"/>
      <c r="E15" s="769"/>
      <c r="F15" s="769"/>
      <c r="G15" s="770"/>
      <c r="I15" s="251"/>
      <c r="K15" s="251"/>
      <c r="L15" s="252" t="s">
        <v>2679</v>
      </c>
      <c r="O15" s="240">
        <v>3</v>
      </c>
    </row>
    <row r="16" spans="1:15" ht="12.75">
      <c r="A16" s="249"/>
      <c r="B16" s="253"/>
      <c r="C16" s="809" t="s">
        <v>2680</v>
      </c>
      <c r="D16" s="810"/>
      <c r="E16" s="254">
        <v>42.9</v>
      </c>
      <c r="F16" s="255"/>
      <c r="G16" s="256"/>
      <c r="H16" s="257"/>
      <c r="I16" s="251"/>
      <c r="J16" s="258"/>
      <c r="K16" s="251"/>
      <c r="M16" s="252" t="s">
        <v>2680</v>
      </c>
      <c r="O16" s="240"/>
    </row>
    <row r="17" spans="1:15" ht="12.75">
      <c r="A17" s="249"/>
      <c r="B17" s="253"/>
      <c r="C17" s="809" t="s">
        <v>2681</v>
      </c>
      <c r="D17" s="810"/>
      <c r="E17" s="254">
        <v>1.375</v>
      </c>
      <c r="F17" s="255"/>
      <c r="G17" s="256"/>
      <c r="H17" s="257"/>
      <c r="I17" s="251"/>
      <c r="J17" s="258"/>
      <c r="K17" s="251"/>
      <c r="M17" s="252" t="s">
        <v>2681</v>
      </c>
      <c r="O17" s="240"/>
    </row>
    <row r="18" spans="1:15" ht="22.5">
      <c r="A18" s="249"/>
      <c r="B18" s="253"/>
      <c r="C18" s="809" t="s">
        <v>2682</v>
      </c>
      <c r="D18" s="810"/>
      <c r="E18" s="254">
        <v>8.82</v>
      </c>
      <c r="F18" s="255"/>
      <c r="G18" s="256"/>
      <c r="H18" s="257"/>
      <c r="I18" s="251"/>
      <c r="J18" s="258"/>
      <c r="K18" s="251"/>
      <c r="M18" s="252" t="s">
        <v>2682</v>
      </c>
      <c r="O18" s="240"/>
    </row>
    <row r="19" spans="1:15" ht="22.5">
      <c r="A19" s="249"/>
      <c r="B19" s="253"/>
      <c r="C19" s="809" t="s">
        <v>2683</v>
      </c>
      <c r="D19" s="810"/>
      <c r="E19" s="254">
        <v>3.5</v>
      </c>
      <c r="F19" s="255"/>
      <c r="G19" s="256"/>
      <c r="H19" s="257"/>
      <c r="I19" s="251"/>
      <c r="J19" s="258"/>
      <c r="K19" s="251"/>
      <c r="M19" s="252" t="s">
        <v>2683</v>
      </c>
      <c r="O19" s="240"/>
    </row>
    <row r="20" spans="1:80" ht="12.75">
      <c r="A20" s="241">
        <v>5</v>
      </c>
      <c r="B20" s="242" t="s">
        <v>2684</v>
      </c>
      <c r="C20" s="243" t="s">
        <v>2685</v>
      </c>
      <c r="D20" s="244" t="s">
        <v>186</v>
      </c>
      <c r="E20" s="245">
        <v>56.595</v>
      </c>
      <c r="F20" s="828"/>
      <c r="G20" s="246">
        <f>E20*F20</f>
        <v>0</v>
      </c>
      <c r="H20" s="247">
        <v>0</v>
      </c>
      <c r="I20" s="248">
        <f>E20*H20</f>
        <v>0</v>
      </c>
      <c r="J20" s="247">
        <v>0</v>
      </c>
      <c r="K20" s="248">
        <f>E20*J20</f>
        <v>0</v>
      </c>
      <c r="O20" s="240">
        <v>2</v>
      </c>
      <c r="AA20" s="213">
        <v>1</v>
      </c>
      <c r="AB20" s="213">
        <v>1</v>
      </c>
      <c r="AC20" s="213">
        <v>1</v>
      </c>
      <c r="AZ20" s="213">
        <v>1</v>
      </c>
      <c r="BA20" s="213">
        <f>IF(AZ20=1,G20,0)</f>
        <v>0</v>
      </c>
      <c r="BB20" s="213">
        <f>IF(AZ20=2,G20,0)</f>
        <v>0</v>
      </c>
      <c r="BC20" s="213">
        <f>IF(AZ20=3,G20,0)</f>
        <v>0</v>
      </c>
      <c r="BD20" s="213">
        <f>IF(AZ20=4,G20,0)</f>
        <v>0</v>
      </c>
      <c r="BE20" s="213">
        <f>IF(AZ20=5,G20,0)</f>
        <v>0</v>
      </c>
      <c r="CA20" s="240">
        <v>1</v>
      </c>
      <c r="CB20" s="240">
        <v>1</v>
      </c>
    </row>
    <row r="21" spans="1:15" ht="12.75">
      <c r="A21" s="249"/>
      <c r="B21" s="250"/>
      <c r="C21" s="768" t="s">
        <v>2686</v>
      </c>
      <c r="D21" s="769"/>
      <c r="E21" s="769"/>
      <c r="F21" s="769"/>
      <c r="G21" s="770"/>
      <c r="I21" s="251"/>
      <c r="K21" s="251"/>
      <c r="L21" s="252" t="s">
        <v>2686</v>
      </c>
      <c r="O21" s="240">
        <v>3</v>
      </c>
    </row>
    <row r="22" spans="1:15" ht="12.75">
      <c r="A22" s="249"/>
      <c r="B22" s="250"/>
      <c r="C22" s="768" t="s">
        <v>2679</v>
      </c>
      <c r="D22" s="769"/>
      <c r="E22" s="769"/>
      <c r="F22" s="769"/>
      <c r="G22" s="770"/>
      <c r="I22" s="251"/>
      <c r="K22" s="251"/>
      <c r="L22" s="252" t="s">
        <v>2679</v>
      </c>
      <c r="O22" s="240">
        <v>3</v>
      </c>
    </row>
    <row r="23" spans="1:15" ht="12.75">
      <c r="A23" s="249"/>
      <c r="B23" s="253"/>
      <c r="C23" s="809" t="s">
        <v>2680</v>
      </c>
      <c r="D23" s="810"/>
      <c r="E23" s="254">
        <v>42.9</v>
      </c>
      <c r="F23" s="255"/>
      <c r="G23" s="256"/>
      <c r="H23" s="257"/>
      <c r="I23" s="251"/>
      <c r="J23" s="258"/>
      <c r="K23" s="251"/>
      <c r="M23" s="252" t="s">
        <v>2680</v>
      </c>
      <c r="O23" s="240"/>
    </row>
    <row r="24" spans="1:15" ht="12.75">
      <c r="A24" s="249"/>
      <c r="B24" s="253"/>
      <c r="C24" s="809" t="s">
        <v>2681</v>
      </c>
      <c r="D24" s="810"/>
      <c r="E24" s="254">
        <v>1.375</v>
      </c>
      <c r="F24" s="255"/>
      <c r="G24" s="256"/>
      <c r="H24" s="257"/>
      <c r="I24" s="251"/>
      <c r="J24" s="258"/>
      <c r="K24" s="251"/>
      <c r="M24" s="252" t="s">
        <v>2681</v>
      </c>
      <c r="O24" s="240"/>
    </row>
    <row r="25" spans="1:15" ht="22.5">
      <c r="A25" s="249"/>
      <c r="B25" s="253"/>
      <c r="C25" s="809" t="s">
        <v>2682</v>
      </c>
      <c r="D25" s="810"/>
      <c r="E25" s="254">
        <v>8.82</v>
      </c>
      <c r="F25" s="255"/>
      <c r="G25" s="256"/>
      <c r="H25" s="257"/>
      <c r="I25" s="251"/>
      <c r="J25" s="258"/>
      <c r="K25" s="251"/>
      <c r="M25" s="252" t="s">
        <v>2682</v>
      </c>
      <c r="O25" s="240"/>
    </row>
    <row r="26" spans="1:15" ht="22.5">
      <c r="A26" s="249"/>
      <c r="B26" s="253"/>
      <c r="C26" s="809" t="s">
        <v>2683</v>
      </c>
      <c r="D26" s="810"/>
      <c r="E26" s="254">
        <v>3.5</v>
      </c>
      <c r="F26" s="255"/>
      <c r="G26" s="256"/>
      <c r="H26" s="257"/>
      <c r="I26" s="251"/>
      <c r="J26" s="258"/>
      <c r="K26" s="251"/>
      <c r="M26" s="252" t="s">
        <v>2683</v>
      </c>
      <c r="O26" s="240"/>
    </row>
    <row r="27" spans="1:80" ht="12.75">
      <c r="A27" s="241">
        <v>6</v>
      </c>
      <c r="B27" s="242" t="s">
        <v>1248</v>
      </c>
      <c r="C27" s="243" t="s">
        <v>1249</v>
      </c>
      <c r="D27" s="244" t="s">
        <v>186</v>
      </c>
      <c r="E27" s="245">
        <v>113.19</v>
      </c>
      <c r="F27" s="828"/>
      <c r="G27" s="246">
        <f>E27*F27</f>
        <v>0</v>
      </c>
      <c r="H27" s="247">
        <v>0</v>
      </c>
      <c r="I27" s="248">
        <f>E27*H27</f>
        <v>0</v>
      </c>
      <c r="J27" s="247">
        <v>0</v>
      </c>
      <c r="K27" s="248">
        <f>E27*J27</f>
        <v>0</v>
      </c>
      <c r="O27" s="240">
        <v>2</v>
      </c>
      <c r="AA27" s="213">
        <v>1</v>
      </c>
      <c r="AB27" s="213">
        <v>1</v>
      </c>
      <c r="AC27" s="213">
        <v>1</v>
      </c>
      <c r="AZ27" s="213">
        <v>1</v>
      </c>
      <c r="BA27" s="213">
        <f>IF(AZ27=1,G27,0)</f>
        <v>0</v>
      </c>
      <c r="BB27" s="213">
        <f>IF(AZ27=2,G27,0)</f>
        <v>0</v>
      </c>
      <c r="BC27" s="213">
        <f>IF(AZ27=3,G27,0)</f>
        <v>0</v>
      </c>
      <c r="BD27" s="213">
        <f>IF(AZ27=4,G27,0)</f>
        <v>0</v>
      </c>
      <c r="BE27" s="213">
        <f>IF(AZ27=5,G27,0)</f>
        <v>0</v>
      </c>
      <c r="CA27" s="240">
        <v>1</v>
      </c>
      <c r="CB27" s="240">
        <v>1</v>
      </c>
    </row>
    <row r="28" spans="1:15" ht="12.75">
      <c r="A28" s="249"/>
      <c r="B28" s="250"/>
      <c r="C28" s="768" t="s">
        <v>1250</v>
      </c>
      <c r="D28" s="769"/>
      <c r="E28" s="769"/>
      <c r="F28" s="769"/>
      <c r="G28" s="770"/>
      <c r="I28" s="251"/>
      <c r="K28" s="251"/>
      <c r="L28" s="252" t="s">
        <v>1250</v>
      </c>
      <c r="O28" s="240">
        <v>3</v>
      </c>
    </row>
    <row r="29" spans="1:15" ht="12.75">
      <c r="A29" s="249"/>
      <c r="B29" s="253"/>
      <c r="C29" s="809" t="s">
        <v>2687</v>
      </c>
      <c r="D29" s="810"/>
      <c r="E29" s="254">
        <v>56.595</v>
      </c>
      <c r="F29" s="255"/>
      <c r="G29" s="256"/>
      <c r="H29" s="257"/>
      <c r="I29" s="251"/>
      <c r="J29" s="258"/>
      <c r="K29" s="251"/>
      <c r="M29" s="252" t="s">
        <v>2687</v>
      </c>
      <c r="O29" s="240"/>
    </row>
    <row r="30" spans="1:15" ht="12.75">
      <c r="A30" s="249"/>
      <c r="B30" s="253"/>
      <c r="C30" s="809" t="s">
        <v>2688</v>
      </c>
      <c r="D30" s="810"/>
      <c r="E30" s="254">
        <v>56.595</v>
      </c>
      <c r="F30" s="255"/>
      <c r="G30" s="256"/>
      <c r="H30" s="257"/>
      <c r="I30" s="251"/>
      <c r="J30" s="258"/>
      <c r="K30" s="251"/>
      <c r="M30" s="252" t="s">
        <v>2688</v>
      </c>
      <c r="O30" s="240"/>
    </row>
    <row r="31" spans="1:80" ht="12.75">
      <c r="A31" s="241">
        <v>7</v>
      </c>
      <c r="B31" s="242" t="s">
        <v>1254</v>
      </c>
      <c r="C31" s="243" t="s">
        <v>1255</v>
      </c>
      <c r="D31" s="244" t="s">
        <v>186</v>
      </c>
      <c r="E31" s="245">
        <v>2263.8</v>
      </c>
      <c r="F31" s="828"/>
      <c r="G31" s="246">
        <f>E31*F31</f>
        <v>0</v>
      </c>
      <c r="H31" s="247">
        <v>0</v>
      </c>
      <c r="I31" s="248">
        <f>E31*H31</f>
        <v>0</v>
      </c>
      <c r="J31" s="247">
        <v>0</v>
      </c>
      <c r="K31" s="248">
        <f>E31*J31</f>
        <v>0</v>
      </c>
      <c r="O31" s="240">
        <v>2</v>
      </c>
      <c r="AA31" s="213">
        <v>1</v>
      </c>
      <c r="AB31" s="213">
        <v>1</v>
      </c>
      <c r="AC31" s="213">
        <v>1</v>
      </c>
      <c r="AZ31" s="213">
        <v>1</v>
      </c>
      <c r="BA31" s="213">
        <f>IF(AZ31=1,G31,0)</f>
        <v>0</v>
      </c>
      <c r="BB31" s="213">
        <f>IF(AZ31=2,G31,0)</f>
        <v>0</v>
      </c>
      <c r="BC31" s="213">
        <f>IF(AZ31=3,G31,0)</f>
        <v>0</v>
      </c>
      <c r="BD31" s="213">
        <f>IF(AZ31=4,G31,0)</f>
        <v>0</v>
      </c>
      <c r="BE31" s="213">
        <f>IF(AZ31=5,G31,0)</f>
        <v>0</v>
      </c>
      <c r="CA31" s="240">
        <v>1</v>
      </c>
      <c r="CB31" s="240">
        <v>1</v>
      </c>
    </row>
    <row r="32" spans="1:15" ht="12.75">
      <c r="A32" s="249"/>
      <c r="B32" s="250"/>
      <c r="C32" s="768" t="s">
        <v>1256</v>
      </c>
      <c r="D32" s="769"/>
      <c r="E32" s="769"/>
      <c r="F32" s="769"/>
      <c r="G32" s="770"/>
      <c r="I32" s="251"/>
      <c r="K32" s="251"/>
      <c r="L32" s="252" t="s">
        <v>1256</v>
      </c>
      <c r="O32" s="240">
        <v>3</v>
      </c>
    </row>
    <row r="33" spans="1:15" ht="12.75">
      <c r="A33" s="249"/>
      <c r="B33" s="253"/>
      <c r="C33" s="809" t="s">
        <v>2689</v>
      </c>
      <c r="D33" s="810"/>
      <c r="E33" s="254">
        <v>2263.8</v>
      </c>
      <c r="F33" s="255"/>
      <c r="G33" s="256"/>
      <c r="H33" s="257"/>
      <c r="I33" s="251"/>
      <c r="J33" s="258"/>
      <c r="K33" s="251"/>
      <c r="M33" s="252" t="s">
        <v>2689</v>
      </c>
      <c r="O33" s="240"/>
    </row>
    <row r="34" spans="1:80" ht="12.75">
      <c r="A34" s="241">
        <v>8</v>
      </c>
      <c r="B34" s="242" t="s">
        <v>1265</v>
      </c>
      <c r="C34" s="243" t="s">
        <v>1266</v>
      </c>
      <c r="D34" s="244" t="s">
        <v>186</v>
      </c>
      <c r="E34" s="245">
        <v>113.19</v>
      </c>
      <c r="F34" s="828"/>
      <c r="G34" s="246">
        <f>E34*F34</f>
        <v>0</v>
      </c>
      <c r="H34" s="247">
        <v>0</v>
      </c>
      <c r="I34" s="248">
        <f>E34*H34</f>
        <v>0</v>
      </c>
      <c r="J34" s="247">
        <v>0</v>
      </c>
      <c r="K34" s="248">
        <f>E34*J34</f>
        <v>0</v>
      </c>
      <c r="O34" s="240">
        <v>2</v>
      </c>
      <c r="AA34" s="213">
        <v>1</v>
      </c>
      <c r="AB34" s="213">
        <v>1</v>
      </c>
      <c r="AC34" s="213">
        <v>1</v>
      </c>
      <c r="AZ34" s="213">
        <v>1</v>
      </c>
      <c r="BA34" s="213">
        <f>IF(AZ34=1,G34,0)</f>
        <v>0</v>
      </c>
      <c r="BB34" s="213">
        <f>IF(AZ34=2,G34,0)</f>
        <v>0</v>
      </c>
      <c r="BC34" s="213">
        <f>IF(AZ34=3,G34,0)</f>
        <v>0</v>
      </c>
      <c r="BD34" s="213">
        <f>IF(AZ34=4,G34,0)</f>
        <v>0</v>
      </c>
      <c r="BE34" s="213">
        <f>IF(AZ34=5,G34,0)</f>
        <v>0</v>
      </c>
      <c r="CA34" s="240">
        <v>1</v>
      </c>
      <c r="CB34" s="240">
        <v>1</v>
      </c>
    </row>
    <row r="35" spans="1:15" ht="12.75">
      <c r="A35" s="249"/>
      <c r="B35" s="250"/>
      <c r="C35" s="768" t="s">
        <v>1977</v>
      </c>
      <c r="D35" s="769"/>
      <c r="E35" s="769"/>
      <c r="F35" s="769"/>
      <c r="G35" s="770"/>
      <c r="I35" s="251"/>
      <c r="K35" s="251"/>
      <c r="L35" s="252" t="s">
        <v>1977</v>
      </c>
      <c r="O35" s="240">
        <v>3</v>
      </c>
    </row>
    <row r="36" spans="1:15" ht="12.75">
      <c r="A36" s="249"/>
      <c r="B36" s="253"/>
      <c r="C36" s="809" t="s">
        <v>2687</v>
      </c>
      <c r="D36" s="810"/>
      <c r="E36" s="254">
        <v>56.595</v>
      </c>
      <c r="F36" s="255"/>
      <c r="G36" s="256"/>
      <c r="H36" s="257"/>
      <c r="I36" s="251"/>
      <c r="J36" s="258"/>
      <c r="K36" s="251"/>
      <c r="M36" s="252" t="s">
        <v>2687</v>
      </c>
      <c r="O36" s="240"/>
    </row>
    <row r="37" spans="1:15" ht="12.75">
      <c r="A37" s="249"/>
      <c r="B37" s="253"/>
      <c r="C37" s="809" t="s">
        <v>2688</v>
      </c>
      <c r="D37" s="810"/>
      <c r="E37" s="254">
        <v>56.595</v>
      </c>
      <c r="F37" s="255"/>
      <c r="G37" s="256"/>
      <c r="H37" s="257"/>
      <c r="I37" s="251"/>
      <c r="J37" s="258"/>
      <c r="K37" s="251"/>
      <c r="M37" s="252" t="s">
        <v>2688</v>
      </c>
      <c r="O37" s="240"/>
    </row>
    <row r="38" spans="1:80" ht="12.75">
      <c r="A38" s="241">
        <v>9</v>
      </c>
      <c r="B38" s="242" t="s">
        <v>1268</v>
      </c>
      <c r="C38" s="243" t="s">
        <v>1269</v>
      </c>
      <c r="D38" s="244" t="s">
        <v>186</v>
      </c>
      <c r="E38" s="245">
        <v>113.19</v>
      </c>
      <c r="F38" s="828"/>
      <c r="G38" s="246">
        <f>E38*F38</f>
        <v>0</v>
      </c>
      <c r="H38" s="247">
        <v>0</v>
      </c>
      <c r="I38" s="248">
        <f>E38*H38</f>
        <v>0</v>
      </c>
      <c r="J38" s="247">
        <v>0</v>
      </c>
      <c r="K38" s="248">
        <f>E38*J38</f>
        <v>0</v>
      </c>
      <c r="O38" s="240">
        <v>2</v>
      </c>
      <c r="AA38" s="213">
        <v>1</v>
      </c>
      <c r="AB38" s="213">
        <v>1</v>
      </c>
      <c r="AC38" s="213">
        <v>1</v>
      </c>
      <c r="AZ38" s="213">
        <v>1</v>
      </c>
      <c r="BA38" s="213">
        <f>IF(AZ38=1,G38,0)</f>
        <v>0</v>
      </c>
      <c r="BB38" s="213">
        <f>IF(AZ38=2,G38,0)</f>
        <v>0</v>
      </c>
      <c r="BC38" s="213">
        <f>IF(AZ38=3,G38,0)</f>
        <v>0</v>
      </c>
      <c r="BD38" s="213">
        <f>IF(AZ38=4,G38,0)</f>
        <v>0</v>
      </c>
      <c r="BE38" s="213">
        <f>IF(AZ38=5,G38,0)</f>
        <v>0</v>
      </c>
      <c r="CA38" s="240">
        <v>1</v>
      </c>
      <c r="CB38" s="240">
        <v>1</v>
      </c>
    </row>
    <row r="39" spans="1:15" ht="12.75">
      <c r="A39" s="249"/>
      <c r="B39" s="253"/>
      <c r="C39" s="809" t="s">
        <v>2687</v>
      </c>
      <c r="D39" s="810"/>
      <c r="E39" s="254">
        <v>56.595</v>
      </c>
      <c r="F39" s="255"/>
      <c r="G39" s="256"/>
      <c r="H39" s="257"/>
      <c r="I39" s="251"/>
      <c r="J39" s="258"/>
      <c r="K39" s="251"/>
      <c r="M39" s="252" t="s">
        <v>2687</v>
      </c>
      <c r="O39" s="240"/>
    </row>
    <row r="40" spans="1:15" ht="12.75">
      <c r="A40" s="249"/>
      <c r="B40" s="253"/>
      <c r="C40" s="809" t="s">
        <v>2688</v>
      </c>
      <c r="D40" s="810"/>
      <c r="E40" s="254">
        <v>56.595</v>
      </c>
      <c r="F40" s="255"/>
      <c r="G40" s="256"/>
      <c r="H40" s="257"/>
      <c r="I40" s="251"/>
      <c r="J40" s="258"/>
      <c r="K40" s="251"/>
      <c r="M40" s="252" t="s">
        <v>2688</v>
      </c>
      <c r="O40" s="240"/>
    </row>
    <row r="41" spans="1:80" ht="12.75">
      <c r="A41" s="241">
        <v>10</v>
      </c>
      <c r="B41" s="242" t="s">
        <v>253</v>
      </c>
      <c r="C41" s="243" t="s">
        <v>254</v>
      </c>
      <c r="D41" s="244" t="s">
        <v>183</v>
      </c>
      <c r="E41" s="245">
        <v>75</v>
      </c>
      <c r="F41" s="828"/>
      <c r="G41" s="246">
        <f>E41*F41</f>
        <v>0</v>
      </c>
      <c r="H41" s="247">
        <v>0</v>
      </c>
      <c r="I41" s="248">
        <f>E41*H41</f>
        <v>0</v>
      </c>
      <c r="J41" s="247">
        <v>0</v>
      </c>
      <c r="K41" s="248">
        <f>E41*J41</f>
        <v>0</v>
      </c>
      <c r="O41" s="240">
        <v>2</v>
      </c>
      <c r="AA41" s="213">
        <v>1</v>
      </c>
      <c r="AB41" s="213">
        <v>1</v>
      </c>
      <c r="AC41" s="213">
        <v>1</v>
      </c>
      <c r="AZ41" s="213">
        <v>1</v>
      </c>
      <c r="BA41" s="213">
        <f>IF(AZ41=1,G41,0)</f>
        <v>0</v>
      </c>
      <c r="BB41" s="213">
        <f>IF(AZ41=2,G41,0)</f>
        <v>0</v>
      </c>
      <c r="BC41" s="213">
        <f>IF(AZ41=3,G41,0)</f>
        <v>0</v>
      </c>
      <c r="BD41" s="213">
        <f>IF(AZ41=4,G41,0)</f>
        <v>0</v>
      </c>
      <c r="BE41" s="213">
        <f>IF(AZ41=5,G41,0)</f>
        <v>0</v>
      </c>
      <c r="CA41" s="240">
        <v>1</v>
      </c>
      <c r="CB41" s="240">
        <v>1</v>
      </c>
    </row>
    <row r="42" spans="1:80" ht="12.75">
      <c r="A42" s="241">
        <v>11</v>
      </c>
      <c r="B42" s="242" t="s">
        <v>255</v>
      </c>
      <c r="C42" s="243" t="s">
        <v>256</v>
      </c>
      <c r="D42" s="244" t="s">
        <v>183</v>
      </c>
      <c r="E42" s="245">
        <v>85</v>
      </c>
      <c r="F42" s="828"/>
      <c r="G42" s="246">
        <f>E42*F42</f>
        <v>0</v>
      </c>
      <c r="H42" s="247">
        <v>0</v>
      </c>
      <c r="I42" s="248">
        <f>E42*H42</f>
        <v>0</v>
      </c>
      <c r="J42" s="247">
        <v>0</v>
      </c>
      <c r="K42" s="248">
        <f>E42*J42</f>
        <v>0</v>
      </c>
      <c r="O42" s="240">
        <v>2</v>
      </c>
      <c r="AA42" s="213">
        <v>1</v>
      </c>
      <c r="AB42" s="213">
        <v>1</v>
      </c>
      <c r="AC42" s="213">
        <v>1</v>
      </c>
      <c r="AZ42" s="213">
        <v>1</v>
      </c>
      <c r="BA42" s="213">
        <f>IF(AZ42=1,G42,0)</f>
        <v>0</v>
      </c>
      <c r="BB42" s="213">
        <f>IF(AZ42=2,G42,0)</f>
        <v>0</v>
      </c>
      <c r="BC42" s="213">
        <f>IF(AZ42=3,G42,0)</f>
        <v>0</v>
      </c>
      <c r="BD42" s="213">
        <f>IF(AZ42=4,G42,0)</f>
        <v>0</v>
      </c>
      <c r="BE42" s="213">
        <f>IF(AZ42=5,G42,0)</f>
        <v>0</v>
      </c>
      <c r="CA42" s="240">
        <v>1</v>
      </c>
      <c r="CB42" s="240">
        <v>1</v>
      </c>
    </row>
    <row r="43" spans="1:80" ht="12.75">
      <c r="A43" s="241">
        <v>12</v>
      </c>
      <c r="B43" s="242" t="s">
        <v>257</v>
      </c>
      <c r="C43" s="243" t="s">
        <v>258</v>
      </c>
      <c r="D43" s="244" t="s">
        <v>183</v>
      </c>
      <c r="E43" s="245">
        <v>75</v>
      </c>
      <c r="F43" s="828"/>
      <c r="G43" s="246">
        <f>E43*F43</f>
        <v>0</v>
      </c>
      <c r="H43" s="247">
        <v>3E-05</v>
      </c>
      <c r="I43" s="248">
        <f>E43*H43</f>
        <v>0.0022500000000000003</v>
      </c>
      <c r="J43" s="247">
        <v>0</v>
      </c>
      <c r="K43" s="248">
        <f>E43*J43</f>
        <v>0</v>
      </c>
      <c r="O43" s="240">
        <v>2</v>
      </c>
      <c r="AA43" s="213">
        <v>2</v>
      </c>
      <c r="AB43" s="213">
        <v>1</v>
      </c>
      <c r="AC43" s="213">
        <v>1</v>
      </c>
      <c r="AZ43" s="213">
        <v>1</v>
      </c>
      <c r="BA43" s="213">
        <f>IF(AZ43=1,G43,0)</f>
        <v>0</v>
      </c>
      <c r="BB43" s="213">
        <f>IF(AZ43=2,G43,0)</f>
        <v>0</v>
      </c>
      <c r="BC43" s="213">
        <f>IF(AZ43=3,G43,0)</f>
        <v>0</v>
      </c>
      <c r="BD43" s="213">
        <f>IF(AZ43=4,G43,0)</f>
        <v>0</v>
      </c>
      <c r="BE43" s="213">
        <f>IF(AZ43=5,G43,0)</f>
        <v>0</v>
      </c>
      <c r="CA43" s="240">
        <v>2</v>
      </c>
      <c r="CB43" s="240">
        <v>1</v>
      </c>
    </row>
    <row r="44" spans="1:15" ht="12.75">
      <c r="A44" s="249"/>
      <c r="B44" s="250"/>
      <c r="C44" s="768" t="s">
        <v>259</v>
      </c>
      <c r="D44" s="769"/>
      <c r="E44" s="769"/>
      <c r="F44" s="769"/>
      <c r="G44" s="770"/>
      <c r="I44" s="251"/>
      <c r="K44" s="251"/>
      <c r="L44" s="252" t="s">
        <v>259</v>
      </c>
      <c r="O44" s="240">
        <v>3</v>
      </c>
    </row>
    <row r="45" spans="1:80" ht="12.75">
      <c r="A45" s="241">
        <v>13</v>
      </c>
      <c r="B45" s="242" t="s">
        <v>260</v>
      </c>
      <c r="C45" s="243" t="s">
        <v>261</v>
      </c>
      <c r="D45" s="244" t="s">
        <v>183</v>
      </c>
      <c r="E45" s="245">
        <v>85</v>
      </c>
      <c r="F45" s="828"/>
      <c r="G45" s="246">
        <f>E45*F45</f>
        <v>0</v>
      </c>
      <c r="H45" s="247">
        <v>3E-05</v>
      </c>
      <c r="I45" s="248">
        <f>E45*H45</f>
        <v>0.00255</v>
      </c>
      <c r="J45" s="247">
        <v>0</v>
      </c>
      <c r="K45" s="248">
        <f>E45*J45</f>
        <v>0</v>
      </c>
      <c r="O45" s="240">
        <v>2</v>
      </c>
      <c r="AA45" s="213">
        <v>2</v>
      </c>
      <c r="AB45" s="213">
        <v>1</v>
      </c>
      <c r="AC45" s="213">
        <v>1</v>
      </c>
      <c r="AZ45" s="213">
        <v>1</v>
      </c>
      <c r="BA45" s="213">
        <f>IF(AZ45=1,G45,0)</f>
        <v>0</v>
      </c>
      <c r="BB45" s="213">
        <f>IF(AZ45=2,G45,0)</f>
        <v>0</v>
      </c>
      <c r="BC45" s="213">
        <f>IF(AZ45=3,G45,0)</f>
        <v>0</v>
      </c>
      <c r="BD45" s="213">
        <f>IF(AZ45=4,G45,0)</f>
        <v>0</v>
      </c>
      <c r="BE45" s="213">
        <f>IF(AZ45=5,G45,0)</f>
        <v>0</v>
      </c>
      <c r="CA45" s="240">
        <v>2</v>
      </c>
      <c r="CB45" s="240">
        <v>1</v>
      </c>
    </row>
    <row r="46" spans="1:15" ht="12.75">
      <c r="A46" s="249"/>
      <c r="B46" s="250"/>
      <c r="C46" s="768" t="s">
        <v>259</v>
      </c>
      <c r="D46" s="769"/>
      <c r="E46" s="769"/>
      <c r="F46" s="769"/>
      <c r="G46" s="770"/>
      <c r="I46" s="251"/>
      <c r="K46" s="251"/>
      <c r="L46" s="252" t="s">
        <v>259</v>
      </c>
      <c r="O46" s="240">
        <v>3</v>
      </c>
    </row>
    <row r="47" spans="1:57" ht="12.75">
      <c r="A47" s="259"/>
      <c r="B47" s="260" t="s">
        <v>96</v>
      </c>
      <c r="C47" s="261" t="s">
        <v>180</v>
      </c>
      <c r="D47" s="262"/>
      <c r="E47" s="263"/>
      <c r="F47" s="264"/>
      <c r="G47" s="265">
        <f>SUM(G7:G46)</f>
        <v>0</v>
      </c>
      <c r="H47" s="266"/>
      <c r="I47" s="267">
        <f>SUM(I7:I46)</f>
        <v>0.0248</v>
      </c>
      <c r="J47" s="266"/>
      <c r="K47" s="267">
        <f>SUM(K7:K46)</f>
        <v>0</v>
      </c>
      <c r="O47" s="240">
        <v>4</v>
      </c>
      <c r="BA47" s="268">
        <f>SUM(BA7:BA46)</f>
        <v>0</v>
      </c>
      <c r="BB47" s="268">
        <f>SUM(BB7:BB46)</f>
        <v>0</v>
      </c>
      <c r="BC47" s="268">
        <f>SUM(BC7:BC46)</f>
        <v>0</v>
      </c>
      <c r="BD47" s="268">
        <f>SUM(BD7:BD46)</f>
        <v>0</v>
      </c>
      <c r="BE47" s="268">
        <f>SUM(BE7:BE46)</f>
        <v>0</v>
      </c>
    </row>
    <row r="48" spans="1:15" ht="12.75">
      <c r="A48" s="230" t="s">
        <v>93</v>
      </c>
      <c r="B48" s="231" t="s">
        <v>1674</v>
      </c>
      <c r="C48" s="232" t="s">
        <v>1675</v>
      </c>
      <c r="D48" s="233"/>
      <c r="E48" s="234"/>
      <c r="F48" s="234"/>
      <c r="G48" s="235"/>
      <c r="H48" s="236"/>
      <c r="I48" s="237"/>
      <c r="J48" s="238"/>
      <c r="K48" s="239"/>
      <c r="O48" s="240">
        <v>1</v>
      </c>
    </row>
    <row r="49" spans="1:80" ht="22.5">
      <c r="A49" s="241">
        <v>14</v>
      </c>
      <c r="B49" s="242" t="s">
        <v>2690</v>
      </c>
      <c r="C49" s="243" t="s">
        <v>2691</v>
      </c>
      <c r="D49" s="244" t="s">
        <v>183</v>
      </c>
      <c r="E49" s="245">
        <v>11</v>
      </c>
      <c r="F49" s="828"/>
      <c r="G49" s="246">
        <f>E49*F49</f>
        <v>0</v>
      </c>
      <c r="H49" s="247">
        <v>0.51</v>
      </c>
      <c r="I49" s="248">
        <f>E49*H49</f>
        <v>5.61</v>
      </c>
      <c r="J49" s="247"/>
      <c r="K49" s="248">
        <f>E49*J49</f>
        <v>0</v>
      </c>
      <c r="O49" s="240">
        <v>2</v>
      </c>
      <c r="AA49" s="213">
        <v>12</v>
      </c>
      <c r="AB49" s="213">
        <v>0</v>
      </c>
      <c r="AC49" s="213">
        <v>10</v>
      </c>
      <c r="AZ49" s="213">
        <v>1</v>
      </c>
      <c r="BA49" s="213">
        <f>IF(AZ49=1,G49,0)</f>
        <v>0</v>
      </c>
      <c r="BB49" s="213">
        <f>IF(AZ49=2,G49,0)</f>
        <v>0</v>
      </c>
      <c r="BC49" s="213">
        <f>IF(AZ49=3,G49,0)</f>
        <v>0</v>
      </c>
      <c r="BD49" s="213">
        <f>IF(AZ49=4,G49,0)</f>
        <v>0</v>
      </c>
      <c r="BE49" s="213">
        <f>IF(AZ49=5,G49,0)</f>
        <v>0</v>
      </c>
      <c r="CA49" s="240">
        <v>12</v>
      </c>
      <c r="CB49" s="240">
        <v>0</v>
      </c>
    </row>
    <row r="50" spans="1:15" ht="12.75">
      <c r="A50" s="249"/>
      <c r="B50" s="250"/>
      <c r="C50" s="768" t="s">
        <v>2692</v>
      </c>
      <c r="D50" s="769"/>
      <c r="E50" s="769"/>
      <c r="F50" s="769"/>
      <c r="G50" s="770"/>
      <c r="I50" s="251"/>
      <c r="K50" s="251"/>
      <c r="L50" s="252" t="s">
        <v>2692</v>
      </c>
      <c r="O50" s="240">
        <v>3</v>
      </c>
    </row>
    <row r="51" spans="1:15" ht="12.75">
      <c r="A51" s="249"/>
      <c r="B51" s="253"/>
      <c r="C51" s="809" t="s">
        <v>2693</v>
      </c>
      <c r="D51" s="810"/>
      <c r="E51" s="254">
        <v>11</v>
      </c>
      <c r="F51" s="255"/>
      <c r="G51" s="256"/>
      <c r="H51" s="257"/>
      <c r="I51" s="251"/>
      <c r="J51" s="258"/>
      <c r="K51" s="251"/>
      <c r="M51" s="252" t="s">
        <v>2693</v>
      </c>
      <c r="O51" s="240"/>
    </row>
    <row r="52" spans="1:80" ht="12.75">
      <c r="A52" s="241">
        <v>15</v>
      </c>
      <c r="B52" s="242" t="s">
        <v>1681</v>
      </c>
      <c r="C52" s="243" t="s">
        <v>1682</v>
      </c>
      <c r="D52" s="244" t="s">
        <v>183</v>
      </c>
      <c r="E52" s="245">
        <v>11</v>
      </c>
      <c r="F52" s="828"/>
      <c r="G52" s="246">
        <f>E52*F52</f>
        <v>0</v>
      </c>
      <c r="H52" s="247">
        <v>0.202</v>
      </c>
      <c r="I52" s="248">
        <f>E52*H52</f>
        <v>2.222</v>
      </c>
      <c r="J52" s="247">
        <v>0</v>
      </c>
      <c r="K52" s="248">
        <f>E52*J52</f>
        <v>0</v>
      </c>
      <c r="O52" s="240">
        <v>2</v>
      </c>
      <c r="AA52" s="213">
        <v>1</v>
      </c>
      <c r="AB52" s="213">
        <v>1</v>
      </c>
      <c r="AC52" s="213">
        <v>1</v>
      </c>
      <c r="AZ52" s="213">
        <v>1</v>
      </c>
      <c r="BA52" s="213">
        <f>IF(AZ52=1,G52,0)</f>
        <v>0</v>
      </c>
      <c r="BB52" s="213">
        <f>IF(AZ52=2,G52,0)</f>
        <v>0</v>
      </c>
      <c r="BC52" s="213">
        <f>IF(AZ52=3,G52,0)</f>
        <v>0</v>
      </c>
      <c r="BD52" s="213">
        <f>IF(AZ52=4,G52,0)</f>
        <v>0</v>
      </c>
      <c r="BE52" s="213">
        <f>IF(AZ52=5,G52,0)</f>
        <v>0</v>
      </c>
      <c r="CA52" s="240">
        <v>1</v>
      </c>
      <c r="CB52" s="240">
        <v>1</v>
      </c>
    </row>
    <row r="53" spans="1:15" ht="12.75">
      <c r="A53" s="249"/>
      <c r="B53" s="253"/>
      <c r="C53" s="809" t="s">
        <v>2693</v>
      </c>
      <c r="D53" s="810"/>
      <c r="E53" s="254">
        <v>11</v>
      </c>
      <c r="F53" s="255"/>
      <c r="G53" s="256"/>
      <c r="H53" s="257"/>
      <c r="I53" s="251"/>
      <c r="J53" s="258"/>
      <c r="K53" s="251"/>
      <c r="M53" s="252" t="s">
        <v>2693</v>
      </c>
      <c r="O53" s="240"/>
    </row>
    <row r="54" spans="1:80" ht="12.75">
      <c r="A54" s="241">
        <v>16</v>
      </c>
      <c r="B54" s="242" t="s">
        <v>2694</v>
      </c>
      <c r="C54" s="243" t="s">
        <v>2695</v>
      </c>
      <c r="D54" s="244" t="s">
        <v>186</v>
      </c>
      <c r="E54" s="245">
        <v>17.6</v>
      </c>
      <c r="F54" s="828"/>
      <c r="G54" s="246">
        <f>E54*F54</f>
        <v>0</v>
      </c>
      <c r="H54" s="247">
        <v>1.848</v>
      </c>
      <c r="I54" s="248">
        <f>E54*H54</f>
        <v>32.524800000000006</v>
      </c>
      <c r="J54" s="247">
        <v>0</v>
      </c>
      <c r="K54" s="248">
        <f>E54*J54</f>
        <v>0</v>
      </c>
      <c r="O54" s="240">
        <v>2</v>
      </c>
      <c r="AA54" s="213">
        <v>1</v>
      </c>
      <c r="AB54" s="213">
        <v>1</v>
      </c>
      <c r="AC54" s="213">
        <v>1</v>
      </c>
      <c r="AZ54" s="213">
        <v>1</v>
      </c>
      <c r="BA54" s="213">
        <f>IF(AZ54=1,G54,0)</f>
        <v>0</v>
      </c>
      <c r="BB54" s="213">
        <f>IF(AZ54=2,G54,0)</f>
        <v>0</v>
      </c>
      <c r="BC54" s="213">
        <f>IF(AZ54=3,G54,0)</f>
        <v>0</v>
      </c>
      <c r="BD54" s="213">
        <f>IF(AZ54=4,G54,0)</f>
        <v>0</v>
      </c>
      <c r="BE54" s="213">
        <f>IF(AZ54=5,G54,0)</f>
        <v>0</v>
      </c>
      <c r="CA54" s="240">
        <v>1</v>
      </c>
      <c r="CB54" s="240">
        <v>1</v>
      </c>
    </row>
    <row r="55" spans="1:15" ht="12.75">
      <c r="A55" s="249"/>
      <c r="B55" s="250"/>
      <c r="C55" s="768" t="s">
        <v>2696</v>
      </c>
      <c r="D55" s="769"/>
      <c r="E55" s="769"/>
      <c r="F55" s="769"/>
      <c r="G55" s="770"/>
      <c r="I55" s="251"/>
      <c r="K55" s="251"/>
      <c r="L55" s="252" t="s">
        <v>2696</v>
      </c>
      <c r="O55" s="240">
        <v>3</v>
      </c>
    </row>
    <row r="56" spans="1:15" ht="12.75">
      <c r="A56" s="249"/>
      <c r="B56" s="253"/>
      <c r="C56" s="809" t="s">
        <v>2697</v>
      </c>
      <c r="D56" s="810"/>
      <c r="E56" s="254">
        <v>12.6</v>
      </c>
      <c r="F56" s="255"/>
      <c r="G56" s="256"/>
      <c r="H56" s="257"/>
      <c r="I56" s="251"/>
      <c r="J56" s="258"/>
      <c r="K56" s="251"/>
      <c r="M56" s="252" t="s">
        <v>2697</v>
      </c>
      <c r="O56" s="240"/>
    </row>
    <row r="57" spans="1:15" ht="12.75">
      <c r="A57" s="249"/>
      <c r="B57" s="253"/>
      <c r="C57" s="809" t="s">
        <v>2698</v>
      </c>
      <c r="D57" s="810"/>
      <c r="E57" s="254">
        <v>5</v>
      </c>
      <c r="F57" s="255"/>
      <c r="G57" s="256"/>
      <c r="H57" s="257"/>
      <c r="I57" s="251"/>
      <c r="J57" s="258"/>
      <c r="K57" s="251"/>
      <c r="M57" s="252" t="s">
        <v>2698</v>
      </c>
      <c r="O57" s="240"/>
    </row>
    <row r="58" spans="1:80" ht="12.75">
      <c r="A58" s="241">
        <v>17</v>
      </c>
      <c r="B58" s="242" t="s">
        <v>2699</v>
      </c>
      <c r="C58" s="243" t="s">
        <v>2700</v>
      </c>
      <c r="D58" s="244" t="s">
        <v>183</v>
      </c>
      <c r="E58" s="245">
        <v>70.4</v>
      </c>
      <c r="F58" s="828"/>
      <c r="G58" s="246">
        <f>E58*F58</f>
        <v>0</v>
      </c>
      <c r="H58" s="247">
        <v>0.1836</v>
      </c>
      <c r="I58" s="248">
        <f>E58*H58</f>
        <v>12.925440000000002</v>
      </c>
      <c r="J58" s="247"/>
      <c r="K58" s="248">
        <f>E58*J58</f>
        <v>0</v>
      </c>
      <c r="O58" s="240">
        <v>2</v>
      </c>
      <c r="AA58" s="213">
        <v>12</v>
      </c>
      <c r="AB58" s="213">
        <v>0</v>
      </c>
      <c r="AC58" s="213">
        <v>13</v>
      </c>
      <c r="AZ58" s="213">
        <v>1</v>
      </c>
      <c r="BA58" s="213">
        <f>IF(AZ58=1,G58,0)</f>
        <v>0</v>
      </c>
      <c r="BB58" s="213">
        <f>IF(AZ58=2,G58,0)</f>
        <v>0</v>
      </c>
      <c r="BC58" s="213">
        <f>IF(AZ58=3,G58,0)</f>
        <v>0</v>
      </c>
      <c r="BD58" s="213">
        <f>IF(AZ58=4,G58,0)</f>
        <v>0</v>
      </c>
      <c r="BE58" s="213">
        <f>IF(AZ58=5,G58,0)</f>
        <v>0</v>
      </c>
      <c r="CA58" s="240">
        <v>12</v>
      </c>
      <c r="CB58" s="240">
        <v>0</v>
      </c>
    </row>
    <row r="59" spans="1:15" ht="12.75">
      <c r="A59" s="249"/>
      <c r="B59" s="253"/>
      <c r="C59" s="809" t="s">
        <v>2701</v>
      </c>
      <c r="D59" s="810"/>
      <c r="E59" s="254">
        <v>50.4</v>
      </c>
      <c r="F59" s="255"/>
      <c r="G59" s="256"/>
      <c r="H59" s="257"/>
      <c r="I59" s="251"/>
      <c r="J59" s="258"/>
      <c r="K59" s="251"/>
      <c r="M59" s="252" t="s">
        <v>2701</v>
      </c>
      <c r="O59" s="240"/>
    </row>
    <row r="60" spans="1:15" ht="12.75">
      <c r="A60" s="249"/>
      <c r="B60" s="253"/>
      <c r="C60" s="809" t="s">
        <v>2702</v>
      </c>
      <c r="D60" s="810"/>
      <c r="E60" s="254">
        <v>20</v>
      </c>
      <c r="F60" s="255"/>
      <c r="G60" s="256"/>
      <c r="H60" s="257"/>
      <c r="I60" s="251"/>
      <c r="J60" s="258"/>
      <c r="K60" s="251"/>
      <c r="M60" s="252" t="s">
        <v>2702</v>
      </c>
      <c r="O60" s="240"/>
    </row>
    <row r="61" spans="1:80" ht="12.75">
      <c r="A61" s="241">
        <v>18</v>
      </c>
      <c r="B61" s="242" t="s">
        <v>2703</v>
      </c>
      <c r="C61" s="243" t="s">
        <v>2704</v>
      </c>
      <c r="D61" s="244" t="s">
        <v>186</v>
      </c>
      <c r="E61" s="245">
        <v>0.5</v>
      </c>
      <c r="F61" s="828"/>
      <c r="G61" s="246">
        <f>E61*F61</f>
        <v>0</v>
      </c>
      <c r="H61" s="247">
        <v>2.525</v>
      </c>
      <c r="I61" s="248">
        <f>E61*H61</f>
        <v>1.2625</v>
      </c>
      <c r="J61" s="247"/>
      <c r="K61" s="248">
        <f>E61*J61</f>
        <v>0</v>
      </c>
      <c r="O61" s="240">
        <v>2</v>
      </c>
      <c r="AA61" s="213">
        <v>12</v>
      </c>
      <c r="AB61" s="213">
        <v>0</v>
      </c>
      <c r="AC61" s="213">
        <v>14</v>
      </c>
      <c r="AZ61" s="213">
        <v>1</v>
      </c>
      <c r="BA61" s="213">
        <f>IF(AZ61=1,G61,0)</f>
        <v>0</v>
      </c>
      <c r="BB61" s="213">
        <f>IF(AZ61=2,G61,0)</f>
        <v>0</v>
      </c>
      <c r="BC61" s="213">
        <f>IF(AZ61=3,G61,0)</f>
        <v>0</v>
      </c>
      <c r="BD61" s="213">
        <f>IF(AZ61=4,G61,0)</f>
        <v>0</v>
      </c>
      <c r="BE61" s="213">
        <f>IF(AZ61=5,G61,0)</f>
        <v>0</v>
      </c>
      <c r="CA61" s="240">
        <v>12</v>
      </c>
      <c r="CB61" s="240">
        <v>0</v>
      </c>
    </row>
    <row r="62" spans="1:15" ht="12.75">
      <c r="A62" s="249"/>
      <c r="B62" s="250"/>
      <c r="C62" s="768" t="s">
        <v>2705</v>
      </c>
      <c r="D62" s="769"/>
      <c r="E62" s="769"/>
      <c r="F62" s="769"/>
      <c r="G62" s="770"/>
      <c r="I62" s="251"/>
      <c r="K62" s="251"/>
      <c r="L62" s="252" t="s">
        <v>2705</v>
      </c>
      <c r="O62" s="240">
        <v>3</v>
      </c>
    </row>
    <row r="63" spans="1:80" ht="22.5">
      <c r="A63" s="241">
        <v>19</v>
      </c>
      <c r="B63" s="242" t="s">
        <v>2706</v>
      </c>
      <c r="C63" s="243" t="s">
        <v>2707</v>
      </c>
      <c r="D63" s="244" t="s">
        <v>355</v>
      </c>
      <c r="E63" s="245">
        <v>4</v>
      </c>
      <c r="F63" s="828"/>
      <c r="G63" s="246">
        <f>E63*F63</f>
        <v>0</v>
      </c>
      <c r="H63" s="247">
        <v>0.395</v>
      </c>
      <c r="I63" s="248">
        <f>E63*H63</f>
        <v>1.58</v>
      </c>
      <c r="J63" s="247"/>
      <c r="K63" s="248">
        <f>E63*J63</f>
        <v>0</v>
      </c>
      <c r="O63" s="240">
        <v>2</v>
      </c>
      <c r="AA63" s="213">
        <v>12</v>
      </c>
      <c r="AB63" s="213">
        <v>0</v>
      </c>
      <c r="AC63" s="213">
        <v>15</v>
      </c>
      <c r="AZ63" s="213">
        <v>1</v>
      </c>
      <c r="BA63" s="213">
        <f>IF(AZ63=1,G63,0)</f>
        <v>0</v>
      </c>
      <c r="BB63" s="213">
        <f>IF(AZ63=2,G63,0)</f>
        <v>0</v>
      </c>
      <c r="BC63" s="213">
        <f>IF(AZ63=3,G63,0)</f>
        <v>0</v>
      </c>
      <c r="BD63" s="213">
        <f>IF(AZ63=4,G63,0)</f>
        <v>0</v>
      </c>
      <c r="BE63" s="213">
        <f>IF(AZ63=5,G63,0)</f>
        <v>0</v>
      </c>
      <c r="CA63" s="240">
        <v>12</v>
      </c>
      <c r="CB63" s="240">
        <v>0</v>
      </c>
    </row>
    <row r="64" spans="1:15" ht="12.75">
      <c r="A64" s="249"/>
      <c r="B64" s="250"/>
      <c r="C64" s="768" t="s">
        <v>2708</v>
      </c>
      <c r="D64" s="769"/>
      <c r="E64" s="769"/>
      <c r="F64" s="769"/>
      <c r="G64" s="770"/>
      <c r="I64" s="251"/>
      <c r="K64" s="251"/>
      <c r="L64" s="252" t="s">
        <v>2708</v>
      </c>
      <c r="O64" s="240">
        <v>3</v>
      </c>
    </row>
    <row r="65" spans="1:15" ht="12.75">
      <c r="A65" s="249"/>
      <c r="B65" s="253"/>
      <c r="C65" s="809" t="s">
        <v>2709</v>
      </c>
      <c r="D65" s="810"/>
      <c r="E65" s="254">
        <v>4</v>
      </c>
      <c r="F65" s="255"/>
      <c r="G65" s="256"/>
      <c r="H65" s="257"/>
      <c r="I65" s="251"/>
      <c r="J65" s="258"/>
      <c r="K65" s="251"/>
      <c r="M65" s="252" t="s">
        <v>2709</v>
      </c>
      <c r="O65" s="240"/>
    </row>
    <row r="66" spans="1:57" ht="12.75">
      <c r="A66" s="259"/>
      <c r="B66" s="260" t="s">
        <v>96</v>
      </c>
      <c r="C66" s="261" t="s">
        <v>1676</v>
      </c>
      <c r="D66" s="262"/>
      <c r="E66" s="263"/>
      <c r="F66" s="264"/>
      <c r="G66" s="265">
        <f>SUM(G48:G65)</f>
        <v>0</v>
      </c>
      <c r="H66" s="266"/>
      <c r="I66" s="267">
        <f>SUM(I48:I65)</f>
        <v>56.12474000000001</v>
      </c>
      <c r="J66" s="266"/>
      <c r="K66" s="267">
        <f>SUM(K48:K65)</f>
        <v>0</v>
      </c>
      <c r="O66" s="240">
        <v>4</v>
      </c>
      <c r="BA66" s="268">
        <f>SUM(BA48:BA65)</f>
        <v>0</v>
      </c>
      <c r="BB66" s="268">
        <f>SUM(BB48:BB65)</f>
        <v>0</v>
      </c>
      <c r="BC66" s="268">
        <f>SUM(BC48:BC65)</f>
        <v>0</v>
      </c>
      <c r="BD66" s="268">
        <f>SUM(BD48:BD65)</f>
        <v>0</v>
      </c>
      <c r="BE66" s="268">
        <f>SUM(BE48:BE65)</f>
        <v>0</v>
      </c>
    </row>
    <row r="67" spans="1:15" ht="12.75">
      <c r="A67" s="230" t="s">
        <v>93</v>
      </c>
      <c r="B67" s="231" t="s">
        <v>899</v>
      </c>
      <c r="C67" s="232" t="s">
        <v>900</v>
      </c>
      <c r="D67" s="233"/>
      <c r="E67" s="234"/>
      <c r="F67" s="234"/>
      <c r="G67" s="235"/>
      <c r="H67" s="236"/>
      <c r="I67" s="237"/>
      <c r="J67" s="238"/>
      <c r="K67" s="239"/>
      <c r="O67" s="240">
        <v>1</v>
      </c>
    </row>
    <row r="68" spans="1:80" ht="12.75">
      <c r="A68" s="241">
        <v>20</v>
      </c>
      <c r="B68" s="242" t="s">
        <v>2710</v>
      </c>
      <c r="C68" s="243" t="s">
        <v>2711</v>
      </c>
      <c r="D68" s="244" t="s">
        <v>309</v>
      </c>
      <c r="E68" s="245">
        <v>56.12474</v>
      </c>
      <c r="F68" s="828"/>
      <c r="G68" s="246">
        <f>E68*F68</f>
        <v>0</v>
      </c>
      <c r="H68" s="247">
        <v>0</v>
      </c>
      <c r="I68" s="248">
        <f>E68*H68</f>
        <v>0</v>
      </c>
      <c r="J68" s="247"/>
      <c r="K68" s="248">
        <f>E68*J68</f>
        <v>0</v>
      </c>
      <c r="O68" s="240">
        <v>2</v>
      </c>
      <c r="AA68" s="213">
        <v>7</v>
      </c>
      <c r="AB68" s="213">
        <v>1</v>
      </c>
      <c r="AC68" s="213">
        <v>2</v>
      </c>
      <c r="AZ68" s="213">
        <v>1</v>
      </c>
      <c r="BA68" s="213">
        <f>IF(AZ68=1,G68,0)</f>
        <v>0</v>
      </c>
      <c r="BB68" s="213">
        <f>IF(AZ68=2,G68,0)</f>
        <v>0</v>
      </c>
      <c r="BC68" s="213">
        <f>IF(AZ68=3,G68,0)</f>
        <v>0</v>
      </c>
      <c r="BD68" s="213">
        <f>IF(AZ68=4,G68,0)</f>
        <v>0</v>
      </c>
      <c r="BE68" s="213">
        <f>IF(AZ68=5,G68,0)</f>
        <v>0</v>
      </c>
      <c r="CA68" s="240">
        <v>7</v>
      </c>
      <c r="CB68" s="240">
        <v>1</v>
      </c>
    </row>
    <row r="69" spans="1:57" ht="12.75">
      <c r="A69" s="259"/>
      <c r="B69" s="260" t="s">
        <v>96</v>
      </c>
      <c r="C69" s="261" t="s">
        <v>901</v>
      </c>
      <c r="D69" s="262"/>
      <c r="E69" s="263"/>
      <c r="F69" s="264"/>
      <c r="G69" s="265">
        <f>SUM(G67:G68)</f>
        <v>0</v>
      </c>
      <c r="H69" s="266"/>
      <c r="I69" s="267">
        <f>SUM(I67:I68)</f>
        <v>0</v>
      </c>
      <c r="J69" s="266"/>
      <c r="K69" s="267">
        <f>SUM(K67:K68)</f>
        <v>0</v>
      </c>
      <c r="O69" s="240">
        <v>4</v>
      </c>
      <c r="BA69" s="268">
        <f>SUM(BA67:BA68)</f>
        <v>0</v>
      </c>
      <c r="BB69" s="268">
        <f>SUM(BB67:BB68)</f>
        <v>0</v>
      </c>
      <c r="BC69" s="268">
        <f>SUM(BC67:BC68)</f>
        <v>0</v>
      </c>
      <c r="BD69" s="268">
        <f>SUM(BD67:BD68)</f>
        <v>0</v>
      </c>
      <c r="BE69" s="268">
        <f>SUM(BE67:BE68)</f>
        <v>0</v>
      </c>
    </row>
    <row r="70" ht="12.75">
      <c r="E70" s="213"/>
    </row>
    <row r="71" ht="12.75">
      <c r="E71" s="213"/>
    </row>
    <row r="72" ht="12.75">
      <c r="E72" s="213"/>
    </row>
    <row r="73" ht="12.75">
      <c r="E73" s="213"/>
    </row>
    <row r="74" ht="12.75">
      <c r="E74" s="213"/>
    </row>
    <row r="75" ht="12.75">
      <c r="E75" s="213"/>
    </row>
    <row r="76" ht="12.75">
      <c r="E76" s="213"/>
    </row>
    <row r="77" ht="12.75">
      <c r="E77" s="213"/>
    </row>
    <row r="78" ht="12.75">
      <c r="E78" s="213"/>
    </row>
    <row r="79" ht="12.75">
      <c r="E79" s="213"/>
    </row>
    <row r="80" ht="12.75">
      <c r="E80" s="213"/>
    </row>
    <row r="81" ht="12.75">
      <c r="E81" s="213"/>
    </row>
    <row r="82" ht="12.75">
      <c r="E82" s="213"/>
    </row>
    <row r="83" ht="12.75">
      <c r="E83" s="213"/>
    </row>
    <row r="84" ht="12.75">
      <c r="E84" s="213"/>
    </row>
    <row r="85" ht="12.75">
      <c r="E85" s="213"/>
    </row>
    <row r="86" ht="12.75">
      <c r="E86" s="213"/>
    </row>
    <row r="87" ht="12.75">
      <c r="E87" s="213"/>
    </row>
    <row r="88" ht="12.75">
      <c r="E88" s="213"/>
    </row>
    <row r="89" ht="12.75">
      <c r="E89" s="213"/>
    </row>
    <row r="90" ht="12.75">
      <c r="E90" s="213"/>
    </row>
    <row r="91" ht="12.75">
      <c r="E91" s="213"/>
    </row>
    <row r="92" ht="12.75">
      <c r="E92" s="213"/>
    </row>
    <row r="93" spans="1:7" ht="12.75">
      <c r="A93" s="258"/>
      <c r="B93" s="258"/>
      <c r="C93" s="258"/>
      <c r="D93" s="258"/>
      <c r="E93" s="258"/>
      <c r="F93" s="258"/>
      <c r="G93" s="258"/>
    </row>
    <row r="94" spans="1:7" ht="12.75">
      <c r="A94" s="258"/>
      <c r="B94" s="258"/>
      <c r="C94" s="258"/>
      <c r="D94" s="258"/>
      <c r="E94" s="258"/>
      <c r="F94" s="258"/>
      <c r="G94" s="258"/>
    </row>
    <row r="95" spans="1:7" ht="12.75">
      <c r="A95" s="258"/>
      <c r="B95" s="258"/>
      <c r="C95" s="258"/>
      <c r="D95" s="258"/>
      <c r="E95" s="258"/>
      <c r="F95" s="258"/>
      <c r="G95" s="258"/>
    </row>
    <row r="96" spans="1:7" ht="12.75">
      <c r="A96" s="258"/>
      <c r="B96" s="258"/>
      <c r="C96" s="258"/>
      <c r="D96" s="258"/>
      <c r="E96" s="258"/>
      <c r="F96" s="258"/>
      <c r="G96" s="258"/>
    </row>
    <row r="97" ht="12.75">
      <c r="E97" s="213"/>
    </row>
    <row r="98" ht="12.75">
      <c r="E98" s="213"/>
    </row>
    <row r="99" ht="12.75">
      <c r="E99" s="213"/>
    </row>
    <row r="100" ht="12.75">
      <c r="E100" s="213"/>
    </row>
    <row r="101" ht="12.75">
      <c r="E101" s="213"/>
    </row>
    <row r="102" ht="12.75">
      <c r="E102" s="213"/>
    </row>
    <row r="103" ht="12.75">
      <c r="E103" s="213"/>
    </row>
    <row r="104" ht="12.75">
      <c r="E104" s="213"/>
    </row>
    <row r="105" ht="12.75">
      <c r="E105" s="213"/>
    </row>
    <row r="106" ht="12.75">
      <c r="E106" s="213"/>
    </row>
    <row r="107" ht="12.75">
      <c r="E107" s="213"/>
    </row>
    <row r="108" ht="12.75">
      <c r="E108" s="213"/>
    </row>
    <row r="109" ht="12.75">
      <c r="E109" s="213"/>
    </row>
    <row r="110" ht="12.75">
      <c r="E110" s="213"/>
    </row>
    <row r="111" ht="12.75">
      <c r="E111" s="213"/>
    </row>
    <row r="112" ht="12.75">
      <c r="E112" s="213"/>
    </row>
    <row r="113" ht="12.75">
      <c r="E113" s="213"/>
    </row>
    <row r="114" ht="12.75">
      <c r="E114" s="213"/>
    </row>
    <row r="115" ht="12.75">
      <c r="E115" s="213"/>
    </row>
    <row r="116" ht="12.75">
      <c r="E116" s="213"/>
    </row>
    <row r="117" ht="12.75">
      <c r="E117" s="213"/>
    </row>
    <row r="118" ht="12.75">
      <c r="E118" s="213"/>
    </row>
    <row r="119" ht="12.75">
      <c r="E119" s="213"/>
    </row>
    <row r="120" ht="12.75">
      <c r="E120" s="213"/>
    </row>
    <row r="121" ht="12.75">
      <c r="E121" s="213"/>
    </row>
    <row r="122" ht="12.75">
      <c r="E122" s="213"/>
    </row>
    <row r="123" ht="12.75">
      <c r="E123" s="213"/>
    </row>
    <row r="124" ht="12.75">
      <c r="E124" s="213"/>
    </row>
    <row r="125" ht="12.75">
      <c r="E125" s="213"/>
    </row>
    <row r="126" ht="12.75">
      <c r="E126" s="213"/>
    </row>
    <row r="127" ht="12.75">
      <c r="E127" s="213"/>
    </row>
    <row r="128" spans="1:2" ht="12.75">
      <c r="A128" s="269"/>
      <c r="B128" s="269"/>
    </row>
    <row r="129" spans="1:7" ht="12.75">
      <c r="A129" s="258"/>
      <c r="B129" s="258"/>
      <c r="C129" s="270"/>
      <c r="D129" s="270"/>
      <c r="E129" s="271"/>
      <c r="F129" s="270"/>
      <c r="G129" s="272"/>
    </row>
    <row r="130" spans="1:7" ht="12.75">
      <c r="A130" s="273"/>
      <c r="B130" s="273"/>
      <c r="C130" s="258"/>
      <c r="D130" s="258"/>
      <c r="E130" s="274"/>
      <c r="F130" s="258"/>
      <c r="G130" s="258"/>
    </row>
    <row r="131" spans="1:7" ht="12.75">
      <c r="A131" s="258"/>
      <c r="B131" s="258"/>
      <c r="C131" s="258"/>
      <c r="D131" s="258"/>
      <c r="E131" s="274"/>
      <c r="F131" s="258"/>
      <c r="G131" s="258"/>
    </row>
    <row r="132" spans="1:7" ht="12.75">
      <c r="A132" s="258"/>
      <c r="B132" s="258"/>
      <c r="C132" s="258"/>
      <c r="D132" s="258"/>
      <c r="E132" s="274"/>
      <c r="F132" s="258"/>
      <c r="G132" s="258"/>
    </row>
    <row r="133" spans="1:7" ht="12.75">
      <c r="A133" s="258"/>
      <c r="B133" s="258"/>
      <c r="C133" s="258"/>
      <c r="D133" s="258"/>
      <c r="E133" s="274"/>
      <c r="F133" s="258"/>
      <c r="G133" s="258"/>
    </row>
    <row r="134" spans="1:7" ht="12.75">
      <c r="A134" s="258"/>
      <c r="B134" s="258"/>
      <c r="C134" s="258"/>
      <c r="D134" s="258"/>
      <c r="E134" s="274"/>
      <c r="F134" s="258"/>
      <c r="G134" s="258"/>
    </row>
    <row r="135" spans="1:7" ht="12.75">
      <c r="A135" s="258"/>
      <c r="B135" s="258"/>
      <c r="C135" s="258"/>
      <c r="D135" s="258"/>
      <c r="E135" s="274"/>
      <c r="F135" s="258"/>
      <c r="G135" s="258"/>
    </row>
    <row r="136" spans="1:7" ht="12.75">
      <c r="A136" s="258"/>
      <c r="B136" s="258"/>
      <c r="C136" s="258"/>
      <c r="D136" s="258"/>
      <c r="E136" s="274"/>
      <c r="F136" s="258"/>
      <c r="G136" s="258"/>
    </row>
    <row r="137" spans="1:7" ht="12.75">
      <c r="A137" s="258"/>
      <c r="B137" s="258"/>
      <c r="C137" s="258"/>
      <c r="D137" s="258"/>
      <c r="E137" s="274"/>
      <c r="F137" s="258"/>
      <c r="G137" s="258"/>
    </row>
    <row r="138" spans="1:7" ht="12.75">
      <c r="A138" s="258"/>
      <c r="B138" s="258"/>
      <c r="C138" s="258"/>
      <c r="D138" s="258"/>
      <c r="E138" s="274"/>
      <c r="F138" s="258"/>
      <c r="G138" s="258"/>
    </row>
    <row r="139" spans="1:7" ht="12.75">
      <c r="A139" s="258"/>
      <c r="B139" s="258"/>
      <c r="C139" s="258"/>
      <c r="D139" s="258"/>
      <c r="E139" s="274"/>
      <c r="F139" s="258"/>
      <c r="G139" s="258"/>
    </row>
    <row r="140" spans="1:7" ht="12.75">
      <c r="A140" s="258"/>
      <c r="B140" s="258"/>
      <c r="C140" s="258"/>
      <c r="D140" s="258"/>
      <c r="E140" s="274"/>
      <c r="F140" s="258"/>
      <c r="G140" s="258"/>
    </row>
    <row r="141" spans="1:7" ht="12.75">
      <c r="A141" s="258"/>
      <c r="B141" s="258"/>
      <c r="C141" s="258"/>
      <c r="D141" s="258"/>
      <c r="E141" s="274"/>
      <c r="F141" s="258"/>
      <c r="G141" s="258"/>
    </row>
    <row r="142" spans="1:7" ht="12.75">
      <c r="A142" s="258"/>
      <c r="B142" s="258"/>
      <c r="C142" s="258"/>
      <c r="D142" s="258"/>
      <c r="E142" s="274"/>
      <c r="F142" s="258"/>
      <c r="G142" s="258"/>
    </row>
  </sheetData>
  <mergeCells count="41">
    <mergeCell ref="C65:D65"/>
    <mergeCell ref="C56:D56"/>
    <mergeCell ref="C57:D57"/>
    <mergeCell ref="C59:D59"/>
    <mergeCell ref="C60:D60"/>
    <mergeCell ref="C62:G62"/>
    <mergeCell ref="C64:G64"/>
    <mergeCell ref="C28:G28"/>
    <mergeCell ref="C29:D29"/>
    <mergeCell ref="C53:D53"/>
    <mergeCell ref="C55:G55"/>
    <mergeCell ref="C30:D30"/>
    <mergeCell ref="C32:G32"/>
    <mergeCell ref="C33:D33"/>
    <mergeCell ref="C35:G35"/>
    <mergeCell ref="C36:D36"/>
    <mergeCell ref="C37:D37"/>
    <mergeCell ref="C39:D39"/>
    <mergeCell ref="C40:D40"/>
    <mergeCell ref="C44:G44"/>
    <mergeCell ref="C46:G46"/>
    <mergeCell ref="C50:G50"/>
    <mergeCell ref="C51:D51"/>
    <mergeCell ref="C22:G22"/>
    <mergeCell ref="C23:D23"/>
    <mergeCell ref="C24:D24"/>
    <mergeCell ref="C25:D25"/>
    <mergeCell ref="C26:D26"/>
    <mergeCell ref="C16:D16"/>
    <mergeCell ref="C17:D17"/>
    <mergeCell ref="C18:D18"/>
    <mergeCell ref="C19:D19"/>
    <mergeCell ref="C21:G21"/>
    <mergeCell ref="C14:G14"/>
    <mergeCell ref="C15:G15"/>
    <mergeCell ref="A1:G1"/>
    <mergeCell ref="A3:B3"/>
    <mergeCell ref="A4:B4"/>
    <mergeCell ref="E4:G4"/>
    <mergeCell ref="C11:G11"/>
    <mergeCell ref="C12:D12"/>
  </mergeCells>
  <printOptions/>
  <pageMargins left="0.3937007874015748" right="0.1968503937007874" top="0.3937007874015748" bottom="0.3937007874015748" header="0" footer="0.1968503937007874"/>
  <pageSetup fitToHeight="9999" horizontalDpi="300" verticalDpi="300" orientation="portrait" paperSize="9" r:id="rId1"/>
  <headerFooter alignWithMargins="0">
    <oddFooter>&amp;L&amp;9 1565-51; Sušice – stavební úpravy v ulici Hájkova&amp;R&amp;9&amp;P/&amp;N</oddFooter>
  </headerFooter>
  <rowBreaks count="1" manualBreakCount="1">
    <brk id="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B91"/>
  <sheetViews>
    <sheetView showGridLines="0" showZeros="0" view="pageBreakPreview" zoomScaleSheetLayoutView="100" workbookViewId="0" topLeftCell="A6">
      <selection activeCell="F6" sqref="F6"/>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625" style="213" customWidth="1"/>
    <col min="13" max="13" width="45.375" style="213" customWidth="1"/>
    <col min="14" max="16384" width="9.125" style="213" customWidth="1"/>
  </cols>
  <sheetData>
    <row r="1" spans="1:7" ht="15.75">
      <c r="A1" s="771" t="s">
        <v>80</v>
      </c>
      <c r="B1" s="771"/>
      <c r="C1" s="771"/>
      <c r="D1" s="771"/>
      <c r="E1" s="771"/>
      <c r="F1" s="771"/>
      <c r="G1" s="771"/>
    </row>
    <row r="2" spans="2:7" ht="14.25" customHeight="1" thickBot="1">
      <c r="B2" s="214"/>
      <c r="C2" s="215"/>
      <c r="D2" s="215"/>
      <c r="E2" s="216"/>
      <c r="F2" s="215"/>
      <c r="G2" s="215"/>
    </row>
    <row r="3" spans="1:7" ht="13.5" thickTop="1">
      <c r="A3" s="759" t="s">
        <v>3</v>
      </c>
      <c r="B3" s="760"/>
      <c r="C3" s="167" t="s">
        <v>99</v>
      </c>
      <c r="D3" s="217"/>
      <c r="E3" s="218" t="s">
        <v>81</v>
      </c>
      <c r="F3" s="219" t="str">
        <f>'00.1 Rek'!H1</f>
        <v>1565-51</v>
      </c>
      <c r="G3" s="220"/>
    </row>
    <row r="4" spans="1:7" ht="13.5" thickBot="1">
      <c r="A4" s="772" t="s">
        <v>71</v>
      </c>
      <c r="B4" s="762"/>
      <c r="C4" s="173" t="s">
        <v>102</v>
      </c>
      <c r="D4" s="221"/>
      <c r="E4" s="773" t="str">
        <f>'00.1 Rek'!G2</f>
        <v>Ostatní náklady (SÚS)</v>
      </c>
      <c r="F4" s="774"/>
      <c r="G4" s="775"/>
    </row>
    <row r="5" spans="1:7" ht="13.5" thickTop="1">
      <c r="A5" s="222"/>
      <c r="G5" s="224"/>
    </row>
    <row r="6" spans="1:11" ht="27" customHeight="1">
      <c r="A6" s="225" t="s">
        <v>82</v>
      </c>
      <c r="B6" s="226" t="s">
        <v>83</v>
      </c>
      <c r="C6" s="226" t="s">
        <v>84</v>
      </c>
      <c r="D6" s="226" t="s">
        <v>85</v>
      </c>
      <c r="E6" s="227" t="s">
        <v>86</v>
      </c>
      <c r="F6" s="226" t="s">
        <v>87</v>
      </c>
      <c r="G6" s="228" t="s">
        <v>88</v>
      </c>
      <c r="H6" s="229" t="s">
        <v>89</v>
      </c>
      <c r="I6" s="229" t="s">
        <v>90</v>
      </c>
      <c r="J6" s="229" t="s">
        <v>91</v>
      </c>
      <c r="K6" s="229" t="s">
        <v>92</v>
      </c>
    </row>
    <row r="7" spans="1:15" ht="12.75">
      <c r="A7" s="230" t="s">
        <v>93</v>
      </c>
      <c r="B7" s="231" t="s">
        <v>103</v>
      </c>
      <c r="C7" s="232" t="s">
        <v>104</v>
      </c>
      <c r="D7" s="233"/>
      <c r="E7" s="234"/>
      <c r="F7" s="234"/>
      <c r="G7" s="235"/>
      <c r="H7" s="236"/>
      <c r="I7" s="237"/>
      <c r="J7" s="238"/>
      <c r="K7" s="239"/>
      <c r="O7" s="240">
        <v>1</v>
      </c>
    </row>
    <row r="8" spans="1:80" ht="12.75">
      <c r="A8" s="241">
        <v>1</v>
      </c>
      <c r="B8" s="242" t="s">
        <v>106</v>
      </c>
      <c r="C8" s="243" t="s">
        <v>107</v>
      </c>
      <c r="D8" s="244" t="s">
        <v>108</v>
      </c>
      <c r="E8" s="245">
        <v>1</v>
      </c>
      <c r="F8" s="828"/>
      <c r="G8" s="246">
        <f>E8*F8</f>
        <v>0</v>
      </c>
      <c r="H8" s="247">
        <v>0</v>
      </c>
      <c r="I8" s="248">
        <f>E8*H8</f>
        <v>0</v>
      </c>
      <c r="J8" s="247"/>
      <c r="K8" s="248">
        <f>E8*J8</f>
        <v>0</v>
      </c>
      <c r="O8" s="240">
        <v>2</v>
      </c>
      <c r="AA8" s="213">
        <v>12</v>
      </c>
      <c r="AB8" s="213">
        <v>0</v>
      </c>
      <c r="AC8" s="213">
        <v>1</v>
      </c>
      <c r="AZ8" s="213">
        <v>1</v>
      </c>
      <c r="BA8" s="213">
        <f>IF(AZ8=1,G8,0)</f>
        <v>0</v>
      </c>
      <c r="BB8" s="213">
        <f>IF(AZ8=2,G8,0)</f>
        <v>0</v>
      </c>
      <c r="BC8" s="213">
        <f>IF(AZ8=3,G8,0)</f>
        <v>0</v>
      </c>
      <c r="BD8" s="213">
        <f>IF(AZ8=4,G8,0)</f>
        <v>0</v>
      </c>
      <c r="BE8" s="213">
        <f>IF(AZ8=5,G8,0)</f>
        <v>0</v>
      </c>
      <c r="CA8" s="240">
        <v>12</v>
      </c>
      <c r="CB8" s="240">
        <v>0</v>
      </c>
    </row>
    <row r="9" spans="1:15" ht="12.75">
      <c r="A9" s="249"/>
      <c r="B9" s="250"/>
      <c r="C9" s="768" t="s">
        <v>109</v>
      </c>
      <c r="D9" s="769"/>
      <c r="E9" s="769"/>
      <c r="F9" s="769"/>
      <c r="G9" s="770"/>
      <c r="I9" s="251"/>
      <c r="K9" s="251"/>
      <c r="L9" s="252" t="s">
        <v>109</v>
      </c>
      <c r="O9" s="240">
        <v>3</v>
      </c>
    </row>
    <row r="10" spans="1:80" ht="22.5">
      <c r="A10" s="241">
        <v>2</v>
      </c>
      <c r="B10" s="242" t="s">
        <v>110</v>
      </c>
      <c r="C10" s="243" t="s">
        <v>113</v>
      </c>
      <c r="D10" s="244" t="s">
        <v>108</v>
      </c>
      <c r="E10" s="245">
        <v>1</v>
      </c>
      <c r="F10" s="828"/>
      <c r="G10" s="246">
        <f>E10*F10</f>
        <v>0</v>
      </c>
      <c r="H10" s="247">
        <v>0</v>
      </c>
      <c r="I10" s="248">
        <f>E10*H10</f>
        <v>0</v>
      </c>
      <c r="J10" s="247"/>
      <c r="K10" s="248">
        <f>E10*J10</f>
        <v>0</v>
      </c>
      <c r="O10" s="240">
        <v>2</v>
      </c>
      <c r="AA10" s="213">
        <v>12</v>
      </c>
      <c r="AB10" s="213">
        <v>0</v>
      </c>
      <c r="AC10" s="213">
        <v>3</v>
      </c>
      <c r="AZ10" s="213">
        <v>1</v>
      </c>
      <c r="BA10" s="213">
        <f>IF(AZ10=1,G10,0)</f>
        <v>0</v>
      </c>
      <c r="BB10" s="213">
        <f>IF(AZ10=2,G10,0)</f>
        <v>0</v>
      </c>
      <c r="BC10" s="213">
        <f>IF(AZ10=3,G10,0)</f>
        <v>0</v>
      </c>
      <c r="BD10" s="213">
        <f>IF(AZ10=4,G10,0)</f>
        <v>0</v>
      </c>
      <c r="BE10" s="213">
        <f>IF(AZ10=5,G10,0)</f>
        <v>0</v>
      </c>
      <c r="CA10" s="240">
        <v>12</v>
      </c>
      <c r="CB10" s="240">
        <v>0</v>
      </c>
    </row>
    <row r="11" spans="1:15" ht="12.75">
      <c r="A11" s="249"/>
      <c r="B11" s="250"/>
      <c r="C11" s="768" t="s">
        <v>114</v>
      </c>
      <c r="D11" s="769"/>
      <c r="E11" s="769"/>
      <c r="F11" s="769"/>
      <c r="G11" s="770"/>
      <c r="I11" s="251"/>
      <c r="K11" s="251"/>
      <c r="L11" s="252" t="s">
        <v>114</v>
      </c>
      <c r="O11" s="240">
        <v>3</v>
      </c>
    </row>
    <row r="12" spans="1:80" ht="12.75">
      <c r="A12" s="241">
        <v>3</v>
      </c>
      <c r="B12" s="242" t="s">
        <v>112</v>
      </c>
      <c r="C12" s="243" t="s">
        <v>119</v>
      </c>
      <c r="D12" s="244" t="s">
        <v>108</v>
      </c>
      <c r="E12" s="245">
        <v>1</v>
      </c>
      <c r="F12" s="828"/>
      <c r="G12" s="246">
        <f>E12*F12</f>
        <v>0</v>
      </c>
      <c r="H12" s="247">
        <v>0</v>
      </c>
      <c r="I12" s="248">
        <f>E12*H12</f>
        <v>0</v>
      </c>
      <c r="J12" s="247"/>
      <c r="K12" s="248">
        <f>E12*J12</f>
        <v>0</v>
      </c>
      <c r="O12" s="240">
        <v>2</v>
      </c>
      <c r="AA12" s="213">
        <v>12</v>
      </c>
      <c r="AB12" s="213">
        <v>0</v>
      </c>
      <c r="AC12" s="213">
        <v>5</v>
      </c>
      <c r="AZ12" s="213">
        <v>1</v>
      </c>
      <c r="BA12" s="213">
        <f>IF(AZ12=1,G12,0)</f>
        <v>0</v>
      </c>
      <c r="BB12" s="213">
        <f>IF(AZ12=2,G12,0)</f>
        <v>0</v>
      </c>
      <c r="BC12" s="213">
        <f>IF(AZ12=3,G12,0)</f>
        <v>0</v>
      </c>
      <c r="BD12" s="213">
        <f>IF(AZ12=4,G12,0)</f>
        <v>0</v>
      </c>
      <c r="BE12" s="213">
        <f>IF(AZ12=5,G12,0)</f>
        <v>0</v>
      </c>
      <c r="CA12" s="240">
        <v>12</v>
      </c>
      <c r="CB12" s="240">
        <v>0</v>
      </c>
    </row>
    <row r="13" spans="1:80" ht="22.5">
      <c r="A13" s="241">
        <v>4</v>
      </c>
      <c r="B13" s="242" t="s">
        <v>115</v>
      </c>
      <c r="C13" s="243" t="s">
        <v>121</v>
      </c>
      <c r="D13" s="244" t="s">
        <v>108</v>
      </c>
      <c r="E13" s="245">
        <v>1</v>
      </c>
      <c r="F13" s="828"/>
      <c r="G13" s="246">
        <f>E13*F13</f>
        <v>0</v>
      </c>
      <c r="H13" s="247">
        <v>0</v>
      </c>
      <c r="I13" s="248">
        <f>E13*H13</f>
        <v>0</v>
      </c>
      <c r="J13" s="247"/>
      <c r="K13" s="248">
        <f>E13*J13</f>
        <v>0</v>
      </c>
      <c r="O13" s="240">
        <v>2</v>
      </c>
      <c r="AA13" s="213">
        <v>12</v>
      </c>
      <c r="AB13" s="213">
        <v>0</v>
      </c>
      <c r="AC13" s="213">
        <v>6</v>
      </c>
      <c r="AZ13" s="213">
        <v>1</v>
      </c>
      <c r="BA13" s="213">
        <f>IF(AZ13=1,G13,0)</f>
        <v>0</v>
      </c>
      <c r="BB13" s="213">
        <f>IF(AZ13=2,G13,0)</f>
        <v>0</v>
      </c>
      <c r="BC13" s="213">
        <f>IF(AZ13=3,G13,0)</f>
        <v>0</v>
      </c>
      <c r="BD13" s="213">
        <f>IF(AZ13=4,G13,0)</f>
        <v>0</v>
      </c>
      <c r="BE13" s="213">
        <f>IF(AZ13=5,G13,0)</f>
        <v>0</v>
      </c>
      <c r="CA13" s="240">
        <v>12</v>
      </c>
      <c r="CB13" s="240">
        <v>0</v>
      </c>
    </row>
    <row r="14" spans="1:15" ht="12.75">
      <c r="A14" s="249"/>
      <c r="B14" s="250"/>
      <c r="C14" s="768" t="s">
        <v>122</v>
      </c>
      <c r="D14" s="769"/>
      <c r="E14" s="769"/>
      <c r="F14" s="769"/>
      <c r="G14" s="770"/>
      <c r="I14" s="251"/>
      <c r="K14" s="251"/>
      <c r="L14" s="252" t="s">
        <v>122</v>
      </c>
      <c r="O14" s="240">
        <v>3</v>
      </c>
    </row>
    <row r="15" spans="1:80" ht="22.5">
      <c r="A15" s="241">
        <v>5</v>
      </c>
      <c r="B15" s="242" t="s">
        <v>118</v>
      </c>
      <c r="C15" s="243" t="s">
        <v>124</v>
      </c>
      <c r="D15" s="244" t="s">
        <v>108</v>
      </c>
      <c r="E15" s="245">
        <v>1</v>
      </c>
      <c r="F15" s="828"/>
      <c r="G15" s="246">
        <f>E15*F15</f>
        <v>0</v>
      </c>
      <c r="H15" s="247">
        <v>0</v>
      </c>
      <c r="I15" s="248">
        <f>E15*H15</f>
        <v>0</v>
      </c>
      <c r="J15" s="247"/>
      <c r="K15" s="248">
        <f>E15*J15</f>
        <v>0</v>
      </c>
      <c r="O15" s="240">
        <v>2</v>
      </c>
      <c r="AA15" s="213">
        <v>12</v>
      </c>
      <c r="AB15" s="213">
        <v>0</v>
      </c>
      <c r="AC15" s="213">
        <v>7</v>
      </c>
      <c r="AZ15" s="213">
        <v>1</v>
      </c>
      <c r="BA15" s="213">
        <f>IF(AZ15=1,G15,0)</f>
        <v>0</v>
      </c>
      <c r="BB15" s="213">
        <f>IF(AZ15=2,G15,0)</f>
        <v>0</v>
      </c>
      <c r="BC15" s="213">
        <f>IF(AZ15=3,G15,0)</f>
        <v>0</v>
      </c>
      <c r="BD15" s="213">
        <f>IF(AZ15=4,G15,0)</f>
        <v>0</v>
      </c>
      <c r="BE15" s="213">
        <f>IF(AZ15=5,G15,0)</f>
        <v>0</v>
      </c>
      <c r="CA15" s="240">
        <v>12</v>
      </c>
      <c r="CB15" s="240">
        <v>0</v>
      </c>
    </row>
    <row r="16" spans="1:15" ht="12.75">
      <c r="A16" s="249"/>
      <c r="B16" s="250"/>
      <c r="C16" s="768" t="s">
        <v>125</v>
      </c>
      <c r="D16" s="769"/>
      <c r="E16" s="769"/>
      <c r="F16" s="769"/>
      <c r="G16" s="770"/>
      <c r="I16" s="251"/>
      <c r="K16" s="251"/>
      <c r="L16" s="252" t="s">
        <v>125</v>
      </c>
      <c r="O16" s="240">
        <v>3</v>
      </c>
    </row>
    <row r="17" spans="1:80" ht="12.75">
      <c r="A17" s="241">
        <v>6</v>
      </c>
      <c r="B17" s="242" t="s">
        <v>120</v>
      </c>
      <c r="C17" s="243" t="s">
        <v>127</v>
      </c>
      <c r="D17" s="244" t="s">
        <v>108</v>
      </c>
      <c r="E17" s="245">
        <v>1</v>
      </c>
      <c r="F17" s="828"/>
      <c r="G17" s="246">
        <f>E17*F17</f>
        <v>0</v>
      </c>
      <c r="H17" s="247">
        <v>0</v>
      </c>
      <c r="I17" s="248">
        <f>E17*H17</f>
        <v>0</v>
      </c>
      <c r="J17" s="247"/>
      <c r="K17" s="248">
        <f>E17*J17</f>
        <v>0</v>
      </c>
      <c r="O17" s="240">
        <v>2</v>
      </c>
      <c r="AA17" s="213">
        <v>12</v>
      </c>
      <c r="AB17" s="213">
        <v>0</v>
      </c>
      <c r="AC17" s="213">
        <v>8</v>
      </c>
      <c r="AZ17" s="213">
        <v>1</v>
      </c>
      <c r="BA17" s="213">
        <f>IF(AZ17=1,G17,0)</f>
        <v>0</v>
      </c>
      <c r="BB17" s="213">
        <f>IF(AZ17=2,G17,0)</f>
        <v>0</v>
      </c>
      <c r="BC17" s="213">
        <f>IF(AZ17=3,G17,0)</f>
        <v>0</v>
      </c>
      <c r="BD17" s="213">
        <f>IF(AZ17=4,G17,0)</f>
        <v>0</v>
      </c>
      <c r="BE17" s="213">
        <f>IF(AZ17=5,G17,0)</f>
        <v>0</v>
      </c>
      <c r="CA17" s="240">
        <v>12</v>
      </c>
      <c r="CB17" s="240">
        <v>0</v>
      </c>
    </row>
    <row r="18" spans="1:57" ht="12.75">
      <c r="A18" s="259"/>
      <c r="B18" s="260" t="s">
        <v>96</v>
      </c>
      <c r="C18" s="261" t="s">
        <v>105</v>
      </c>
      <c r="D18" s="262"/>
      <c r="E18" s="263"/>
      <c r="F18" s="264"/>
      <c r="G18" s="265">
        <f>SUM(G7:G17)</f>
        <v>0</v>
      </c>
      <c r="H18" s="266"/>
      <c r="I18" s="267">
        <f>SUM(I7:I17)</f>
        <v>0</v>
      </c>
      <c r="J18" s="266"/>
      <c r="K18" s="267">
        <f>SUM(K7:K17)</f>
        <v>0</v>
      </c>
      <c r="O18" s="240">
        <v>4</v>
      </c>
      <c r="BA18" s="268">
        <f>SUM(BA7:BA17)</f>
        <v>0</v>
      </c>
      <c r="BB18" s="268">
        <f>SUM(BB7:BB17)</f>
        <v>0</v>
      </c>
      <c r="BC18" s="268">
        <f>SUM(BC7:BC17)</f>
        <v>0</v>
      </c>
      <c r="BD18" s="268">
        <f>SUM(BD7:BD17)</f>
        <v>0</v>
      </c>
      <c r="BE18" s="268">
        <f>SUM(BE7:BE17)</f>
        <v>0</v>
      </c>
    </row>
    <row r="19" ht="12.75">
      <c r="E19" s="213"/>
    </row>
    <row r="20" ht="12.75">
      <c r="E20" s="213"/>
    </row>
    <row r="21" ht="12.75">
      <c r="E21" s="213"/>
    </row>
    <row r="22" ht="12.75">
      <c r="E22" s="213"/>
    </row>
    <row r="23" ht="12.75">
      <c r="E23" s="213"/>
    </row>
    <row r="24" ht="12.75">
      <c r="E24" s="213"/>
    </row>
    <row r="25" ht="12.75">
      <c r="E25" s="213"/>
    </row>
    <row r="26" ht="12.75">
      <c r="E26" s="213"/>
    </row>
    <row r="27" ht="12.75">
      <c r="E27" s="213"/>
    </row>
    <row r="28" ht="12.75">
      <c r="E28" s="213"/>
    </row>
    <row r="29" ht="12.75">
      <c r="E29" s="213"/>
    </row>
    <row r="30" ht="12.75">
      <c r="E30" s="213"/>
    </row>
    <row r="31" ht="12.75">
      <c r="E31" s="213"/>
    </row>
    <row r="32" ht="12.75">
      <c r="E32" s="213"/>
    </row>
    <row r="33" ht="12.75">
      <c r="E33" s="213"/>
    </row>
    <row r="34" ht="12.75">
      <c r="E34" s="213"/>
    </row>
    <row r="35" ht="12.75">
      <c r="E35" s="213"/>
    </row>
    <row r="36" ht="12.75">
      <c r="E36" s="213"/>
    </row>
    <row r="37" ht="12.75">
      <c r="E37" s="213"/>
    </row>
    <row r="38" ht="12.75">
      <c r="E38" s="213"/>
    </row>
    <row r="39" ht="12.75">
      <c r="E39" s="213"/>
    </row>
    <row r="40" ht="12.75">
      <c r="E40" s="213"/>
    </row>
    <row r="41" ht="12.75">
      <c r="E41" s="213"/>
    </row>
    <row r="42" spans="1:7" ht="12.75">
      <c r="A42" s="258"/>
      <c r="B42" s="258"/>
      <c r="C42" s="258"/>
      <c r="D42" s="258"/>
      <c r="E42" s="258"/>
      <c r="F42" s="258"/>
      <c r="G42" s="258"/>
    </row>
    <row r="43" spans="1:7" ht="12.75">
      <c r="A43" s="258"/>
      <c r="B43" s="258"/>
      <c r="C43" s="258"/>
      <c r="D43" s="258"/>
      <c r="E43" s="258"/>
      <c r="F43" s="258"/>
      <c r="G43" s="258"/>
    </row>
    <row r="44" spans="1:7" ht="12.75">
      <c r="A44" s="258"/>
      <c r="B44" s="258"/>
      <c r="C44" s="258"/>
      <c r="D44" s="258"/>
      <c r="E44" s="258"/>
      <c r="F44" s="258"/>
      <c r="G44" s="258"/>
    </row>
    <row r="45" spans="1:7" ht="12.75">
      <c r="A45" s="258"/>
      <c r="B45" s="258"/>
      <c r="C45" s="258"/>
      <c r="D45" s="258"/>
      <c r="E45" s="258"/>
      <c r="F45" s="258"/>
      <c r="G45" s="258"/>
    </row>
    <row r="46" ht="12.75">
      <c r="E46" s="213"/>
    </row>
    <row r="47" ht="12.75">
      <c r="E47" s="213"/>
    </row>
    <row r="48" ht="12.75">
      <c r="E48" s="213"/>
    </row>
    <row r="49" ht="12.75">
      <c r="E49" s="213"/>
    </row>
    <row r="50" ht="12.75">
      <c r="E50" s="213"/>
    </row>
    <row r="51" ht="12.75">
      <c r="E51" s="213"/>
    </row>
    <row r="52" ht="12.75">
      <c r="E52" s="213"/>
    </row>
    <row r="53" ht="12.75">
      <c r="E53" s="213"/>
    </row>
    <row r="54" ht="12.75">
      <c r="E54" s="213"/>
    </row>
    <row r="55" ht="12.75">
      <c r="E55" s="213"/>
    </row>
    <row r="56" ht="12.75">
      <c r="E56" s="213"/>
    </row>
    <row r="57" ht="12.75">
      <c r="E57" s="213"/>
    </row>
    <row r="58" ht="12.75">
      <c r="E58" s="213"/>
    </row>
    <row r="59" ht="12.75">
      <c r="E59" s="213"/>
    </row>
    <row r="60" ht="12.75">
      <c r="E60" s="213"/>
    </row>
    <row r="61" ht="12.75">
      <c r="E61" s="213"/>
    </row>
    <row r="62" ht="12.75">
      <c r="E62" s="213"/>
    </row>
    <row r="63" ht="12.75">
      <c r="E63" s="213"/>
    </row>
    <row r="64" ht="12.75">
      <c r="E64" s="213"/>
    </row>
    <row r="65" ht="12.75">
      <c r="E65" s="213"/>
    </row>
    <row r="66" ht="12.75">
      <c r="E66" s="213"/>
    </row>
    <row r="67" ht="12.75">
      <c r="E67" s="213"/>
    </row>
    <row r="68" ht="12.75">
      <c r="E68" s="213"/>
    </row>
    <row r="69" ht="12.75">
      <c r="E69" s="213"/>
    </row>
    <row r="70" ht="12.75">
      <c r="E70" s="213"/>
    </row>
    <row r="71" ht="12.75">
      <c r="E71" s="213"/>
    </row>
    <row r="72" ht="12.75">
      <c r="E72" s="213"/>
    </row>
    <row r="73" ht="12.75">
      <c r="E73" s="213"/>
    </row>
    <row r="74" ht="12.75">
      <c r="E74" s="213"/>
    </row>
    <row r="75" ht="12.75">
      <c r="E75" s="213"/>
    </row>
    <row r="76" ht="12.75">
      <c r="E76" s="213"/>
    </row>
    <row r="77" spans="1:2" ht="12.75">
      <c r="A77" s="269"/>
      <c r="B77" s="269"/>
    </row>
    <row r="78" spans="1:7" ht="12.75">
      <c r="A78" s="258"/>
      <c r="B78" s="258"/>
      <c r="C78" s="270"/>
      <c r="D78" s="270"/>
      <c r="E78" s="271"/>
      <c r="F78" s="270"/>
      <c r="G78" s="272"/>
    </row>
    <row r="79" spans="1:7" ht="12.75">
      <c r="A79" s="273"/>
      <c r="B79" s="273"/>
      <c r="C79" s="258"/>
      <c r="D79" s="258"/>
      <c r="E79" s="274"/>
      <c r="F79" s="258"/>
      <c r="G79" s="258"/>
    </row>
    <row r="80" spans="1:7" ht="12.75">
      <c r="A80" s="258"/>
      <c r="B80" s="258"/>
      <c r="C80" s="258"/>
      <c r="D80" s="258"/>
      <c r="E80" s="274"/>
      <c r="F80" s="258"/>
      <c r="G80" s="258"/>
    </row>
    <row r="81" spans="1:7" ht="12.75">
      <c r="A81" s="258"/>
      <c r="B81" s="258"/>
      <c r="C81" s="258"/>
      <c r="D81" s="258"/>
      <c r="E81" s="274"/>
      <c r="F81" s="258"/>
      <c r="G81" s="258"/>
    </row>
    <row r="82" spans="1:7" ht="12.75">
      <c r="A82" s="258"/>
      <c r="B82" s="258"/>
      <c r="C82" s="258"/>
      <c r="D82" s="258"/>
      <c r="E82" s="274"/>
      <c r="F82" s="258"/>
      <c r="G82" s="258"/>
    </row>
    <row r="83" spans="1:7" ht="12.75">
      <c r="A83" s="258"/>
      <c r="B83" s="258"/>
      <c r="C83" s="258"/>
      <c r="D83" s="258"/>
      <c r="E83" s="274"/>
      <c r="F83" s="258"/>
      <c r="G83" s="258"/>
    </row>
    <row r="84" spans="1:7" ht="12.75">
      <c r="A84" s="258"/>
      <c r="B84" s="258"/>
      <c r="C84" s="258"/>
      <c r="D84" s="258"/>
      <c r="E84" s="274"/>
      <c r="F84" s="258"/>
      <c r="G84" s="258"/>
    </row>
    <row r="85" spans="1:7" ht="12.75">
      <c r="A85" s="258"/>
      <c r="B85" s="258"/>
      <c r="C85" s="258"/>
      <c r="D85" s="258"/>
      <c r="E85" s="274"/>
      <c r="F85" s="258"/>
      <c r="G85" s="258"/>
    </row>
    <row r="86" spans="1:7" ht="12.75">
      <c r="A86" s="258"/>
      <c r="B86" s="258"/>
      <c r="C86" s="258"/>
      <c r="D86" s="258"/>
      <c r="E86" s="274"/>
      <c r="F86" s="258"/>
      <c r="G86" s="258"/>
    </row>
    <row r="87" spans="1:7" ht="12.75">
      <c r="A87" s="258"/>
      <c r="B87" s="258"/>
      <c r="C87" s="258"/>
      <c r="D87" s="258"/>
      <c r="E87" s="274"/>
      <c r="F87" s="258"/>
      <c r="G87" s="258"/>
    </row>
    <row r="88" spans="1:7" ht="12.75">
      <c r="A88" s="258"/>
      <c r="B88" s="258"/>
      <c r="C88" s="258"/>
      <c r="D88" s="258"/>
      <c r="E88" s="274"/>
      <c r="F88" s="258"/>
      <c r="G88" s="258"/>
    </row>
    <row r="89" spans="1:7" ht="12.75">
      <c r="A89" s="258"/>
      <c r="B89" s="258"/>
      <c r="C89" s="258"/>
      <c r="D89" s="258"/>
      <c r="E89" s="274"/>
      <c r="F89" s="258"/>
      <c r="G89" s="258"/>
    </row>
    <row r="90" spans="1:7" ht="12.75">
      <c r="A90" s="258"/>
      <c r="B90" s="258"/>
      <c r="C90" s="258"/>
      <c r="D90" s="258"/>
      <c r="E90" s="274"/>
      <c r="F90" s="258"/>
      <c r="G90" s="258"/>
    </row>
    <row r="91" spans="1:7" ht="12.75">
      <c r="A91" s="258"/>
      <c r="B91" s="258"/>
      <c r="C91" s="258"/>
      <c r="D91" s="258"/>
      <c r="E91" s="274"/>
      <c r="F91" s="258"/>
      <c r="G91" s="258"/>
    </row>
  </sheetData>
  <mergeCells count="8">
    <mergeCell ref="C14:G14"/>
    <mergeCell ref="C16:G16"/>
    <mergeCell ref="A1:G1"/>
    <mergeCell ref="A3:B3"/>
    <mergeCell ref="A4:B4"/>
    <mergeCell ref="E4:G4"/>
    <mergeCell ref="C9:G9"/>
    <mergeCell ref="C11:G11"/>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 1565-51; Sušice – stavební úpravy v ulici Hájkova&amp;R&amp;9&amp;P/&amp;N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E51"/>
  <sheetViews>
    <sheetView view="pageBreakPreview" zoomScale="60" workbookViewId="0" topLeftCell="A1">
      <selection activeCell="L16" sqref="L16"/>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26</v>
      </c>
      <c r="B1" s="75"/>
      <c r="C1" s="75"/>
      <c r="D1" s="75"/>
      <c r="E1" s="75"/>
      <c r="F1" s="75"/>
      <c r="G1" s="75"/>
    </row>
    <row r="2" spans="1:7" ht="12.75" customHeight="1">
      <c r="A2" s="76" t="s">
        <v>27</v>
      </c>
      <c r="B2" s="77"/>
      <c r="C2" s="78" t="s">
        <v>97</v>
      </c>
      <c r="D2" s="78" t="s">
        <v>130</v>
      </c>
      <c r="E2" s="79"/>
      <c r="F2" s="80" t="s">
        <v>28</v>
      </c>
      <c r="G2" s="81"/>
    </row>
    <row r="3" spans="1:7" ht="3" customHeight="1" hidden="1">
      <c r="A3" s="82"/>
      <c r="B3" s="83"/>
      <c r="C3" s="84"/>
      <c r="D3" s="84"/>
      <c r="E3" s="85"/>
      <c r="F3" s="86"/>
      <c r="G3" s="87"/>
    </row>
    <row r="4" spans="1:7" ht="12" customHeight="1">
      <c r="A4" s="88" t="s">
        <v>29</v>
      </c>
      <c r="B4" s="83"/>
      <c r="C4" s="84"/>
      <c r="D4" s="84"/>
      <c r="E4" s="85"/>
      <c r="F4" s="86" t="s">
        <v>30</v>
      </c>
      <c r="G4" s="89"/>
    </row>
    <row r="5" spans="1:7" ht="12.95" customHeight="1">
      <c r="A5" s="90" t="s">
        <v>129</v>
      </c>
      <c r="B5" s="91"/>
      <c r="C5" s="92" t="s">
        <v>130</v>
      </c>
      <c r="D5" s="93"/>
      <c r="E5" s="91"/>
      <c r="F5" s="86" t="s">
        <v>31</v>
      </c>
      <c r="G5" s="87"/>
    </row>
    <row r="6" spans="1:15" ht="12.95" customHeight="1">
      <c r="A6" s="88" t="s">
        <v>32</v>
      </c>
      <c r="B6" s="83"/>
      <c r="C6" s="84"/>
      <c r="D6" s="84"/>
      <c r="E6" s="85"/>
      <c r="F6" s="94" t="s">
        <v>33</v>
      </c>
      <c r="G6" s="95">
        <v>0</v>
      </c>
      <c r="O6" s="96"/>
    </row>
    <row r="7" spans="1:7" ht="12.95" customHeight="1">
      <c r="A7" s="97" t="s">
        <v>97</v>
      </c>
      <c r="B7" s="98"/>
      <c r="C7" s="99" t="s">
        <v>98</v>
      </c>
      <c r="D7" s="100"/>
      <c r="E7" s="100"/>
      <c r="F7" s="101" t="s">
        <v>34</v>
      </c>
      <c r="G7" s="95">
        <f>IF(G6=0,,ROUND((F30+F32)/G6,1))</f>
        <v>0</v>
      </c>
    </row>
    <row r="8" spans="1:9" ht="12.75">
      <c r="A8" s="102" t="s">
        <v>35</v>
      </c>
      <c r="B8" s="86"/>
      <c r="C8" s="748"/>
      <c r="D8" s="748"/>
      <c r="E8" s="749"/>
      <c r="F8" s="103" t="s">
        <v>36</v>
      </c>
      <c r="G8" s="104"/>
      <c r="H8" s="105"/>
      <c r="I8" s="106"/>
    </row>
    <row r="9" spans="1:8" ht="12.75">
      <c r="A9" s="102" t="s">
        <v>37</v>
      </c>
      <c r="B9" s="86"/>
      <c r="C9" s="748"/>
      <c r="D9" s="748"/>
      <c r="E9" s="749"/>
      <c r="F9" s="86"/>
      <c r="G9" s="107"/>
      <c r="H9" s="108"/>
    </row>
    <row r="10" spans="1:8" ht="12.75">
      <c r="A10" s="102" t="s">
        <v>38</v>
      </c>
      <c r="B10" s="86"/>
      <c r="C10" s="748"/>
      <c r="D10" s="748"/>
      <c r="E10" s="748"/>
      <c r="F10" s="109"/>
      <c r="G10" s="110"/>
      <c r="H10" s="111"/>
    </row>
    <row r="11" spans="1:57" ht="13.5" customHeight="1">
      <c r="A11" s="102" t="s">
        <v>39</v>
      </c>
      <c r="B11" s="86"/>
      <c r="C11" s="748" t="s">
        <v>128</v>
      </c>
      <c r="D11" s="748"/>
      <c r="E11" s="748"/>
      <c r="F11" s="112" t="s">
        <v>40</v>
      </c>
      <c r="G11" s="113"/>
      <c r="H11" s="108"/>
      <c r="BA11" s="114"/>
      <c r="BB11" s="114"/>
      <c r="BC11" s="114"/>
      <c r="BD11" s="114"/>
      <c r="BE11" s="114"/>
    </row>
    <row r="12" spans="1:8" ht="12.75" customHeight="1">
      <c r="A12" s="115" t="s">
        <v>41</v>
      </c>
      <c r="B12" s="83"/>
      <c r="C12" s="750"/>
      <c r="D12" s="750"/>
      <c r="E12" s="750"/>
      <c r="F12" s="116" t="s">
        <v>42</v>
      </c>
      <c r="G12" s="117"/>
      <c r="H12" s="108"/>
    </row>
    <row r="13" spans="1:8" ht="28.5" customHeight="1" thickBot="1">
      <c r="A13" s="118" t="s">
        <v>43</v>
      </c>
      <c r="B13" s="119"/>
      <c r="C13" s="119"/>
      <c r="D13" s="119"/>
      <c r="E13" s="120"/>
      <c r="F13" s="120"/>
      <c r="G13" s="121"/>
      <c r="H13" s="108"/>
    </row>
    <row r="14" spans="1:7" ht="17.25" customHeight="1" thickBot="1">
      <c r="A14" s="122" t="s">
        <v>44</v>
      </c>
      <c r="B14" s="123"/>
      <c r="C14" s="124"/>
      <c r="D14" s="125" t="s">
        <v>45</v>
      </c>
      <c r="E14" s="126"/>
      <c r="F14" s="126"/>
      <c r="G14" s="124"/>
    </row>
    <row r="15" spans="1:7" ht="15.95" customHeight="1">
      <c r="A15" s="127"/>
      <c r="B15" s="128" t="s">
        <v>46</v>
      </c>
      <c r="C15" s="129">
        <f>'00.2 Rek'!E8</f>
        <v>0</v>
      </c>
      <c r="D15" s="130">
        <f>'00.2 Rek'!A16</f>
        <v>0</v>
      </c>
      <c r="E15" s="131"/>
      <c r="F15" s="132"/>
      <c r="G15" s="129">
        <f>'00.2 Rek'!I16</f>
        <v>0</v>
      </c>
    </row>
    <row r="16" spans="1:7" ht="15.95" customHeight="1">
      <c r="A16" s="127" t="s">
        <v>47</v>
      </c>
      <c r="B16" s="128" t="s">
        <v>48</v>
      </c>
      <c r="C16" s="129">
        <f>'00.2 Rek'!F8</f>
        <v>0</v>
      </c>
      <c r="D16" s="82"/>
      <c r="E16" s="133"/>
      <c r="F16" s="134"/>
      <c r="G16" s="129"/>
    </row>
    <row r="17" spans="1:7" ht="15.95" customHeight="1">
      <c r="A17" s="127" t="s">
        <v>49</v>
      </c>
      <c r="B17" s="128" t="s">
        <v>50</v>
      </c>
      <c r="C17" s="129">
        <f>'00.2 Rek'!H8</f>
        <v>0</v>
      </c>
      <c r="D17" s="82"/>
      <c r="E17" s="133"/>
      <c r="F17" s="134"/>
      <c r="G17" s="129"/>
    </row>
    <row r="18" spans="1:7" ht="15.95" customHeight="1">
      <c r="A18" s="135" t="s">
        <v>51</v>
      </c>
      <c r="B18" s="136" t="s">
        <v>52</v>
      </c>
      <c r="C18" s="129">
        <f>'00.2 Rek'!G8</f>
        <v>0</v>
      </c>
      <c r="D18" s="82"/>
      <c r="E18" s="133"/>
      <c r="F18" s="134"/>
      <c r="G18" s="129"/>
    </row>
    <row r="19" spans="1:7" ht="15.95" customHeight="1">
      <c r="A19" s="137" t="s">
        <v>53</v>
      </c>
      <c r="B19" s="128"/>
      <c r="C19" s="129">
        <f>SUM(C15:C18)</f>
        <v>0</v>
      </c>
      <c r="D19" s="82"/>
      <c r="E19" s="133"/>
      <c r="F19" s="134"/>
      <c r="G19" s="129"/>
    </row>
    <row r="20" spans="1:7" ht="15.95" customHeight="1">
      <c r="A20" s="137"/>
      <c r="B20" s="128"/>
      <c r="C20" s="129"/>
      <c r="D20" s="82"/>
      <c r="E20" s="133"/>
      <c r="F20" s="134"/>
      <c r="G20" s="129"/>
    </row>
    <row r="21" spans="1:7" ht="15.95" customHeight="1">
      <c r="A21" s="137" t="s">
        <v>25</v>
      </c>
      <c r="B21" s="128"/>
      <c r="C21" s="129">
        <f>'00.2 Rek'!I8</f>
        <v>0</v>
      </c>
      <c r="D21" s="82"/>
      <c r="E21" s="133"/>
      <c r="F21" s="134"/>
      <c r="G21" s="129"/>
    </row>
    <row r="22" spans="1:7" ht="15.95" customHeight="1">
      <c r="A22" s="138" t="s">
        <v>54</v>
      </c>
      <c r="B22" s="108"/>
      <c r="C22" s="129">
        <f>C19+C21</f>
        <v>0</v>
      </c>
      <c r="D22" s="82" t="s">
        <v>55</v>
      </c>
      <c r="E22" s="133"/>
      <c r="F22" s="134"/>
      <c r="G22" s="129">
        <f>G23-SUM(G15:G21)</f>
        <v>0</v>
      </c>
    </row>
    <row r="23" spans="1:7" ht="15.95" customHeight="1" thickBot="1">
      <c r="A23" s="751" t="s">
        <v>56</v>
      </c>
      <c r="B23" s="752"/>
      <c r="C23" s="139">
        <f>C22+G23</f>
        <v>0</v>
      </c>
      <c r="D23" s="140" t="s">
        <v>57</v>
      </c>
      <c r="E23" s="141"/>
      <c r="F23" s="142"/>
      <c r="G23" s="129">
        <f>'00.2 Rek'!H14</f>
        <v>0</v>
      </c>
    </row>
    <row r="24" spans="1:7" ht="12.75">
      <c r="A24" s="143" t="s">
        <v>58</v>
      </c>
      <c r="B24" s="144"/>
      <c r="C24" s="145"/>
      <c r="D24" s="144" t="s">
        <v>59</v>
      </c>
      <c r="E24" s="144"/>
      <c r="F24" s="146" t="s">
        <v>60</v>
      </c>
      <c r="G24" s="147"/>
    </row>
    <row r="25" spans="1:7" ht="12.75">
      <c r="A25" s="138" t="s">
        <v>61</v>
      </c>
      <c r="B25" s="108"/>
      <c r="C25" s="148"/>
      <c r="D25" s="108" t="s">
        <v>61</v>
      </c>
      <c r="F25" s="149" t="s">
        <v>61</v>
      </c>
      <c r="G25" s="150"/>
    </row>
    <row r="26" spans="1:7" ht="37.5" customHeight="1">
      <c r="A26" s="138" t="s">
        <v>62</v>
      </c>
      <c r="B26" s="151"/>
      <c r="C26" s="148"/>
      <c r="D26" s="108" t="s">
        <v>62</v>
      </c>
      <c r="F26" s="149" t="s">
        <v>62</v>
      </c>
      <c r="G26" s="150"/>
    </row>
    <row r="27" spans="1:7" ht="12.75">
      <c r="A27" s="138"/>
      <c r="B27" s="152"/>
      <c r="C27" s="148"/>
      <c r="D27" s="108"/>
      <c r="F27" s="149"/>
      <c r="G27" s="150"/>
    </row>
    <row r="28" spans="1:7" ht="12.75">
      <c r="A28" s="138" t="s">
        <v>63</v>
      </c>
      <c r="B28" s="108"/>
      <c r="C28" s="148"/>
      <c r="D28" s="149" t="s">
        <v>64</v>
      </c>
      <c r="E28" s="148"/>
      <c r="F28" s="153" t="s">
        <v>64</v>
      </c>
      <c r="G28" s="150"/>
    </row>
    <row r="29" spans="1:7" ht="69" customHeight="1">
      <c r="A29" s="138"/>
      <c r="B29" s="108"/>
      <c r="C29" s="154"/>
      <c r="D29" s="155"/>
      <c r="E29" s="154"/>
      <c r="F29" s="108"/>
      <c r="G29" s="150"/>
    </row>
    <row r="30" spans="1:7" ht="12.75">
      <c r="A30" s="156" t="s">
        <v>12</v>
      </c>
      <c r="B30" s="157"/>
      <c r="C30" s="158">
        <v>21</v>
      </c>
      <c r="D30" s="157" t="s">
        <v>65</v>
      </c>
      <c r="E30" s="159"/>
      <c r="F30" s="753">
        <f>C23-F32</f>
        <v>0</v>
      </c>
      <c r="G30" s="754"/>
    </row>
    <row r="31" spans="1:7" ht="12.75">
      <c r="A31" s="156" t="s">
        <v>66</v>
      </c>
      <c r="B31" s="157"/>
      <c r="C31" s="158">
        <f>C30</f>
        <v>21</v>
      </c>
      <c r="D31" s="157" t="s">
        <v>67</v>
      </c>
      <c r="E31" s="159"/>
      <c r="F31" s="753">
        <f>ROUND(PRODUCT(F30,C31/100),0)</f>
        <v>0</v>
      </c>
      <c r="G31" s="754"/>
    </row>
    <row r="32" spans="1:7" ht="12.75">
      <c r="A32" s="156" t="s">
        <v>12</v>
      </c>
      <c r="B32" s="157"/>
      <c r="C32" s="158">
        <v>0</v>
      </c>
      <c r="D32" s="157" t="s">
        <v>67</v>
      </c>
      <c r="E32" s="159"/>
      <c r="F32" s="753">
        <v>0</v>
      </c>
      <c r="G32" s="754"/>
    </row>
    <row r="33" spans="1:7" ht="12.75">
      <c r="A33" s="156" t="s">
        <v>66</v>
      </c>
      <c r="B33" s="160"/>
      <c r="C33" s="161">
        <f>C32</f>
        <v>0</v>
      </c>
      <c r="D33" s="157" t="s">
        <v>67</v>
      </c>
      <c r="E33" s="134"/>
      <c r="F33" s="753">
        <f>ROUND(PRODUCT(F32,C33/100),0)</f>
        <v>0</v>
      </c>
      <c r="G33" s="754"/>
    </row>
    <row r="34" spans="1:7" s="165" customFormat="1" ht="19.5" customHeight="1" thickBot="1">
      <c r="A34" s="162" t="s">
        <v>68</v>
      </c>
      <c r="B34" s="163"/>
      <c r="C34" s="163"/>
      <c r="D34" s="163"/>
      <c r="E34" s="164"/>
      <c r="F34" s="756">
        <f>ROUND(SUM(F30:F33),0)</f>
        <v>0</v>
      </c>
      <c r="G34" s="757"/>
    </row>
    <row r="36" spans="1:8" ht="12.75">
      <c r="A36" s="2" t="s">
        <v>69</v>
      </c>
      <c r="B36" s="2"/>
      <c r="C36" s="2"/>
      <c r="D36" s="2"/>
      <c r="E36" s="2"/>
      <c r="F36" s="2"/>
      <c r="G36" s="2"/>
      <c r="H36" s="1" t="s">
        <v>2</v>
      </c>
    </row>
    <row r="37" spans="1:8" ht="14.25" customHeight="1">
      <c r="A37" s="2"/>
      <c r="B37" s="758"/>
      <c r="C37" s="758"/>
      <c r="D37" s="758"/>
      <c r="E37" s="758"/>
      <c r="F37" s="758"/>
      <c r="G37" s="758"/>
      <c r="H37" s="1" t="s">
        <v>2</v>
      </c>
    </row>
    <row r="38" spans="1:8" ht="12.75" customHeight="1">
      <c r="A38" s="166"/>
      <c r="B38" s="758"/>
      <c r="C38" s="758"/>
      <c r="D38" s="758"/>
      <c r="E38" s="758"/>
      <c r="F38" s="758"/>
      <c r="G38" s="758"/>
      <c r="H38" s="1" t="s">
        <v>2</v>
      </c>
    </row>
    <row r="39" spans="1:8" ht="12.75">
      <c r="A39" s="166"/>
      <c r="B39" s="758"/>
      <c r="C39" s="758"/>
      <c r="D39" s="758"/>
      <c r="E39" s="758"/>
      <c r="F39" s="758"/>
      <c r="G39" s="758"/>
      <c r="H39" s="1" t="s">
        <v>2</v>
      </c>
    </row>
    <row r="40" spans="1:8" ht="12.75">
      <c r="A40" s="166"/>
      <c r="B40" s="758"/>
      <c r="C40" s="758"/>
      <c r="D40" s="758"/>
      <c r="E40" s="758"/>
      <c r="F40" s="758"/>
      <c r="G40" s="758"/>
      <c r="H40" s="1" t="s">
        <v>2</v>
      </c>
    </row>
    <row r="41" spans="1:8" ht="12.75">
      <c r="A41" s="166"/>
      <c r="B41" s="758"/>
      <c r="C41" s="758"/>
      <c r="D41" s="758"/>
      <c r="E41" s="758"/>
      <c r="F41" s="758"/>
      <c r="G41" s="758"/>
      <c r="H41" s="1" t="s">
        <v>2</v>
      </c>
    </row>
    <row r="42" spans="1:8" ht="12.75">
      <c r="A42" s="166"/>
      <c r="B42" s="758"/>
      <c r="C42" s="758"/>
      <c r="D42" s="758"/>
      <c r="E42" s="758"/>
      <c r="F42" s="758"/>
      <c r="G42" s="758"/>
      <c r="H42" s="1" t="s">
        <v>2</v>
      </c>
    </row>
    <row r="43" spans="1:8" ht="12.75">
      <c r="A43" s="166"/>
      <c r="B43" s="758"/>
      <c r="C43" s="758"/>
      <c r="D43" s="758"/>
      <c r="E43" s="758"/>
      <c r="F43" s="758"/>
      <c r="G43" s="758"/>
      <c r="H43" s="1" t="s">
        <v>2</v>
      </c>
    </row>
    <row r="44" spans="1:8" ht="12.75" customHeight="1">
      <c r="A44" s="166"/>
      <c r="B44" s="758"/>
      <c r="C44" s="758"/>
      <c r="D44" s="758"/>
      <c r="E44" s="758"/>
      <c r="F44" s="758"/>
      <c r="G44" s="758"/>
      <c r="H44" s="1" t="s">
        <v>2</v>
      </c>
    </row>
    <row r="45" spans="1:8" ht="12.75" customHeight="1">
      <c r="A45" s="166"/>
      <c r="B45" s="758"/>
      <c r="C45" s="758"/>
      <c r="D45" s="758"/>
      <c r="E45" s="758"/>
      <c r="F45" s="758"/>
      <c r="G45" s="758"/>
      <c r="H45" s="1" t="s">
        <v>2</v>
      </c>
    </row>
    <row r="46" spans="2:7" ht="12.75">
      <c r="B46" s="755"/>
      <c r="C46" s="755"/>
      <c r="D46" s="755"/>
      <c r="E46" s="755"/>
      <c r="F46" s="755"/>
      <c r="G46" s="755"/>
    </row>
    <row r="47" spans="2:7" ht="12.75">
      <c r="B47" s="755"/>
      <c r="C47" s="755"/>
      <c r="D47" s="755"/>
      <c r="E47" s="755"/>
      <c r="F47" s="755"/>
      <c r="G47" s="755"/>
    </row>
    <row r="48" spans="2:7" ht="12.75">
      <c r="B48" s="755"/>
      <c r="C48" s="755"/>
      <c r="D48" s="755"/>
      <c r="E48" s="755"/>
      <c r="F48" s="755"/>
      <c r="G48" s="755"/>
    </row>
    <row r="49" spans="2:7" ht="12.75">
      <c r="B49" s="755"/>
      <c r="C49" s="755"/>
      <c r="D49" s="755"/>
      <c r="E49" s="755"/>
      <c r="F49" s="755"/>
      <c r="G49" s="755"/>
    </row>
    <row r="50" spans="2:7" ht="12.75">
      <c r="B50" s="755"/>
      <c r="C50" s="755"/>
      <c r="D50" s="755"/>
      <c r="E50" s="755"/>
      <c r="F50" s="755"/>
      <c r="G50" s="755"/>
    </row>
    <row r="51" spans="2:7" ht="12.75">
      <c r="B51" s="755"/>
      <c r="C51" s="755"/>
      <c r="D51" s="755"/>
      <c r="E51" s="755"/>
      <c r="F51" s="755"/>
      <c r="G51" s="755"/>
    </row>
  </sheetData>
  <mergeCells count="18">
    <mergeCell ref="B49:G49"/>
    <mergeCell ref="B50:G50"/>
    <mergeCell ref="B51:G51"/>
    <mergeCell ref="F34:G34"/>
    <mergeCell ref="B37:G45"/>
    <mergeCell ref="B46:G46"/>
    <mergeCell ref="B47:G47"/>
    <mergeCell ref="B48:G48"/>
    <mergeCell ref="A23:B23"/>
    <mergeCell ref="F30:G30"/>
    <mergeCell ref="F31:G31"/>
    <mergeCell ref="F32:G32"/>
    <mergeCell ref="F33:G33"/>
    <mergeCell ref="C8:E8"/>
    <mergeCell ref="C9:E9"/>
    <mergeCell ref="C10:E10"/>
    <mergeCell ref="C11:E11"/>
    <mergeCell ref="C12:E12"/>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 1565-51; Sušice – stavební úpravy v ulici Hájkova&amp;R&amp;9&amp;P/&amp;N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65"/>
  <sheetViews>
    <sheetView view="pageBreakPreview" zoomScale="60" workbookViewId="0" topLeftCell="A1">
      <selection activeCell="L16" sqref="L16"/>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759" t="s">
        <v>3</v>
      </c>
      <c r="B1" s="760"/>
      <c r="C1" s="167" t="s">
        <v>99</v>
      </c>
      <c r="D1" s="168"/>
      <c r="E1" s="169"/>
      <c r="F1" s="168"/>
      <c r="G1" s="170" t="s">
        <v>70</v>
      </c>
      <c r="H1" s="171" t="s">
        <v>97</v>
      </c>
      <c r="I1" s="172"/>
    </row>
    <row r="2" spans="1:9" ht="13.5" thickBot="1">
      <c r="A2" s="761" t="s">
        <v>71</v>
      </c>
      <c r="B2" s="762"/>
      <c r="C2" s="173" t="s">
        <v>131</v>
      </c>
      <c r="D2" s="174"/>
      <c r="E2" s="175"/>
      <c r="F2" s="174"/>
      <c r="G2" s="763" t="s">
        <v>130</v>
      </c>
      <c r="H2" s="764"/>
      <c r="I2" s="765"/>
    </row>
    <row r="3" ht="13.5" thickTop="1">
      <c r="F3" s="108"/>
    </row>
    <row r="4" spans="1:9" ht="19.5" customHeight="1">
      <c r="A4" s="176" t="s">
        <v>72</v>
      </c>
      <c r="B4" s="177"/>
      <c r="C4" s="177"/>
      <c r="D4" s="177"/>
      <c r="E4" s="178"/>
      <c r="F4" s="177"/>
      <c r="G4" s="177"/>
      <c r="H4" s="177"/>
      <c r="I4" s="177"/>
    </row>
    <row r="5" ht="13.5" thickBot="1"/>
    <row r="6" spans="1:9" s="108" customFormat="1" ht="13.5" thickBot="1">
      <c r="A6" s="179"/>
      <c r="B6" s="180" t="s">
        <v>73</v>
      </c>
      <c r="C6" s="180"/>
      <c r="D6" s="181"/>
      <c r="E6" s="182" t="s">
        <v>21</v>
      </c>
      <c r="F6" s="183" t="s">
        <v>22</v>
      </c>
      <c r="G6" s="183" t="s">
        <v>23</v>
      </c>
      <c r="H6" s="183" t="s">
        <v>24</v>
      </c>
      <c r="I6" s="184" t="s">
        <v>25</v>
      </c>
    </row>
    <row r="7" spans="1:9" s="108" customFormat="1" ht="13.5" thickBot="1">
      <c r="A7" s="275" t="str">
        <f>'00.2 Pol'!B7</f>
        <v>00</v>
      </c>
      <c r="B7" s="62" t="str">
        <f>'00.2 Pol'!C7</f>
        <v>Přípravné a související práce</v>
      </c>
      <c r="D7" s="185"/>
      <c r="E7" s="276">
        <f>'00.2 Pol'!BA43</f>
        <v>0</v>
      </c>
      <c r="F7" s="277">
        <f>'00.2 Pol'!BB43</f>
        <v>0</v>
      </c>
      <c r="G7" s="277">
        <f>'00.2 Pol'!BC43</f>
        <v>0</v>
      </c>
      <c r="H7" s="277">
        <f>'00.2 Pol'!BD43</f>
        <v>0</v>
      </c>
      <c r="I7" s="278">
        <f>'00.2 Pol'!BE43</f>
        <v>0</v>
      </c>
    </row>
    <row r="8" spans="1:9" s="14" customFormat="1" ht="13.5" thickBot="1">
      <c r="A8" s="186"/>
      <c r="B8" s="187" t="s">
        <v>74</v>
      </c>
      <c r="C8" s="187"/>
      <c r="D8" s="188"/>
      <c r="E8" s="189">
        <f>SUM(E7:E7)</f>
        <v>0</v>
      </c>
      <c r="F8" s="190">
        <f>SUM(F7:F7)</f>
        <v>0</v>
      </c>
      <c r="G8" s="190">
        <f>SUM(G7:G7)</f>
        <v>0</v>
      </c>
      <c r="H8" s="190">
        <f>SUM(H7:H7)</f>
        <v>0</v>
      </c>
      <c r="I8" s="191">
        <f>SUM(I7:I7)</f>
        <v>0</v>
      </c>
    </row>
    <row r="9" spans="1:9" ht="12.75">
      <c r="A9" s="108"/>
      <c r="B9" s="108"/>
      <c r="C9" s="108"/>
      <c r="D9" s="108"/>
      <c r="E9" s="108"/>
      <c r="F9" s="108"/>
      <c r="G9" s="108"/>
      <c r="H9" s="108"/>
      <c r="I9" s="108"/>
    </row>
    <row r="10" spans="1:57" ht="19.5" customHeight="1">
      <c r="A10" s="177" t="s">
        <v>75</v>
      </c>
      <c r="B10" s="177"/>
      <c r="C10" s="177"/>
      <c r="D10" s="177"/>
      <c r="E10" s="177"/>
      <c r="F10" s="177"/>
      <c r="G10" s="192"/>
      <c r="H10" s="177"/>
      <c r="I10" s="177"/>
      <c r="BA10" s="114"/>
      <c r="BB10" s="114"/>
      <c r="BC10" s="114"/>
      <c r="BD10" s="114"/>
      <c r="BE10" s="114"/>
    </row>
    <row r="11" ht="13.5" thickBot="1"/>
    <row r="12" spans="1:9" ht="12.75">
      <c r="A12" s="143" t="s">
        <v>76</v>
      </c>
      <c r="B12" s="144"/>
      <c r="C12" s="144"/>
      <c r="D12" s="193"/>
      <c r="E12" s="194" t="s">
        <v>77</v>
      </c>
      <c r="F12" s="195" t="s">
        <v>13</v>
      </c>
      <c r="G12" s="196" t="s">
        <v>78</v>
      </c>
      <c r="H12" s="197"/>
      <c r="I12" s="198" t="s">
        <v>77</v>
      </c>
    </row>
    <row r="13" spans="1:53" ht="12.75">
      <c r="A13" s="137"/>
      <c r="B13" s="128"/>
      <c r="C13" s="128"/>
      <c r="D13" s="199"/>
      <c r="E13" s="200"/>
      <c r="F13" s="201"/>
      <c r="G13" s="202">
        <f>CHOOSE(BA13+1,E8+F8,E8+F8+H8,E8+F8+G8+H8,E8,F8,H8,G8,H8+G8,0)</f>
        <v>0</v>
      </c>
      <c r="H13" s="203"/>
      <c r="I13" s="204">
        <f>E13+F13*G13/100</f>
        <v>0</v>
      </c>
      <c r="BA13" s="1">
        <v>8</v>
      </c>
    </row>
    <row r="14" spans="1:9" ht="13.5" thickBot="1">
      <c r="A14" s="205"/>
      <c r="B14" s="206" t="s">
        <v>79</v>
      </c>
      <c r="C14" s="207"/>
      <c r="D14" s="208"/>
      <c r="E14" s="209"/>
      <c r="F14" s="210"/>
      <c r="G14" s="210"/>
      <c r="H14" s="766">
        <f>SUM(I13:I13)</f>
        <v>0</v>
      </c>
      <c r="I14" s="767"/>
    </row>
    <row r="16" spans="2:9" ht="12.75">
      <c r="B16" s="14"/>
      <c r="F16" s="211"/>
      <c r="G16" s="212"/>
      <c r="H16" s="212"/>
      <c r="I16" s="46"/>
    </row>
    <row r="17" spans="6:9" ht="12.75">
      <c r="F17" s="211"/>
      <c r="G17" s="212"/>
      <c r="H17" s="212"/>
      <c r="I17" s="46"/>
    </row>
    <row r="18" spans="6:9" ht="12.75">
      <c r="F18" s="211"/>
      <c r="G18" s="212"/>
      <c r="H18" s="212"/>
      <c r="I18" s="46"/>
    </row>
    <row r="19" spans="6:9" ht="12.75">
      <c r="F19" s="211"/>
      <c r="G19" s="212"/>
      <c r="H19" s="212"/>
      <c r="I19" s="46"/>
    </row>
    <row r="20" spans="6:9" ht="12.75">
      <c r="F20" s="211"/>
      <c r="G20" s="212"/>
      <c r="H20" s="212"/>
      <c r="I20" s="46"/>
    </row>
    <row r="21" spans="6:9" ht="12.75">
      <c r="F21" s="211"/>
      <c r="G21" s="212"/>
      <c r="H21" s="212"/>
      <c r="I21" s="46"/>
    </row>
    <row r="22" spans="6:9" ht="12.75">
      <c r="F22" s="211"/>
      <c r="G22" s="212"/>
      <c r="H22" s="212"/>
      <c r="I22" s="46"/>
    </row>
    <row r="23" spans="6:9" ht="12.75">
      <c r="F23" s="211"/>
      <c r="G23" s="212"/>
      <c r="H23" s="212"/>
      <c r="I23" s="46"/>
    </row>
    <row r="24" spans="6:9" ht="12.75">
      <c r="F24" s="211"/>
      <c r="G24" s="212"/>
      <c r="H24" s="212"/>
      <c r="I24" s="46"/>
    </row>
    <row r="25" spans="6:9" ht="12.75">
      <c r="F25" s="211"/>
      <c r="G25" s="212"/>
      <c r="H25" s="212"/>
      <c r="I25" s="46"/>
    </row>
    <row r="26" spans="6:9" ht="12.75">
      <c r="F26" s="211"/>
      <c r="G26" s="212"/>
      <c r="H26" s="212"/>
      <c r="I26" s="46"/>
    </row>
    <row r="27" spans="6:9" ht="12.75">
      <c r="F27" s="211"/>
      <c r="G27" s="212"/>
      <c r="H27" s="212"/>
      <c r="I27" s="46"/>
    </row>
    <row r="28" spans="6:9" ht="12.75">
      <c r="F28" s="211"/>
      <c r="G28" s="212"/>
      <c r="H28" s="212"/>
      <c r="I28" s="46"/>
    </row>
    <row r="29" spans="6:9" ht="12.75">
      <c r="F29" s="211"/>
      <c r="G29" s="212"/>
      <c r="H29" s="212"/>
      <c r="I29" s="46"/>
    </row>
    <row r="30" spans="6:9" ht="12.75">
      <c r="F30" s="211"/>
      <c r="G30" s="212"/>
      <c r="H30" s="212"/>
      <c r="I30" s="46"/>
    </row>
    <row r="31" spans="6:9" ht="12.75">
      <c r="F31" s="211"/>
      <c r="G31" s="212"/>
      <c r="H31" s="212"/>
      <c r="I31" s="46"/>
    </row>
    <row r="32" spans="6:9" ht="12.75">
      <c r="F32" s="211"/>
      <c r="G32" s="212"/>
      <c r="H32" s="212"/>
      <c r="I32" s="46"/>
    </row>
    <row r="33" spans="6:9" ht="12.75">
      <c r="F33" s="211"/>
      <c r="G33" s="212"/>
      <c r="H33" s="212"/>
      <c r="I33" s="46"/>
    </row>
    <row r="34" spans="6:9" ht="12.75">
      <c r="F34" s="211"/>
      <c r="G34" s="212"/>
      <c r="H34" s="212"/>
      <c r="I34" s="46"/>
    </row>
    <row r="35" spans="6:9" ht="12.75">
      <c r="F35" s="211"/>
      <c r="G35" s="212"/>
      <c r="H35" s="212"/>
      <c r="I35" s="46"/>
    </row>
    <row r="36" spans="6:9" ht="12.75">
      <c r="F36" s="211"/>
      <c r="G36" s="212"/>
      <c r="H36" s="212"/>
      <c r="I36" s="46"/>
    </row>
    <row r="37" spans="6:9" ht="12.75">
      <c r="F37" s="211"/>
      <c r="G37" s="212"/>
      <c r="H37" s="212"/>
      <c r="I37" s="46"/>
    </row>
    <row r="38" spans="6:9" ht="12.75">
      <c r="F38" s="211"/>
      <c r="G38" s="212"/>
      <c r="H38" s="212"/>
      <c r="I38" s="46"/>
    </row>
    <row r="39" spans="6:9" ht="12.75">
      <c r="F39" s="211"/>
      <c r="G39" s="212"/>
      <c r="H39" s="212"/>
      <c r="I39" s="46"/>
    </row>
    <row r="40" spans="6:9" ht="12.75">
      <c r="F40" s="211"/>
      <c r="G40" s="212"/>
      <c r="H40" s="212"/>
      <c r="I40" s="46"/>
    </row>
    <row r="41" spans="6:9" ht="12.75">
      <c r="F41" s="211"/>
      <c r="G41" s="212"/>
      <c r="H41" s="212"/>
      <c r="I41" s="46"/>
    </row>
    <row r="42" spans="6:9" ht="12.75">
      <c r="F42" s="211"/>
      <c r="G42" s="212"/>
      <c r="H42" s="212"/>
      <c r="I42" s="46"/>
    </row>
    <row r="43" spans="6:9" ht="12.75">
      <c r="F43" s="211"/>
      <c r="G43" s="212"/>
      <c r="H43" s="212"/>
      <c r="I43" s="46"/>
    </row>
    <row r="44" spans="6:9" ht="12.75">
      <c r="F44" s="211"/>
      <c r="G44" s="212"/>
      <c r="H44" s="212"/>
      <c r="I44" s="46"/>
    </row>
    <row r="45" spans="6:9" ht="12.75">
      <c r="F45" s="211"/>
      <c r="G45" s="212"/>
      <c r="H45" s="212"/>
      <c r="I45" s="46"/>
    </row>
    <row r="46" spans="6:9" ht="12.75">
      <c r="F46" s="211"/>
      <c r="G46" s="212"/>
      <c r="H46" s="212"/>
      <c r="I46" s="46"/>
    </row>
    <row r="47" spans="6:9" ht="12.75">
      <c r="F47" s="211"/>
      <c r="G47" s="212"/>
      <c r="H47" s="212"/>
      <c r="I47" s="46"/>
    </row>
    <row r="48" spans="6:9" ht="12.75">
      <c r="F48" s="211"/>
      <c r="G48" s="212"/>
      <c r="H48" s="212"/>
      <c r="I48" s="46"/>
    </row>
    <row r="49" spans="6:9" ht="12.75">
      <c r="F49" s="211"/>
      <c r="G49" s="212"/>
      <c r="H49" s="212"/>
      <c r="I49" s="46"/>
    </row>
    <row r="50" spans="6:9" ht="12.75">
      <c r="F50" s="211"/>
      <c r="G50" s="212"/>
      <c r="H50" s="212"/>
      <c r="I50" s="46"/>
    </row>
    <row r="51" spans="6:9" ht="12.75">
      <c r="F51" s="211"/>
      <c r="G51" s="212"/>
      <c r="H51" s="212"/>
      <c r="I51" s="46"/>
    </row>
    <row r="52" spans="6:9" ht="12.75">
      <c r="F52" s="211"/>
      <c r="G52" s="212"/>
      <c r="H52" s="212"/>
      <c r="I52" s="46"/>
    </row>
    <row r="53" spans="6:9" ht="12.75">
      <c r="F53" s="211"/>
      <c r="G53" s="212"/>
      <c r="H53" s="212"/>
      <c r="I53" s="46"/>
    </row>
    <row r="54" spans="6:9" ht="12.75">
      <c r="F54" s="211"/>
      <c r="G54" s="212"/>
      <c r="H54" s="212"/>
      <c r="I54" s="46"/>
    </row>
    <row r="55" spans="6:9" ht="12.75">
      <c r="F55" s="211"/>
      <c r="G55" s="212"/>
      <c r="H55" s="212"/>
      <c r="I55" s="46"/>
    </row>
    <row r="56" spans="6:9" ht="12.75">
      <c r="F56" s="211"/>
      <c r="G56" s="212"/>
      <c r="H56" s="212"/>
      <c r="I56" s="46"/>
    </row>
    <row r="57" spans="6:9" ht="12.75">
      <c r="F57" s="211"/>
      <c r="G57" s="212"/>
      <c r="H57" s="212"/>
      <c r="I57" s="46"/>
    </row>
    <row r="58" spans="6:9" ht="12.75">
      <c r="F58" s="211"/>
      <c r="G58" s="212"/>
      <c r="H58" s="212"/>
      <c r="I58" s="46"/>
    </row>
    <row r="59" spans="6:9" ht="12.75">
      <c r="F59" s="211"/>
      <c r="G59" s="212"/>
      <c r="H59" s="212"/>
      <c r="I59" s="46"/>
    </row>
    <row r="60" spans="6:9" ht="12.75">
      <c r="F60" s="211"/>
      <c r="G60" s="212"/>
      <c r="H60" s="212"/>
      <c r="I60" s="46"/>
    </row>
    <row r="61" spans="6:9" ht="12.75">
      <c r="F61" s="211"/>
      <c r="G61" s="212"/>
      <c r="H61" s="212"/>
      <c r="I61" s="46"/>
    </row>
    <row r="62" spans="6:9" ht="12.75">
      <c r="F62" s="211"/>
      <c r="G62" s="212"/>
      <c r="H62" s="212"/>
      <c r="I62" s="46"/>
    </row>
    <row r="63" spans="6:9" ht="12.75">
      <c r="F63" s="211"/>
      <c r="G63" s="212"/>
      <c r="H63" s="212"/>
      <c r="I63" s="46"/>
    </row>
    <row r="64" spans="6:9" ht="12.75">
      <c r="F64" s="211"/>
      <c r="G64" s="212"/>
      <c r="H64" s="212"/>
      <c r="I64" s="46"/>
    </row>
    <row r="65" spans="6:9" ht="12.75">
      <c r="F65" s="211"/>
      <c r="G65" s="212"/>
      <c r="H65" s="212"/>
      <c r="I65" s="46"/>
    </row>
  </sheetData>
  <mergeCells count="4">
    <mergeCell ref="A1:B1"/>
    <mergeCell ref="A2:B2"/>
    <mergeCell ref="G2:I2"/>
    <mergeCell ref="H14:I14"/>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 1565-51; Sušice – stavební úpravy v ulici Hájkova&amp;R&amp;9&amp;P/&amp;N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B116"/>
  <sheetViews>
    <sheetView showGridLines="0" showZeros="0" view="pageBreakPreview" zoomScaleSheetLayoutView="100" workbookViewId="0" topLeftCell="A1">
      <selection activeCell="A1" sqref="A1:G1"/>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625" style="213" customWidth="1"/>
    <col min="13" max="13" width="45.375" style="213" customWidth="1"/>
    <col min="14" max="16384" width="9.125" style="213" customWidth="1"/>
  </cols>
  <sheetData>
    <row r="1" spans="1:7" ht="15.75">
      <c r="A1" s="771" t="s">
        <v>80</v>
      </c>
      <c r="B1" s="771"/>
      <c r="C1" s="771"/>
      <c r="D1" s="771"/>
      <c r="E1" s="771"/>
      <c r="F1" s="771"/>
      <c r="G1" s="771"/>
    </row>
    <row r="2" spans="2:7" ht="14.25" customHeight="1" thickBot="1">
      <c r="B2" s="214"/>
      <c r="C2" s="215"/>
      <c r="D2" s="215"/>
      <c r="E2" s="216"/>
      <c r="F2" s="215"/>
      <c r="G2" s="215"/>
    </row>
    <row r="3" spans="1:7" ht="13.5" thickTop="1">
      <c r="A3" s="759" t="s">
        <v>3</v>
      </c>
      <c r="B3" s="760"/>
      <c r="C3" s="167" t="s">
        <v>99</v>
      </c>
      <c r="D3" s="217"/>
      <c r="E3" s="218" t="s">
        <v>81</v>
      </c>
      <c r="F3" s="219" t="str">
        <f>'00.2 Rek'!H1</f>
        <v>1565-51</v>
      </c>
      <c r="G3" s="220"/>
    </row>
    <row r="4" spans="1:7" ht="13.5" thickBot="1">
      <c r="A4" s="772" t="s">
        <v>71</v>
      </c>
      <c r="B4" s="762"/>
      <c r="C4" s="173" t="s">
        <v>131</v>
      </c>
      <c r="D4" s="221"/>
      <c r="E4" s="773" t="str">
        <f>'00.2 Rek'!G2</f>
        <v>Ostatní náklady (město)</v>
      </c>
      <c r="F4" s="774"/>
      <c r="G4" s="775"/>
    </row>
    <row r="5" spans="1:7" ht="13.5" thickTop="1">
      <c r="A5" s="222"/>
      <c r="G5" s="224"/>
    </row>
    <row r="6" spans="1:11" ht="27" customHeight="1">
      <c r="A6" s="225" t="s">
        <v>82</v>
      </c>
      <c r="B6" s="226" t="s">
        <v>83</v>
      </c>
      <c r="C6" s="226" t="s">
        <v>84</v>
      </c>
      <c r="D6" s="226" t="s">
        <v>85</v>
      </c>
      <c r="E6" s="227" t="s">
        <v>86</v>
      </c>
      <c r="F6" s="226" t="s">
        <v>87</v>
      </c>
      <c r="G6" s="228" t="s">
        <v>88</v>
      </c>
      <c r="H6" s="229" t="s">
        <v>89</v>
      </c>
      <c r="I6" s="229" t="s">
        <v>90</v>
      </c>
      <c r="J6" s="229" t="s">
        <v>91</v>
      </c>
      <c r="K6" s="229" t="s">
        <v>92</v>
      </c>
    </row>
    <row r="7" spans="1:15" ht="12.75">
      <c r="A7" s="230" t="s">
        <v>93</v>
      </c>
      <c r="B7" s="231" t="s">
        <v>103</v>
      </c>
      <c r="C7" s="232" t="s">
        <v>104</v>
      </c>
      <c r="D7" s="233"/>
      <c r="E7" s="234"/>
      <c r="F7" s="234"/>
      <c r="G7" s="235"/>
      <c r="H7" s="236"/>
      <c r="I7" s="237"/>
      <c r="J7" s="238"/>
      <c r="K7" s="239"/>
      <c r="O7" s="240">
        <v>1</v>
      </c>
    </row>
    <row r="8" spans="1:80" ht="22.5">
      <c r="A8" s="241">
        <v>1</v>
      </c>
      <c r="B8" s="242" t="s">
        <v>106</v>
      </c>
      <c r="C8" s="243" t="s">
        <v>132</v>
      </c>
      <c r="D8" s="244" t="s">
        <v>108</v>
      </c>
      <c r="E8" s="245">
        <v>1</v>
      </c>
      <c r="F8" s="828"/>
      <c r="G8" s="246">
        <f>E8*F8</f>
        <v>0</v>
      </c>
      <c r="H8" s="247">
        <v>0</v>
      </c>
      <c r="I8" s="248">
        <f>E8*H8</f>
        <v>0</v>
      </c>
      <c r="J8" s="247"/>
      <c r="K8" s="248">
        <f>E8*J8</f>
        <v>0</v>
      </c>
      <c r="O8" s="240">
        <v>2</v>
      </c>
      <c r="AA8" s="213">
        <v>12</v>
      </c>
      <c r="AB8" s="213">
        <v>0</v>
      </c>
      <c r="AC8" s="213">
        <v>1</v>
      </c>
      <c r="AZ8" s="213">
        <v>1</v>
      </c>
      <c r="BA8" s="213">
        <f>IF(AZ8=1,G8,0)</f>
        <v>0</v>
      </c>
      <c r="BB8" s="213">
        <f>IF(AZ8=2,G8,0)</f>
        <v>0</v>
      </c>
      <c r="BC8" s="213">
        <f>IF(AZ8=3,G8,0)</f>
        <v>0</v>
      </c>
      <c r="BD8" s="213">
        <f>IF(AZ8=4,G8,0)</f>
        <v>0</v>
      </c>
      <c r="BE8" s="213">
        <f>IF(AZ8=5,G8,0)</f>
        <v>0</v>
      </c>
      <c r="CA8" s="240">
        <v>12</v>
      </c>
      <c r="CB8" s="240">
        <v>0</v>
      </c>
    </row>
    <row r="9" spans="1:15" ht="12.75">
      <c r="A9" s="249"/>
      <c r="B9" s="250"/>
      <c r="C9" s="768" t="s">
        <v>133</v>
      </c>
      <c r="D9" s="769"/>
      <c r="E9" s="769"/>
      <c r="F9" s="769"/>
      <c r="G9" s="770"/>
      <c r="I9" s="251"/>
      <c r="K9" s="251"/>
      <c r="L9" s="252" t="s">
        <v>133</v>
      </c>
      <c r="O9" s="240">
        <v>3</v>
      </c>
    </row>
    <row r="10" spans="1:80" ht="22.5">
      <c r="A10" s="241">
        <v>2</v>
      </c>
      <c r="B10" s="242" t="s">
        <v>110</v>
      </c>
      <c r="C10" s="243" t="s">
        <v>134</v>
      </c>
      <c r="D10" s="244" t="s">
        <v>108</v>
      </c>
      <c r="E10" s="245">
        <v>1</v>
      </c>
      <c r="F10" s="828"/>
      <c r="G10" s="246">
        <f>E10*F10</f>
        <v>0</v>
      </c>
      <c r="H10" s="247">
        <v>0</v>
      </c>
      <c r="I10" s="248">
        <f>E10*H10</f>
        <v>0</v>
      </c>
      <c r="J10" s="247"/>
      <c r="K10" s="248">
        <f>E10*J10</f>
        <v>0</v>
      </c>
      <c r="O10" s="240">
        <v>2</v>
      </c>
      <c r="AA10" s="213">
        <v>12</v>
      </c>
      <c r="AB10" s="213">
        <v>0</v>
      </c>
      <c r="AC10" s="213">
        <v>2</v>
      </c>
      <c r="AZ10" s="213">
        <v>1</v>
      </c>
      <c r="BA10" s="213">
        <f>IF(AZ10=1,G10,0)</f>
        <v>0</v>
      </c>
      <c r="BB10" s="213">
        <f>IF(AZ10=2,G10,0)</f>
        <v>0</v>
      </c>
      <c r="BC10" s="213">
        <f>IF(AZ10=3,G10,0)</f>
        <v>0</v>
      </c>
      <c r="BD10" s="213">
        <f>IF(AZ10=4,G10,0)</f>
        <v>0</v>
      </c>
      <c r="BE10" s="213">
        <f>IF(AZ10=5,G10,0)</f>
        <v>0</v>
      </c>
      <c r="CA10" s="240">
        <v>12</v>
      </c>
      <c r="CB10" s="240">
        <v>0</v>
      </c>
    </row>
    <row r="11" spans="1:15" ht="12.75">
      <c r="A11" s="249"/>
      <c r="B11" s="250"/>
      <c r="C11" s="768" t="s">
        <v>111</v>
      </c>
      <c r="D11" s="769"/>
      <c r="E11" s="769"/>
      <c r="F11" s="769"/>
      <c r="G11" s="770"/>
      <c r="I11" s="251"/>
      <c r="K11" s="251"/>
      <c r="L11" s="252" t="s">
        <v>111</v>
      </c>
      <c r="O11" s="240">
        <v>3</v>
      </c>
    </row>
    <row r="12" spans="1:80" ht="22.5">
      <c r="A12" s="241">
        <v>3</v>
      </c>
      <c r="B12" s="242" t="s">
        <v>112</v>
      </c>
      <c r="C12" s="243" t="s">
        <v>135</v>
      </c>
      <c r="D12" s="244" t="s">
        <v>108</v>
      </c>
      <c r="E12" s="245">
        <v>1</v>
      </c>
      <c r="F12" s="828"/>
      <c r="G12" s="246">
        <f>E12*F12</f>
        <v>0</v>
      </c>
      <c r="H12" s="247">
        <v>0</v>
      </c>
      <c r="I12" s="248">
        <f>E12*H12</f>
        <v>0</v>
      </c>
      <c r="J12" s="247"/>
      <c r="K12" s="248">
        <f>E12*J12</f>
        <v>0</v>
      </c>
      <c r="O12" s="240">
        <v>2</v>
      </c>
      <c r="AA12" s="213">
        <v>12</v>
      </c>
      <c r="AB12" s="213">
        <v>0</v>
      </c>
      <c r="AC12" s="213">
        <v>3</v>
      </c>
      <c r="AZ12" s="213">
        <v>1</v>
      </c>
      <c r="BA12" s="213">
        <f>IF(AZ12=1,G12,0)</f>
        <v>0</v>
      </c>
      <c r="BB12" s="213">
        <f>IF(AZ12=2,G12,0)</f>
        <v>0</v>
      </c>
      <c r="BC12" s="213">
        <f>IF(AZ12=3,G12,0)</f>
        <v>0</v>
      </c>
      <c r="BD12" s="213">
        <f>IF(AZ12=4,G12,0)</f>
        <v>0</v>
      </c>
      <c r="BE12" s="213">
        <f>IF(AZ12=5,G12,0)</f>
        <v>0</v>
      </c>
      <c r="CA12" s="240">
        <v>12</v>
      </c>
      <c r="CB12" s="240">
        <v>0</v>
      </c>
    </row>
    <row r="13" spans="1:15" ht="12.75">
      <c r="A13" s="249"/>
      <c r="B13" s="250"/>
      <c r="C13" s="768" t="s">
        <v>114</v>
      </c>
      <c r="D13" s="769"/>
      <c r="E13" s="769"/>
      <c r="F13" s="769"/>
      <c r="G13" s="770"/>
      <c r="I13" s="251"/>
      <c r="K13" s="251"/>
      <c r="L13" s="252" t="s">
        <v>114</v>
      </c>
      <c r="O13" s="240">
        <v>3</v>
      </c>
    </row>
    <row r="14" spans="1:80" ht="22.5">
      <c r="A14" s="241">
        <v>4</v>
      </c>
      <c r="B14" s="242" t="s">
        <v>115</v>
      </c>
      <c r="C14" s="243" t="s">
        <v>136</v>
      </c>
      <c r="D14" s="244" t="s">
        <v>108</v>
      </c>
      <c r="E14" s="245">
        <v>1</v>
      </c>
      <c r="F14" s="828"/>
      <c r="G14" s="246">
        <f>E14*F14</f>
        <v>0</v>
      </c>
      <c r="H14" s="247">
        <v>0</v>
      </c>
      <c r="I14" s="248">
        <f>E14*H14</f>
        <v>0</v>
      </c>
      <c r="J14" s="247"/>
      <c r="K14" s="248">
        <f>E14*J14</f>
        <v>0</v>
      </c>
      <c r="O14" s="240">
        <v>2</v>
      </c>
      <c r="AA14" s="213">
        <v>12</v>
      </c>
      <c r="AB14" s="213">
        <v>0</v>
      </c>
      <c r="AC14" s="213">
        <v>9</v>
      </c>
      <c r="AZ14" s="213">
        <v>1</v>
      </c>
      <c r="BA14" s="213">
        <f>IF(AZ14=1,G14,0)</f>
        <v>0</v>
      </c>
      <c r="BB14" s="213">
        <f>IF(AZ14=2,G14,0)</f>
        <v>0</v>
      </c>
      <c r="BC14" s="213">
        <f>IF(AZ14=3,G14,0)</f>
        <v>0</v>
      </c>
      <c r="BD14" s="213">
        <f>IF(AZ14=4,G14,0)</f>
        <v>0</v>
      </c>
      <c r="BE14" s="213">
        <f>IF(AZ14=5,G14,0)</f>
        <v>0</v>
      </c>
      <c r="CA14" s="240">
        <v>12</v>
      </c>
      <c r="CB14" s="240">
        <v>0</v>
      </c>
    </row>
    <row r="15" spans="1:15" ht="12.75">
      <c r="A15" s="249"/>
      <c r="B15" s="250"/>
      <c r="C15" s="768" t="s">
        <v>137</v>
      </c>
      <c r="D15" s="769"/>
      <c r="E15" s="769"/>
      <c r="F15" s="769"/>
      <c r="G15" s="770"/>
      <c r="I15" s="251"/>
      <c r="K15" s="251"/>
      <c r="L15" s="252" t="s">
        <v>137</v>
      </c>
      <c r="O15" s="240">
        <v>3</v>
      </c>
    </row>
    <row r="16" spans="1:15" ht="12.75">
      <c r="A16" s="249"/>
      <c r="B16" s="250"/>
      <c r="C16" s="768" t="s">
        <v>114</v>
      </c>
      <c r="D16" s="769"/>
      <c r="E16" s="769"/>
      <c r="F16" s="769"/>
      <c r="G16" s="770"/>
      <c r="I16" s="251"/>
      <c r="K16" s="251"/>
      <c r="L16" s="252" t="s">
        <v>114</v>
      </c>
      <c r="O16" s="240">
        <v>3</v>
      </c>
    </row>
    <row r="17" spans="1:15" ht="12.75">
      <c r="A17" s="249"/>
      <c r="B17" s="250"/>
      <c r="C17" s="768"/>
      <c r="D17" s="769"/>
      <c r="E17" s="769"/>
      <c r="F17" s="769"/>
      <c r="G17" s="770"/>
      <c r="I17" s="251"/>
      <c r="K17" s="251"/>
      <c r="L17" s="252"/>
      <c r="O17" s="240">
        <v>3</v>
      </c>
    </row>
    <row r="18" spans="1:80" ht="12.75">
      <c r="A18" s="241">
        <v>5</v>
      </c>
      <c r="B18" s="242" t="s">
        <v>118</v>
      </c>
      <c r="C18" s="243" t="s">
        <v>138</v>
      </c>
      <c r="D18" s="244" t="s">
        <v>108</v>
      </c>
      <c r="E18" s="245">
        <v>1</v>
      </c>
      <c r="F18" s="828"/>
      <c r="G18" s="246">
        <f>E18*F18</f>
        <v>0</v>
      </c>
      <c r="H18" s="247">
        <v>0</v>
      </c>
      <c r="I18" s="248">
        <f>E18*H18</f>
        <v>0</v>
      </c>
      <c r="J18" s="247"/>
      <c r="K18" s="248">
        <f>E18*J18</f>
        <v>0</v>
      </c>
      <c r="O18" s="240">
        <v>2</v>
      </c>
      <c r="AA18" s="213">
        <v>12</v>
      </c>
      <c r="AB18" s="213">
        <v>0</v>
      </c>
      <c r="AC18" s="213">
        <v>10</v>
      </c>
      <c r="AZ18" s="213">
        <v>1</v>
      </c>
      <c r="BA18" s="213">
        <f>IF(AZ18=1,G18,0)</f>
        <v>0</v>
      </c>
      <c r="BB18" s="213">
        <f>IF(AZ18=2,G18,0)</f>
        <v>0</v>
      </c>
      <c r="BC18" s="213">
        <f>IF(AZ18=3,G18,0)</f>
        <v>0</v>
      </c>
      <c r="BD18" s="213">
        <f>IF(AZ18=4,G18,0)</f>
        <v>0</v>
      </c>
      <c r="BE18" s="213">
        <f>IF(AZ18=5,G18,0)</f>
        <v>0</v>
      </c>
      <c r="CA18" s="240">
        <v>12</v>
      </c>
      <c r="CB18" s="240">
        <v>0</v>
      </c>
    </row>
    <row r="19" spans="1:15" ht="12.75">
      <c r="A19" s="249"/>
      <c r="B19" s="250"/>
      <c r="C19" s="768" t="s">
        <v>139</v>
      </c>
      <c r="D19" s="769"/>
      <c r="E19" s="769"/>
      <c r="F19" s="769"/>
      <c r="G19" s="770"/>
      <c r="I19" s="251"/>
      <c r="K19" s="251"/>
      <c r="L19" s="252" t="s">
        <v>139</v>
      </c>
      <c r="O19" s="240">
        <v>3</v>
      </c>
    </row>
    <row r="20" spans="1:15" ht="12.75">
      <c r="A20" s="249"/>
      <c r="B20" s="250"/>
      <c r="C20" s="768"/>
      <c r="D20" s="769"/>
      <c r="E20" s="769"/>
      <c r="F20" s="769"/>
      <c r="G20" s="770"/>
      <c r="I20" s="251"/>
      <c r="K20" s="251"/>
      <c r="L20" s="252"/>
      <c r="O20" s="240">
        <v>3</v>
      </c>
    </row>
    <row r="21" spans="1:80" ht="12.75">
      <c r="A21" s="241">
        <v>6</v>
      </c>
      <c r="B21" s="242" t="s">
        <v>120</v>
      </c>
      <c r="C21" s="243" t="s">
        <v>140</v>
      </c>
      <c r="D21" s="244" t="s">
        <v>108</v>
      </c>
      <c r="E21" s="245">
        <v>1</v>
      </c>
      <c r="F21" s="828"/>
      <c r="G21" s="246">
        <f>E21*F21</f>
        <v>0</v>
      </c>
      <c r="H21" s="247">
        <v>0</v>
      </c>
      <c r="I21" s="248">
        <f>E21*H21</f>
        <v>0</v>
      </c>
      <c r="J21" s="247"/>
      <c r="K21" s="248">
        <f>E21*J21</f>
        <v>0</v>
      </c>
      <c r="O21" s="240">
        <v>2</v>
      </c>
      <c r="AA21" s="213">
        <v>12</v>
      </c>
      <c r="AB21" s="213">
        <v>0</v>
      </c>
      <c r="AC21" s="213">
        <v>11</v>
      </c>
      <c r="AZ21" s="213">
        <v>1</v>
      </c>
      <c r="BA21" s="213">
        <f>IF(AZ21=1,G21,0)</f>
        <v>0</v>
      </c>
      <c r="BB21" s="213">
        <f>IF(AZ21=2,G21,0)</f>
        <v>0</v>
      </c>
      <c r="BC21" s="213">
        <f>IF(AZ21=3,G21,0)</f>
        <v>0</v>
      </c>
      <c r="BD21" s="213">
        <f>IF(AZ21=4,G21,0)</f>
        <v>0</v>
      </c>
      <c r="BE21" s="213">
        <f>IF(AZ21=5,G21,0)</f>
        <v>0</v>
      </c>
      <c r="CA21" s="240">
        <v>12</v>
      </c>
      <c r="CB21" s="240">
        <v>0</v>
      </c>
    </row>
    <row r="22" spans="1:15" ht="12.75">
      <c r="A22" s="249"/>
      <c r="B22" s="250"/>
      <c r="C22" s="768" t="s">
        <v>141</v>
      </c>
      <c r="D22" s="769"/>
      <c r="E22" s="769"/>
      <c r="F22" s="769"/>
      <c r="G22" s="770"/>
      <c r="I22" s="251"/>
      <c r="K22" s="251"/>
      <c r="L22" s="252" t="s">
        <v>141</v>
      </c>
      <c r="O22" s="240">
        <v>3</v>
      </c>
    </row>
    <row r="23" spans="1:15" ht="12.75">
      <c r="A23" s="249"/>
      <c r="B23" s="250"/>
      <c r="C23" s="768"/>
      <c r="D23" s="769"/>
      <c r="E23" s="769"/>
      <c r="F23" s="769"/>
      <c r="G23" s="770"/>
      <c r="I23" s="251"/>
      <c r="K23" s="251"/>
      <c r="L23" s="252"/>
      <c r="O23" s="240">
        <v>3</v>
      </c>
    </row>
    <row r="24" spans="1:80" ht="12.75">
      <c r="A24" s="241">
        <v>7</v>
      </c>
      <c r="B24" s="242" t="s">
        <v>123</v>
      </c>
      <c r="C24" s="243" t="s">
        <v>142</v>
      </c>
      <c r="D24" s="244" t="s">
        <v>108</v>
      </c>
      <c r="E24" s="245">
        <v>1</v>
      </c>
      <c r="F24" s="828"/>
      <c r="G24" s="246">
        <f>E24*F24</f>
        <v>0</v>
      </c>
      <c r="H24" s="247">
        <v>0</v>
      </c>
      <c r="I24" s="248">
        <f>E24*H24</f>
        <v>0</v>
      </c>
      <c r="J24" s="247"/>
      <c r="K24" s="248">
        <f>E24*J24</f>
        <v>0</v>
      </c>
      <c r="O24" s="240">
        <v>2</v>
      </c>
      <c r="AA24" s="213">
        <v>12</v>
      </c>
      <c r="AB24" s="213">
        <v>0</v>
      </c>
      <c r="AC24" s="213">
        <v>12</v>
      </c>
      <c r="AZ24" s="213">
        <v>1</v>
      </c>
      <c r="BA24" s="213">
        <f>IF(AZ24=1,G24,0)</f>
        <v>0</v>
      </c>
      <c r="BB24" s="213">
        <f>IF(AZ24=2,G24,0)</f>
        <v>0</v>
      </c>
      <c r="BC24" s="213">
        <f>IF(AZ24=3,G24,0)</f>
        <v>0</v>
      </c>
      <c r="BD24" s="213">
        <f>IF(AZ24=4,G24,0)</f>
        <v>0</v>
      </c>
      <c r="BE24" s="213">
        <f>IF(AZ24=5,G24,0)</f>
        <v>0</v>
      </c>
      <c r="CA24" s="240">
        <v>12</v>
      </c>
      <c r="CB24" s="240">
        <v>0</v>
      </c>
    </row>
    <row r="25" spans="1:15" ht="12.75">
      <c r="A25" s="249"/>
      <c r="B25" s="250"/>
      <c r="C25" s="768" t="s">
        <v>141</v>
      </c>
      <c r="D25" s="769"/>
      <c r="E25" s="769"/>
      <c r="F25" s="769"/>
      <c r="G25" s="770"/>
      <c r="I25" s="251"/>
      <c r="K25" s="251"/>
      <c r="L25" s="252" t="s">
        <v>141</v>
      </c>
      <c r="O25" s="240">
        <v>3</v>
      </c>
    </row>
    <row r="26" spans="1:15" ht="12.75">
      <c r="A26" s="249"/>
      <c r="B26" s="250"/>
      <c r="C26" s="768"/>
      <c r="D26" s="769"/>
      <c r="E26" s="769"/>
      <c r="F26" s="769"/>
      <c r="G26" s="770"/>
      <c r="I26" s="251"/>
      <c r="K26" s="251"/>
      <c r="L26" s="252"/>
      <c r="O26" s="240">
        <v>3</v>
      </c>
    </row>
    <row r="27" spans="1:80" ht="12.75">
      <c r="A27" s="241">
        <v>8</v>
      </c>
      <c r="B27" s="242" t="s">
        <v>126</v>
      </c>
      <c r="C27" s="243" t="s">
        <v>116</v>
      </c>
      <c r="D27" s="244" t="s">
        <v>108</v>
      </c>
      <c r="E27" s="245">
        <v>1</v>
      </c>
      <c r="F27" s="828"/>
      <c r="G27" s="246">
        <f>E27*F27</f>
        <v>0</v>
      </c>
      <c r="H27" s="247">
        <v>0</v>
      </c>
      <c r="I27" s="248">
        <f>E27*H27</f>
        <v>0</v>
      </c>
      <c r="J27" s="247"/>
      <c r="K27" s="248">
        <f>E27*J27</f>
        <v>0</v>
      </c>
      <c r="O27" s="240">
        <v>2</v>
      </c>
      <c r="AA27" s="213">
        <v>12</v>
      </c>
      <c r="AB27" s="213">
        <v>0</v>
      </c>
      <c r="AC27" s="213">
        <v>4</v>
      </c>
      <c r="AZ27" s="213">
        <v>1</v>
      </c>
      <c r="BA27" s="213">
        <f>IF(AZ27=1,G27,0)</f>
        <v>0</v>
      </c>
      <c r="BB27" s="213">
        <f>IF(AZ27=2,G27,0)</f>
        <v>0</v>
      </c>
      <c r="BC27" s="213">
        <f>IF(AZ27=3,G27,0)</f>
        <v>0</v>
      </c>
      <c r="BD27" s="213">
        <f>IF(AZ27=4,G27,0)</f>
        <v>0</v>
      </c>
      <c r="BE27" s="213">
        <f>IF(AZ27=5,G27,0)</f>
        <v>0</v>
      </c>
      <c r="CA27" s="240">
        <v>12</v>
      </c>
      <c r="CB27" s="240">
        <v>0</v>
      </c>
    </row>
    <row r="28" spans="1:15" ht="12.75">
      <c r="A28" s="249"/>
      <c r="B28" s="250"/>
      <c r="C28" s="768" t="s">
        <v>117</v>
      </c>
      <c r="D28" s="769"/>
      <c r="E28" s="769"/>
      <c r="F28" s="769"/>
      <c r="G28" s="770"/>
      <c r="I28" s="251"/>
      <c r="K28" s="251"/>
      <c r="L28" s="252" t="s">
        <v>117</v>
      </c>
      <c r="O28" s="240">
        <v>3</v>
      </c>
    </row>
    <row r="29" spans="1:80" ht="22.5">
      <c r="A29" s="241">
        <v>9</v>
      </c>
      <c r="B29" s="242" t="s">
        <v>143</v>
      </c>
      <c r="C29" s="243" t="s">
        <v>144</v>
      </c>
      <c r="D29" s="244" t="s">
        <v>108</v>
      </c>
      <c r="E29" s="245">
        <v>1</v>
      </c>
      <c r="F29" s="828"/>
      <c r="G29" s="246">
        <f>E29*F29</f>
        <v>0</v>
      </c>
      <c r="H29" s="247">
        <v>0</v>
      </c>
      <c r="I29" s="248">
        <f>E29*H29</f>
        <v>0</v>
      </c>
      <c r="J29" s="247"/>
      <c r="K29" s="248">
        <f>E29*J29</f>
        <v>0</v>
      </c>
      <c r="O29" s="240">
        <v>2</v>
      </c>
      <c r="AA29" s="213">
        <v>12</v>
      </c>
      <c r="AB29" s="213">
        <v>0</v>
      </c>
      <c r="AC29" s="213">
        <v>5</v>
      </c>
      <c r="AZ29" s="213">
        <v>1</v>
      </c>
      <c r="BA29" s="213">
        <f>IF(AZ29=1,G29,0)</f>
        <v>0</v>
      </c>
      <c r="BB29" s="213">
        <f>IF(AZ29=2,G29,0)</f>
        <v>0</v>
      </c>
      <c r="BC29" s="213">
        <f>IF(AZ29=3,G29,0)</f>
        <v>0</v>
      </c>
      <c r="BD29" s="213">
        <f>IF(AZ29=4,G29,0)</f>
        <v>0</v>
      </c>
      <c r="BE29" s="213">
        <f>IF(AZ29=5,G29,0)</f>
        <v>0</v>
      </c>
      <c r="CA29" s="240">
        <v>12</v>
      </c>
      <c r="CB29" s="240">
        <v>0</v>
      </c>
    </row>
    <row r="30" spans="1:15" ht="12.75">
      <c r="A30" s="249"/>
      <c r="B30" s="250"/>
      <c r="C30" s="768"/>
      <c r="D30" s="769"/>
      <c r="E30" s="769"/>
      <c r="F30" s="769"/>
      <c r="G30" s="770"/>
      <c r="I30" s="251"/>
      <c r="K30" s="251"/>
      <c r="L30" s="252"/>
      <c r="O30" s="240">
        <v>3</v>
      </c>
    </row>
    <row r="31" spans="1:80" ht="12.75">
      <c r="A31" s="241">
        <v>10</v>
      </c>
      <c r="B31" s="242" t="s">
        <v>145</v>
      </c>
      <c r="C31" s="243" t="s">
        <v>146</v>
      </c>
      <c r="D31" s="244" t="s">
        <v>108</v>
      </c>
      <c r="E31" s="245">
        <v>1</v>
      </c>
      <c r="F31" s="828"/>
      <c r="G31" s="246">
        <f>E31*F31</f>
        <v>0</v>
      </c>
      <c r="H31" s="247">
        <v>0</v>
      </c>
      <c r="I31" s="248">
        <f>E31*H31</f>
        <v>0</v>
      </c>
      <c r="J31" s="247"/>
      <c r="K31" s="248">
        <f>E31*J31</f>
        <v>0</v>
      </c>
      <c r="O31" s="240">
        <v>2</v>
      </c>
      <c r="AA31" s="213">
        <v>12</v>
      </c>
      <c r="AB31" s="213">
        <v>0</v>
      </c>
      <c r="AC31" s="213">
        <v>13</v>
      </c>
      <c r="AZ31" s="213">
        <v>1</v>
      </c>
      <c r="BA31" s="213">
        <f>IF(AZ31=1,G31,0)</f>
        <v>0</v>
      </c>
      <c r="BB31" s="213">
        <f>IF(AZ31=2,G31,0)</f>
        <v>0</v>
      </c>
      <c r="BC31" s="213">
        <f>IF(AZ31=3,G31,0)</f>
        <v>0</v>
      </c>
      <c r="BD31" s="213">
        <f>IF(AZ31=4,G31,0)</f>
        <v>0</v>
      </c>
      <c r="BE31" s="213">
        <f>IF(AZ31=5,G31,0)</f>
        <v>0</v>
      </c>
      <c r="CA31" s="240">
        <v>12</v>
      </c>
      <c r="CB31" s="240">
        <v>0</v>
      </c>
    </row>
    <row r="32" spans="1:80" ht="12.75">
      <c r="A32" s="241">
        <v>11</v>
      </c>
      <c r="B32" s="242" t="s">
        <v>147</v>
      </c>
      <c r="C32" s="243" t="s">
        <v>148</v>
      </c>
      <c r="D32" s="244" t="s">
        <v>108</v>
      </c>
      <c r="E32" s="245">
        <v>1</v>
      </c>
      <c r="F32" s="828"/>
      <c r="G32" s="246">
        <f>E32*F32</f>
        <v>0</v>
      </c>
      <c r="H32" s="247">
        <v>0</v>
      </c>
      <c r="I32" s="248">
        <f>E32*H32</f>
        <v>0</v>
      </c>
      <c r="J32" s="247"/>
      <c r="K32" s="248">
        <f>E32*J32</f>
        <v>0</v>
      </c>
      <c r="O32" s="240">
        <v>2</v>
      </c>
      <c r="AA32" s="213">
        <v>12</v>
      </c>
      <c r="AB32" s="213">
        <v>0</v>
      </c>
      <c r="AC32" s="213">
        <v>14</v>
      </c>
      <c r="AZ32" s="213">
        <v>1</v>
      </c>
      <c r="BA32" s="213">
        <f>IF(AZ32=1,G32,0)</f>
        <v>0</v>
      </c>
      <c r="BB32" s="213">
        <f>IF(AZ32=2,G32,0)</f>
        <v>0</v>
      </c>
      <c r="BC32" s="213">
        <f>IF(AZ32=3,G32,0)</f>
        <v>0</v>
      </c>
      <c r="BD32" s="213">
        <f>IF(AZ32=4,G32,0)</f>
        <v>0</v>
      </c>
      <c r="BE32" s="213">
        <f>IF(AZ32=5,G32,0)</f>
        <v>0</v>
      </c>
      <c r="CA32" s="240">
        <v>12</v>
      </c>
      <c r="CB32" s="240">
        <v>0</v>
      </c>
    </row>
    <row r="33" spans="1:80" ht="22.5">
      <c r="A33" s="241">
        <v>12</v>
      </c>
      <c r="B33" s="242" t="s">
        <v>149</v>
      </c>
      <c r="C33" s="243" t="s">
        <v>150</v>
      </c>
      <c r="D33" s="244" t="s">
        <v>108</v>
      </c>
      <c r="E33" s="245">
        <v>1</v>
      </c>
      <c r="F33" s="828"/>
      <c r="G33" s="246">
        <f>E33*F33</f>
        <v>0</v>
      </c>
      <c r="H33" s="247">
        <v>0</v>
      </c>
      <c r="I33" s="248">
        <f>E33*H33</f>
        <v>0</v>
      </c>
      <c r="J33" s="247"/>
      <c r="K33" s="248">
        <f>E33*J33</f>
        <v>0</v>
      </c>
      <c r="O33" s="240">
        <v>2</v>
      </c>
      <c r="AA33" s="213">
        <v>12</v>
      </c>
      <c r="AB33" s="213">
        <v>0</v>
      </c>
      <c r="AC33" s="213">
        <v>6</v>
      </c>
      <c r="AZ33" s="213">
        <v>1</v>
      </c>
      <c r="BA33" s="213">
        <f>IF(AZ33=1,G33,0)</f>
        <v>0</v>
      </c>
      <c r="BB33" s="213">
        <f>IF(AZ33=2,G33,0)</f>
        <v>0</v>
      </c>
      <c r="BC33" s="213">
        <f>IF(AZ33=3,G33,0)</f>
        <v>0</v>
      </c>
      <c r="BD33" s="213">
        <f>IF(AZ33=4,G33,0)</f>
        <v>0</v>
      </c>
      <c r="BE33" s="213">
        <f>IF(AZ33=5,G33,0)</f>
        <v>0</v>
      </c>
      <c r="CA33" s="240">
        <v>12</v>
      </c>
      <c r="CB33" s="240">
        <v>0</v>
      </c>
    </row>
    <row r="34" spans="1:15" ht="12.75">
      <c r="A34" s="249"/>
      <c r="B34" s="250"/>
      <c r="C34" s="768" t="s">
        <v>151</v>
      </c>
      <c r="D34" s="769"/>
      <c r="E34" s="769"/>
      <c r="F34" s="769"/>
      <c r="G34" s="770"/>
      <c r="I34" s="251"/>
      <c r="K34" s="251"/>
      <c r="L34" s="252" t="s">
        <v>151</v>
      </c>
      <c r="O34" s="240">
        <v>3</v>
      </c>
    </row>
    <row r="35" spans="1:80" ht="22.5">
      <c r="A35" s="241">
        <v>13</v>
      </c>
      <c r="B35" s="242" t="s">
        <v>152</v>
      </c>
      <c r="C35" s="243" t="s">
        <v>153</v>
      </c>
      <c r="D35" s="244" t="s">
        <v>108</v>
      </c>
      <c r="E35" s="245">
        <v>1</v>
      </c>
      <c r="F35" s="828"/>
      <c r="G35" s="246">
        <f>E35*F35</f>
        <v>0</v>
      </c>
      <c r="H35" s="247">
        <v>0</v>
      </c>
      <c r="I35" s="248">
        <f>E35*H35</f>
        <v>0</v>
      </c>
      <c r="J35" s="247"/>
      <c r="K35" s="248">
        <f>E35*J35</f>
        <v>0</v>
      </c>
      <c r="O35" s="240">
        <v>2</v>
      </c>
      <c r="AA35" s="213">
        <v>12</v>
      </c>
      <c r="AB35" s="213">
        <v>0</v>
      </c>
      <c r="AC35" s="213">
        <v>15</v>
      </c>
      <c r="AZ35" s="213">
        <v>1</v>
      </c>
      <c r="BA35" s="213">
        <f>IF(AZ35=1,G35,0)</f>
        <v>0</v>
      </c>
      <c r="BB35" s="213">
        <f>IF(AZ35=2,G35,0)</f>
        <v>0</v>
      </c>
      <c r="BC35" s="213">
        <f>IF(AZ35=3,G35,0)</f>
        <v>0</v>
      </c>
      <c r="BD35" s="213">
        <f>IF(AZ35=4,G35,0)</f>
        <v>0</v>
      </c>
      <c r="BE35" s="213">
        <f>IF(AZ35=5,G35,0)</f>
        <v>0</v>
      </c>
      <c r="CA35" s="240">
        <v>12</v>
      </c>
      <c r="CB35" s="240">
        <v>0</v>
      </c>
    </row>
    <row r="36" spans="1:15" ht="12.75">
      <c r="A36" s="249"/>
      <c r="B36" s="250"/>
      <c r="C36" s="768" t="s">
        <v>154</v>
      </c>
      <c r="D36" s="769"/>
      <c r="E36" s="769"/>
      <c r="F36" s="769"/>
      <c r="G36" s="770"/>
      <c r="I36" s="251"/>
      <c r="K36" s="251"/>
      <c r="L36" s="252" t="s">
        <v>154</v>
      </c>
      <c r="O36" s="240">
        <v>3</v>
      </c>
    </row>
    <row r="37" spans="1:15" ht="12.75">
      <c r="A37" s="249"/>
      <c r="B37" s="250"/>
      <c r="C37" s="768" t="s">
        <v>155</v>
      </c>
      <c r="D37" s="769"/>
      <c r="E37" s="769"/>
      <c r="F37" s="769"/>
      <c r="G37" s="770"/>
      <c r="I37" s="251"/>
      <c r="K37" s="251"/>
      <c r="L37" s="252" t="s">
        <v>155</v>
      </c>
      <c r="O37" s="240">
        <v>3</v>
      </c>
    </row>
    <row r="38" spans="1:15" ht="12.75">
      <c r="A38" s="249"/>
      <c r="B38" s="250"/>
      <c r="C38" s="768" t="s">
        <v>156</v>
      </c>
      <c r="D38" s="769"/>
      <c r="E38" s="769"/>
      <c r="F38" s="769"/>
      <c r="G38" s="770"/>
      <c r="I38" s="251"/>
      <c r="K38" s="251"/>
      <c r="L38" s="252" t="s">
        <v>156</v>
      </c>
      <c r="O38" s="240">
        <v>3</v>
      </c>
    </row>
    <row r="39" spans="1:15" ht="12.75">
      <c r="A39" s="249"/>
      <c r="B39" s="250"/>
      <c r="C39" s="768" t="s">
        <v>157</v>
      </c>
      <c r="D39" s="769"/>
      <c r="E39" s="769"/>
      <c r="F39" s="769"/>
      <c r="G39" s="770"/>
      <c r="I39" s="251"/>
      <c r="K39" s="251"/>
      <c r="L39" s="252" t="s">
        <v>157</v>
      </c>
      <c r="O39" s="240">
        <v>3</v>
      </c>
    </row>
    <row r="40" spans="1:80" ht="22.5">
      <c r="A40" s="241">
        <v>14</v>
      </c>
      <c r="B40" s="242" t="s">
        <v>158</v>
      </c>
      <c r="C40" s="243" t="s">
        <v>159</v>
      </c>
      <c r="D40" s="244" t="s">
        <v>108</v>
      </c>
      <c r="E40" s="245">
        <v>1</v>
      </c>
      <c r="F40" s="828"/>
      <c r="G40" s="246">
        <f>E40*F40</f>
        <v>0</v>
      </c>
      <c r="H40" s="247">
        <v>0</v>
      </c>
      <c r="I40" s="248">
        <f>E40*H40</f>
        <v>0</v>
      </c>
      <c r="J40" s="247"/>
      <c r="K40" s="248">
        <f>E40*J40</f>
        <v>0</v>
      </c>
      <c r="O40" s="240">
        <v>2</v>
      </c>
      <c r="AA40" s="213">
        <v>12</v>
      </c>
      <c r="AB40" s="213">
        <v>0</v>
      </c>
      <c r="AC40" s="213">
        <v>7</v>
      </c>
      <c r="AZ40" s="213">
        <v>1</v>
      </c>
      <c r="BA40" s="213">
        <f>IF(AZ40=1,G40,0)</f>
        <v>0</v>
      </c>
      <c r="BB40" s="213">
        <f>IF(AZ40=2,G40,0)</f>
        <v>0</v>
      </c>
      <c r="BC40" s="213">
        <f>IF(AZ40=3,G40,0)</f>
        <v>0</v>
      </c>
      <c r="BD40" s="213">
        <f>IF(AZ40=4,G40,0)</f>
        <v>0</v>
      </c>
      <c r="BE40" s="213">
        <f>IF(AZ40=5,G40,0)</f>
        <v>0</v>
      </c>
      <c r="CA40" s="240">
        <v>12</v>
      </c>
      <c r="CB40" s="240">
        <v>0</v>
      </c>
    </row>
    <row r="41" spans="1:15" ht="12.75">
      <c r="A41" s="249"/>
      <c r="B41" s="250"/>
      <c r="C41" s="768"/>
      <c r="D41" s="769"/>
      <c r="E41" s="769"/>
      <c r="F41" s="769"/>
      <c r="G41" s="770"/>
      <c r="I41" s="251"/>
      <c r="K41" s="251"/>
      <c r="L41" s="252"/>
      <c r="O41" s="240">
        <v>3</v>
      </c>
    </row>
    <row r="42" spans="1:80" ht="22.5">
      <c r="A42" s="241">
        <v>15</v>
      </c>
      <c r="B42" s="242" t="s">
        <v>160</v>
      </c>
      <c r="C42" s="243" t="s">
        <v>161</v>
      </c>
      <c r="D42" s="244" t="s">
        <v>108</v>
      </c>
      <c r="E42" s="245">
        <v>1</v>
      </c>
      <c r="F42" s="828"/>
      <c r="G42" s="246">
        <f>E42*F42</f>
        <v>0</v>
      </c>
      <c r="H42" s="247">
        <v>0</v>
      </c>
      <c r="I42" s="248">
        <f>E42*H42</f>
        <v>0</v>
      </c>
      <c r="J42" s="247"/>
      <c r="K42" s="248">
        <f>E42*J42</f>
        <v>0</v>
      </c>
      <c r="O42" s="240">
        <v>2</v>
      </c>
      <c r="AA42" s="213">
        <v>12</v>
      </c>
      <c r="AB42" s="213">
        <v>0</v>
      </c>
      <c r="AC42" s="213">
        <v>8</v>
      </c>
      <c r="AZ42" s="213">
        <v>1</v>
      </c>
      <c r="BA42" s="213">
        <f>IF(AZ42=1,G42,0)</f>
        <v>0</v>
      </c>
      <c r="BB42" s="213">
        <f>IF(AZ42=2,G42,0)</f>
        <v>0</v>
      </c>
      <c r="BC42" s="213">
        <f>IF(AZ42=3,G42,0)</f>
        <v>0</v>
      </c>
      <c r="BD42" s="213">
        <f>IF(AZ42=4,G42,0)</f>
        <v>0</v>
      </c>
      <c r="BE42" s="213">
        <f>IF(AZ42=5,G42,0)</f>
        <v>0</v>
      </c>
      <c r="CA42" s="240">
        <v>12</v>
      </c>
      <c r="CB42" s="240">
        <v>0</v>
      </c>
    </row>
    <row r="43" spans="1:57" ht="12.75">
      <c r="A43" s="259"/>
      <c r="B43" s="260" t="s">
        <v>96</v>
      </c>
      <c r="C43" s="261" t="s">
        <v>105</v>
      </c>
      <c r="D43" s="262"/>
      <c r="E43" s="263"/>
      <c r="F43" s="264"/>
      <c r="G43" s="265">
        <f>SUM(G7:G42)</f>
        <v>0</v>
      </c>
      <c r="H43" s="266"/>
      <c r="I43" s="267">
        <f>SUM(I7:I42)</f>
        <v>0</v>
      </c>
      <c r="J43" s="266"/>
      <c r="K43" s="267">
        <f>SUM(K7:K42)</f>
        <v>0</v>
      </c>
      <c r="O43" s="240">
        <v>4</v>
      </c>
      <c r="BA43" s="268">
        <f>SUM(BA7:BA42)</f>
        <v>0</v>
      </c>
      <c r="BB43" s="268">
        <f>SUM(BB7:BB42)</f>
        <v>0</v>
      </c>
      <c r="BC43" s="268">
        <f>SUM(BC7:BC42)</f>
        <v>0</v>
      </c>
      <c r="BD43" s="268">
        <f>SUM(BD7:BD42)</f>
        <v>0</v>
      </c>
      <c r="BE43" s="268">
        <f>SUM(BE7:BE42)</f>
        <v>0</v>
      </c>
    </row>
    <row r="44" ht="12.75">
      <c r="E44" s="213"/>
    </row>
    <row r="45" ht="12.75">
      <c r="E45" s="213"/>
    </row>
    <row r="46" ht="12.75">
      <c r="E46" s="213"/>
    </row>
    <row r="47" ht="12.75">
      <c r="E47" s="213"/>
    </row>
    <row r="48" ht="12.75">
      <c r="E48" s="213"/>
    </row>
    <row r="49" ht="12.75">
      <c r="E49" s="213"/>
    </row>
    <row r="50" ht="12.75">
      <c r="E50" s="213"/>
    </row>
    <row r="51" ht="12.75">
      <c r="E51" s="213"/>
    </row>
    <row r="52" ht="12.75">
      <c r="E52" s="213"/>
    </row>
    <row r="53" ht="12.75">
      <c r="E53" s="213"/>
    </row>
    <row r="54" ht="12.75">
      <c r="E54" s="213"/>
    </row>
    <row r="55" ht="12.75">
      <c r="E55" s="213"/>
    </row>
    <row r="56" ht="12.75">
      <c r="E56" s="213"/>
    </row>
    <row r="57" ht="12.75">
      <c r="E57" s="213"/>
    </row>
    <row r="58" ht="12.75">
      <c r="E58" s="213"/>
    </row>
    <row r="59" ht="12.75">
      <c r="E59" s="213"/>
    </row>
    <row r="60" ht="12.75">
      <c r="E60" s="213"/>
    </row>
    <row r="61" ht="12.75">
      <c r="E61" s="213"/>
    </row>
    <row r="62" ht="12.75">
      <c r="E62" s="213"/>
    </row>
    <row r="63" ht="12.75">
      <c r="E63" s="213"/>
    </row>
    <row r="64" ht="12.75">
      <c r="E64" s="213"/>
    </row>
    <row r="65" ht="12.75">
      <c r="E65" s="213"/>
    </row>
    <row r="66" ht="12.75">
      <c r="E66" s="213"/>
    </row>
    <row r="67" spans="1:7" ht="12.75">
      <c r="A67" s="258"/>
      <c r="B67" s="258"/>
      <c r="C67" s="258"/>
      <c r="D67" s="258"/>
      <c r="E67" s="258"/>
      <c r="F67" s="258"/>
      <c r="G67" s="258"/>
    </row>
    <row r="68" spans="1:7" ht="12.75">
      <c r="A68" s="258"/>
      <c r="B68" s="258"/>
      <c r="C68" s="258"/>
      <c r="D68" s="258"/>
      <c r="E68" s="258"/>
      <c r="F68" s="258"/>
      <c r="G68" s="258"/>
    </row>
    <row r="69" spans="1:7" ht="12.75">
      <c r="A69" s="258"/>
      <c r="B69" s="258"/>
      <c r="C69" s="258"/>
      <c r="D69" s="258"/>
      <c r="E69" s="258"/>
      <c r="F69" s="258"/>
      <c r="G69" s="258"/>
    </row>
    <row r="70" spans="1:7" ht="12.75">
      <c r="A70" s="258"/>
      <c r="B70" s="258"/>
      <c r="C70" s="258"/>
      <c r="D70" s="258"/>
      <c r="E70" s="258"/>
      <c r="F70" s="258"/>
      <c r="G70" s="258"/>
    </row>
    <row r="71" ht="12.75">
      <c r="E71" s="213"/>
    </row>
    <row r="72" ht="12.75">
      <c r="E72" s="213"/>
    </row>
    <row r="73" ht="12.75">
      <c r="E73" s="213"/>
    </row>
    <row r="74" ht="12.75">
      <c r="E74" s="213"/>
    </row>
    <row r="75" ht="12.75">
      <c r="E75" s="213"/>
    </row>
    <row r="76" ht="12.75">
      <c r="E76" s="213"/>
    </row>
    <row r="77" ht="12.75">
      <c r="E77" s="213"/>
    </row>
    <row r="78" ht="12.75">
      <c r="E78" s="213"/>
    </row>
    <row r="79" ht="12.75">
      <c r="E79" s="213"/>
    </row>
    <row r="80" ht="12.75">
      <c r="E80" s="213"/>
    </row>
    <row r="81" ht="12.75">
      <c r="E81" s="213"/>
    </row>
    <row r="82" ht="12.75">
      <c r="E82" s="213"/>
    </row>
    <row r="83" ht="12.75">
      <c r="E83" s="213"/>
    </row>
    <row r="84" ht="12.75">
      <c r="E84" s="213"/>
    </row>
    <row r="85" ht="12.75">
      <c r="E85" s="213"/>
    </row>
    <row r="86" ht="12.75">
      <c r="E86" s="213"/>
    </row>
    <row r="87" ht="12.75">
      <c r="E87" s="213"/>
    </row>
    <row r="88" ht="12.75">
      <c r="E88" s="213"/>
    </row>
    <row r="89" ht="12.75">
      <c r="E89" s="213"/>
    </row>
    <row r="90" ht="12.75">
      <c r="E90" s="213"/>
    </row>
    <row r="91" ht="12.75">
      <c r="E91" s="213"/>
    </row>
    <row r="92" ht="12.75">
      <c r="E92" s="213"/>
    </row>
    <row r="93" ht="12.75">
      <c r="E93" s="213"/>
    </row>
    <row r="94" ht="12.75">
      <c r="E94" s="213"/>
    </row>
    <row r="95" ht="12.75">
      <c r="E95" s="213"/>
    </row>
    <row r="96" ht="12.75">
      <c r="E96" s="213"/>
    </row>
    <row r="97" ht="12.75">
      <c r="E97" s="213"/>
    </row>
    <row r="98" ht="12.75">
      <c r="E98" s="213"/>
    </row>
    <row r="99" ht="12.75">
      <c r="E99" s="213"/>
    </row>
    <row r="100" ht="12.75">
      <c r="E100" s="213"/>
    </row>
    <row r="101" ht="12.75">
      <c r="E101" s="213"/>
    </row>
    <row r="102" spans="1:2" ht="12.75">
      <c r="A102" s="269"/>
      <c r="B102" s="269"/>
    </row>
    <row r="103" spans="1:7" ht="12.75">
      <c r="A103" s="258"/>
      <c r="B103" s="258"/>
      <c r="C103" s="270"/>
      <c r="D103" s="270"/>
      <c r="E103" s="271"/>
      <c r="F103" s="270"/>
      <c r="G103" s="272"/>
    </row>
    <row r="104" spans="1:7" ht="12.75">
      <c r="A104" s="273"/>
      <c r="B104" s="273"/>
      <c r="C104" s="258"/>
      <c r="D104" s="258"/>
      <c r="E104" s="274"/>
      <c r="F104" s="258"/>
      <c r="G104" s="258"/>
    </row>
    <row r="105" spans="1:7" ht="12.75">
      <c r="A105" s="258"/>
      <c r="B105" s="258"/>
      <c r="C105" s="258"/>
      <c r="D105" s="258"/>
      <c r="E105" s="274"/>
      <c r="F105" s="258"/>
      <c r="G105" s="258"/>
    </row>
    <row r="106" spans="1:7" ht="12.75">
      <c r="A106" s="258"/>
      <c r="B106" s="258"/>
      <c r="C106" s="258"/>
      <c r="D106" s="258"/>
      <c r="E106" s="274"/>
      <c r="F106" s="258"/>
      <c r="G106" s="258"/>
    </row>
    <row r="107" spans="1:7" ht="12.75">
      <c r="A107" s="258"/>
      <c r="B107" s="258"/>
      <c r="C107" s="258"/>
      <c r="D107" s="258"/>
      <c r="E107" s="274"/>
      <c r="F107" s="258"/>
      <c r="G107" s="258"/>
    </row>
    <row r="108" spans="1:7" ht="12.75">
      <c r="A108" s="258"/>
      <c r="B108" s="258"/>
      <c r="C108" s="258"/>
      <c r="D108" s="258"/>
      <c r="E108" s="274"/>
      <c r="F108" s="258"/>
      <c r="G108" s="258"/>
    </row>
    <row r="109" spans="1:7" ht="12.75">
      <c r="A109" s="258"/>
      <c r="B109" s="258"/>
      <c r="C109" s="258"/>
      <c r="D109" s="258"/>
      <c r="E109" s="274"/>
      <c r="F109" s="258"/>
      <c r="G109" s="258"/>
    </row>
    <row r="110" spans="1:7" ht="12.75">
      <c r="A110" s="258"/>
      <c r="B110" s="258"/>
      <c r="C110" s="258"/>
      <c r="D110" s="258"/>
      <c r="E110" s="274"/>
      <c r="F110" s="258"/>
      <c r="G110" s="258"/>
    </row>
    <row r="111" spans="1:7" ht="12.75">
      <c r="A111" s="258"/>
      <c r="B111" s="258"/>
      <c r="C111" s="258"/>
      <c r="D111" s="258"/>
      <c r="E111" s="274"/>
      <c r="F111" s="258"/>
      <c r="G111" s="258"/>
    </row>
    <row r="112" spans="1:7" ht="12.75">
      <c r="A112" s="258"/>
      <c r="B112" s="258"/>
      <c r="C112" s="258"/>
      <c r="D112" s="258"/>
      <c r="E112" s="274"/>
      <c r="F112" s="258"/>
      <c r="G112" s="258"/>
    </row>
    <row r="113" spans="1:7" ht="12.75">
      <c r="A113" s="258"/>
      <c r="B113" s="258"/>
      <c r="C113" s="258"/>
      <c r="D113" s="258"/>
      <c r="E113" s="274"/>
      <c r="F113" s="258"/>
      <c r="G113" s="258"/>
    </row>
    <row r="114" spans="1:7" ht="12.75">
      <c r="A114" s="258"/>
      <c r="B114" s="258"/>
      <c r="C114" s="258"/>
      <c r="D114" s="258"/>
      <c r="E114" s="274"/>
      <c r="F114" s="258"/>
      <c r="G114" s="258"/>
    </row>
    <row r="115" spans="1:7" ht="12.75">
      <c r="A115" s="258"/>
      <c r="B115" s="258"/>
      <c r="C115" s="258"/>
      <c r="D115" s="258"/>
      <c r="E115" s="274"/>
      <c r="F115" s="258"/>
      <c r="G115" s="258"/>
    </row>
    <row r="116" spans="1:7" ht="12.75">
      <c r="A116" s="258"/>
      <c r="B116" s="258"/>
      <c r="C116" s="258"/>
      <c r="D116" s="258"/>
      <c r="E116" s="274"/>
      <c r="F116" s="258"/>
      <c r="G116" s="258"/>
    </row>
  </sheetData>
  <mergeCells count="24">
    <mergeCell ref="C23:G23"/>
    <mergeCell ref="C37:G37"/>
    <mergeCell ref="C38:G38"/>
    <mergeCell ref="C39:G39"/>
    <mergeCell ref="C41:G41"/>
    <mergeCell ref="C25:G25"/>
    <mergeCell ref="C26:G26"/>
    <mergeCell ref="C28:G28"/>
    <mergeCell ref="C30:G30"/>
    <mergeCell ref="C34:G34"/>
    <mergeCell ref="C36:G36"/>
    <mergeCell ref="C16:G16"/>
    <mergeCell ref="C17:G17"/>
    <mergeCell ref="C19:G19"/>
    <mergeCell ref="C20:G20"/>
    <mergeCell ref="C22:G22"/>
    <mergeCell ref="C13:G13"/>
    <mergeCell ref="C15:G15"/>
    <mergeCell ref="A1:G1"/>
    <mergeCell ref="A3:B3"/>
    <mergeCell ref="A4:B4"/>
    <mergeCell ref="E4:G4"/>
    <mergeCell ref="C9:G9"/>
    <mergeCell ref="C11:G11"/>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 1565-51; Sušice – stavební úpravy v ulici Hájkova&amp;R&amp;9&amp;P/&amp;N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02953-DC34-4115-A6DC-7FFDBBF2B090}">
  <sheetPr>
    <tabColor rgb="FFFF0000"/>
  </sheetPr>
  <dimension ref="A1:J323"/>
  <sheetViews>
    <sheetView showZeros="0" view="pageBreakPreview" zoomScale="70" zoomScaleSheetLayoutView="70" workbookViewId="0" topLeftCell="A1">
      <pane ySplit="1" topLeftCell="A200" activePane="bottomLeft" state="frozen"/>
      <selection pane="topLeft" activeCell="L16" sqref="L16"/>
      <selection pane="bottomLeft" activeCell="I225" sqref="I225"/>
    </sheetView>
  </sheetViews>
  <sheetFormatPr defaultColWidth="9.00390625" defaultRowHeight="12.75"/>
  <cols>
    <col min="1" max="1" width="6.25390625" style="703" bestFit="1" customWidth="1"/>
    <col min="2" max="2" width="7.00390625" style="735" customWidth="1"/>
    <col min="3" max="3" width="67.00390625" style="736" customWidth="1"/>
    <col min="4" max="4" width="10.00390625" style="737" customWidth="1"/>
    <col min="5" max="5" width="10.375" style="737" bestFit="1" customWidth="1"/>
    <col min="6" max="6" width="4.00390625" style="735" bestFit="1" customWidth="1"/>
    <col min="7" max="7" width="8.00390625" style="738" customWidth="1"/>
    <col min="8" max="8" width="8.625" style="739" bestFit="1" customWidth="1"/>
    <col min="9" max="9" width="10.25390625" style="739" customWidth="1"/>
    <col min="10" max="10" width="4.25390625" style="736" customWidth="1"/>
    <col min="11" max="16384" width="9.125" style="703" customWidth="1"/>
  </cols>
  <sheetData>
    <row r="1" spans="1:10" ht="34.5" thickBot="1">
      <c r="A1" s="308" t="s">
        <v>2727</v>
      </c>
      <c r="B1" s="308" t="s">
        <v>2728</v>
      </c>
      <c r="C1" s="309" t="s">
        <v>2729</v>
      </c>
      <c r="D1" s="308" t="s">
        <v>2730</v>
      </c>
      <c r="E1" s="308" t="s">
        <v>2731</v>
      </c>
      <c r="F1" s="308" t="s">
        <v>2732</v>
      </c>
      <c r="G1" s="310" t="s">
        <v>2733</v>
      </c>
      <c r="H1" s="311" t="s">
        <v>2734</v>
      </c>
      <c r="I1" s="312" t="s">
        <v>2735</v>
      </c>
      <c r="J1" s="313"/>
    </row>
    <row r="2" spans="1:10" ht="12.75">
      <c r="A2" s="314"/>
      <c r="B2" s="315" t="s">
        <v>2</v>
      </c>
      <c r="C2" s="316" t="s">
        <v>2736</v>
      </c>
      <c r="D2" s="317"/>
      <c r="E2" s="317"/>
      <c r="F2" s="317"/>
      <c r="G2" s="318"/>
      <c r="H2" s="319"/>
      <c r="I2" s="319"/>
      <c r="J2" s="701"/>
    </row>
    <row r="3" spans="1:10" ht="12.75">
      <c r="A3" s="320"/>
      <c r="B3" s="321"/>
      <c r="C3" s="322"/>
      <c r="D3" s="323"/>
      <c r="E3" s="323"/>
      <c r="F3" s="323"/>
      <c r="G3" s="324"/>
      <c r="H3" s="325"/>
      <c r="I3" s="325"/>
      <c r="J3" s="701"/>
    </row>
    <row r="4" spans="1:10" ht="12.75">
      <c r="A4" s="326"/>
      <c r="B4" s="327" t="s">
        <v>2737</v>
      </c>
      <c r="C4" s="328" t="s">
        <v>2738</v>
      </c>
      <c r="D4" s="329"/>
      <c r="E4" s="330"/>
      <c r="F4" s="329"/>
      <c r="G4" s="329"/>
      <c r="H4" s="331"/>
      <c r="I4" s="331"/>
      <c r="J4" s="702"/>
    </row>
    <row r="5" spans="1:10" ht="12.75">
      <c r="A5" s="326"/>
      <c r="B5" s="326" t="s">
        <v>2739</v>
      </c>
      <c r="C5" s="332" t="s">
        <v>2740</v>
      </c>
      <c r="D5" s="333"/>
      <c r="E5" s="333"/>
      <c r="F5" s="333" t="s">
        <v>2741</v>
      </c>
      <c r="G5" s="329">
        <v>1</v>
      </c>
      <c r="H5" s="816"/>
      <c r="I5" s="331">
        <f aca="true" t="shared" si="0" ref="I5:I30">G5*H5</f>
        <v>0</v>
      </c>
      <c r="J5" s="702"/>
    </row>
    <row r="6" spans="1:10" ht="22.5">
      <c r="A6" s="326"/>
      <c r="B6" s="326" t="s">
        <v>2742</v>
      </c>
      <c r="C6" s="334" t="s">
        <v>2743</v>
      </c>
      <c r="D6" s="331"/>
      <c r="E6" s="333"/>
      <c r="F6" s="333" t="s">
        <v>2741</v>
      </c>
      <c r="G6" s="333">
        <v>1</v>
      </c>
      <c r="H6" s="816"/>
      <c r="I6" s="331">
        <f t="shared" si="0"/>
        <v>0</v>
      </c>
      <c r="J6" s="702"/>
    </row>
    <row r="7" spans="1:10" ht="22.5">
      <c r="A7" s="326"/>
      <c r="B7" s="326" t="s">
        <v>2744</v>
      </c>
      <c r="C7" s="335" t="s">
        <v>2745</v>
      </c>
      <c r="D7" s="333"/>
      <c r="E7" s="333"/>
      <c r="F7" s="329" t="s">
        <v>2741</v>
      </c>
      <c r="G7" s="333">
        <v>6</v>
      </c>
      <c r="H7" s="816"/>
      <c r="I7" s="331">
        <f t="shared" si="0"/>
        <v>0</v>
      </c>
      <c r="J7" s="702"/>
    </row>
    <row r="8" spans="1:10" ht="33.75">
      <c r="A8" s="326"/>
      <c r="B8" s="326" t="s">
        <v>2746</v>
      </c>
      <c r="C8" s="336" t="s">
        <v>2747</v>
      </c>
      <c r="D8" s="333"/>
      <c r="E8" s="333"/>
      <c r="F8" s="329" t="s">
        <v>2741</v>
      </c>
      <c r="G8" s="333">
        <v>6</v>
      </c>
      <c r="H8" s="816"/>
      <c r="I8" s="331">
        <f t="shared" si="0"/>
        <v>0</v>
      </c>
      <c r="J8" s="702"/>
    </row>
    <row r="9" spans="1:10" ht="22.5">
      <c r="A9" s="326"/>
      <c r="B9" s="326" t="s">
        <v>2748</v>
      </c>
      <c r="C9" s="337" t="s">
        <v>2749</v>
      </c>
      <c r="D9" s="338"/>
      <c r="E9" s="329"/>
      <c r="F9" s="329" t="s">
        <v>2741</v>
      </c>
      <c r="G9" s="339">
        <v>2</v>
      </c>
      <c r="H9" s="816"/>
      <c r="I9" s="331">
        <f t="shared" si="0"/>
        <v>0</v>
      </c>
      <c r="J9" s="702"/>
    </row>
    <row r="10" spans="1:10" ht="33.75">
      <c r="A10" s="326"/>
      <c r="B10" s="326" t="s">
        <v>2750</v>
      </c>
      <c r="C10" s="334" t="s">
        <v>2751</v>
      </c>
      <c r="D10" s="333"/>
      <c r="E10" s="333"/>
      <c r="F10" s="330" t="s">
        <v>2741</v>
      </c>
      <c r="G10" s="339">
        <v>2</v>
      </c>
      <c r="H10" s="816"/>
      <c r="I10" s="331">
        <f t="shared" si="0"/>
        <v>0</v>
      </c>
      <c r="J10" s="702"/>
    </row>
    <row r="11" spans="1:10" ht="45">
      <c r="A11" s="326"/>
      <c r="B11" s="326" t="s">
        <v>2752</v>
      </c>
      <c r="C11" s="334" t="s">
        <v>2753</v>
      </c>
      <c r="D11" s="330"/>
      <c r="E11" s="333"/>
      <c r="F11" s="333" t="s">
        <v>2741</v>
      </c>
      <c r="G11" s="333">
        <v>1</v>
      </c>
      <c r="H11" s="816"/>
      <c r="I11" s="331">
        <f t="shared" si="0"/>
        <v>0</v>
      </c>
      <c r="J11" s="702"/>
    </row>
    <row r="12" spans="1:10" ht="22.5">
      <c r="A12" s="326"/>
      <c r="B12" s="326" t="s">
        <v>2754</v>
      </c>
      <c r="C12" s="334" t="s">
        <v>2755</v>
      </c>
      <c r="D12" s="333"/>
      <c r="E12" s="333"/>
      <c r="F12" s="329" t="s">
        <v>2741</v>
      </c>
      <c r="G12" s="333">
        <v>2</v>
      </c>
      <c r="H12" s="816"/>
      <c r="I12" s="331">
        <f t="shared" si="0"/>
        <v>0</v>
      </c>
      <c r="J12" s="702"/>
    </row>
    <row r="13" spans="1:10" ht="22.5">
      <c r="A13" s="326"/>
      <c r="B13" s="326" t="s">
        <v>2756</v>
      </c>
      <c r="C13" s="334" t="s">
        <v>2757</v>
      </c>
      <c r="D13" s="329"/>
      <c r="E13" s="329"/>
      <c r="F13" s="330" t="s">
        <v>216</v>
      </c>
      <c r="G13" s="340">
        <v>3.5</v>
      </c>
      <c r="H13" s="816"/>
      <c r="I13" s="331">
        <f t="shared" si="0"/>
        <v>0</v>
      </c>
      <c r="J13" s="702"/>
    </row>
    <row r="14" spans="1:10" ht="22.5">
      <c r="A14" s="326"/>
      <c r="B14" s="326" t="s">
        <v>2758</v>
      </c>
      <c r="C14" s="337" t="s">
        <v>2759</v>
      </c>
      <c r="D14" s="338"/>
      <c r="E14" s="329"/>
      <c r="F14" s="329" t="s">
        <v>2741</v>
      </c>
      <c r="G14" s="333">
        <v>1</v>
      </c>
      <c r="H14" s="816"/>
      <c r="I14" s="331">
        <f t="shared" si="0"/>
        <v>0</v>
      </c>
      <c r="J14" s="702"/>
    </row>
    <row r="15" spans="1:10" ht="33.75">
      <c r="A15" s="326"/>
      <c r="B15" s="326" t="s">
        <v>2760</v>
      </c>
      <c r="C15" s="334" t="s">
        <v>2761</v>
      </c>
      <c r="D15" s="333"/>
      <c r="E15" s="333"/>
      <c r="F15" s="330" t="s">
        <v>2741</v>
      </c>
      <c r="G15" s="329">
        <v>1</v>
      </c>
      <c r="H15" s="816"/>
      <c r="I15" s="331">
        <f t="shared" si="0"/>
        <v>0</v>
      </c>
      <c r="J15" s="702"/>
    </row>
    <row r="16" spans="1:10" ht="22.5">
      <c r="A16" s="326"/>
      <c r="B16" s="326" t="s">
        <v>2762</v>
      </c>
      <c r="C16" s="337" t="s">
        <v>2763</v>
      </c>
      <c r="D16" s="329"/>
      <c r="E16" s="333"/>
      <c r="F16" s="329" t="s">
        <v>2741</v>
      </c>
      <c r="G16" s="329">
        <v>2</v>
      </c>
      <c r="H16" s="816"/>
      <c r="I16" s="331">
        <f t="shared" si="0"/>
        <v>0</v>
      </c>
      <c r="J16" s="702"/>
    </row>
    <row r="17" spans="1:10" ht="67.5">
      <c r="A17" s="326"/>
      <c r="B17" s="326" t="s">
        <v>2764</v>
      </c>
      <c r="C17" s="334" t="s">
        <v>2765</v>
      </c>
      <c r="D17" s="333"/>
      <c r="E17" s="333"/>
      <c r="F17" s="330" t="s">
        <v>2741</v>
      </c>
      <c r="G17" s="329">
        <v>1</v>
      </c>
      <c r="H17" s="816"/>
      <c r="I17" s="331">
        <f t="shared" si="0"/>
        <v>0</v>
      </c>
      <c r="J17" s="702"/>
    </row>
    <row r="18" spans="1:10" ht="12.75">
      <c r="A18" s="326"/>
      <c r="B18" s="326" t="s">
        <v>2766</v>
      </c>
      <c r="C18" s="332" t="s">
        <v>2767</v>
      </c>
      <c r="D18" s="341"/>
      <c r="E18" s="342"/>
      <c r="F18" s="333" t="s">
        <v>2741</v>
      </c>
      <c r="G18" s="329">
        <v>1</v>
      </c>
      <c r="H18" s="816"/>
      <c r="I18" s="331">
        <f t="shared" si="0"/>
        <v>0</v>
      </c>
      <c r="J18" s="702"/>
    </row>
    <row r="19" spans="1:10" ht="135">
      <c r="A19" s="326"/>
      <c r="B19" s="326" t="s">
        <v>2768</v>
      </c>
      <c r="C19" s="332" t="s">
        <v>2769</v>
      </c>
      <c r="D19" s="333"/>
      <c r="E19" s="333"/>
      <c r="F19" s="330" t="s">
        <v>2741</v>
      </c>
      <c r="G19" s="333">
        <v>1</v>
      </c>
      <c r="H19" s="816"/>
      <c r="I19" s="331">
        <f t="shared" si="0"/>
        <v>0</v>
      </c>
      <c r="J19" s="702"/>
    </row>
    <row r="20" spans="1:10" ht="22.5">
      <c r="A20" s="326"/>
      <c r="B20" s="326" t="s">
        <v>2770</v>
      </c>
      <c r="C20" s="334" t="s">
        <v>2771</v>
      </c>
      <c r="D20" s="343"/>
      <c r="E20" s="329"/>
      <c r="F20" s="330" t="s">
        <v>2741</v>
      </c>
      <c r="G20" s="339">
        <v>3</v>
      </c>
      <c r="H20" s="816"/>
      <c r="I20" s="331">
        <f t="shared" si="0"/>
        <v>0</v>
      </c>
      <c r="J20" s="702"/>
    </row>
    <row r="21" spans="1:10" ht="101.25">
      <c r="A21" s="326"/>
      <c r="B21" s="326" t="s">
        <v>2772</v>
      </c>
      <c r="C21" s="332" t="s">
        <v>2773</v>
      </c>
      <c r="D21" s="344" t="s">
        <v>4449</v>
      </c>
      <c r="E21" s="344" t="s">
        <v>4449</v>
      </c>
      <c r="F21" s="330" t="s">
        <v>2774</v>
      </c>
      <c r="G21" s="339">
        <v>1</v>
      </c>
      <c r="H21" s="816"/>
      <c r="I21" s="331">
        <f t="shared" si="0"/>
        <v>0</v>
      </c>
      <c r="J21" s="702"/>
    </row>
    <row r="22" spans="1:10" ht="22.5">
      <c r="A22" s="326"/>
      <c r="B22" s="326" t="s">
        <v>2775</v>
      </c>
      <c r="C22" s="335" t="s">
        <v>2776</v>
      </c>
      <c r="D22" s="333"/>
      <c r="E22" s="333"/>
      <c r="F22" s="329" t="s">
        <v>2741</v>
      </c>
      <c r="G22" s="339">
        <v>3</v>
      </c>
      <c r="H22" s="816"/>
      <c r="I22" s="331">
        <f t="shared" si="0"/>
        <v>0</v>
      </c>
      <c r="J22" s="702"/>
    </row>
    <row r="23" spans="1:10" ht="33.75">
      <c r="A23" s="326"/>
      <c r="B23" s="326" t="s">
        <v>2777</v>
      </c>
      <c r="C23" s="336" t="s">
        <v>2778</v>
      </c>
      <c r="D23" s="333"/>
      <c r="E23" s="333"/>
      <c r="F23" s="329" t="s">
        <v>2741</v>
      </c>
      <c r="G23" s="333">
        <v>3</v>
      </c>
      <c r="H23" s="816"/>
      <c r="I23" s="331">
        <f t="shared" si="0"/>
        <v>0</v>
      </c>
      <c r="J23" s="702"/>
    </row>
    <row r="24" spans="1:10" ht="22.5">
      <c r="A24" s="326"/>
      <c r="B24" s="326" t="s">
        <v>2779</v>
      </c>
      <c r="C24" s="334" t="s">
        <v>2780</v>
      </c>
      <c r="D24" s="329"/>
      <c r="E24" s="329"/>
      <c r="F24" s="330" t="s">
        <v>216</v>
      </c>
      <c r="G24" s="333">
        <v>1</v>
      </c>
      <c r="H24" s="816"/>
      <c r="I24" s="331">
        <f t="shared" si="0"/>
        <v>0</v>
      </c>
      <c r="J24" s="702"/>
    </row>
    <row r="25" spans="1:10" ht="112.5">
      <c r="A25" s="326"/>
      <c r="B25" s="326" t="s">
        <v>2781</v>
      </c>
      <c r="C25" s="334" t="s">
        <v>2782</v>
      </c>
      <c r="D25" s="333"/>
      <c r="E25" s="333"/>
      <c r="F25" s="330" t="s">
        <v>2741</v>
      </c>
      <c r="G25" s="333">
        <v>1</v>
      </c>
      <c r="H25" s="816"/>
      <c r="I25" s="331">
        <f t="shared" si="0"/>
        <v>0</v>
      </c>
      <c r="J25" s="702"/>
    </row>
    <row r="26" spans="1:10" ht="22.5">
      <c r="A26" s="326"/>
      <c r="B26" s="326" t="s">
        <v>2783</v>
      </c>
      <c r="C26" s="334" t="s">
        <v>2784</v>
      </c>
      <c r="D26" s="329"/>
      <c r="E26" s="329"/>
      <c r="F26" s="330" t="s">
        <v>216</v>
      </c>
      <c r="G26" s="340">
        <v>0.5</v>
      </c>
      <c r="H26" s="816"/>
      <c r="I26" s="331">
        <f t="shared" si="0"/>
        <v>0</v>
      </c>
      <c r="J26" s="702"/>
    </row>
    <row r="27" spans="1:10" ht="22.5">
      <c r="A27" s="326"/>
      <c r="B27" s="326" t="s">
        <v>2785</v>
      </c>
      <c r="C27" s="335" t="s">
        <v>2786</v>
      </c>
      <c r="D27" s="333"/>
      <c r="E27" s="333"/>
      <c r="F27" s="329" t="s">
        <v>2741</v>
      </c>
      <c r="G27" s="345">
        <v>1</v>
      </c>
      <c r="H27" s="816"/>
      <c r="I27" s="331">
        <f t="shared" si="0"/>
        <v>0</v>
      </c>
      <c r="J27" s="702"/>
    </row>
    <row r="28" spans="1:10" ht="33.75">
      <c r="A28" s="326"/>
      <c r="B28" s="326" t="s">
        <v>2787</v>
      </c>
      <c r="C28" s="336" t="s">
        <v>2788</v>
      </c>
      <c r="D28" s="333"/>
      <c r="E28" s="333"/>
      <c r="F28" s="329" t="s">
        <v>2741</v>
      </c>
      <c r="G28" s="329">
        <v>1</v>
      </c>
      <c r="H28" s="816"/>
      <c r="I28" s="331">
        <f t="shared" si="0"/>
        <v>0</v>
      </c>
      <c r="J28" s="702"/>
    </row>
    <row r="29" spans="1:10" ht="56.25">
      <c r="A29" s="326"/>
      <c r="B29" s="326" t="s">
        <v>2789</v>
      </c>
      <c r="C29" s="332" t="s">
        <v>2790</v>
      </c>
      <c r="D29" s="333"/>
      <c r="E29" s="333"/>
      <c r="F29" s="330" t="s">
        <v>2774</v>
      </c>
      <c r="G29" s="333">
        <v>2</v>
      </c>
      <c r="H29" s="816"/>
      <c r="I29" s="331">
        <f t="shared" si="0"/>
        <v>0</v>
      </c>
      <c r="J29" s="702"/>
    </row>
    <row r="30" spans="1:10" ht="33.75">
      <c r="A30" s="326"/>
      <c r="B30" s="326" t="s">
        <v>2791</v>
      </c>
      <c r="C30" s="334" t="s">
        <v>2792</v>
      </c>
      <c r="D30" s="329"/>
      <c r="E30" s="329"/>
      <c r="F30" s="333" t="s">
        <v>2774</v>
      </c>
      <c r="G30" s="333">
        <v>2</v>
      </c>
      <c r="H30" s="816"/>
      <c r="I30" s="331">
        <f t="shared" si="0"/>
        <v>0</v>
      </c>
      <c r="J30" s="702"/>
    </row>
    <row r="31" spans="1:10" ht="12.75">
      <c r="A31" s="326"/>
      <c r="B31" s="326"/>
      <c r="C31" s="332"/>
      <c r="D31" s="333"/>
      <c r="E31" s="333"/>
      <c r="F31" s="330"/>
      <c r="G31" s="333"/>
      <c r="H31" s="331"/>
      <c r="I31" s="331"/>
      <c r="J31" s="702"/>
    </row>
    <row r="32" spans="1:10" ht="12.75">
      <c r="A32" s="326"/>
      <c r="B32" s="327" t="s">
        <v>2793</v>
      </c>
      <c r="C32" s="328" t="s">
        <v>2794</v>
      </c>
      <c r="D32" s="333"/>
      <c r="E32" s="333"/>
      <c r="F32" s="330"/>
      <c r="G32" s="333"/>
      <c r="H32" s="331"/>
      <c r="I32" s="331"/>
      <c r="J32" s="702"/>
    </row>
    <row r="33" spans="1:10" ht="225">
      <c r="A33" s="326"/>
      <c r="B33" s="326" t="s">
        <v>2795</v>
      </c>
      <c r="C33" s="346" t="s">
        <v>2796</v>
      </c>
      <c r="D33" s="344" t="s">
        <v>4449</v>
      </c>
      <c r="E33" s="344" t="s">
        <v>4449</v>
      </c>
      <c r="F33" s="330" t="s">
        <v>2774</v>
      </c>
      <c r="G33" s="329">
        <v>1</v>
      </c>
      <c r="H33" s="816"/>
      <c r="I33" s="331">
        <f aca="true" t="shared" si="1" ref="I33:I44">G33*H33</f>
        <v>0</v>
      </c>
      <c r="J33" s="702"/>
    </row>
    <row r="34" spans="1:10" ht="56.25">
      <c r="A34" s="326"/>
      <c r="B34" s="326" t="s">
        <v>2797</v>
      </c>
      <c r="C34" s="334" t="s">
        <v>2798</v>
      </c>
      <c r="D34" s="329"/>
      <c r="E34" s="329"/>
      <c r="F34" s="330" t="s">
        <v>2741</v>
      </c>
      <c r="G34" s="333">
        <v>1</v>
      </c>
      <c r="H34" s="816"/>
      <c r="I34" s="331">
        <f t="shared" si="1"/>
        <v>0</v>
      </c>
      <c r="J34" s="702"/>
    </row>
    <row r="35" spans="1:10" ht="22.5">
      <c r="A35" s="326"/>
      <c r="B35" s="326" t="s">
        <v>2799</v>
      </c>
      <c r="C35" s="335" t="s">
        <v>2745</v>
      </c>
      <c r="D35" s="333"/>
      <c r="E35" s="333"/>
      <c r="F35" s="329" t="s">
        <v>2741</v>
      </c>
      <c r="G35" s="333">
        <v>9</v>
      </c>
      <c r="H35" s="816"/>
      <c r="I35" s="331">
        <f t="shared" si="1"/>
        <v>0</v>
      </c>
      <c r="J35" s="702"/>
    </row>
    <row r="36" spans="1:10" ht="33.75">
      <c r="A36" s="326"/>
      <c r="B36" s="326" t="s">
        <v>2800</v>
      </c>
      <c r="C36" s="336" t="s">
        <v>2747</v>
      </c>
      <c r="D36" s="333"/>
      <c r="E36" s="333"/>
      <c r="F36" s="329" t="s">
        <v>2741</v>
      </c>
      <c r="G36" s="333">
        <v>9</v>
      </c>
      <c r="H36" s="816"/>
      <c r="I36" s="331">
        <f t="shared" si="1"/>
        <v>0</v>
      </c>
      <c r="J36" s="702"/>
    </row>
    <row r="37" spans="1:10" ht="112.5">
      <c r="A37" s="326"/>
      <c r="B37" s="326" t="s">
        <v>2801</v>
      </c>
      <c r="C37" s="332" t="s">
        <v>2802</v>
      </c>
      <c r="D37" s="333"/>
      <c r="E37" s="333"/>
      <c r="F37" s="330" t="s">
        <v>2741</v>
      </c>
      <c r="G37" s="329">
        <v>2</v>
      </c>
      <c r="H37" s="816"/>
      <c r="I37" s="331">
        <f t="shared" si="1"/>
        <v>0</v>
      </c>
      <c r="J37" s="702"/>
    </row>
    <row r="38" spans="1:10" ht="78.75">
      <c r="A38" s="326"/>
      <c r="B38" s="326" t="s">
        <v>2803</v>
      </c>
      <c r="C38" s="332" t="s">
        <v>2804</v>
      </c>
      <c r="D38" s="329"/>
      <c r="E38" s="329"/>
      <c r="F38" s="333" t="s">
        <v>2774</v>
      </c>
      <c r="G38" s="329">
        <v>2</v>
      </c>
      <c r="H38" s="816"/>
      <c r="I38" s="331">
        <f t="shared" si="1"/>
        <v>0</v>
      </c>
      <c r="J38" s="702"/>
    </row>
    <row r="39" spans="1:10" ht="22.5">
      <c r="A39" s="326"/>
      <c r="B39" s="326" t="s">
        <v>2805</v>
      </c>
      <c r="C39" s="334" t="s">
        <v>2755</v>
      </c>
      <c r="D39" s="333"/>
      <c r="E39" s="333"/>
      <c r="F39" s="329" t="s">
        <v>2741</v>
      </c>
      <c r="G39" s="329">
        <v>8</v>
      </c>
      <c r="H39" s="816"/>
      <c r="I39" s="331">
        <f t="shared" si="1"/>
        <v>0</v>
      </c>
      <c r="J39" s="702"/>
    </row>
    <row r="40" spans="1:10" ht="22.5">
      <c r="A40" s="326"/>
      <c r="B40" s="326" t="s">
        <v>2806</v>
      </c>
      <c r="C40" s="334" t="s">
        <v>2757</v>
      </c>
      <c r="D40" s="329"/>
      <c r="E40" s="329"/>
      <c r="F40" s="330" t="s">
        <v>216</v>
      </c>
      <c r="G40" s="329">
        <v>30</v>
      </c>
      <c r="H40" s="816"/>
      <c r="I40" s="331">
        <f t="shared" si="1"/>
        <v>0</v>
      </c>
      <c r="J40" s="702"/>
    </row>
    <row r="41" spans="1:10" ht="168.75">
      <c r="A41" s="326"/>
      <c r="B41" s="326" t="s">
        <v>2807</v>
      </c>
      <c r="C41" s="347" t="s">
        <v>2808</v>
      </c>
      <c r="D41" s="329"/>
      <c r="E41" s="329"/>
      <c r="F41" s="329" t="s">
        <v>2774</v>
      </c>
      <c r="G41" s="333">
        <v>2</v>
      </c>
      <c r="H41" s="816"/>
      <c r="I41" s="331">
        <f t="shared" si="1"/>
        <v>0</v>
      </c>
      <c r="J41" s="702"/>
    </row>
    <row r="42" spans="1:10" ht="78.75">
      <c r="A42" s="326"/>
      <c r="B42" s="326" t="s">
        <v>2809</v>
      </c>
      <c r="C42" s="334" t="s">
        <v>2810</v>
      </c>
      <c r="D42" s="330"/>
      <c r="E42" s="333"/>
      <c r="F42" s="333" t="s">
        <v>2741</v>
      </c>
      <c r="G42" s="333">
        <v>2</v>
      </c>
      <c r="H42" s="816"/>
      <c r="I42" s="331">
        <f t="shared" si="1"/>
        <v>0</v>
      </c>
      <c r="J42" s="702"/>
    </row>
    <row r="43" spans="1:10" ht="22.5">
      <c r="A43" s="326"/>
      <c r="B43" s="326" t="s">
        <v>2811</v>
      </c>
      <c r="C43" s="334" t="s">
        <v>2812</v>
      </c>
      <c r="D43" s="333"/>
      <c r="E43" s="333"/>
      <c r="F43" s="329" t="s">
        <v>2741</v>
      </c>
      <c r="G43" s="329">
        <v>4</v>
      </c>
      <c r="H43" s="816"/>
      <c r="I43" s="331">
        <f t="shared" si="1"/>
        <v>0</v>
      </c>
      <c r="J43" s="702"/>
    </row>
    <row r="44" spans="1:10" ht="33.75">
      <c r="A44" s="326"/>
      <c r="B44" s="326" t="s">
        <v>2813</v>
      </c>
      <c r="C44" s="334" t="s">
        <v>2814</v>
      </c>
      <c r="D44" s="329"/>
      <c r="E44" s="329"/>
      <c r="F44" s="333" t="s">
        <v>2774</v>
      </c>
      <c r="G44" s="333">
        <v>12</v>
      </c>
      <c r="H44" s="816"/>
      <c r="I44" s="331">
        <f t="shared" si="1"/>
        <v>0</v>
      </c>
      <c r="J44" s="702"/>
    </row>
    <row r="45" spans="1:10" ht="12.75">
      <c r="A45" s="326"/>
      <c r="B45" s="326"/>
      <c r="C45" s="332"/>
      <c r="D45" s="333"/>
      <c r="E45" s="333"/>
      <c r="F45" s="329"/>
      <c r="G45" s="333"/>
      <c r="H45" s="331"/>
      <c r="I45" s="331"/>
      <c r="J45" s="702"/>
    </row>
    <row r="46" spans="1:10" ht="12.75">
      <c r="A46" s="326"/>
      <c r="B46" s="327" t="s">
        <v>2815</v>
      </c>
      <c r="C46" s="348" t="s">
        <v>2816</v>
      </c>
      <c r="D46" s="333"/>
      <c r="E46" s="333"/>
      <c r="F46" s="329"/>
      <c r="G46" s="333"/>
      <c r="H46" s="331"/>
      <c r="I46" s="331"/>
      <c r="J46" s="702"/>
    </row>
    <row r="47" spans="1:10" ht="56.25">
      <c r="A47" s="326"/>
      <c r="B47" s="326" t="s">
        <v>2817</v>
      </c>
      <c r="C47" s="332" t="s">
        <v>2818</v>
      </c>
      <c r="D47" s="333"/>
      <c r="E47" s="333"/>
      <c r="F47" s="329" t="s">
        <v>2741</v>
      </c>
      <c r="G47" s="333">
        <v>2</v>
      </c>
      <c r="H47" s="816"/>
      <c r="I47" s="331">
        <f aca="true" t="shared" si="2" ref="I47:I60">G47*H47</f>
        <v>0</v>
      </c>
      <c r="J47" s="702"/>
    </row>
    <row r="48" spans="1:10" ht="22.5">
      <c r="A48" s="326"/>
      <c r="B48" s="326" t="s">
        <v>2819</v>
      </c>
      <c r="C48" s="335" t="s">
        <v>2745</v>
      </c>
      <c r="D48" s="333"/>
      <c r="E48" s="333"/>
      <c r="F48" s="329" t="s">
        <v>2741</v>
      </c>
      <c r="G48" s="333">
        <v>7</v>
      </c>
      <c r="H48" s="816"/>
      <c r="I48" s="331">
        <f t="shared" si="2"/>
        <v>0</v>
      </c>
      <c r="J48" s="702"/>
    </row>
    <row r="49" spans="1:10" ht="33.75">
      <c r="A49" s="326"/>
      <c r="B49" s="326" t="s">
        <v>2820</v>
      </c>
      <c r="C49" s="336" t="s">
        <v>2747</v>
      </c>
      <c r="D49" s="333"/>
      <c r="E49" s="333"/>
      <c r="F49" s="329" t="s">
        <v>2741</v>
      </c>
      <c r="G49" s="333">
        <v>7</v>
      </c>
      <c r="H49" s="816"/>
      <c r="I49" s="331">
        <f t="shared" si="2"/>
        <v>0</v>
      </c>
      <c r="J49" s="702"/>
    </row>
    <row r="50" spans="1:10" ht="22.5">
      <c r="A50" s="326"/>
      <c r="B50" s="326" t="s">
        <v>2821</v>
      </c>
      <c r="C50" s="334" t="s">
        <v>2757</v>
      </c>
      <c r="D50" s="329"/>
      <c r="E50" s="329"/>
      <c r="F50" s="330" t="s">
        <v>216</v>
      </c>
      <c r="G50" s="339">
        <v>7</v>
      </c>
      <c r="H50" s="816"/>
      <c r="I50" s="331">
        <f t="shared" si="2"/>
        <v>0</v>
      </c>
      <c r="J50" s="702"/>
    </row>
    <row r="51" spans="1:10" ht="135">
      <c r="A51" s="326"/>
      <c r="B51" s="326" t="s">
        <v>2822</v>
      </c>
      <c r="C51" s="332" t="s">
        <v>2769</v>
      </c>
      <c r="D51" s="333"/>
      <c r="E51" s="333"/>
      <c r="F51" s="330" t="s">
        <v>2741</v>
      </c>
      <c r="G51" s="339">
        <v>2</v>
      </c>
      <c r="H51" s="816"/>
      <c r="I51" s="331">
        <f t="shared" si="2"/>
        <v>0</v>
      </c>
      <c r="J51" s="702"/>
    </row>
    <row r="52" spans="1:10" ht="22.5">
      <c r="A52" s="326"/>
      <c r="B52" s="326" t="s">
        <v>2823</v>
      </c>
      <c r="C52" s="337" t="s">
        <v>2749</v>
      </c>
      <c r="D52" s="338"/>
      <c r="E52" s="329"/>
      <c r="F52" s="329" t="s">
        <v>2741</v>
      </c>
      <c r="G52" s="339">
        <v>1</v>
      </c>
      <c r="H52" s="816"/>
      <c r="I52" s="331">
        <f t="shared" si="2"/>
        <v>0</v>
      </c>
      <c r="J52" s="702"/>
    </row>
    <row r="53" spans="1:10" ht="33.75">
      <c r="A53" s="326"/>
      <c r="B53" s="326" t="s">
        <v>2824</v>
      </c>
      <c r="C53" s="334" t="s">
        <v>2751</v>
      </c>
      <c r="D53" s="333"/>
      <c r="E53" s="333"/>
      <c r="F53" s="330" t="s">
        <v>2741</v>
      </c>
      <c r="G53" s="329">
        <v>1</v>
      </c>
      <c r="H53" s="816"/>
      <c r="I53" s="331">
        <f t="shared" si="2"/>
        <v>0</v>
      </c>
      <c r="J53" s="702"/>
    </row>
    <row r="54" spans="1:10" ht="22.5">
      <c r="A54" s="326"/>
      <c r="B54" s="326" t="s">
        <v>2825</v>
      </c>
      <c r="C54" s="337" t="s">
        <v>2763</v>
      </c>
      <c r="D54" s="329"/>
      <c r="E54" s="333"/>
      <c r="F54" s="329" t="s">
        <v>2741</v>
      </c>
      <c r="G54" s="329">
        <v>1</v>
      </c>
      <c r="H54" s="816"/>
      <c r="I54" s="331">
        <f t="shared" si="2"/>
        <v>0</v>
      </c>
      <c r="J54" s="702"/>
    </row>
    <row r="55" spans="1:10" ht="67.5">
      <c r="A55" s="326"/>
      <c r="B55" s="326" t="s">
        <v>2826</v>
      </c>
      <c r="C55" s="334" t="s">
        <v>2765</v>
      </c>
      <c r="D55" s="333"/>
      <c r="E55" s="333"/>
      <c r="F55" s="330" t="s">
        <v>2741</v>
      </c>
      <c r="G55" s="329">
        <v>1</v>
      </c>
      <c r="H55" s="816"/>
      <c r="I55" s="331">
        <f t="shared" si="2"/>
        <v>0</v>
      </c>
      <c r="J55" s="702"/>
    </row>
    <row r="56" spans="1:10" ht="22.5">
      <c r="A56" s="326"/>
      <c r="B56" s="326" t="s">
        <v>2827</v>
      </c>
      <c r="C56" s="334" t="s">
        <v>2755</v>
      </c>
      <c r="D56" s="333"/>
      <c r="E56" s="333"/>
      <c r="F56" s="329" t="s">
        <v>2741</v>
      </c>
      <c r="G56" s="329">
        <v>3</v>
      </c>
      <c r="H56" s="816"/>
      <c r="I56" s="331">
        <f t="shared" si="2"/>
        <v>0</v>
      </c>
      <c r="J56" s="702"/>
    </row>
    <row r="57" spans="1:10" ht="22.5">
      <c r="A57" s="326"/>
      <c r="B57" s="326" t="s">
        <v>2828</v>
      </c>
      <c r="C57" s="334" t="s">
        <v>2784</v>
      </c>
      <c r="D57" s="329"/>
      <c r="E57" s="329"/>
      <c r="F57" s="329" t="s">
        <v>216</v>
      </c>
      <c r="G57" s="340">
        <v>0.5</v>
      </c>
      <c r="H57" s="816"/>
      <c r="I57" s="331">
        <f t="shared" si="2"/>
        <v>0</v>
      </c>
      <c r="J57" s="702"/>
    </row>
    <row r="58" spans="1:10" ht="22.5">
      <c r="A58" s="326"/>
      <c r="B58" s="326" t="s">
        <v>2829</v>
      </c>
      <c r="C58" s="335" t="s">
        <v>2786</v>
      </c>
      <c r="D58" s="333"/>
      <c r="E58" s="333"/>
      <c r="F58" s="329" t="s">
        <v>2741</v>
      </c>
      <c r="G58" s="329">
        <v>1</v>
      </c>
      <c r="H58" s="816"/>
      <c r="I58" s="331">
        <f t="shared" si="2"/>
        <v>0</v>
      </c>
      <c r="J58" s="702"/>
    </row>
    <row r="59" spans="1:10" ht="33.75">
      <c r="A59" s="326"/>
      <c r="B59" s="326" t="s">
        <v>2830</v>
      </c>
      <c r="C59" s="336" t="s">
        <v>2788</v>
      </c>
      <c r="D59" s="333"/>
      <c r="E59" s="333"/>
      <c r="F59" s="329" t="s">
        <v>2741</v>
      </c>
      <c r="G59" s="329">
        <v>1</v>
      </c>
      <c r="H59" s="816"/>
      <c r="I59" s="331">
        <f t="shared" si="2"/>
        <v>0</v>
      </c>
      <c r="J59" s="702"/>
    </row>
    <row r="60" spans="1:10" ht="33.75">
      <c r="A60" s="326"/>
      <c r="B60" s="326" t="s">
        <v>2831</v>
      </c>
      <c r="C60" s="334" t="s">
        <v>2832</v>
      </c>
      <c r="D60" s="329"/>
      <c r="E60" s="329"/>
      <c r="F60" s="333" t="s">
        <v>2774</v>
      </c>
      <c r="G60" s="329">
        <v>2</v>
      </c>
      <c r="H60" s="816"/>
      <c r="I60" s="331">
        <f t="shared" si="2"/>
        <v>0</v>
      </c>
      <c r="J60" s="702"/>
    </row>
    <row r="61" spans="1:10" ht="12.75">
      <c r="A61" s="326"/>
      <c r="B61" s="326"/>
      <c r="C61" s="334"/>
      <c r="D61" s="329"/>
      <c r="E61" s="329"/>
      <c r="F61" s="329"/>
      <c r="G61" s="333"/>
      <c r="H61" s="331"/>
      <c r="I61" s="331"/>
      <c r="J61" s="702"/>
    </row>
    <row r="62" spans="1:10" ht="12.75">
      <c r="A62" s="326"/>
      <c r="B62" s="327" t="s">
        <v>2833</v>
      </c>
      <c r="C62" s="349" t="s">
        <v>2834</v>
      </c>
      <c r="D62" s="333"/>
      <c r="E62" s="333"/>
      <c r="F62" s="330"/>
      <c r="G62" s="333"/>
      <c r="H62" s="331"/>
      <c r="I62" s="331"/>
      <c r="J62" s="702"/>
    </row>
    <row r="63" spans="1:10" ht="22.5">
      <c r="A63" s="326"/>
      <c r="B63" s="326" t="s">
        <v>2835</v>
      </c>
      <c r="C63" s="334" t="s">
        <v>2836</v>
      </c>
      <c r="D63" s="329"/>
      <c r="E63" s="329"/>
      <c r="F63" s="330" t="s">
        <v>216</v>
      </c>
      <c r="G63" s="333">
        <v>5</v>
      </c>
      <c r="H63" s="816"/>
      <c r="I63" s="331">
        <f aca="true" t="shared" si="3" ref="I63:I80">G63*H63</f>
        <v>0</v>
      </c>
      <c r="J63" s="702"/>
    </row>
    <row r="64" spans="1:10" ht="22.5">
      <c r="A64" s="326"/>
      <c r="B64" s="326" t="s">
        <v>2837</v>
      </c>
      <c r="C64" s="335" t="s">
        <v>2776</v>
      </c>
      <c r="D64" s="333"/>
      <c r="E64" s="333"/>
      <c r="F64" s="329" t="s">
        <v>2741</v>
      </c>
      <c r="G64" s="329">
        <v>4</v>
      </c>
      <c r="H64" s="816"/>
      <c r="I64" s="331">
        <f t="shared" si="3"/>
        <v>0</v>
      </c>
      <c r="J64" s="702"/>
    </row>
    <row r="65" spans="1:10" ht="33.75">
      <c r="A65" s="326"/>
      <c r="B65" s="326" t="s">
        <v>2838</v>
      </c>
      <c r="C65" s="336" t="s">
        <v>2778</v>
      </c>
      <c r="D65" s="333"/>
      <c r="E65" s="333"/>
      <c r="F65" s="329" t="s">
        <v>2741</v>
      </c>
      <c r="G65" s="333">
        <v>4</v>
      </c>
      <c r="H65" s="816"/>
      <c r="I65" s="331">
        <f t="shared" si="3"/>
        <v>0</v>
      </c>
      <c r="J65" s="702"/>
    </row>
    <row r="66" spans="1:10" ht="112.5">
      <c r="A66" s="326"/>
      <c r="B66" s="326" t="s">
        <v>2839</v>
      </c>
      <c r="C66" s="332" t="s">
        <v>2840</v>
      </c>
      <c r="D66" s="333"/>
      <c r="E66" s="333"/>
      <c r="F66" s="330" t="s">
        <v>2741</v>
      </c>
      <c r="G66" s="329">
        <v>2</v>
      </c>
      <c r="H66" s="816"/>
      <c r="I66" s="331">
        <f t="shared" si="3"/>
        <v>0</v>
      </c>
      <c r="J66" s="702"/>
    </row>
    <row r="67" spans="1:10" ht="12.75">
      <c r="A67" s="326"/>
      <c r="B67" s="326" t="s">
        <v>2841</v>
      </c>
      <c r="C67" s="332" t="s">
        <v>2842</v>
      </c>
      <c r="D67" s="329"/>
      <c r="E67" s="329"/>
      <c r="F67" s="333" t="s">
        <v>2774</v>
      </c>
      <c r="G67" s="333">
        <v>1</v>
      </c>
      <c r="H67" s="816"/>
      <c r="I67" s="331">
        <f t="shared" si="3"/>
        <v>0</v>
      </c>
      <c r="J67" s="702"/>
    </row>
    <row r="68" spans="1:10" ht="22.5">
      <c r="A68" s="326"/>
      <c r="B68" s="350" t="s">
        <v>2843</v>
      </c>
      <c r="C68" s="334" t="s">
        <v>2844</v>
      </c>
      <c r="D68" s="333"/>
      <c r="E68" s="333"/>
      <c r="F68" s="329" t="s">
        <v>2741</v>
      </c>
      <c r="G68" s="333">
        <v>2</v>
      </c>
      <c r="H68" s="816"/>
      <c r="I68" s="331">
        <f t="shared" si="3"/>
        <v>0</v>
      </c>
      <c r="J68" s="702"/>
    </row>
    <row r="69" spans="1:10" ht="33.75">
      <c r="A69" s="326"/>
      <c r="B69" s="326" t="s">
        <v>2845</v>
      </c>
      <c r="C69" s="334" t="s">
        <v>2846</v>
      </c>
      <c r="D69" s="329"/>
      <c r="E69" s="329"/>
      <c r="F69" s="333" t="s">
        <v>2774</v>
      </c>
      <c r="G69" s="333">
        <v>2</v>
      </c>
      <c r="H69" s="816"/>
      <c r="I69" s="331">
        <f t="shared" si="3"/>
        <v>0</v>
      </c>
      <c r="J69" s="702"/>
    </row>
    <row r="70" spans="1:10" ht="22.5">
      <c r="A70" s="326"/>
      <c r="B70" s="326" t="s">
        <v>2847</v>
      </c>
      <c r="C70" s="334" t="s">
        <v>2848</v>
      </c>
      <c r="D70" s="329"/>
      <c r="E70" s="329"/>
      <c r="F70" s="330" t="s">
        <v>216</v>
      </c>
      <c r="G70" s="333">
        <v>1</v>
      </c>
      <c r="H70" s="816"/>
      <c r="I70" s="331">
        <f t="shared" si="3"/>
        <v>0</v>
      </c>
      <c r="J70" s="702"/>
    </row>
    <row r="71" spans="1:10" ht="22.5">
      <c r="A71" s="326"/>
      <c r="B71" s="326" t="s">
        <v>2849</v>
      </c>
      <c r="C71" s="334" t="s">
        <v>2850</v>
      </c>
      <c r="D71" s="333"/>
      <c r="E71" s="333"/>
      <c r="F71" s="329" t="s">
        <v>2741</v>
      </c>
      <c r="G71" s="329">
        <v>2</v>
      </c>
      <c r="H71" s="816"/>
      <c r="I71" s="331">
        <f t="shared" si="3"/>
        <v>0</v>
      </c>
      <c r="J71" s="702"/>
    </row>
    <row r="72" spans="1:10" ht="22.5">
      <c r="A72" s="326"/>
      <c r="B72" s="326" t="s">
        <v>2851</v>
      </c>
      <c r="C72" s="334" t="s">
        <v>2852</v>
      </c>
      <c r="D72" s="333"/>
      <c r="E72" s="333"/>
      <c r="F72" s="329" t="s">
        <v>216</v>
      </c>
      <c r="G72" s="329">
        <v>8</v>
      </c>
      <c r="H72" s="816"/>
      <c r="I72" s="331">
        <f t="shared" si="3"/>
        <v>0</v>
      </c>
      <c r="J72" s="702"/>
    </row>
    <row r="73" spans="1:10" ht="22.5">
      <c r="A73" s="326"/>
      <c r="B73" s="326" t="s">
        <v>2853</v>
      </c>
      <c r="C73" s="335" t="s">
        <v>2854</v>
      </c>
      <c r="D73" s="333"/>
      <c r="E73" s="333"/>
      <c r="F73" s="329" t="s">
        <v>2741</v>
      </c>
      <c r="G73" s="333">
        <v>7</v>
      </c>
      <c r="H73" s="816"/>
      <c r="I73" s="331">
        <f t="shared" si="3"/>
        <v>0</v>
      </c>
      <c r="J73" s="702"/>
    </row>
    <row r="74" spans="1:10" ht="33.75">
      <c r="A74" s="326"/>
      <c r="B74" s="326" t="s">
        <v>2855</v>
      </c>
      <c r="C74" s="336" t="s">
        <v>2856</v>
      </c>
      <c r="D74" s="333"/>
      <c r="E74" s="333"/>
      <c r="F74" s="329" t="s">
        <v>2741</v>
      </c>
      <c r="G74" s="333">
        <v>7</v>
      </c>
      <c r="H74" s="816"/>
      <c r="I74" s="331">
        <f t="shared" si="3"/>
        <v>0</v>
      </c>
      <c r="J74" s="702"/>
    </row>
    <row r="75" spans="1:10" ht="22.5">
      <c r="A75" s="326"/>
      <c r="B75" s="326" t="s">
        <v>2857</v>
      </c>
      <c r="C75" s="334" t="s">
        <v>2858</v>
      </c>
      <c r="D75" s="338"/>
      <c r="E75" s="329"/>
      <c r="F75" s="329" t="s">
        <v>2741</v>
      </c>
      <c r="G75" s="339">
        <v>3</v>
      </c>
      <c r="H75" s="816"/>
      <c r="I75" s="331">
        <f t="shared" si="3"/>
        <v>0</v>
      </c>
      <c r="J75" s="702"/>
    </row>
    <row r="76" spans="1:10" ht="90">
      <c r="A76" s="326"/>
      <c r="B76" s="326" t="s">
        <v>2859</v>
      </c>
      <c r="C76" s="347" t="s">
        <v>2860</v>
      </c>
      <c r="D76" s="333"/>
      <c r="E76" s="333"/>
      <c r="F76" s="330" t="s">
        <v>2774</v>
      </c>
      <c r="G76" s="339">
        <v>2</v>
      </c>
      <c r="H76" s="816"/>
      <c r="I76" s="331">
        <f t="shared" si="3"/>
        <v>0</v>
      </c>
      <c r="J76" s="702"/>
    </row>
    <row r="77" spans="1:10" ht="22.5">
      <c r="A77" s="326"/>
      <c r="B77" s="326" t="s">
        <v>2861</v>
      </c>
      <c r="C77" s="334" t="s">
        <v>2862</v>
      </c>
      <c r="D77" s="338"/>
      <c r="E77" s="329"/>
      <c r="F77" s="329" t="s">
        <v>2741</v>
      </c>
      <c r="G77" s="339">
        <v>1</v>
      </c>
      <c r="H77" s="816"/>
      <c r="I77" s="331">
        <f t="shared" si="3"/>
        <v>0</v>
      </c>
      <c r="J77" s="702"/>
    </row>
    <row r="78" spans="1:10" ht="12.75">
      <c r="A78" s="326"/>
      <c r="B78" s="326" t="s">
        <v>2863</v>
      </c>
      <c r="C78" s="334" t="s">
        <v>2864</v>
      </c>
      <c r="D78" s="343"/>
      <c r="E78" s="329"/>
      <c r="F78" s="330" t="s">
        <v>2741</v>
      </c>
      <c r="G78" s="329">
        <v>1</v>
      </c>
      <c r="H78" s="816"/>
      <c r="I78" s="331">
        <f t="shared" si="3"/>
        <v>0</v>
      </c>
      <c r="J78" s="702"/>
    </row>
    <row r="79" spans="1:10" ht="12.75">
      <c r="A79" s="326"/>
      <c r="B79" s="326" t="s">
        <v>2865</v>
      </c>
      <c r="C79" s="332" t="s">
        <v>2866</v>
      </c>
      <c r="D79" s="333"/>
      <c r="E79" s="333"/>
      <c r="F79" s="333" t="s">
        <v>2741</v>
      </c>
      <c r="G79" s="329">
        <v>1</v>
      </c>
      <c r="H79" s="816"/>
      <c r="I79" s="331">
        <f t="shared" si="3"/>
        <v>0</v>
      </c>
      <c r="J79" s="702"/>
    </row>
    <row r="80" spans="1:10" ht="33.75">
      <c r="A80" s="326"/>
      <c r="B80" s="326" t="s">
        <v>2867</v>
      </c>
      <c r="C80" s="334" t="s">
        <v>2868</v>
      </c>
      <c r="D80" s="329"/>
      <c r="E80" s="329"/>
      <c r="F80" s="333" t="s">
        <v>2774</v>
      </c>
      <c r="G80" s="333">
        <v>2</v>
      </c>
      <c r="H80" s="816"/>
      <c r="I80" s="331">
        <f t="shared" si="3"/>
        <v>0</v>
      </c>
      <c r="J80" s="702"/>
    </row>
    <row r="81" spans="1:10" ht="12.75">
      <c r="A81" s="326"/>
      <c r="B81" s="326"/>
      <c r="C81" s="336"/>
      <c r="D81" s="333"/>
      <c r="E81" s="333"/>
      <c r="F81" s="329"/>
      <c r="G81" s="333"/>
      <c r="H81" s="331"/>
      <c r="I81" s="331"/>
      <c r="J81" s="702"/>
    </row>
    <row r="82" spans="1:10" ht="12.75">
      <c r="A82" s="326"/>
      <c r="B82" s="327" t="s">
        <v>2869</v>
      </c>
      <c r="C82" s="349" t="s">
        <v>2870</v>
      </c>
      <c r="D82" s="333"/>
      <c r="E82" s="333"/>
      <c r="F82" s="330"/>
      <c r="G82" s="333"/>
      <c r="H82" s="331"/>
      <c r="I82" s="331"/>
      <c r="J82" s="702"/>
    </row>
    <row r="83" spans="1:10" ht="382.5">
      <c r="A83" s="351"/>
      <c r="B83" s="351" t="s">
        <v>2871</v>
      </c>
      <c r="C83" s="352" t="s">
        <v>2872</v>
      </c>
      <c r="D83" s="344" t="s">
        <v>4449</v>
      </c>
      <c r="E83" s="344" t="s">
        <v>4449</v>
      </c>
      <c r="F83" s="353" t="s">
        <v>2774</v>
      </c>
      <c r="G83" s="353">
        <v>1</v>
      </c>
      <c r="H83" s="817"/>
      <c r="I83" s="354">
        <f aca="true" t="shared" si="4" ref="I83:I117">G83*H83</f>
        <v>0</v>
      </c>
      <c r="J83" s="702"/>
    </row>
    <row r="84" spans="1:10" ht="236.25">
      <c r="A84" s="355"/>
      <c r="B84" s="355"/>
      <c r="C84" s="356" t="s">
        <v>2873</v>
      </c>
      <c r="D84" s="357"/>
      <c r="E84" s="358"/>
      <c r="F84" s="358"/>
      <c r="G84" s="358"/>
      <c r="H84" s="359"/>
      <c r="I84" s="359"/>
      <c r="J84" s="702"/>
    </row>
    <row r="85" spans="1:10" ht="45">
      <c r="A85" s="326"/>
      <c r="B85" s="326" t="s">
        <v>2874</v>
      </c>
      <c r="C85" s="334" t="s">
        <v>2875</v>
      </c>
      <c r="D85" s="333"/>
      <c r="E85" s="333"/>
      <c r="F85" s="329" t="s">
        <v>2741</v>
      </c>
      <c r="G85" s="329">
        <v>8</v>
      </c>
      <c r="H85" s="816"/>
      <c r="I85" s="331">
        <f t="shared" si="4"/>
        <v>0</v>
      </c>
      <c r="J85" s="702"/>
    </row>
    <row r="86" spans="1:10" ht="12.75">
      <c r="A86" s="326"/>
      <c r="B86" s="326" t="s">
        <v>2876</v>
      </c>
      <c r="C86" s="336" t="s">
        <v>2877</v>
      </c>
      <c r="D86" s="333"/>
      <c r="E86" s="333"/>
      <c r="F86" s="329"/>
      <c r="G86" s="333"/>
      <c r="H86" s="816"/>
      <c r="I86" s="331">
        <f t="shared" si="4"/>
        <v>0</v>
      </c>
      <c r="J86" s="702"/>
    </row>
    <row r="87" spans="1:10" ht="22.5">
      <c r="A87" s="326"/>
      <c r="B87" s="326" t="s">
        <v>2878</v>
      </c>
      <c r="C87" s="334" t="s">
        <v>2879</v>
      </c>
      <c r="D87" s="333"/>
      <c r="E87" s="333"/>
      <c r="F87" s="329" t="s">
        <v>2741</v>
      </c>
      <c r="G87" s="329">
        <v>1</v>
      </c>
      <c r="H87" s="816"/>
      <c r="I87" s="331">
        <f t="shared" si="4"/>
        <v>0</v>
      </c>
      <c r="J87" s="702"/>
    </row>
    <row r="88" spans="1:10" ht="22.5">
      <c r="A88" s="326"/>
      <c r="B88" s="326" t="s">
        <v>2880</v>
      </c>
      <c r="C88" s="334" t="s">
        <v>2844</v>
      </c>
      <c r="D88" s="333"/>
      <c r="E88" s="333"/>
      <c r="F88" s="333" t="s">
        <v>2741</v>
      </c>
      <c r="G88" s="329">
        <v>2</v>
      </c>
      <c r="H88" s="816"/>
      <c r="I88" s="331">
        <f t="shared" si="4"/>
        <v>0</v>
      </c>
      <c r="J88" s="702"/>
    </row>
    <row r="89" spans="1:10" ht="22.5">
      <c r="A89" s="326"/>
      <c r="B89" s="326" t="s">
        <v>2881</v>
      </c>
      <c r="C89" s="334" t="s">
        <v>2882</v>
      </c>
      <c r="D89" s="333"/>
      <c r="E89" s="333"/>
      <c r="F89" s="330" t="s">
        <v>216</v>
      </c>
      <c r="G89" s="329">
        <v>6</v>
      </c>
      <c r="H89" s="816"/>
      <c r="I89" s="331">
        <f t="shared" si="4"/>
        <v>0</v>
      </c>
      <c r="J89" s="702"/>
    </row>
    <row r="90" spans="1:10" ht="22.5">
      <c r="A90" s="326"/>
      <c r="B90" s="326" t="s">
        <v>2883</v>
      </c>
      <c r="C90" s="334" t="s">
        <v>2884</v>
      </c>
      <c r="D90" s="333"/>
      <c r="E90" s="333"/>
      <c r="F90" s="333" t="s">
        <v>2741</v>
      </c>
      <c r="G90" s="333">
        <v>3</v>
      </c>
      <c r="H90" s="816"/>
      <c r="I90" s="331">
        <f t="shared" si="4"/>
        <v>0</v>
      </c>
      <c r="J90" s="702"/>
    </row>
    <row r="91" spans="1:10" ht="22.5">
      <c r="A91" s="326"/>
      <c r="B91" s="326" t="s">
        <v>2885</v>
      </c>
      <c r="C91" s="337" t="s">
        <v>2886</v>
      </c>
      <c r="D91" s="329"/>
      <c r="E91" s="333"/>
      <c r="F91" s="329" t="s">
        <v>2741</v>
      </c>
      <c r="G91" s="333">
        <v>4</v>
      </c>
      <c r="H91" s="816"/>
      <c r="I91" s="331">
        <f t="shared" si="4"/>
        <v>0</v>
      </c>
      <c r="J91" s="702"/>
    </row>
    <row r="92" spans="1:10" ht="112.5">
      <c r="A92" s="326"/>
      <c r="B92" s="326" t="s">
        <v>2887</v>
      </c>
      <c r="C92" s="334" t="s">
        <v>2888</v>
      </c>
      <c r="D92" s="333"/>
      <c r="E92" s="333"/>
      <c r="F92" s="330" t="s">
        <v>2741</v>
      </c>
      <c r="G92" s="329">
        <v>2</v>
      </c>
      <c r="H92" s="816"/>
      <c r="I92" s="331">
        <f t="shared" si="4"/>
        <v>0</v>
      </c>
      <c r="J92" s="702"/>
    </row>
    <row r="93" spans="1:10" ht="22.5">
      <c r="A93" s="326"/>
      <c r="B93" s="326" t="s">
        <v>2889</v>
      </c>
      <c r="C93" s="334" t="s">
        <v>2890</v>
      </c>
      <c r="D93" s="329"/>
      <c r="E93" s="329"/>
      <c r="F93" s="330" t="s">
        <v>2741</v>
      </c>
      <c r="G93" s="329">
        <v>2</v>
      </c>
      <c r="H93" s="816"/>
      <c r="I93" s="331">
        <f t="shared" si="4"/>
        <v>0</v>
      </c>
      <c r="J93" s="702"/>
    </row>
    <row r="94" spans="1:10" ht="22.5">
      <c r="A94" s="326"/>
      <c r="B94" s="326" t="s">
        <v>2891</v>
      </c>
      <c r="C94" s="334" t="s">
        <v>2892</v>
      </c>
      <c r="D94" s="333"/>
      <c r="E94" s="333"/>
      <c r="F94" s="330" t="s">
        <v>216</v>
      </c>
      <c r="G94" s="333">
        <v>1</v>
      </c>
      <c r="H94" s="816"/>
      <c r="I94" s="331">
        <f t="shared" si="4"/>
        <v>0</v>
      </c>
      <c r="J94" s="702"/>
    </row>
    <row r="95" spans="1:10" ht="22.5">
      <c r="A95" s="326"/>
      <c r="B95" s="326" t="s">
        <v>2893</v>
      </c>
      <c r="C95" s="337" t="s">
        <v>2894</v>
      </c>
      <c r="D95" s="329"/>
      <c r="E95" s="333"/>
      <c r="F95" s="329" t="s">
        <v>2741</v>
      </c>
      <c r="G95" s="333">
        <v>1</v>
      </c>
      <c r="H95" s="816"/>
      <c r="I95" s="331">
        <f t="shared" si="4"/>
        <v>0</v>
      </c>
      <c r="J95" s="702"/>
    </row>
    <row r="96" spans="1:10" ht="67.5">
      <c r="A96" s="326"/>
      <c r="B96" s="326" t="s">
        <v>2895</v>
      </c>
      <c r="C96" s="334" t="s">
        <v>2896</v>
      </c>
      <c r="D96" s="333"/>
      <c r="E96" s="333"/>
      <c r="F96" s="330" t="s">
        <v>2741</v>
      </c>
      <c r="G96" s="339">
        <v>1</v>
      </c>
      <c r="H96" s="816"/>
      <c r="I96" s="331">
        <f t="shared" si="4"/>
        <v>0</v>
      </c>
      <c r="J96" s="702"/>
    </row>
    <row r="97" spans="1:10" ht="45">
      <c r="A97" s="326"/>
      <c r="B97" s="326" t="s">
        <v>2897</v>
      </c>
      <c r="C97" s="334" t="s">
        <v>2898</v>
      </c>
      <c r="D97" s="333"/>
      <c r="E97" s="333"/>
      <c r="F97" s="329" t="s">
        <v>2741</v>
      </c>
      <c r="G97" s="339">
        <v>2</v>
      </c>
      <c r="H97" s="816"/>
      <c r="I97" s="331">
        <f t="shared" si="4"/>
        <v>0</v>
      </c>
      <c r="J97" s="702"/>
    </row>
    <row r="98" spans="1:10" ht="12.75">
      <c r="A98" s="326"/>
      <c r="B98" s="326" t="s">
        <v>2899</v>
      </c>
      <c r="C98" s="336" t="s">
        <v>2877</v>
      </c>
      <c r="D98" s="333"/>
      <c r="E98" s="333"/>
      <c r="F98" s="329"/>
      <c r="G98" s="339"/>
      <c r="H98" s="816"/>
      <c r="I98" s="331">
        <f t="shared" si="4"/>
        <v>0</v>
      </c>
      <c r="J98" s="702"/>
    </row>
    <row r="99" spans="1:10" ht="101.25">
      <c r="A99" s="326"/>
      <c r="B99" s="326" t="s">
        <v>2900</v>
      </c>
      <c r="C99" s="332" t="s">
        <v>2901</v>
      </c>
      <c r="D99" s="344" t="s">
        <v>4449</v>
      </c>
      <c r="E99" s="344" t="s">
        <v>4449</v>
      </c>
      <c r="F99" s="330" t="s">
        <v>2774</v>
      </c>
      <c r="G99" s="329">
        <v>1</v>
      </c>
      <c r="H99" s="816"/>
      <c r="I99" s="331">
        <f t="shared" si="4"/>
        <v>0</v>
      </c>
      <c r="J99" s="702"/>
    </row>
    <row r="100" spans="1:10" ht="56.25">
      <c r="A100" s="326"/>
      <c r="B100" s="326" t="s">
        <v>2902</v>
      </c>
      <c r="C100" s="334" t="s">
        <v>2903</v>
      </c>
      <c r="D100" s="329"/>
      <c r="E100" s="329"/>
      <c r="F100" s="330" t="s">
        <v>2741</v>
      </c>
      <c r="G100" s="333">
        <v>1</v>
      </c>
      <c r="H100" s="816"/>
      <c r="I100" s="331">
        <f t="shared" si="4"/>
        <v>0</v>
      </c>
      <c r="J100" s="702"/>
    </row>
    <row r="101" spans="1:10" ht="22.5">
      <c r="A101" s="326"/>
      <c r="B101" s="326" t="s">
        <v>2904</v>
      </c>
      <c r="C101" s="337" t="s">
        <v>2905</v>
      </c>
      <c r="D101" s="338"/>
      <c r="E101" s="329"/>
      <c r="F101" s="329" t="s">
        <v>2741</v>
      </c>
      <c r="G101" s="333">
        <v>1</v>
      </c>
      <c r="H101" s="816"/>
      <c r="I101" s="331">
        <f t="shared" si="4"/>
        <v>0</v>
      </c>
      <c r="J101" s="702"/>
    </row>
    <row r="102" spans="1:10" ht="45">
      <c r="A102" s="326"/>
      <c r="B102" s="326" t="s">
        <v>2906</v>
      </c>
      <c r="C102" s="334" t="s">
        <v>2907</v>
      </c>
      <c r="D102" s="333"/>
      <c r="E102" s="333"/>
      <c r="F102" s="330" t="s">
        <v>2741</v>
      </c>
      <c r="G102" s="329">
        <v>1</v>
      </c>
      <c r="H102" s="816"/>
      <c r="I102" s="331">
        <f t="shared" si="4"/>
        <v>0</v>
      </c>
      <c r="J102" s="702"/>
    </row>
    <row r="103" spans="1:10" ht="123.75">
      <c r="A103" s="326"/>
      <c r="B103" s="326" t="s">
        <v>2908</v>
      </c>
      <c r="C103" s="332" t="s">
        <v>2909</v>
      </c>
      <c r="D103" s="333"/>
      <c r="E103" s="333"/>
      <c r="F103" s="330" t="s">
        <v>2741</v>
      </c>
      <c r="G103" s="329">
        <v>1</v>
      </c>
      <c r="H103" s="816"/>
      <c r="I103" s="331">
        <f t="shared" si="4"/>
        <v>0</v>
      </c>
      <c r="J103" s="702"/>
    </row>
    <row r="104" spans="1:10" ht="22.5">
      <c r="A104" s="326"/>
      <c r="B104" s="326" t="s">
        <v>2910</v>
      </c>
      <c r="C104" s="334" t="s">
        <v>2911</v>
      </c>
      <c r="D104" s="333"/>
      <c r="E104" s="333"/>
      <c r="F104" s="330" t="s">
        <v>216</v>
      </c>
      <c r="G104" s="333">
        <v>3</v>
      </c>
      <c r="H104" s="816"/>
      <c r="I104" s="331">
        <f t="shared" si="4"/>
        <v>0</v>
      </c>
      <c r="J104" s="702"/>
    </row>
    <row r="105" spans="1:10" ht="22.5">
      <c r="A105" s="326"/>
      <c r="B105" s="326" t="s">
        <v>2912</v>
      </c>
      <c r="C105" s="334" t="s">
        <v>2771</v>
      </c>
      <c r="D105" s="329"/>
      <c r="E105" s="329"/>
      <c r="F105" s="330" t="s">
        <v>2741</v>
      </c>
      <c r="G105" s="333">
        <v>1</v>
      </c>
      <c r="H105" s="816"/>
      <c r="I105" s="331">
        <f t="shared" si="4"/>
        <v>0</v>
      </c>
      <c r="J105" s="702"/>
    </row>
    <row r="106" spans="1:10" ht="45">
      <c r="A106" s="326"/>
      <c r="B106" s="326" t="s">
        <v>2913</v>
      </c>
      <c r="C106" s="334" t="s">
        <v>2875</v>
      </c>
      <c r="D106" s="333"/>
      <c r="E106" s="333"/>
      <c r="F106" s="329" t="s">
        <v>2741</v>
      </c>
      <c r="G106" s="333">
        <v>1</v>
      </c>
      <c r="H106" s="816"/>
      <c r="I106" s="331">
        <f t="shared" si="4"/>
        <v>0</v>
      </c>
      <c r="J106" s="702"/>
    </row>
    <row r="107" spans="1:10" ht="12.75">
      <c r="A107" s="326"/>
      <c r="B107" s="326" t="s">
        <v>2914</v>
      </c>
      <c r="C107" s="332" t="s">
        <v>2877</v>
      </c>
      <c r="D107" s="333"/>
      <c r="E107" s="333"/>
      <c r="F107" s="330"/>
      <c r="G107" s="333"/>
      <c r="H107" s="816"/>
      <c r="I107" s="331">
        <f t="shared" si="4"/>
        <v>0</v>
      </c>
      <c r="J107" s="702"/>
    </row>
    <row r="108" spans="1:10" ht="22.5">
      <c r="A108" s="326"/>
      <c r="B108" s="326" t="s">
        <v>2915</v>
      </c>
      <c r="C108" s="334" t="s">
        <v>2743</v>
      </c>
      <c r="D108" s="331"/>
      <c r="E108" s="333"/>
      <c r="F108" s="333" t="s">
        <v>2741</v>
      </c>
      <c r="G108" s="329">
        <v>1</v>
      </c>
      <c r="H108" s="816"/>
      <c r="I108" s="331">
        <f t="shared" si="4"/>
        <v>0</v>
      </c>
      <c r="J108" s="702"/>
    </row>
    <row r="109" spans="1:10" ht="12.75">
      <c r="A109" s="326"/>
      <c r="B109" s="326" t="s">
        <v>2916</v>
      </c>
      <c r="C109" s="334" t="s">
        <v>2917</v>
      </c>
      <c r="D109" s="329"/>
      <c r="E109" s="329"/>
      <c r="F109" s="333" t="s">
        <v>2741</v>
      </c>
      <c r="G109" s="329">
        <v>1</v>
      </c>
      <c r="H109" s="816"/>
      <c r="I109" s="331">
        <f t="shared" si="4"/>
        <v>0</v>
      </c>
      <c r="J109" s="702"/>
    </row>
    <row r="110" spans="1:10" ht="33.75">
      <c r="A110" s="326"/>
      <c r="B110" s="326" t="s">
        <v>2918</v>
      </c>
      <c r="C110" s="334" t="s">
        <v>2919</v>
      </c>
      <c r="D110" s="329"/>
      <c r="E110" s="329"/>
      <c r="F110" s="333" t="s">
        <v>2774</v>
      </c>
      <c r="G110" s="329">
        <v>1</v>
      </c>
      <c r="H110" s="816"/>
      <c r="I110" s="331">
        <f t="shared" si="4"/>
        <v>0</v>
      </c>
      <c r="J110" s="702"/>
    </row>
    <row r="111" spans="1:10" ht="33.75">
      <c r="A111" s="326"/>
      <c r="B111" s="326" t="s">
        <v>2920</v>
      </c>
      <c r="C111" s="334" t="s">
        <v>2921</v>
      </c>
      <c r="D111" s="329"/>
      <c r="E111" s="329"/>
      <c r="F111" s="333" t="s">
        <v>2774</v>
      </c>
      <c r="G111" s="339">
        <v>2</v>
      </c>
      <c r="H111" s="816"/>
      <c r="I111" s="331">
        <f t="shared" si="4"/>
        <v>0</v>
      </c>
      <c r="J111" s="702"/>
    </row>
    <row r="112" spans="1:10" ht="45">
      <c r="A112" s="326"/>
      <c r="B112" s="326" t="s">
        <v>2922</v>
      </c>
      <c r="C112" s="334" t="s">
        <v>2923</v>
      </c>
      <c r="D112" s="333"/>
      <c r="E112" s="333"/>
      <c r="F112" s="330" t="s">
        <v>2741</v>
      </c>
      <c r="G112" s="329">
        <v>2</v>
      </c>
      <c r="H112" s="816"/>
      <c r="I112" s="331">
        <f t="shared" si="4"/>
        <v>0</v>
      </c>
      <c r="J112" s="702"/>
    </row>
    <row r="113" spans="1:10" ht="22.5">
      <c r="A113" s="326"/>
      <c r="B113" s="326" t="s">
        <v>2924</v>
      </c>
      <c r="C113" s="334" t="s">
        <v>2925</v>
      </c>
      <c r="D113" s="329"/>
      <c r="E113" s="329"/>
      <c r="F113" s="329" t="s">
        <v>2741</v>
      </c>
      <c r="G113" s="329">
        <v>1</v>
      </c>
      <c r="H113" s="816"/>
      <c r="I113" s="331">
        <f t="shared" si="4"/>
        <v>0</v>
      </c>
      <c r="J113" s="702"/>
    </row>
    <row r="114" spans="1:10" ht="22.5">
      <c r="A114" s="326"/>
      <c r="B114" s="326" t="s">
        <v>2926</v>
      </c>
      <c r="C114" s="332" t="s">
        <v>2927</v>
      </c>
      <c r="D114" s="333"/>
      <c r="E114" s="333"/>
      <c r="F114" s="329" t="s">
        <v>2741</v>
      </c>
      <c r="G114" s="329">
        <v>2</v>
      </c>
      <c r="H114" s="816"/>
      <c r="I114" s="331">
        <f t="shared" si="4"/>
        <v>0</v>
      </c>
      <c r="J114" s="702"/>
    </row>
    <row r="115" spans="1:10" ht="12.75">
      <c r="A115" s="326"/>
      <c r="B115" s="326" t="s">
        <v>2928</v>
      </c>
      <c r="C115" s="332" t="s">
        <v>2929</v>
      </c>
      <c r="D115" s="341"/>
      <c r="E115" s="342"/>
      <c r="F115" s="333" t="s">
        <v>2741</v>
      </c>
      <c r="G115" s="329">
        <v>1</v>
      </c>
      <c r="H115" s="816"/>
      <c r="I115" s="331">
        <f t="shared" si="4"/>
        <v>0</v>
      </c>
      <c r="J115" s="702"/>
    </row>
    <row r="116" spans="1:10" ht="101.25">
      <c r="A116" s="326"/>
      <c r="B116" s="326" t="s">
        <v>2930</v>
      </c>
      <c r="C116" s="332" t="s">
        <v>2931</v>
      </c>
      <c r="D116" s="344" t="s">
        <v>4449</v>
      </c>
      <c r="E116" s="344" t="s">
        <v>4449</v>
      </c>
      <c r="F116" s="329" t="s">
        <v>2741</v>
      </c>
      <c r="G116" s="333">
        <v>1</v>
      </c>
      <c r="H116" s="816"/>
      <c r="I116" s="331">
        <f t="shared" si="4"/>
        <v>0</v>
      </c>
      <c r="J116" s="702"/>
    </row>
    <row r="117" spans="1:10" ht="56.25">
      <c r="A117" s="326"/>
      <c r="B117" s="326" t="s">
        <v>2932</v>
      </c>
      <c r="C117" s="332" t="s">
        <v>2933</v>
      </c>
      <c r="D117" s="333"/>
      <c r="E117" s="333"/>
      <c r="F117" s="330" t="s">
        <v>2774</v>
      </c>
      <c r="G117" s="333">
        <v>4</v>
      </c>
      <c r="H117" s="816"/>
      <c r="I117" s="331">
        <f t="shared" si="4"/>
        <v>0</v>
      </c>
      <c r="J117" s="702"/>
    </row>
    <row r="118" spans="1:10" ht="12.75">
      <c r="A118" s="326"/>
      <c r="B118" s="326"/>
      <c r="C118" s="332"/>
      <c r="D118" s="333"/>
      <c r="E118" s="333"/>
      <c r="F118" s="330"/>
      <c r="G118" s="329"/>
      <c r="H118" s="331"/>
      <c r="I118" s="331"/>
      <c r="J118" s="702"/>
    </row>
    <row r="119" spans="1:10" ht="12.75">
      <c r="A119" s="326"/>
      <c r="B119" s="327" t="s">
        <v>2934</v>
      </c>
      <c r="C119" s="328" t="s">
        <v>2935</v>
      </c>
      <c r="D119" s="329"/>
      <c r="E119" s="329"/>
      <c r="F119" s="329"/>
      <c r="G119" s="329"/>
      <c r="H119" s="331"/>
      <c r="I119" s="331"/>
      <c r="J119" s="702"/>
    </row>
    <row r="120" spans="1:10" ht="123.75">
      <c r="A120" s="326"/>
      <c r="B120" s="326" t="s">
        <v>2936</v>
      </c>
      <c r="C120" s="332" t="s">
        <v>2909</v>
      </c>
      <c r="D120" s="333"/>
      <c r="E120" s="333"/>
      <c r="F120" s="330" t="s">
        <v>2741</v>
      </c>
      <c r="G120" s="329">
        <v>1</v>
      </c>
      <c r="H120" s="816"/>
      <c r="I120" s="331">
        <f aca="true" t="shared" si="5" ref="I120:I129">G120*H120</f>
        <v>0</v>
      </c>
      <c r="J120" s="702"/>
    </row>
    <row r="121" spans="1:10" ht="56.25">
      <c r="A121" s="326"/>
      <c r="B121" s="326" t="s">
        <v>2937</v>
      </c>
      <c r="C121" s="360" t="s">
        <v>2938</v>
      </c>
      <c r="D121" s="361"/>
      <c r="E121" s="361"/>
      <c r="F121" s="361" t="s">
        <v>2741</v>
      </c>
      <c r="G121" s="333">
        <v>1</v>
      </c>
      <c r="H121" s="816"/>
      <c r="I121" s="331">
        <f t="shared" si="5"/>
        <v>0</v>
      </c>
      <c r="J121" s="702"/>
    </row>
    <row r="122" spans="1:10" ht="78.75">
      <c r="A122" s="326"/>
      <c r="B122" s="326" t="s">
        <v>2939</v>
      </c>
      <c r="C122" s="334" t="s">
        <v>2940</v>
      </c>
      <c r="D122" s="330"/>
      <c r="E122" s="333"/>
      <c r="F122" s="333" t="s">
        <v>2741</v>
      </c>
      <c r="G122" s="333">
        <v>1</v>
      </c>
      <c r="H122" s="816"/>
      <c r="I122" s="331">
        <f t="shared" si="5"/>
        <v>0</v>
      </c>
      <c r="J122" s="702"/>
    </row>
    <row r="123" spans="1:10" ht="225">
      <c r="A123" s="326"/>
      <c r="B123" s="326" t="s">
        <v>2941</v>
      </c>
      <c r="C123" s="346" t="s">
        <v>2942</v>
      </c>
      <c r="D123" s="344" t="s">
        <v>4449</v>
      </c>
      <c r="E123" s="344" t="s">
        <v>4449</v>
      </c>
      <c r="F123" s="330" t="s">
        <v>2774</v>
      </c>
      <c r="G123" s="329">
        <v>1</v>
      </c>
      <c r="H123" s="816"/>
      <c r="I123" s="331">
        <f t="shared" si="5"/>
        <v>0</v>
      </c>
      <c r="J123" s="702"/>
    </row>
    <row r="124" spans="1:10" ht="45">
      <c r="A124" s="326"/>
      <c r="B124" s="326" t="s">
        <v>2943</v>
      </c>
      <c r="C124" s="334" t="s">
        <v>2875</v>
      </c>
      <c r="D124" s="333"/>
      <c r="E124" s="333"/>
      <c r="F124" s="329" t="s">
        <v>2741</v>
      </c>
      <c r="G124" s="333">
        <v>2</v>
      </c>
      <c r="H124" s="816"/>
      <c r="I124" s="331">
        <f t="shared" si="5"/>
        <v>0</v>
      </c>
      <c r="J124" s="702"/>
    </row>
    <row r="125" spans="1:10" ht="12.75">
      <c r="A125" s="326"/>
      <c r="B125" s="326" t="s">
        <v>2944</v>
      </c>
      <c r="C125" s="332" t="s">
        <v>2877</v>
      </c>
      <c r="D125" s="331"/>
      <c r="E125" s="333"/>
      <c r="F125" s="333"/>
      <c r="G125" s="329"/>
      <c r="H125" s="816"/>
      <c r="I125" s="331">
        <f t="shared" si="5"/>
        <v>0</v>
      </c>
      <c r="J125" s="702"/>
    </row>
    <row r="126" spans="1:10" ht="22.5">
      <c r="A126" s="326"/>
      <c r="B126" s="326" t="s">
        <v>2945</v>
      </c>
      <c r="C126" s="334" t="s">
        <v>2844</v>
      </c>
      <c r="D126" s="333"/>
      <c r="E126" s="333"/>
      <c r="F126" s="333" t="s">
        <v>2741</v>
      </c>
      <c r="G126" s="333">
        <v>1</v>
      </c>
      <c r="H126" s="816"/>
      <c r="I126" s="331">
        <f t="shared" si="5"/>
        <v>0</v>
      </c>
      <c r="J126" s="702"/>
    </row>
    <row r="127" spans="1:10" ht="22.5">
      <c r="A127" s="326"/>
      <c r="B127" s="326" t="s">
        <v>2946</v>
      </c>
      <c r="C127" s="334" t="s">
        <v>2911</v>
      </c>
      <c r="D127" s="333"/>
      <c r="E127" s="333"/>
      <c r="F127" s="330" t="s">
        <v>216</v>
      </c>
      <c r="G127" s="333">
        <v>3</v>
      </c>
      <c r="H127" s="816"/>
      <c r="I127" s="331">
        <f t="shared" si="5"/>
        <v>0</v>
      </c>
      <c r="J127" s="702"/>
    </row>
    <row r="128" spans="1:10" ht="33.75">
      <c r="A128" s="326"/>
      <c r="B128" s="326" t="s">
        <v>2947</v>
      </c>
      <c r="C128" s="334" t="s">
        <v>2792</v>
      </c>
      <c r="D128" s="329"/>
      <c r="E128" s="329"/>
      <c r="F128" s="333" t="s">
        <v>2774</v>
      </c>
      <c r="G128" s="333">
        <v>3</v>
      </c>
      <c r="H128" s="816"/>
      <c r="I128" s="331">
        <f t="shared" si="5"/>
        <v>0</v>
      </c>
      <c r="J128" s="702"/>
    </row>
    <row r="129" spans="1:10" ht="22.5">
      <c r="A129" s="326"/>
      <c r="B129" s="326" t="s">
        <v>2948</v>
      </c>
      <c r="C129" s="337" t="s">
        <v>2949</v>
      </c>
      <c r="D129" s="338"/>
      <c r="E129" s="329"/>
      <c r="F129" s="329" t="s">
        <v>2741</v>
      </c>
      <c r="G129" s="329">
        <v>1</v>
      </c>
      <c r="H129" s="816"/>
      <c r="I129" s="331">
        <f t="shared" si="5"/>
        <v>0</v>
      </c>
      <c r="J129" s="702"/>
    </row>
    <row r="130" spans="1:10" ht="12.75">
      <c r="A130" s="326"/>
      <c r="B130" s="326"/>
      <c r="C130" s="334"/>
      <c r="D130" s="331"/>
      <c r="E130" s="333"/>
      <c r="F130" s="333"/>
      <c r="G130" s="333"/>
      <c r="H130" s="331"/>
      <c r="I130" s="331"/>
      <c r="J130" s="702"/>
    </row>
    <row r="131" spans="1:10" ht="12.75">
      <c r="A131" s="326"/>
      <c r="B131" s="327" t="s">
        <v>2950</v>
      </c>
      <c r="C131" s="328" t="s">
        <v>2951</v>
      </c>
      <c r="D131" s="333"/>
      <c r="E131" s="333"/>
      <c r="F131" s="330"/>
      <c r="G131" s="329"/>
      <c r="H131" s="331"/>
      <c r="I131" s="331"/>
      <c r="J131" s="702"/>
    </row>
    <row r="132" spans="1:10" ht="123.75">
      <c r="A132" s="326"/>
      <c r="B132" s="326" t="s">
        <v>2952</v>
      </c>
      <c r="C132" s="332" t="s">
        <v>2953</v>
      </c>
      <c r="D132" s="333"/>
      <c r="E132" s="333"/>
      <c r="F132" s="330" t="s">
        <v>2741</v>
      </c>
      <c r="G132" s="329">
        <v>2</v>
      </c>
      <c r="H132" s="816"/>
      <c r="I132" s="331">
        <f aca="true" t="shared" si="6" ref="I132:I139">G132*H132</f>
        <v>0</v>
      </c>
      <c r="J132" s="702"/>
    </row>
    <row r="133" spans="1:10" ht="90">
      <c r="A133" s="326"/>
      <c r="B133" s="326" t="s">
        <v>2954</v>
      </c>
      <c r="C133" s="334" t="s">
        <v>2955</v>
      </c>
      <c r="D133" s="333"/>
      <c r="E133" s="333"/>
      <c r="F133" s="330" t="s">
        <v>2741</v>
      </c>
      <c r="G133" s="329">
        <v>1</v>
      </c>
      <c r="H133" s="816"/>
      <c r="I133" s="331">
        <f t="shared" si="6"/>
        <v>0</v>
      </c>
      <c r="J133" s="702"/>
    </row>
    <row r="134" spans="1:10" ht="101.25">
      <c r="A134" s="326"/>
      <c r="B134" s="326" t="s">
        <v>2956</v>
      </c>
      <c r="C134" s="347" t="s">
        <v>2957</v>
      </c>
      <c r="D134" s="344" t="s">
        <v>4449</v>
      </c>
      <c r="E134" s="344" t="s">
        <v>4449</v>
      </c>
      <c r="F134" s="330" t="s">
        <v>2741</v>
      </c>
      <c r="G134" s="333">
        <v>1</v>
      </c>
      <c r="H134" s="816"/>
      <c r="I134" s="331">
        <f t="shared" si="6"/>
        <v>0</v>
      </c>
      <c r="J134" s="702"/>
    </row>
    <row r="135" spans="1:10" ht="22.5">
      <c r="A135" s="326"/>
      <c r="B135" s="326" t="s">
        <v>2958</v>
      </c>
      <c r="C135" s="334" t="s">
        <v>2959</v>
      </c>
      <c r="D135" s="333"/>
      <c r="E135" s="333"/>
      <c r="F135" s="333" t="s">
        <v>2741</v>
      </c>
      <c r="G135" s="333">
        <v>2</v>
      </c>
      <c r="H135" s="816"/>
      <c r="I135" s="331">
        <f t="shared" si="6"/>
        <v>0</v>
      </c>
      <c r="J135" s="702"/>
    </row>
    <row r="136" spans="1:10" ht="22.5">
      <c r="A136" s="326"/>
      <c r="B136" s="326" t="s">
        <v>2960</v>
      </c>
      <c r="C136" s="335" t="s">
        <v>2786</v>
      </c>
      <c r="D136" s="333"/>
      <c r="E136" s="333"/>
      <c r="F136" s="329" t="s">
        <v>2741</v>
      </c>
      <c r="G136" s="333">
        <v>2</v>
      </c>
      <c r="H136" s="816"/>
      <c r="I136" s="331">
        <f t="shared" si="6"/>
        <v>0</v>
      </c>
      <c r="J136" s="702"/>
    </row>
    <row r="137" spans="1:10" ht="33.75">
      <c r="A137" s="326"/>
      <c r="B137" s="326" t="s">
        <v>2961</v>
      </c>
      <c r="C137" s="336" t="s">
        <v>2788</v>
      </c>
      <c r="D137" s="333"/>
      <c r="E137" s="333"/>
      <c r="F137" s="329" t="s">
        <v>2741</v>
      </c>
      <c r="G137" s="333">
        <v>2</v>
      </c>
      <c r="H137" s="816"/>
      <c r="I137" s="331">
        <f t="shared" si="6"/>
        <v>0</v>
      </c>
      <c r="J137" s="702"/>
    </row>
    <row r="138" spans="1:10" ht="22.5">
      <c r="A138" s="326"/>
      <c r="B138" s="326" t="s">
        <v>2962</v>
      </c>
      <c r="C138" s="334" t="s">
        <v>2784</v>
      </c>
      <c r="D138" s="329"/>
      <c r="E138" s="329"/>
      <c r="F138" s="330" t="s">
        <v>216</v>
      </c>
      <c r="G138" s="333">
        <v>2</v>
      </c>
      <c r="H138" s="816"/>
      <c r="I138" s="331">
        <f t="shared" si="6"/>
        <v>0</v>
      </c>
      <c r="J138" s="702"/>
    </row>
    <row r="139" spans="1:10" ht="33.75">
      <c r="A139" s="326"/>
      <c r="B139" s="326" t="s">
        <v>2963</v>
      </c>
      <c r="C139" s="334" t="s">
        <v>2964</v>
      </c>
      <c r="D139" s="329"/>
      <c r="E139" s="329"/>
      <c r="F139" s="333" t="s">
        <v>2774</v>
      </c>
      <c r="G139" s="333">
        <v>1</v>
      </c>
      <c r="H139" s="816"/>
      <c r="I139" s="331">
        <f t="shared" si="6"/>
        <v>0</v>
      </c>
      <c r="J139" s="702"/>
    </row>
    <row r="140" spans="1:10" ht="12.75">
      <c r="A140" s="326"/>
      <c r="B140" s="326"/>
      <c r="C140" s="332"/>
      <c r="D140" s="333"/>
      <c r="E140" s="333"/>
      <c r="F140" s="330"/>
      <c r="G140" s="333"/>
      <c r="H140" s="331"/>
      <c r="I140" s="331"/>
      <c r="J140" s="702"/>
    </row>
    <row r="141" spans="1:10" ht="12.75">
      <c r="A141" s="326"/>
      <c r="B141" s="327" t="s">
        <v>2965</v>
      </c>
      <c r="C141" s="349" t="s">
        <v>2966</v>
      </c>
      <c r="D141" s="333"/>
      <c r="E141" s="333"/>
      <c r="F141" s="330"/>
      <c r="G141" s="333"/>
      <c r="H141" s="331"/>
      <c r="I141" s="331"/>
      <c r="J141" s="702"/>
    </row>
    <row r="142" spans="1:10" ht="12.75">
      <c r="A142" s="326"/>
      <c r="B142" s="326" t="s">
        <v>2967</v>
      </c>
      <c r="C142" s="332" t="s">
        <v>2968</v>
      </c>
      <c r="D142" s="333"/>
      <c r="E142" s="333"/>
      <c r="F142" s="333" t="s">
        <v>2741</v>
      </c>
      <c r="G142" s="333">
        <v>2</v>
      </c>
      <c r="H142" s="816"/>
      <c r="I142" s="331">
        <f aca="true" t="shared" si="7" ref="I142:I157">G142*H142</f>
        <v>0</v>
      </c>
      <c r="J142" s="702"/>
    </row>
    <row r="143" spans="1:10" ht="22.5">
      <c r="A143" s="326"/>
      <c r="B143" s="326" t="s">
        <v>2969</v>
      </c>
      <c r="C143" s="334" t="s">
        <v>2970</v>
      </c>
      <c r="D143" s="331"/>
      <c r="E143" s="333"/>
      <c r="F143" s="333" t="s">
        <v>2741</v>
      </c>
      <c r="G143" s="333">
        <v>3</v>
      </c>
      <c r="H143" s="816"/>
      <c r="I143" s="331">
        <f t="shared" si="7"/>
        <v>0</v>
      </c>
      <c r="J143" s="702"/>
    </row>
    <row r="144" spans="1:10" ht="22.5">
      <c r="A144" s="326"/>
      <c r="B144" s="326" t="s">
        <v>2971</v>
      </c>
      <c r="C144" s="335" t="s">
        <v>2776</v>
      </c>
      <c r="D144" s="333"/>
      <c r="E144" s="333"/>
      <c r="F144" s="329" t="s">
        <v>2741</v>
      </c>
      <c r="G144" s="333">
        <v>23</v>
      </c>
      <c r="H144" s="816"/>
      <c r="I144" s="331">
        <f t="shared" si="7"/>
        <v>0</v>
      </c>
      <c r="J144" s="702"/>
    </row>
    <row r="145" spans="1:10" ht="33.75">
      <c r="A145" s="326"/>
      <c r="B145" s="326" t="s">
        <v>2972</v>
      </c>
      <c r="C145" s="336" t="s">
        <v>2778</v>
      </c>
      <c r="D145" s="333"/>
      <c r="E145" s="333"/>
      <c r="F145" s="329" t="s">
        <v>2741</v>
      </c>
      <c r="G145" s="333">
        <v>23</v>
      </c>
      <c r="H145" s="816"/>
      <c r="I145" s="331">
        <f t="shared" si="7"/>
        <v>0</v>
      </c>
      <c r="J145" s="702"/>
    </row>
    <row r="146" spans="1:10" ht="22.5">
      <c r="A146" s="326"/>
      <c r="B146" s="326" t="s">
        <v>2973</v>
      </c>
      <c r="C146" s="334" t="s">
        <v>2844</v>
      </c>
      <c r="D146" s="333"/>
      <c r="E146" s="333"/>
      <c r="F146" s="333" t="s">
        <v>2741</v>
      </c>
      <c r="G146" s="333">
        <v>7</v>
      </c>
      <c r="H146" s="816"/>
      <c r="I146" s="331">
        <f t="shared" si="7"/>
        <v>0</v>
      </c>
      <c r="J146" s="702"/>
    </row>
    <row r="147" spans="1:10" ht="22.5">
      <c r="A147" s="326"/>
      <c r="B147" s="326" t="s">
        <v>2974</v>
      </c>
      <c r="C147" s="334" t="s">
        <v>2879</v>
      </c>
      <c r="D147" s="333"/>
      <c r="E147" s="333"/>
      <c r="F147" s="333" t="s">
        <v>2741</v>
      </c>
      <c r="G147" s="333">
        <v>4</v>
      </c>
      <c r="H147" s="816"/>
      <c r="I147" s="331">
        <f t="shared" si="7"/>
        <v>0</v>
      </c>
      <c r="J147" s="702"/>
    </row>
    <row r="148" spans="1:10" ht="112.5">
      <c r="A148" s="326"/>
      <c r="B148" s="326" t="s">
        <v>2975</v>
      </c>
      <c r="C148" s="332" t="s">
        <v>2840</v>
      </c>
      <c r="D148" s="333"/>
      <c r="E148" s="333"/>
      <c r="F148" s="330" t="s">
        <v>2741</v>
      </c>
      <c r="G148" s="333">
        <v>2</v>
      </c>
      <c r="H148" s="816"/>
      <c r="I148" s="331">
        <f t="shared" si="7"/>
        <v>0</v>
      </c>
      <c r="J148" s="702"/>
    </row>
    <row r="149" spans="1:10" ht="90">
      <c r="A149" s="326"/>
      <c r="B149" s="326" t="s">
        <v>2976</v>
      </c>
      <c r="C149" s="347" t="s">
        <v>2977</v>
      </c>
      <c r="D149" s="329"/>
      <c r="E149" s="329"/>
      <c r="F149" s="333" t="s">
        <v>2774</v>
      </c>
      <c r="G149" s="333">
        <v>2</v>
      </c>
      <c r="H149" s="816"/>
      <c r="I149" s="331">
        <f t="shared" si="7"/>
        <v>0</v>
      </c>
      <c r="J149" s="702"/>
    </row>
    <row r="150" spans="1:10" ht="135">
      <c r="A150" s="326"/>
      <c r="B150" s="326" t="s">
        <v>2978</v>
      </c>
      <c r="C150" s="332" t="s">
        <v>4446</v>
      </c>
      <c r="D150" s="333"/>
      <c r="E150" s="333"/>
      <c r="F150" s="330" t="s">
        <v>2741</v>
      </c>
      <c r="G150" s="333">
        <v>2</v>
      </c>
      <c r="H150" s="816"/>
      <c r="I150" s="331">
        <f t="shared" si="7"/>
        <v>0</v>
      </c>
      <c r="J150" s="702"/>
    </row>
    <row r="151" spans="1:10" ht="123.75">
      <c r="A151" s="326"/>
      <c r="B151" s="326" t="s">
        <v>2979</v>
      </c>
      <c r="C151" s="334" t="s">
        <v>4447</v>
      </c>
      <c r="D151" s="333"/>
      <c r="E151" s="333"/>
      <c r="F151" s="330" t="s">
        <v>2741</v>
      </c>
      <c r="G151" s="333">
        <v>2</v>
      </c>
      <c r="H151" s="816"/>
      <c r="I151" s="331">
        <f t="shared" si="7"/>
        <v>0</v>
      </c>
      <c r="J151" s="702"/>
    </row>
    <row r="152" spans="1:10" ht="33.75">
      <c r="A152" s="326"/>
      <c r="B152" s="326" t="s">
        <v>2980</v>
      </c>
      <c r="C152" s="337" t="s">
        <v>4448</v>
      </c>
      <c r="D152" s="329"/>
      <c r="E152" s="333"/>
      <c r="F152" s="329" t="s">
        <v>2741</v>
      </c>
      <c r="G152" s="333">
        <v>2</v>
      </c>
      <c r="H152" s="816"/>
      <c r="I152" s="331">
        <f t="shared" si="7"/>
        <v>0</v>
      </c>
      <c r="J152" s="702"/>
    </row>
    <row r="153" spans="1:10" ht="67.5">
      <c r="A153" s="326"/>
      <c r="B153" s="326" t="s">
        <v>2981</v>
      </c>
      <c r="C153" s="334" t="s">
        <v>2982</v>
      </c>
      <c r="D153" s="333"/>
      <c r="E153" s="333"/>
      <c r="F153" s="330" t="s">
        <v>2741</v>
      </c>
      <c r="G153" s="333">
        <v>2</v>
      </c>
      <c r="H153" s="816"/>
      <c r="I153" s="331">
        <f t="shared" si="7"/>
        <v>0</v>
      </c>
      <c r="J153" s="702"/>
    </row>
    <row r="154" spans="1:10" ht="12.75">
      <c r="A154" s="326"/>
      <c r="B154" s="326" t="s">
        <v>2983</v>
      </c>
      <c r="C154" s="334" t="s">
        <v>2984</v>
      </c>
      <c r="D154" s="329"/>
      <c r="E154" s="329"/>
      <c r="F154" s="333" t="s">
        <v>2741</v>
      </c>
      <c r="G154" s="333">
        <v>1</v>
      </c>
      <c r="H154" s="816"/>
      <c r="I154" s="331">
        <f t="shared" si="7"/>
        <v>0</v>
      </c>
      <c r="J154" s="702"/>
    </row>
    <row r="155" spans="1:10" ht="22.5">
      <c r="A155" s="326"/>
      <c r="B155" s="326" t="s">
        <v>2985</v>
      </c>
      <c r="C155" s="334" t="s">
        <v>2836</v>
      </c>
      <c r="D155" s="329"/>
      <c r="E155" s="329"/>
      <c r="F155" s="330" t="s">
        <v>216</v>
      </c>
      <c r="G155" s="333">
        <v>17</v>
      </c>
      <c r="H155" s="816"/>
      <c r="I155" s="331">
        <f t="shared" si="7"/>
        <v>0</v>
      </c>
      <c r="J155" s="702"/>
    </row>
    <row r="156" spans="1:10" ht="56.25">
      <c r="A156" s="326"/>
      <c r="B156" s="326" t="s">
        <v>2986</v>
      </c>
      <c r="C156" s="332" t="s">
        <v>2987</v>
      </c>
      <c r="D156" s="333"/>
      <c r="E156" s="333"/>
      <c r="F156" s="330" t="s">
        <v>2774</v>
      </c>
      <c r="G156" s="333">
        <v>2</v>
      </c>
      <c r="H156" s="816"/>
      <c r="I156" s="331">
        <f t="shared" si="7"/>
        <v>0</v>
      </c>
      <c r="J156" s="702"/>
    </row>
    <row r="157" spans="1:10" ht="33.75">
      <c r="A157" s="326"/>
      <c r="B157" s="326" t="s">
        <v>2988</v>
      </c>
      <c r="C157" s="334" t="s">
        <v>2989</v>
      </c>
      <c r="D157" s="329"/>
      <c r="E157" s="329"/>
      <c r="F157" s="333" t="s">
        <v>2774</v>
      </c>
      <c r="G157" s="333">
        <v>3</v>
      </c>
      <c r="H157" s="816"/>
      <c r="I157" s="331">
        <f t="shared" si="7"/>
        <v>0</v>
      </c>
      <c r="J157" s="702"/>
    </row>
    <row r="158" spans="1:10" ht="12.75">
      <c r="A158" s="326"/>
      <c r="B158" s="326"/>
      <c r="C158" s="336"/>
      <c r="D158" s="333"/>
      <c r="E158" s="333"/>
      <c r="F158" s="329"/>
      <c r="G158" s="333"/>
      <c r="H158" s="331"/>
      <c r="I158" s="331"/>
      <c r="J158" s="702"/>
    </row>
    <row r="159" spans="1:10" ht="12.75">
      <c r="A159" s="326"/>
      <c r="B159" s="327" t="s">
        <v>2990</v>
      </c>
      <c r="C159" s="362" t="s">
        <v>2991</v>
      </c>
      <c r="D159" s="333"/>
      <c r="E159" s="333"/>
      <c r="F159" s="329"/>
      <c r="G159" s="333"/>
      <c r="H159" s="331"/>
      <c r="I159" s="331"/>
      <c r="J159" s="702"/>
    </row>
    <row r="160" spans="1:10" ht="146.25">
      <c r="A160" s="326"/>
      <c r="B160" s="326" t="s">
        <v>2992</v>
      </c>
      <c r="C160" s="332" t="s">
        <v>2993</v>
      </c>
      <c r="D160" s="333"/>
      <c r="E160" s="333"/>
      <c r="F160" s="329" t="s">
        <v>2741</v>
      </c>
      <c r="G160" s="333">
        <v>1</v>
      </c>
      <c r="H160" s="816"/>
      <c r="I160" s="331">
        <f aca="true" t="shared" si="8" ref="I160:I171">G160*H160</f>
        <v>0</v>
      </c>
      <c r="J160" s="702"/>
    </row>
    <row r="161" spans="1:10" ht="22.5">
      <c r="A161" s="326"/>
      <c r="B161" s="326" t="s">
        <v>2994</v>
      </c>
      <c r="C161" s="334" t="s">
        <v>2995</v>
      </c>
      <c r="D161" s="333"/>
      <c r="E161" s="333"/>
      <c r="F161" s="330" t="s">
        <v>2741</v>
      </c>
      <c r="G161" s="333">
        <v>2</v>
      </c>
      <c r="H161" s="816"/>
      <c r="I161" s="331">
        <f t="shared" si="8"/>
        <v>0</v>
      </c>
      <c r="J161" s="702"/>
    </row>
    <row r="162" spans="1:10" ht="12.75">
      <c r="A162" s="326"/>
      <c r="B162" s="326" t="s">
        <v>2996</v>
      </c>
      <c r="C162" s="334" t="s">
        <v>2997</v>
      </c>
      <c r="D162" s="333"/>
      <c r="E162" s="333"/>
      <c r="F162" s="330" t="s">
        <v>216</v>
      </c>
      <c r="G162" s="333">
        <v>2</v>
      </c>
      <c r="H162" s="816"/>
      <c r="I162" s="331">
        <f t="shared" si="8"/>
        <v>0</v>
      </c>
      <c r="J162" s="702"/>
    </row>
    <row r="163" spans="1:10" ht="12.75">
      <c r="A163" s="326"/>
      <c r="B163" s="326" t="s">
        <v>2998</v>
      </c>
      <c r="C163" s="334" t="s">
        <v>2999</v>
      </c>
      <c r="D163" s="333"/>
      <c r="E163" s="333"/>
      <c r="F163" s="330" t="s">
        <v>2741</v>
      </c>
      <c r="G163" s="333">
        <v>2</v>
      </c>
      <c r="H163" s="816"/>
      <c r="I163" s="331">
        <f t="shared" si="8"/>
        <v>0</v>
      </c>
      <c r="J163" s="702"/>
    </row>
    <row r="164" spans="1:10" ht="12.75">
      <c r="A164" s="326"/>
      <c r="B164" s="326" t="s">
        <v>3000</v>
      </c>
      <c r="C164" s="334" t="s">
        <v>3001</v>
      </c>
      <c r="D164" s="333"/>
      <c r="E164" s="333"/>
      <c r="F164" s="330" t="s">
        <v>2741</v>
      </c>
      <c r="G164" s="333">
        <v>1</v>
      </c>
      <c r="H164" s="816"/>
      <c r="I164" s="331">
        <f t="shared" si="8"/>
        <v>0</v>
      </c>
      <c r="J164" s="702"/>
    </row>
    <row r="165" spans="1:10" ht="22.5">
      <c r="A165" s="326"/>
      <c r="B165" s="326" t="s">
        <v>3002</v>
      </c>
      <c r="C165" s="334" t="s">
        <v>3003</v>
      </c>
      <c r="D165" s="331"/>
      <c r="E165" s="333"/>
      <c r="F165" s="333" t="s">
        <v>2741</v>
      </c>
      <c r="G165" s="333">
        <v>1</v>
      </c>
      <c r="H165" s="816"/>
      <c r="I165" s="331">
        <f t="shared" si="8"/>
        <v>0</v>
      </c>
      <c r="J165" s="702"/>
    </row>
    <row r="166" spans="1:10" ht="33.75">
      <c r="A166" s="326"/>
      <c r="B166" s="326" t="s">
        <v>3004</v>
      </c>
      <c r="C166" s="334" t="s">
        <v>3005</v>
      </c>
      <c r="D166" s="333"/>
      <c r="E166" s="333"/>
      <c r="F166" s="330" t="s">
        <v>2741</v>
      </c>
      <c r="G166" s="333">
        <v>1</v>
      </c>
      <c r="H166" s="816"/>
      <c r="I166" s="331">
        <f t="shared" si="8"/>
        <v>0</v>
      </c>
      <c r="J166" s="702"/>
    </row>
    <row r="167" spans="1:10" ht="22.5">
      <c r="A167" s="326"/>
      <c r="B167" s="326" t="s">
        <v>3006</v>
      </c>
      <c r="C167" s="334" t="s">
        <v>3007</v>
      </c>
      <c r="D167" s="331"/>
      <c r="E167" s="333"/>
      <c r="F167" s="333" t="s">
        <v>2741</v>
      </c>
      <c r="G167" s="333">
        <v>1</v>
      </c>
      <c r="H167" s="816"/>
      <c r="I167" s="331">
        <f t="shared" si="8"/>
        <v>0</v>
      </c>
      <c r="J167" s="702"/>
    </row>
    <row r="168" spans="1:10" ht="12.75">
      <c r="A168" s="326"/>
      <c r="B168" s="326" t="s">
        <v>3008</v>
      </c>
      <c r="C168" s="336" t="s">
        <v>3009</v>
      </c>
      <c r="D168" s="333"/>
      <c r="E168" s="333"/>
      <c r="F168" s="329" t="s">
        <v>2741</v>
      </c>
      <c r="G168" s="333">
        <v>1</v>
      </c>
      <c r="H168" s="816"/>
      <c r="I168" s="331">
        <f t="shared" si="8"/>
        <v>0</v>
      </c>
      <c r="J168" s="702"/>
    </row>
    <row r="169" spans="1:10" ht="12.75">
      <c r="A169" s="326"/>
      <c r="B169" s="326" t="s">
        <v>3010</v>
      </c>
      <c r="C169" s="336" t="s">
        <v>3011</v>
      </c>
      <c r="D169" s="333"/>
      <c r="E169" s="333"/>
      <c r="F169" s="329" t="s">
        <v>216</v>
      </c>
      <c r="G169" s="333">
        <v>1</v>
      </c>
      <c r="H169" s="816"/>
      <c r="I169" s="331">
        <f t="shared" si="8"/>
        <v>0</v>
      </c>
      <c r="J169" s="702"/>
    </row>
    <row r="170" spans="1:10" ht="12.75">
      <c r="A170" s="326"/>
      <c r="B170" s="326" t="s">
        <v>3012</v>
      </c>
      <c r="C170" s="334" t="s">
        <v>3013</v>
      </c>
      <c r="D170" s="329"/>
      <c r="E170" s="329"/>
      <c r="F170" s="333" t="s">
        <v>2741</v>
      </c>
      <c r="G170" s="333">
        <v>1</v>
      </c>
      <c r="H170" s="816"/>
      <c r="I170" s="331">
        <f t="shared" si="8"/>
        <v>0</v>
      </c>
      <c r="J170" s="702"/>
    </row>
    <row r="171" spans="1:10" ht="56.25">
      <c r="A171" s="326"/>
      <c r="B171" s="326" t="s">
        <v>3014</v>
      </c>
      <c r="C171" s="332" t="s">
        <v>3015</v>
      </c>
      <c r="D171" s="333"/>
      <c r="E171" s="333"/>
      <c r="F171" s="330" t="s">
        <v>2774</v>
      </c>
      <c r="G171" s="333">
        <v>1</v>
      </c>
      <c r="H171" s="816"/>
      <c r="I171" s="331">
        <f t="shared" si="8"/>
        <v>0</v>
      </c>
      <c r="J171" s="702"/>
    </row>
    <row r="172" spans="1:10" ht="12.75">
      <c r="A172" s="326"/>
      <c r="B172" s="326"/>
      <c r="C172" s="336"/>
      <c r="D172" s="333"/>
      <c r="E172" s="333"/>
      <c r="F172" s="329"/>
      <c r="G172" s="333"/>
      <c r="H172" s="331"/>
      <c r="I172" s="331"/>
      <c r="J172" s="702"/>
    </row>
    <row r="173" spans="1:10" ht="12.75">
      <c r="A173" s="326"/>
      <c r="B173" s="327" t="s">
        <v>3016</v>
      </c>
      <c r="C173" s="349" t="s">
        <v>3017</v>
      </c>
      <c r="D173" s="333"/>
      <c r="E173" s="333"/>
      <c r="F173" s="330"/>
      <c r="G173" s="333"/>
      <c r="H173" s="331"/>
      <c r="I173" s="331"/>
      <c r="J173" s="702"/>
    </row>
    <row r="174" spans="1:10" ht="45">
      <c r="A174" s="326"/>
      <c r="B174" s="326" t="s">
        <v>3018</v>
      </c>
      <c r="C174" s="334" t="s">
        <v>3019</v>
      </c>
      <c r="D174" s="333"/>
      <c r="E174" s="333"/>
      <c r="F174" s="330" t="s">
        <v>2741</v>
      </c>
      <c r="G174" s="333">
        <v>2</v>
      </c>
      <c r="H174" s="816"/>
      <c r="I174" s="331">
        <f aca="true" t="shared" si="9" ref="I174:I186">G174*H174</f>
        <v>0</v>
      </c>
      <c r="J174" s="702"/>
    </row>
    <row r="175" spans="1:10" ht="12.75">
      <c r="A175" s="326"/>
      <c r="B175" s="326" t="s">
        <v>3020</v>
      </c>
      <c r="C175" s="332" t="s">
        <v>3021</v>
      </c>
      <c r="D175" s="333"/>
      <c r="E175" s="333"/>
      <c r="F175" s="330" t="s">
        <v>2741</v>
      </c>
      <c r="G175" s="333">
        <v>2</v>
      </c>
      <c r="H175" s="816"/>
      <c r="I175" s="331">
        <f t="shared" si="9"/>
        <v>0</v>
      </c>
      <c r="J175" s="702"/>
    </row>
    <row r="176" spans="1:10" ht="12.75">
      <c r="A176" s="326"/>
      <c r="B176" s="326" t="s">
        <v>3022</v>
      </c>
      <c r="C176" s="332" t="s">
        <v>2767</v>
      </c>
      <c r="D176" s="341"/>
      <c r="E176" s="342"/>
      <c r="F176" s="333" t="s">
        <v>2741</v>
      </c>
      <c r="G176" s="333">
        <v>1</v>
      </c>
      <c r="H176" s="816"/>
      <c r="I176" s="331">
        <f t="shared" si="9"/>
        <v>0</v>
      </c>
      <c r="J176" s="702"/>
    </row>
    <row r="177" spans="1:10" ht="12.75">
      <c r="A177" s="326"/>
      <c r="B177" s="326" t="s">
        <v>3023</v>
      </c>
      <c r="C177" s="332" t="s">
        <v>3024</v>
      </c>
      <c r="D177" s="333"/>
      <c r="E177" s="333"/>
      <c r="F177" s="330" t="s">
        <v>2741</v>
      </c>
      <c r="G177" s="333">
        <v>12</v>
      </c>
      <c r="H177" s="816"/>
      <c r="I177" s="331">
        <f t="shared" si="9"/>
        <v>0</v>
      </c>
      <c r="J177" s="702"/>
    </row>
    <row r="178" spans="1:10" ht="12.75">
      <c r="A178" s="326"/>
      <c r="B178" s="326" t="s">
        <v>3025</v>
      </c>
      <c r="C178" s="332" t="s">
        <v>3026</v>
      </c>
      <c r="D178" s="333"/>
      <c r="E178" s="333"/>
      <c r="F178" s="330" t="s">
        <v>2741</v>
      </c>
      <c r="G178" s="333">
        <v>2</v>
      </c>
      <c r="H178" s="816"/>
      <c r="I178" s="331">
        <f t="shared" si="9"/>
        <v>0</v>
      </c>
      <c r="J178" s="702"/>
    </row>
    <row r="179" spans="1:10" ht="12.75">
      <c r="A179" s="326"/>
      <c r="B179" s="326" t="s">
        <v>3027</v>
      </c>
      <c r="C179" s="332" t="s">
        <v>3028</v>
      </c>
      <c r="D179" s="333"/>
      <c r="E179" s="333"/>
      <c r="F179" s="330" t="s">
        <v>216</v>
      </c>
      <c r="G179" s="333">
        <v>12</v>
      </c>
      <c r="H179" s="816"/>
      <c r="I179" s="331">
        <f t="shared" si="9"/>
        <v>0</v>
      </c>
      <c r="J179" s="702"/>
    </row>
    <row r="180" spans="1:10" ht="12.75">
      <c r="A180" s="326"/>
      <c r="B180" s="326" t="s">
        <v>3029</v>
      </c>
      <c r="C180" s="334" t="s">
        <v>2877</v>
      </c>
      <c r="D180" s="329"/>
      <c r="E180" s="329"/>
      <c r="F180" s="329"/>
      <c r="G180" s="329"/>
      <c r="H180" s="331"/>
      <c r="I180" s="331"/>
      <c r="J180" s="702"/>
    </row>
    <row r="181" spans="1:10" ht="12.75">
      <c r="A181" s="326"/>
      <c r="B181" s="326" t="s">
        <v>3030</v>
      </c>
      <c r="C181" s="337" t="s">
        <v>2877</v>
      </c>
      <c r="D181" s="338"/>
      <c r="E181" s="329"/>
      <c r="F181" s="329"/>
      <c r="G181" s="339"/>
      <c r="H181" s="331"/>
      <c r="I181" s="331"/>
      <c r="J181" s="702"/>
    </row>
    <row r="182" spans="1:10" ht="56.25">
      <c r="A182" s="326"/>
      <c r="B182" s="326" t="s">
        <v>3031</v>
      </c>
      <c r="C182" s="332" t="s">
        <v>3032</v>
      </c>
      <c r="D182" s="333"/>
      <c r="E182" s="333"/>
      <c r="F182" s="330" t="s">
        <v>2774</v>
      </c>
      <c r="G182" s="339">
        <v>13</v>
      </c>
      <c r="H182" s="816"/>
      <c r="I182" s="331">
        <f t="shared" si="9"/>
        <v>0</v>
      </c>
      <c r="J182" s="702"/>
    </row>
    <row r="183" spans="1:10" ht="12.75">
      <c r="A183" s="326"/>
      <c r="B183" s="326" t="s">
        <v>3033</v>
      </c>
      <c r="C183" s="334" t="s">
        <v>3034</v>
      </c>
      <c r="D183" s="333"/>
      <c r="E183" s="333"/>
      <c r="F183" s="330" t="s">
        <v>216</v>
      </c>
      <c r="G183" s="339">
        <v>6</v>
      </c>
      <c r="H183" s="816"/>
      <c r="I183" s="331">
        <f t="shared" si="9"/>
        <v>0</v>
      </c>
      <c r="J183" s="702"/>
    </row>
    <row r="184" spans="1:10" ht="12.75">
      <c r="A184" s="326"/>
      <c r="B184" s="326" t="s">
        <v>3035</v>
      </c>
      <c r="C184" s="334" t="s">
        <v>3036</v>
      </c>
      <c r="D184" s="333"/>
      <c r="E184" s="333"/>
      <c r="F184" s="330" t="s">
        <v>2741</v>
      </c>
      <c r="G184" s="329">
        <v>1</v>
      </c>
      <c r="H184" s="816"/>
      <c r="I184" s="331">
        <f t="shared" si="9"/>
        <v>0</v>
      </c>
      <c r="J184" s="702"/>
    </row>
    <row r="185" spans="1:10" ht="12.75">
      <c r="A185" s="326"/>
      <c r="B185" s="326" t="s">
        <v>3037</v>
      </c>
      <c r="C185" s="332" t="s">
        <v>3038</v>
      </c>
      <c r="D185" s="333"/>
      <c r="E185" s="333"/>
      <c r="F185" s="329" t="s">
        <v>2741</v>
      </c>
      <c r="G185" s="329">
        <v>1</v>
      </c>
      <c r="H185" s="816"/>
      <c r="I185" s="331">
        <f t="shared" si="9"/>
        <v>0</v>
      </c>
      <c r="J185" s="702"/>
    </row>
    <row r="186" spans="1:10" ht="22.5">
      <c r="A186" s="326"/>
      <c r="B186" s="326" t="s">
        <v>3039</v>
      </c>
      <c r="C186" s="332" t="s">
        <v>3040</v>
      </c>
      <c r="D186" s="333"/>
      <c r="E186" s="333"/>
      <c r="F186" s="330" t="s">
        <v>2774</v>
      </c>
      <c r="G186" s="333">
        <v>1</v>
      </c>
      <c r="H186" s="816"/>
      <c r="I186" s="331">
        <f t="shared" si="9"/>
        <v>0</v>
      </c>
      <c r="J186" s="702"/>
    </row>
    <row r="187" spans="1:10" ht="12.75">
      <c r="A187" s="326"/>
      <c r="B187" s="326"/>
      <c r="C187" s="332"/>
      <c r="D187" s="333"/>
      <c r="E187" s="333"/>
      <c r="F187" s="330"/>
      <c r="G187" s="333"/>
      <c r="H187" s="331"/>
      <c r="I187" s="331"/>
      <c r="J187" s="702"/>
    </row>
    <row r="188" spans="1:10" ht="12.75">
      <c r="A188" s="326"/>
      <c r="B188" s="327" t="s">
        <v>3041</v>
      </c>
      <c r="C188" s="349" t="s">
        <v>3042</v>
      </c>
      <c r="D188" s="333"/>
      <c r="E188" s="333"/>
      <c r="F188" s="330"/>
      <c r="G188" s="333"/>
      <c r="H188" s="331"/>
      <c r="I188" s="331"/>
      <c r="J188" s="702"/>
    </row>
    <row r="189" spans="1:10" ht="247.5">
      <c r="A189" s="326"/>
      <c r="B189" s="326" t="s">
        <v>3043</v>
      </c>
      <c r="C189" s="332" t="s">
        <v>3044</v>
      </c>
      <c r="D189" s="344" t="s">
        <v>4449</v>
      </c>
      <c r="E189" s="344" t="s">
        <v>4449</v>
      </c>
      <c r="F189" s="330" t="s">
        <v>2774</v>
      </c>
      <c r="G189" s="333">
        <v>1</v>
      </c>
      <c r="H189" s="816"/>
      <c r="I189" s="331">
        <f aca="true" t="shared" si="10" ref="I189:I192">G189*H189</f>
        <v>0</v>
      </c>
      <c r="J189" s="702"/>
    </row>
    <row r="190" spans="1:10" ht="56.25">
      <c r="A190" s="326"/>
      <c r="B190" s="326" t="s">
        <v>3045</v>
      </c>
      <c r="C190" s="332" t="s">
        <v>3046</v>
      </c>
      <c r="D190" s="333"/>
      <c r="E190" s="330"/>
      <c r="F190" s="330" t="s">
        <v>2741</v>
      </c>
      <c r="G190" s="333">
        <v>1</v>
      </c>
      <c r="H190" s="816"/>
      <c r="I190" s="331">
        <f t="shared" si="10"/>
        <v>0</v>
      </c>
      <c r="J190" s="702"/>
    </row>
    <row r="191" spans="1:10" ht="67.5">
      <c r="A191" s="326"/>
      <c r="B191" s="326" t="s">
        <v>3047</v>
      </c>
      <c r="C191" s="337" t="s">
        <v>3048</v>
      </c>
      <c r="D191" s="330"/>
      <c r="E191" s="330"/>
      <c r="F191" s="333" t="s">
        <v>2774</v>
      </c>
      <c r="G191" s="333">
        <v>1</v>
      </c>
      <c r="H191" s="816"/>
      <c r="I191" s="331">
        <f t="shared" si="10"/>
        <v>0</v>
      </c>
      <c r="J191" s="702"/>
    </row>
    <row r="192" spans="1:10" ht="135">
      <c r="A192" s="326"/>
      <c r="B192" s="326" t="s">
        <v>3049</v>
      </c>
      <c r="C192" s="334" t="s">
        <v>3050</v>
      </c>
      <c r="D192" s="344" t="s">
        <v>4449</v>
      </c>
      <c r="E192" s="344" t="s">
        <v>4449</v>
      </c>
      <c r="F192" s="330" t="s">
        <v>2774</v>
      </c>
      <c r="G192" s="333">
        <v>1</v>
      </c>
      <c r="H192" s="816"/>
      <c r="I192" s="331">
        <f t="shared" si="10"/>
        <v>0</v>
      </c>
      <c r="J192" s="702"/>
    </row>
    <row r="193" spans="1:10" ht="12.75">
      <c r="A193" s="326"/>
      <c r="B193" s="326"/>
      <c r="C193" s="334"/>
      <c r="D193" s="343"/>
      <c r="E193" s="329"/>
      <c r="F193" s="330"/>
      <c r="G193" s="329"/>
      <c r="H193" s="331"/>
      <c r="I193" s="331"/>
      <c r="J193" s="702"/>
    </row>
    <row r="194" spans="1:10" ht="12.75">
      <c r="A194" s="326"/>
      <c r="B194" s="327" t="s">
        <v>3051</v>
      </c>
      <c r="C194" s="328" t="s">
        <v>3052</v>
      </c>
      <c r="D194" s="338"/>
      <c r="E194" s="329"/>
      <c r="F194" s="329"/>
      <c r="G194" s="329"/>
      <c r="H194" s="331"/>
      <c r="I194" s="331"/>
      <c r="J194" s="702"/>
    </row>
    <row r="195" spans="1:10" ht="22.5">
      <c r="A195" s="326"/>
      <c r="B195" s="326" t="s">
        <v>3053</v>
      </c>
      <c r="C195" s="363" t="s">
        <v>3054</v>
      </c>
      <c r="D195" s="338"/>
      <c r="E195" s="329"/>
      <c r="F195" s="329" t="s">
        <v>108</v>
      </c>
      <c r="G195" s="329">
        <v>1</v>
      </c>
      <c r="H195" s="816"/>
      <c r="I195" s="331">
        <f aca="true" t="shared" si="11" ref="I195">G195*H195</f>
        <v>0</v>
      </c>
      <c r="J195" s="702"/>
    </row>
    <row r="196" spans="1:10" ht="12.75">
      <c r="A196" s="326"/>
      <c r="B196" s="326"/>
      <c r="C196" s="363"/>
      <c r="D196" s="338"/>
      <c r="E196" s="329"/>
      <c r="F196" s="329"/>
      <c r="G196" s="329"/>
      <c r="H196" s="331"/>
      <c r="I196" s="331"/>
      <c r="J196" s="702"/>
    </row>
    <row r="197" spans="1:10" ht="12.75">
      <c r="A197" s="326"/>
      <c r="B197" s="327" t="s">
        <v>3055</v>
      </c>
      <c r="C197" s="364" t="s">
        <v>3056</v>
      </c>
      <c r="D197" s="343"/>
      <c r="E197" s="329"/>
      <c r="F197" s="329"/>
      <c r="G197" s="329"/>
      <c r="H197" s="331"/>
      <c r="I197" s="331"/>
      <c r="J197" s="702"/>
    </row>
    <row r="198" spans="1:10" ht="101.25">
      <c r="A198" s="326"/>
      <c r="B198" s="326" t="s">
        <v>3057</v>
      </c>
      <c r="C198" s="365" t="s">
        <v>3058</v>
      </c>
      <c r="D198" s="366"/>
      <c r="E198" s="333"/>
      <c r="F198" s="329" t="s">
        <v>2774</v>
      </c>
      <c r="G198" s="329">
        <v>1</v>
      </c>
      <c r="H198" s="816"/>
      <c r="I198" s="331">
        <f aca="true" t="shared" si="12" ref="I198:I204">G198*H198</f>
        <v>0</v>
      </c>
      <c r="J198" s="702"/>
    </row>
    <row r="199" spans="1:10" ht="135">
      <c r="A199" s="326"/>
      <c r="B199" s="326" t="s">
        <v>3059</v>
      </c>
      <c r="C199" s="365" t="s">
        <v>3060</v>
      </c>
      <c r="D199" s="366"/>
      <c r="E199" s="333"/>
      <c r="F199" s="329" t="s">
        <v>2774</v>
      </c>
      <c r="G199" s="329">
        <v>1</v>
      </c>
      <c r="H199" s="816"/>
      <c r="I199" s="331">
        <f t="shared" si="12"/>
        <v>0</v>
      </c>
      <c r="J199" s="702"/>
    </row>
    <row r="200" spans="1:10" ht="90">
      <c r="A200" s="326"/>
      <c r="B200" s="326" t="s">
        <v>3061</v>
      </c>
      <c r="C200" s="367" t="s">
        <v>3062</v>
      </c>
      <c r="D200" s="366"/>
      <c r="E200" s="333"/>
      <c r="F200" s="329" t="s">
        <v>2774</v>
      </c>
      <c r="G200" s="329">
        <v>1</v>
      </c>
      <c r="H200" s="816"/>
      <c r="I200" s="331">
        <f t="shared" si="12"/>
        <v>0</v>
      </c>
      <c r="J200" s="702"/>
    </row>
    <row r="201" spans="1:10" ht="12.75">
      <c r="A201" s="326"/>
      <c r="B201" s="326" t="s">
        <v>3063</v>
      </c>
      <c r="C201" s="334" t="s">
        <v>3064</v>
      </c>
      <c r="D201" s="343"/>
      <c r="E201" s="329"/>
      <c r="F201" s="329" t="s">
        <v>2774</v>
      </c>
      <c r="G201" s="329">
        <v>1</v>
      </c>
      <c r="H201" s="816"/>
      <c r="I201" s="331">
        <f t="shared" si="12"/>
        <v>0</v>
      </c>
      <c r="J201" s="702"/>
    </row>
    <row r="202" spans="1:10" ht="12.75">
      <c r="A202" s="326"/>
      <c r="B202" s="326" t="s">
        <v>3065</v>
      </c>
      <c r="C202" s="334" t="s">
        <v>3066</v>
      </c>
      <c r="D202" s="343"/>
      <c r="E202" s="329"/>
      <c r="F202" s="329" t="s">
        <v>2774</v>
      </c>
      <c r="G202" s="329">
        <v>1</v>
      </c>
      <c r="H202" s="816"/>
      <c r="I202" s="331">
        <f t="shared" si="12"/>
        <v>0</v>
      </c>
      <c r="J202" s="702"/>
    </row>
    <row r="203" spans="1:10" ht="12.75">
      <c r="A203" s="326"/>
      <c r="B203" s="326" t="s">
        <v>3067</v>
      </c>
      <c r="C203" s="334" t="s">
        <v>3068</v>
      </c>
      <c r="D203" s="343"/>
      <c r="E203" s="329"/>
      <c r="F203" s="329" t="s">
        <v>2774</v>
      </c>
      <c r="G203" s="329">
        <v>1</v>
      </c>
      <c r="H203" s="816"/>
      <c r="I203" s="331">
        <f t="shared" si="12"/>
        <v>0</v>
      </c>
      <c r="J203" s="702"/>
    </row>
    <row r="204" spans="1:10" ht="12.75">
      <c r="A204" s="326"/>
      <c r="B204" s="326" t="s">
        <v>3069</v>
      </c>
      <c r="C204" s="367" t="s">
        <v>3070</v>
      </c>
      <c r="D204" s="333"/>
      <c r="E204" s="329"/>
      <c r="F204" s="329" t="s">
        <v>2774</v>
      </c>
      <c r="G204" s="329">
        <v>1</v>
      </c>
      <c r="H204" s="816"/>
      <c r="I204" s="331">
        <f t="shared" si="12"/>
        <v>0</v>
      </c>
      <c r="J204" s="702"/>
    </row>
    <row r="205" spans="1:10" ht="12.75">
      <c r="A205" s="326"/>
      <c r="B205" s="326"/>
      <c r="C205" s="367"/>
      <c r="D205" s="333"/>
      <c r="E205" s="329"/>
      <c r="F205" s="329"/>
      <c r="G205" s="333"/>
      <c r="H205" s="331"/>
      <c r="I205" s="331"/>
      <c r="J205" s="702"/>
    </row>
    <row r="206" spans="1:10" ht="12.75">
      <c r="A206" s="326"/>
      <c r="B206" s="327" t="s">
        <v>3071</v>
      </c>
      <c r="C206" s="328" t="s">
        <v>3072</v>
      </c>
      <c r="D206" s="338"/>
      <c r="E206" s="329"/>
      <c r="F206" s="329"/>
      <c r="G206" s="333"/>
      <c r="H206" s="331"/>
      <c r="I206" s="331"/>
      <c r="J206" s="702"/>
    </row>
    <row r="207" spans="1:10" ht="22.5">
      <c r="A207" s="326"/>
      <c r="B207" s="326" t="s">
        <v>3073</v>
      </c>
      <c r="C207" s="332" t="s">
        <v>3074</v>
      </c>
      <c r="D207" s="338"/>
      <c r="E207" s="329"/>
      <c r="F207" s="329" t="s">
        <v>2774</v>
      </c>
      <c r="G207" s="333">
        <v>1</v>
      </c>
      <c r="H207" s="816"/>
      <c r="I207" s="331">
        <f aca="true" t="shared" si="13" ref="I207:I212">G207*H207</f>
        <v>0</v>
      </c>
      <c r="J207" s="702"/>
    </row>
    <row r="208" spans="1:10" ht="12.75">
      <c r="A208" s="326"/>
      <c r="B208" s="326" t="s">
        <v>3075</v>
      </c>
      <c r="C208" s="332" t="s">
        <v>3076</v>
      </c>
      <c r="D208" s="338"/>
      <c r="E208" s="329"/>
      <c r="F208" s="329" t="s">
        <v>3077</v>
      </c>
      <c r="G208" s="333">
        <v>50</v>
      </c>
      <c r="H208" s="816"/>
      <c r="I208" s="331">
        <f t="shared" si="13"/>
        <v>0</v>
      </c>
      <c r="J208" s="702"/>
    </row>
    <row r="209" spans="1:10" ht="12.75">
      <c r="A209" s="326"/>
      <c r="B209" s="326" t="s">
        <v>3078</v>
      </c>
      <c r="C209" s="367" t="s">
        <v>3079</v>
      </c>
      <c r="D209" s="338"/>
      <c r="E209" s="329"/>
      <c r="F209" s="329" t="s">
        <v>3077</v>
      </c>
      <c r="G209" s="333">
        <v>8</v>
      </c>
      <c r="H209" s="816"/>
      <c r="I209" s="331">
        <f t="shared" si="13"/>
        <v>0</v>
      </c>
      <c r="J209" s="702"/>
    </row>
    <row r="210" spans="1:10" ht="12.75">
      <c r="A210" s="326"/>
      <c r="B210" s="326" t="s">
        <v>3080</v>
      </c>
      <c r="C210" s="332" t="s">
        <v>3081</v>
      </c>
      <c r="D210" s="338"/>
      <c r="E210" s="329"/>
      <c r="F210" s="329" t="s">
        <v>2774</v>
      </c>
      <c r="G210" s="333">
        <v>1</v>
      </c>
      <c r="H210" s="816"/>
      <c r="I210" s="331">
        <f t="shared" si="13"/>
        <v>0</v>
      </c>
      <c r="J210" s="702"/>
    </row>
    <row r="211" spans="1:10" ht="22.5">
      <c r="A211" s="326"/>
      <c r="B211" s="326" t="s">
        <v>3082</v>
      </c>
      <c r="C211" s="332" t="s">
        <v>3083</v>
      </c>
      <c r="D211" s="338"/>
      <c r="E211" s="329"/>
      <c r="F211" s="329" t="s">
        <v>2774</v>
      </c>
      <c r="G211" s="333">
        <v>1</v>
      </c>
      <c r="H211" s="816"/>
      <c r="I211" s="331">
        <f t="shared" si="13"/>
        <v>0</v>
      </c>
      <c r="J211" s="702"/>
    </row>
    <row r="212" spans="1:10" ht="22.5">
      <c r="A212" s="326"/>
      <c r="B212" s="326" t="s">
        <v>3084</v>
      </c>
      <c r="C212" s="332" t="s">
        <v>3085</v>
      </c>
      <c r="D212" s="338"/>
      <c r="E212" s="329"/>
      <c r="F212" s="329" t="s">
        <v>2774</v>
      </c>
      <c r="G212" s="333">
        <v>1</v>
      </c>
      <c r="H212" s="816"/>
      <c r="I212" s="331">
        <f t="shared" si="13"/>
        <v>0</v>
      </c>
      <c r="J212" s="702"/>
    </row>
    <row r="213" spans="1:10" ht="12.75">
      <c r="A213" s="326"/>
      <c r="B213" s="326"/>
      <c r="C213" s="332"/>
      <c r="D213" s="338"/>
      <c r="E213" s="329"/>
      <c r="F213" s="329"/>
      <c r="G213" s="333"/>
      <c r="H213" s="331"/>
      <c r="I213" s="331"/>
      <c r="J213" s="702"/>
    </row>
    <row r="214" spans="1:10" ht="12.75">
      <c r="A214" s="326"/>
      <c r="B214" s="326" t="s">
        <v>3086</v>
      </c>
      <c r="C214" s="328" t="s">
        <v>3087</v>
      </c>
      <c r="D214" s="343"/>
      <c r="E214" s="329"/>
      <c r="F214" s="329"/>
      <c r="G214" s="329"/>
      <c r="H214" s="368"/>
      <c r="I214" s="368"/>
      <c r="J214" s="702"/>
    </row>
    <row r="215" spans="1:10" ht="78.75">
      <c r="A215" s="326"/>
      <c r="B215" s="326" t="s">
        <v>3088</v>
      </c>
      <c r="C215" s="334" t="s">
        <v>3089</v>
      </c>
      <c r="D215" s="343"/>
      <c r="E215" s="329"/>
      <c r="F215" s="329" t="s">
        <v>1026</v>
      </c>
      <c r="G215" s="329">
        <v>1500</v>
      </c>
      <c r="H215" s="816"/>
      <c r="I215" s="331">
        <f>G215*H215</f>
        <v>0</v>
      </c>
      <c r="J215" s="702"/>
    </row>
    <row r="216" spans="1:10" ht="34.5" thickBot="1">
      <c r="A216" s="326"/>
      <c r="B216" s="326" t="s">
        <v>3090</v>
      </c>
      <c r="C216" s="334" t="s">
        <v>3091</v>
      </c>
      <c r="D216" s="343"/>
      <c r="E216" s="329"/>
      <c r="F216" s="329" t="s">
        <v>1026</v>
      </c>
      <c r="G216" s="329">
        <v>1500</v>
      </c>
      <c r="H216" s="818"/>
      <c r="I216" s="331">
        <f>G216*H216</f>
        <v>0</v>
      </c>
      <c r="J216" s="702"/>
    </row>
    <row r="217" spans="1:10" s="704" customFormat="1" ht="13.5" thickBot="1">
      <c r="A217" s="369"/>
      <c r="B217" s="370"/>
      <c r="C217" s="371"/>
      <c r="D217" s="372"/>
      <c r="E217" s="372"/>
      <c r="F217" s="370"/>
      <c r="G217" s="373" t="s">
        <v>3092</v>
      </c>
      <c r="H217" s="374"/>
      <c r="I217" s="375">
        <f>SUM(I4:I216)</f>
        <v>0</v>
      </c>
      <c r="J217" s="376"/>
    </row>
    <row r="218" spans="1:10" s="705" customFormat="1" ht="11.25">
      <c r="A218" s="819"/>
      <c r="B218" s="715"/>
      <c r="C218" s="726"/>
      <c r="D218" s="726"/>
      <c r="E218" s="726"/>
      <c r="F218" s="726"/>
      <c r="G218" s="726"/>
      <c r="H218" s="820"/>
      <c r="I218" s="820"/>
      <c r="J218" s="377"/>
    </row>
    <row r="219" spans="1:10" s="705" customFormat="1" ht="11.25">
      <c r="A219" s="714"/>
      <c r="B219" s="715"/>
      <c r="C219" s="716"/>
      <c r="D219" s="717"/>
      <c r="E219" s="717"/>
      <c r="F219" s="717"/>
      <c r="G219" s="718"/>
      <c r="H219" s="706"/>
      <c r="J219" s="377"/>
    </row>
    <row r="220" spans="1:10" s="705" customFormat="1" ht="12.75">
      <c r="A220" s="714"/>
      <c r="B220" s="715"/>
      <c r="C220" s="719"/>
      <c r="D220" s="717"/>
      <c r="E220" s="717"/>
      <c r="F220" s="717"/>
      <c r="G220" s="718"/>
      <c r="H220" s="706"/>
      <c r="J220" s="377"/>
    </row>
    <row r="221" spans="1:10" s="705" customFormat="1" ht="11.25">
      <c r="A221" s="714"/>
      <c r="B221" s="715"/>
      <c r="C221" s="720"/>
      <c r="D221" s="717"/>
      <c r="E221" s="717"/>
      <c r="F221" s="717"/>
      <c r="G221" s="717"/>
      <c r="H221" s="706"/>
      <c r="I221" s="706"/>
      <c r="J221" s="377"/>
    </row>
    <row r="222" spans="1:10" s="705" customFormat="1" ht="11.25">
      <c r="A222" s="714"/>
      <c r="B222" s="715"/>
      <c r="C222" s="721"/>
      <c r="D222" s="717"/>
      <c r="E222" s="717"/>
      <c r="F222" s="717"/>
      <c r="G222" s="718"/>
      <c r="H222" s="706"/>
      <c r="I222" s="706"/>
      <c r="J222" s="377"/>
    </row>
    <row r="223" spans="1:10" s="705" customFormat="1" ht="11.25">
      <c r="A223" s="714"/>
      <c r="B223" s="715"/>
      <c r="C223" s="716"/>
      <c r="D223" s="717"/>
      <c r="E223" s="717"/>
      <c r="F223" s="717"/>
      <c r="G223" s="718"/>
      <c r="H223" s="706"/>
      <c r="I223" s="706"/>
      <c r="J223" s="377"/>
    </row>
    <row r="224" spans="1:10" s="705" customFormat="1" ht="11.25">
      <c r="A224" s="714"/>
      <c r="B224" s="715"/>
      <c r="C224" s="722"/>
      <c r="D224" s="717"/>
      <c r="E224" s="717"/>
      <c r="F224" s="717"/>
      <c r="G224" s="718"/>
      <c r="H224" s="706"/>
      <c r="I224" s="706"/>
      <c r="J224" s="377"/>
    </row>
    <row r="225" spans="1:10" s="705" customFormat="1" ht="11.25">
      <c r="A225" s="714"/>
      <c r="B225" s="715"/>
      <c r="C225" s="723"/>
      <c r="D225" s="717"/>
      <c r="E225" s="717"/>
      <c r="F225" s="717"/>
      <c r="G225" s="718"/>
      <c r="H225" s="706"/>
      <c r="I225" s="706"/>
      <c r="J225" s="377"/>
    </row>
    <row r="226" spans="1:10" s="705" customFormat="1" ht="11.25">
      <c r="A226" s="714"/>
      <c r="B226" s="715"/>
      <c r="C226" s="724"/>
      <c r="D226" s="717"/>
      <c r="E226" s="717"/>
      <c r="F226" s="717"/>
      <c r="G226" s="718"/>
      <c r="H226" s="706"/>
      <c r="I226" s="706"/>
      <c r="J226" s="377"/>
    </row>
    <row r="227" spans="1:10" s="705" customFormat="1" ht="11.25">
      <c r="A227" s="714"/>
      <c r="B227" s="715"/>
      <c r="C227" s="725"/>
      <c r="D227" s="717"/>
      <c r="E227" s="717"/>
      <c r="F227" s="717"/>
      <c r="G227" s="718"/>
      <c r="H227" s="706"/>
      <c r="I227" s="706"/>
      <c r="J227" s="377"/>
    </row>
    <row r="228" spans="1:10" s="705" customFormat="1" ht="11.25">
      <c r="A228" s="714"/>
      <c r="B228" s="715"/>
      <c r="C228" s="726"/>
      <c r="D228" s="717"/>
      <c r="E228" s="717"/>
      <c r="F228" s="727"/>
      <c r="G228" s="718"/>
      <c r="H228" s="706"/>
      <c r="I228" s="706"/>
      <c r="J228" s="377"/>
    </row>
    <row r="229" spans="1:10" s="705" customFormat="1" ht="11.25">
      <c r="A229" s="714"/>
      <c r="B229" s="715"/>
      <c r="C229" s="728"/>
      <c r="D229" s="717"/>
      <c r="E229" s="717"/>
      <c r="F229" s="717"/>
      <c r="G229" s="718"/>
      <c r="H229" s="706"/>
      <c r="I229" s="706"/>
      <c r="J229" s="377"/>
    </row>
    <row r="230" spans="1:10" s="705" customFormat="1" ht="11.25">
      <c r="A230" s="714"/>
      <c r="B230" s="715"/>
      <c r="C230" s="726"/>
      <c r="D230" s="717"/>
      <c r="E230" s="717"/>
      <c r="F230" s="717"/>
      <c r="G230" s="718"/>
      <c r="H230" s="706"/>
      <c r="I230" s="706"/>
      <c r="J230" s="377"/>
    </row>
    <row r="231" spans="1:10" s="705" customFormat="1" ht="11.25">
      <c r="A231" s="714"/>
      <c r="B231" s="715"/>
      <c r="C231" s="726"/>
      <c r="D231" s="717"/>
      <c r="E231" s="717"/>
      <c r="F231" s="717"/>
      <c r="G231" s="718"/>
      <c r="H231" s="706"/>
      <c r="I231" s="706"/>
      <c r="J231" s="377"/>
    </row>
    <row r="232" spans="1:10" s="705" customFormat="1" ht="11.25">
      <c r="A232" s="714"/>
      <c r="B232" s="715"/>
      <c r="C232" s="726"/>
      <c r="D232" s="717"/>
      <c r="E232" s="717"/>
      <c r="F232" s="717"/>
      <c r="G232" s="718"/>
      <c r="H232" s="706"/>
      <c r="I232" s="706"/>
      <c r="J232" s="377"/>
    </row>
    <row r="233" spans="1:10" s="705" customFormat="1" ht="11.25">
      <c r="A233" s="714"/>
      <c r="B233" s="715"/>
      <c r="C233" s="726"/>
      <c r="D233" s="717"/>
      <c r="E233" s="717"/>
      <c r="F233" s="727"/>
      <c r="G233" s="718"/>
      <c r="H233" s="706"/>
      <c r="I233" s="706"/>
      <c r="J233" s="377"/>
    </row>
    <row r="234" spans="1:10" s="705" customFormat="1" ht="11.25">
      <c r="A234" s="714"/>
      <c r="B234" s="715"/>
      <c r="C234" s="721"/>
      <c r="D234" s="717"/>
      <c r="E234" s="717"/>
      <c r="F234" s="717"/>
      <c r="G234" s="718"/>
      <c r="H234" s="706"/>
      <c r="I234" s="706"/>
      <c r="J234" s="377"/>
    </row>
    <row r="235" spans="1:10" s="705" customFormat="1" ht="11.25">
      <c r="A235" s="714"/>
      <c r="B235" s="715"/>
      <c r="C235" s="729"/>
      <c r="D235" s="717"/>
      <c r="E235" s="717"/>
      <c r="F235" s="717"/>
      <c r="G235" s="718"/>
      <c r="H235" s="706"/>
      <c r="I235" s="706"/>
      <c r="J235" s="377"/>
    </row>
    <row r="236" spans="1:10" s="705" customFormat="1" ht="11.25">
      <c r="A236" s="714"/>
      <c r="C236" s="721"/>
      <c r="D236" s="717"/>
      <c r="E236" s="717"/>
      <c r="F236" s="717"/>
      <c r="G236" s="718"/>
      <c r="H236" s="706"/>
      <c r="I236" s="706"/>
      <c r="J236" s="377"/>
    </row>
    <row r="237" spans="1:10" s="705" customFormat="1" ht="11.25">
      <c r="A237" s="714"/>
      <c r="B237" s="715"/>
      <c r="C237" s="729"/>
      <c r="D237" s="717"/>
      <c r="E237" s="717"/>
      <c r="F237" s="717"/>
      <c r="G237" s="718"/>
      <c r="H237" s="706"/>
      <c r="I237" s="706"/>
      <c r="J237" s="377"/>
    </row>
    <row r="238" spans="1:10" s="705" customFormat="1" ht="11.25">
      <c r="A238" s="714"/>
      <c r="C238" s="716"/>
      <c r="D238" s="717"/>
      <c r="E238" s="717"/>
      <c r="F238" s="717"/>
      <c r="G238" s="718"/>
      <c r="H238" s="706"/>
      <c r="I238" s="706"/>
      <c r="J238" s="377"/>
    </row>
    <row r="239" spans="1:10" s="705" customFormat="1" ht="11.25">
      <c r="A239" s="714"/>
      <c r="B239" s="715"/>
      <c r="C239" s="729"/>
      <c r="D239" s="717"/>
      <c r="E239" s="717"/>
      <c r="F239" s="717"/>
      <c r="G239" s="718"/>
      <c r="H239" s="706"/>
      <c r="I239" s="706"/>
      <c r="J239" s="377"/>
    </row>
    <row r="240" spans="1:10" s="705" customFormat="1" ht="11.25">
      <c r="A240" s="714"/>
      <c r="B240" s="715"/>
      <c r="C240" s="730"/>
      <c r="D240" s="717"/>
      <c r="E240" s="717"/>
      <c r="F240" s="717"/>
      <c r="G240" s="717"/>
      <c r="H240" s="706"/>
      <c r="I240" s="706"/>
      <c r="J240" s="377"/>
    </row>
    <row r="241" spans="1:10" s="705" customFormat="1" ht="11.25">
      <c r="A241" s="714"/>
      <c r="B241" s="715"/>
      <c r="C241" s="731"/>
      <c r="D241" s="717"/>
      <c r="E241" s="717"/>
      <c r="F241" s="717"/>
      <c r="G241" s="717"/>
      <c r="H241" s="706"/>
      <c r="I241" s="706"/>
      <c r="J241" s="377"/>
    </row>
    <row r="242" spans="1:10" s="705" customFormat="1" ht="11.25">
      <c r="A242" s="714"/>
      <c r="B242" s="715"/>
      <c r="C242" s="716"/>
      <c r="D242" s="717"/>
      <c r="E242" s="717"/>
      <c r="F242" s="717"/>
      <c r="G242" s="718"/>
      <c r="H242" s="706"/>
      <c r="I242" s="706"/>
      <c r="J242" s="377"/>
    </row>
    <row r="243" spans="1:10" s="705" customFormat="1" ht="11.25">
      <c r="A243" s="714"/>
      <c r="B243" s="715"/>
      <c r="C243" s="716"/>
      <c r="D243" s="717"/>
      <c r="E243" s="717"/>
      <c r="F243" s="717"/>
      <c r="G243" s="718"/>
      <c r="H243" s="706"/>
      <c r="I243" s="706"/>
      <c r="J243" s="377"/>
    </row>
    <row r="244" spans="1:10" s="705" customFormat="1" ht="12.75">
      <c r="A244" s="714"/>
      <c r="B244" s="715"/>
      <c r="C244" s="732"/>
      <c r="D244" s="717"/>
      <c r="E244" s="717"/>
      <c r="F244" s="717"/>
      <c r="G244" s="718"/>
      <c r="H244" s="706"/>
      <c r="I244" s="706"/>
      <c r="J244" s="377"/>
    </row>
    <row r="245" spans="1:10" s="705" customFormat="1" ht="11.25">
      <c r="A245" s="714"/>
      <c r="B245" s="715"/>
      <c r="C245" s="720"/>
      <c r="D245" s="717"/>
      <c r="E245" s="717"/>
      <c r="F245" s="717"/>
      <c r="G245" s="717"/>
      <c r="H245" s="706"/>
      <c r="I245" s="706"/>
      <c r="J245" s="377"/>
    </row>
    <row r="246" spans="1:10" s="705" customFormat="1" ht="11.25">
      <c r="A246" s="714"/>
      <c r="B246" s="715"/>
      <c r="C246" s="725"/>
      <c r="D246" s="717"/>
      <c r="E246" s="717"/>
      <c r="F246" s="717"/>
      <c r="G246" s="718"/>
      <c r="H246" s="706"/>
      <c r="I246" s="706"/>
      <c r="J246" s="377"/>
    </row>
    <row r="247" spans="1:10" s="705" customFormat="1" ht="11.25">
      <c r="A247" s="714"/>
      <c r="B247" s="715"/>
      <c r="C247" s="723"/>
      <c r="D247" s="717"/>
      <c r="E247" s="717"/>
      <c r="F247" s="717"/>
      <c r="G247" s="718"/>
      <c r="H247" s="706"/>
      <c r="I247" s="706"/>
      <c r="J247" s="377"/>
    </row>
    <row r="248" spans="1:10" s="705" customFormat="1" ht="11.25">
      <c r="A248" s="714"/>
      <c r="B248" s="715"/>
      <c r="C248" s="724"/>
      <c r="D248" s="717"/>
      <c r="E248" s="717"/>
      <c r="F248" s="717"/>
      <c r="G248" s="717"/>
      <c r="H248" s="706"/>
      <c r="I248" s="706"/>
      <c r="J248" s="377"/>
    </row>
    <row r="249" spans="1:10" s="705" customFormat="1" ht="11.25">
      <c r="A249" s="714"/>
      <c r="B249" s="715"/>
      <c r="C249" s="725"/>
      <c r="D249" s="717"/>
      <c r="E249" s="717"/>
      <c r="F249" s="717"/>
      <c r="G249" s="718"/>
      <c r="H249" s="706"/>
      <c r="I249" s="706"/>
      <c r="J249" s="377"/>
    </row>
    <row r="250" spans="1:10" s="705" customFormat="1" ht="11.25">
      <c r="A250" s="714"/>
      <c r="B250" s="715"/>
      <c r="C250" s="726"/>
      <c r="D250" s="717"/>
      <c r="E250" s="717"/>
      <c r="F250" s="727"/>
      <c r="G250" s="718"/>
      <c r="H250" s="706"/>
      <c r="I250" s="706"/>
      <c r="J250" s="377"/>
    </row>
    <row r="251" spans="1:10" s="705" customFormat="1" ht="11.25">
      <c r="A251" s="714"/>
      <c r="B251" s="715"/>
      <c r="C251" s="721"/>
      <c r="D251" s="717"/>
      <c r="E251" s="717"/>
      <c r="F251" s="717"/>
      <c r="G251" s="718"/>
      <c r="H251" s="706"/>
      <c r="I251" s="706"/>
      <c r="J251" s="377"/>
    </row>
    <row r="252" spans="1:10" s="705" customFormat="1" ht="11.25">
      <c r="A252" s="714"/>
      <c r="B252" s="715"/>
      <c r="C252" s="729"/>
      <c r="D252" s="717"/>
      <c r="E252" s="717"/>
      <c r="F252" s="717"/>
      <c r="G252" s="718"/>
      <c r="H252" s="706"/>
      <c r="I252" s="706"/>
      <c r="J252" s="377"/>
    </row>
    <row r="253" spans="1:10" s="705" customFormat="1" ht="11.25">
      <c r="A253" s="714"/>
      <c r="B253" s="715"/>
      <c r="C253" s="721"/>
      <c r="D253" s="717"/>
      <c r="E253" s="717"/>
      <c r="F253" s="717"/>
      <c r="G253" s="718"/>
      <c r="H253" s="706"/>
      <c r="I253" s="706"/>
      <c r="J253" s="377"/>
    </row>
    <row r="254" spans="1:10" s="705" customFormat="1" ht="11.25">
      <c r="A254" s="714"/>
      <c r="B254" s="715"/>
      <c r="C254" s="729"/>
      <c r="D254" s="717"/>
      <c r="E254" s="717"/>
      <c r="F254" s="717"/>
      <c r="G254" s="718"/>
      <c r="H254" s="706"/>
      <c r="I254" s="706"/>
      <c r="J254" s="377"/>
    </row>
    <row r="255" spans="1:10" s="705" customFormat="1" ht="11.25">
      <c r="A255" s="714"/>
      <c r="C255" s="716"/>
      <c r="D255" s="717"/>
      <c r="E255" s="717"/>
      <c r="F255" s="717"/>
      <c r="G255" s="718"/>
      <c r="H255" s="706"/>
      <c r="I255" s="706"/>
      <c r="J255" s="377"/>
    </row>
    <row r="256" spans="1:10" s="705" customFormat="1" ht="11.25">
      <c r="A256" s="714"/>
      <c r="B256" s="715"/>
      <c r="C256" s="729"/>
      <c r="D256" s="717"/>
      <c r="E256" s="717"/>
      <c r="F256" s="717"/>
      <c r="G256" s="718"/>
      <c r="H256" s="706"/>
      <c r="I256" s="706"/>
      <c r="J256" s="377"/>
    </row>
    <row r="257" spans="1:10" s="705" customFormat="1" ht="11.25">
      <c r="A257" s="714"/>
      <c r="B257" s="715"/>
      <c r="C257" s="730"/>
      <c r="D257" s="717"/>
      <c r="E257" s="717"/>
      <c r="F257" s="717"/>
      <c r="G257" s="717"/>
      <c r="H257" s="706"/>
      <c r="I257" s="706"/>
      <c r="J257" s="377"/>
    </row>
    <row r="258" spans="1:10" s="705" customFormat="1" ht="11.25">
      <c r="A258" s="714"/>
      <c r="B258" s="715"/>
      <c r="C258" s="731"/>
      <c r="D258" s="717"/>
      <c r="E258" s="717"/>
      <c r="F258" s="717"/>
      <c r="G258" s="717"/>
      <c r="H258" s="706"/>
      <c r="I258" s="706"/>
      <c r="J258" s="377"/>
    </row>
    <row r="259" spans="1:10" s="705" customFormat="1" ht="11.25">
      <c r="A259" s="714"/>
      <c r="B259" s="715"/>
      <c r="C259" s="716"/>
      <c r="D259" s="717"/>
      <c r="E259" s="717"/>
      <c r="F259" s="717"/>
      <c r="G259" s="718"/>
      <c r="H259" s="706"/>
      <c r="I259" s="706"/>
      <c r="J259" s="377"/>
    </row>
    <row r="260" spans="1:10" s="705" customFormat="1" ht="11.25">
      <c r="A260" s="714"/>
      <c r="B260" s="715"/>
      <c r="C260" s="716"/>
      <c r="D260" s="717"/>
      <c r="E260" s="717"/>
      <c r="F260" s="717"/>
      <c r="G260" s="718"/>
      <c r="H260" s="706"/>
      <c r="I260" s="706"/>
      <c r="J260" s="377"/>
    </row>
    <row r="261" spans="1:10" s="705" customFormat="1" ht="12.75">
      <c r="A261" s="714"/>
      <c r="B261" s="715"/>
      <c r="C261" s="732"/>
      <c r="D261" s="717"/>
      <c r="E261" s="717"/>
      <c r="F261" s="717"/>
      <c r="G261" s="718"/>
      <c r="H261" s="706"/>
      <c r="I261" s="706"/>
      <c r="J261" s="377"/>
    </row>
    <row r="262" spans="1:10" s="705" customFormat="1" ht="11.25">
      <c r="A262" s="714"/>
      <c r="B262" s="715"/>
      <c r="C262" s="720"/>
      <c r="D262" s="717"/>
      <c r="E262" s="717"/>
      <c r="F262" s="717"/>
      <c r="G262" s="717"/>
      <c r="H262" s="706"/>
      <c r="I262" s="706"/>
      <c r="J262" s="377"/>
    </row>
    <row r="263" spans="1:10" s="705" customFormat="1" ht="11.25">
      <c r="A263" s="714"/>
      <c r="B263" s="715"/>
      <c r="C263" s="722"/>
      <c r="D263" s="717"/>
      <c r="E263" s="717"/>
      <c r="F263" s="733"/>
      <c r="G263" s="733"/>
      <c r="H263" s="706"/>
      <c r="I263" s="706"/>
      <c r="J263" s="377"/>
    </row>
    <row r="264" spans="1:10" s="705" customFormat="1" ht="11.25">
      <c r="A264" s="714"/>
      <c r="B264" s="715"/>
      <c r="C264" s="721"/>
      <c r="D264" s="717"/>
      <c r="E264" s="717"/>
      <c r="F264" s="717"/>
      <c r="G264" s="718"/>
      <c r="H264" s="706"/>
      <c r="I264" s="706"/>
      <c r="J264" s="377"/>
    </row>
    <row r="265" spans="1:10" s="705" customFormat="1" ht="11.25">
      <c r="A265" s="714"/>
      <c r="B265" s="715"/>
      <c r="C265" s="716"/>
      <c r="D265" s="717"/>
      <c r="E265" s="717"/>
      <c r="F265" s="717"/>
      <c r="G265" s="718"/>
      <c r="H265" s="706"/>
      <c r="I265" s="706"/>
      <c r="J265" s="377"/>
    </row>
    <row r="266" spans="1:10" s="705" customFormat="1" ht="11.25">
      <c r="A266" s="714"/>
      <c r="B266" s="715"/>
      <c r="C266" s="722"/>
      <c r="D266" s="717"/>
      <c r="E266" s="717"/>
      <c r="F266" s="717"/>
      <c r="G266" s="718"/>
      <c r="H266" s="706"/>
      <c r="I266" s="706"/>
      <c r="J266" s="377"/>
    </row>
    <row r="267" spans="1:10" s="705" customFormat="1" ht="11.25">
      <c r="A267" s="714"/>
      <c r="B267" s="715"/>
      <c r="C267" s="734"/>
      <c r="D267" s="717"/>
      <c r="E267" s="717"/>
      <c r="F267" s="717"/>
      <c r="G267" s="718"/>
      <c r="H267" s="706"/>
      <c r="I267" s="706"/>
      <c r="J267" s="377"/>
    </row>
    <row r="268" spans="1:10" s="705" customFormat="1" ht="11.25">
      <c r="A268" s="714"/>
      <c r="B268" s="715"/>
      <c r="C268" s="723"/>
      <c r="D268" s="717"/>
      <c r="E268" s="717"/>
      <c r="F268" s="717"/>
      <c r="G268" s="718"/>
      <c r="H268" s="706"/>
      <c r="I268" s="706"/>
      <c r="J268" s="377"/>
    </row>
    <row r="269" spans="1:10" s="705" customFormat="1" ht="11.25">
      <c r="A269" s="714"/>
      <c r="B269" s="715"/>
      <c r="C269" s="724"/>
      <c r="D269" s="717"/>
      <c r="E269" s="717"/>
      <c r="F269" s="717"/>
      <c r="G269" s="718"/>
      <c r="H269" s="706"/>
      <c r="I269" s="706"/>
      <c r="J269" s="377"/>
    </row>
    <row r="270" spans="1:10" s="705" customFormat="1" ht="11.25">
      <c r="A270" s="714"/>
      <c r="B270" s="715"/>
      <c r="C270" s="724"/>
      <c r="D270" s="717"/>
      <c r="E270" s="717"/>
      <c r="F270" s="717"/>
      <c r="G270" s="718"/>
      <c r="H270" s="706"/>
      <c r="I270" s="706"/>
      <c r="J270" s="377"/>
    </row>
    <row r="271" spans="1:10" s="705" customFormat="1" ht="11.25">
      <c r="A271" s="714"/>
      <c r="B271" s="715"/>
      <c r="C271" s="724"/>
      <c r="D271" s="717"/>
      <c r="E271" s="717"/>
      <c r="F271" s="717"/>
      <c r="G271" s="718"/>
      <c r="H271" s="706"/>
      <c r="I271" s="706"/>
      <c r="J271" s="377"/>
    </row>
    <row r="272" spans="1:10" s="705" customFormat="1" ht="11.25">
      <c r="A272" s="714"/>
      <c r="B272" s="715"/>
      <c r="C272" s="724"/>
      <c r="D272" s="717"/>
      <c r="E272" s="717"/>
      <c r="F272" s="717"/>
      <c r="G272" s="718"/>
      <c r="H272" s="706"/>
      <c r="I272" s="706"/>
      <c r="J272" s="377"/>
    </row>
    <row r="273" spans="1:10" s="705" customFormat="1" ht="11.25">
      <c r="A273" s="714"/>
      <c r="B273" s="715"/>
      <c r="C273" s="725"/>
      <c r="D273" s="717"/>
      <c r="E273" s="717"/>
      <c r="F273" s="717"/>
      <c r="G273" s="718"/>
      <c r="H273" s="706"/>
      <c r="I273" s="706"/>
      <c r="J273" s="377"/>
    </row>
    <row r="274" spans="1:10" s="705" customFormat="1" ht="11.25">
      <c r="A274" s="714"/>
      <c r="B274" s="715"/>
      <c r="C274" s="726"/>
      <c r="D274" s="717"/>
      <c r="E274" s="717"/>
      <c r="F274" s="717"/>
      <c r="G274" s="718"/>
      <c r="H274" s="706"/>
      <c r="I274" s="706"/>
      <c r="J274" s="377"/>
    </row>
    <row r="275" spans="1:10" s="705" customFormat="1" ht="11.25">
      <c r="A275" s="714"/>
      <c r="B275" s="715"/>
      <c r="C275" s="726"/>
      <c r="D275" s="717"/>
      <c r="E275" s="717"/>
      <c r="F275" s="717"/>
      <c r="G275" s="718"/>
      <c r="H275" s="706"/>
      <c r="I275" s="706"/>
      <c r="J275" s="377"/>
    </row>
    <row r="276" spans="1:10" s="705" customFormat="1" ht="11.25">
      <c r="A276" s="714"/>
      <c r="B276" s="715"/>
      <c r="C276" s="726"/>
      <c r="D276" s="717"/>
      <c r="E276" s="717"/>
      <c r="F276" s="717"/>
      <c r="G276" s="718"/>
      <c r="H276" s="706"/>
      <c r="I276" s="706"/>
      <c r="J276" s="377"/>
    </row>
    <row r="277" spans="1:10" s="705" customFormat="1" ht="11.25">
      <c r="A277" s="714"/>
      <c r="B277" s="715"/>
      <c r="C277" s="726"/>
      <c r="D277" s="717"/>
      <c r="E277" s="717"/>
      <c r="F277" s="717"/>
      <c r="G277" s="718"/>
      <c r="H277" s="706"/>
      <c r="I277" s="706"/>
      <c r="J277" s="377"/>
    </row>
    <row r="278" spans="1:10" s="705" customFormat="1" ht="11.25">
      <c r="A278" s="714"/>
      <c r="B278" s="715"/>
      <c r="C278" s="726"/>
      <c r="D278" s="717"/>
      <c r="E278" s="717"/>
      <c r="F278" s="717"/>
      <c r="G278" s="718"/>
      <c r="H278" s="706"/>
      <c r="I278" s="706"/>
      <c r="J278" s="377"/>
    </row>
    <row r="279" spans="1:10" s="705" customFormat="1" ht="11.25">
      <c r="A279" s="714"/>
      <c r="B279" s="715"/>
      <c r="C279" s="726"/>
      <c r="D279" s="717"/>
      <c r="E279" s="717"/>
      <c r="F279" s="717"/>
      <c r="G279" s="718"/>
      <c r="H279" s="706"/>
      <c r="I279" s="706"/>
      <c r="J279" s="377"/>
    </row>
    <row r="280" spans="1:10" s="705" customFormat="1" ht="11.25">
      <c r="A280" s="714"/>
      <c r="B280" s="715"/>
      <c r="C280" s="726"/>
      <c r="D280" s="717"/>
      <c r="E280" s="717"/>
      <c r="F280" s="717"/>
      <c r="G280" s="718"/>
      <c r="H280" s="706"/>
      <c r="I280" s="706"/>
      <c r="J280" s="377"/>
    </row>
    <row r="281" spans="1:10" s="705" customFormat="1" ht="11.25">
      <c r="A281" s="714"/>
      <c r="B281" s="715"/>
      <c r="C281" s="726"/>
      <c r="D281" s="717"/>
      <c r="E281" s="717"/>
      <c r="F281" s="717"/>
      <c r="G281" s="718"/>
      <c r="H281" s="706"/>
      <c r="I281" s="706"/>
      <c r="J281" s="377"/>
    </row>
    <row r="282" spans="1:10" s="705" customFormat="1" ht="11.25">
      <c r="A282" s="714"/>
      <c r="B282" s="715"/>
      <c r="C282" s="726"/>
      <c r="D282" s="717"/>
      <c r="E282" s="717"/>
      <c r="F282" s="717"/>
      <c r="G282" s="718"/>
      <c r="H282" s="706"/>
      <c r="I282" s="706"/>
      <c r="J282" s="377"/>
    </row>
    <row r="283" spans="1:10" s="705" customFormat="1" ht="11.25">
      <c r="A283" s="714"/>
      <c r="B283" s="715"/>
      <c r="C283" s="726"/>
      <c r="D283" s="717"/>
      <c r="E283" s="717"/>
      <c r="F283" s="717"/>
      <c r="G283" s="718"/>
      <c r="H283" s="706"/>
      <c r="I283" s="706"/>
      <c r="J283" s="377"/>
    </row>
    <row r="284" spans="1:10" s="705" customFormat="1" ht="11.25">
      <c r="A284" s="714"/>
      <c r="B284" s="715"/>
      <c r="C284" s="726"/>
      <c r="D284" s="717"/>
      <c r="E284" s="717"/>
      <c r="F284" s="717"/>
      <c r="G284" s="718"/>
      <c r="H284" s="706"/>
      <c r="I284" s="706"/>
      <c r="J284" s="377"/>
    </row>
    <row r="285" spans="1:10" s="705" customFormat="1" ht="11.25">
      <c r="A285" s="714"/>
      <c r="B285" s="715"/>
      <c r="C285" s="726"/>
      <c r="D285" s="717"/>
      <c r="E285" s="717"/>
      <c r="F285" s="717"/>
      <c r="G285" s="718"/>
      <c r="H285" s="706"/>
      <c r="I285" s="706"/>
      <c r="J285" s="377"/>
    </row>
    <row r="286" spans="1:10" s="705" customFormat="1" ht="11.25">
      <c r="A286" s="714"/>
      <c r="B286" s="715"/>
      <c r="C286" s="726"/>
      <c r="D286" s="717"/>
      <c r="E286" s="717"/>
      <c r="F286" s="717"/>
      <c r="G286" s="718"/>
      <c r="H286" s="706"/>
      <c r="I286" s="706"/>
      <c r="J286" s="377"/>
    </row>
    <row r="287" spans="1:10" s="705" customFormat="1" ht="11.25">
      <c r="A287" s="714"/>
      <c r="B287" s="715"/>
      <c r="C287" s="734"/>
      <c r="D287" s="717"/>
      <c r="E287" s="717"/>
      <c r="F287" s="717"/>
      <c r="G287" s="718"/>
      <c r="H287" s="706"/>
      <c r="I287" s="706"/>
      <c r="J287" s="377"/>
    </row>
    <row r="288" spans="1:10" s="705" customFormat="1" ht="11.25">
      <c r="A288" s="714"/>
      <c r="B288" s="715"/>
      <c r="C288" s="726"/>
      <c r="D288" s="717"/>
      <c r="E288" s="717"/>
      <c r="F288" s="717"/>
      <c r="G288" s="718"/>
      <c r="H288" s="706"/>
      <c r="I288" s="706"/>
      <c r="J288" s="377"/>
    </row>
    <row r="289" spans="1:10" s="705" customFormat="1" ht="11.25">
      <c r="A289" s="714"/>
      <c r="B289" s="715"/>
      <c r="C289" s="726"/>
      <c r="D289" s="717"/>
      <c r="E289" s="717"/>
      <c r="F289" s="717"/>
      <c r="G289" s="718"/>
      <c r="H289" s="706"/>
      <c r="I289" s="706"/>
      <c r="J289" s="377"/>
    </row>
    <row r="290" spans="1:10" s="705" customFormat="1" ht="11.25">
      <c r="A290" s="714"/>
      <c r="B290" s="715"/>
      <c r="C290" s="728"/>
      <c r="D290" s="717"/>
      <c r="E290" s="717"/>
      <c r="F290" s="717"/>
      <c r="G290" s="718"/>
      <c r="H290" s="706"/>
      <c r="I290" s="706"/>
      <c r="J290" s="377"/>
    </row>
    <row r="291" spans="1:10" s="705" customFormat="1" ht="11.25">
      <c r="A291" s="714"/>
      <c r="B291" s="715"/>
      <c r="C291" s="728"/>
      <c r="D291" s="717"/>
      <c r="E291" s="717"/>
      <c r="F291" s="717"/>
      <c r="G291" s="718"/>
      <c r="H291" s="706"/>
      <c r="I291" s="706"/>
      <c r="J291" s="377"/>
    </row>
    <row r="292" spans="1:10" s="705" customFormat="1" ht="11.25">
      <c r="A292" s="714"/>
      <c r="B292" s="715"/>
      <c r="C292" s="721"/>
      <c r="D292" s="717"/>
      <c r="E292" s="717"/>
      <c r="F292" s="717"/>
      <c r="G292" s="718"/>
      <c r="H292" s="706"/>
      <c r="I292" s="706"/>
      <c r="J292" s="377"/>
    </row>
    <row r="293" spans="1:10" s="705" customFormat="1" ht="11.25">
      <c r="A293" s="714"/>
      <c r="B293" s="715"/>
      <c r="C293" s="729"/>
      <c r="D293" s="717"/>
      <c r="E293" s="717"/>
      <c r="F293" s="717"/>
      <c r="G293" s="718"/>
      <c r="H293" s="706"/>
      <c r="I293" s="706"/>
      <c r="J293" s="377"/>
    </row>
    <row r="294" spans="1:10" s="705" customFormat="1" ht="11.25">
      <c r="A294" s="714"/>
      <c r="B294" s="715"/>
      <c r="C294" s="721"/>
      <c r="D294" s="717"/>
      <c r="E294" s="717"/>
      <c r="F294" s="717"/>
      <c r="G294" s="718"/>
      <c r="H294" s="706"/>
      <c r="I294" s="706"/>
      <c r="J294" s="377"/>
    </row>
    <row r="295" spans="1:10" s="705" customFormat="1" ht="11.25">
      <c r="A295" s="714"/>
      <c r="B295" s="715"/>
      <c r="C295" s="729"/>
      <c r="D295" s="717"/>
      <c r="E295" s="717"/>
      <c r="F295" s="717"/>
      <c r="G295" s="718"/>
      <c r="H295" s="706"/>
      <c r="I295" s="706"/>
      <c r="J295" s="377"/>
    </row>
    <row r="296" spans="1:10" s="705" customFormat="1" ht="11.25">
      <c r="A296" s="714"/>
      <c r="B296" s="715"/>
      <c r="C296" s="729"/>
      <c r="D296" s="717"/>
      <c r="E296" s="717"/>
      <c r="F296" s="717"/>
      <c r="G296" s="718"/>
      <c r="H296" s="706"/>
      <c r="I296" s="706"/>
      <c r="J296" s="377"/>
    </row>
    <row r="297" spans="1:10" s="705" customFormat="1" ht="11.25">
      <c r="A297" s="714"/>
      <c r="C297" s="716"/>
      <c r="D297" s="717"/>
      <c r="E297" s="717"/>
      <c r="F297" s="717"/>
      <c r="G297" s="718"/>
      <c r="H297" s="706"/>
      <c r="I297" s="706"/>
      <c r="J297" s="377"/>
    </row>
    <row r="298" spans="1:10" s="705" customFormat="1" ht="11.25">
      <c r="A298" s="714"/>
      <c r="B298" s="715"/>
      <c r="C298" s="729"/>
      <c r="D298" s="717"/>
      <c r="E298" s="717"/>
      <c r="F298" s="717"/>
      <c r="G298" s="718"/>
      <c r="H298" s="706"/>
      <c r="I298" s="706"/>
      <c r="J298" s="377"/>
    </row>
    <row r="299" spans="1:10" s="705" customFormat="1" ht="11.25">
      <c r="A299" s="714"/>
      <c r="B299" s="715"/>
      <c r="C299" s="721"/>
      <c r="D299" s="717"/>
      <c r="E299" s="717"/>
      <c r="F299" s="717"/>
      <c r="G299" s="717"/>
      <c r="H299" s="706"/>
      <c r="I299" s="706"/>
      <c r="J299" s="377"/>
    </row>
    <row r="300" spans="1:10" s="705" customFormat="1" ht="11.25">
      <c r="A300" s="714"/>
      <c r="B300" s="715"/>
      <c r="C300" s="729"/>
      <c r="D300" s="717"/>
      <c r="E300" s="717"/>
      <c r="F300" s="717"/>
      <c r="G300" s="718"/>
      <c r="H300" s="706"/>
      <c r="I300" s="706"/>
      <c r="J300" s="377"/>
    </row>
    <row r="301" spans="1:10" s="705" customFormat="1" ht="11.25">
      <c r="A301" s="714"/>
      <c r="B301" s="715"/>
      <c r="C301" s="729"/>
      <c r="D301" s="717"/>
      <c r="E301" s="717"/>
      <c r="F301" s="717"/>
      <c r="G301" s="718"/>
      <c r="H301" s="706"/>
      <c r="I301" s="706"/>
      <c r="J301" s="377"/>
    </row>
    <row r="302" spans="1:10" s="705" customFormat="1" ht="11.25">
      <c r="A302" s="714"/>
      <c r="B302" s="715"/>
      <c r="C302" s="729"/>
      <c r="D302" s="717"/>
      <c r="E302" s="717"/>
      <c r="F302" s="717"/>
      <c r="G302" s="718"/>
      <c r="H302" s="706"/>
      <c r="I302" s="706"/>
      <c r="J302" s="377"/>
    </row>
    <row r="303" spans="1:10" s="705" customFormat="1" ht="11.25">
      <c r="A303" s="714"/>
      <c r="B303" s="715"/>
      <c r="C303" s="729"/>
      <c r="D303" s="717"/>
      <c r="E303" s="717"/>
      <c r="F303" s="717"/>
      <c r="G303" s="718"/>
      <c r="H303" s="706"/>
      <c r="I303" s="706"/>
      <c r="J303" s="377"/>
    </row>
    <row r="304" spans="1:10" s="705" customFormat="1" ht="11.25">
      <c r="A304" s="714"/>
      <c r="B304" s="715"/>
      <c r="C304" s="729"/>
      <c r="D304" s="717"/>
      <c r="E304" s="717"/>
      <c r="F304" s="717"/>
      <c r="G304" s="718"/>
      <c r="H304" s="706"/>
      <c r="I304" s="706"/>
      <c r="J304" s="377"/>
    </row>
    <row r="305" spans="1:10" s="705" customFormat="1" ht="11.25">
      <c r="A305" s="714"/>
      <c r="B305" s="715"/>
      <c r="C305" s="729"/>
      <c r="D305" s="717"/>
      <c r="E305" s="717"/>
      <c r="F305" s="717"/>
      <c r="G305" s="718"/>
      <c r="H305" s="706"/>
      <c r="I305" s="706"/>
      <c r="J305" s="377"/>
    </row>
    <row r="306" spans="1:10" s="705" customFormat="1" ht="11.25">
      <c r="A306" s="714"/>
      <c r="B306" s="715"/>
      <c r="C306" s="729"/>
      <c r="D306" s="717"/>
      <c r="E306" s="717"/>
      <c r="F306" s="717"/>
      <c r="G306" s="718"/>
      <c r="H306" s="706"/>
      <c r="I306" s="706"/>
      <c r="J306" s="377"/>
    </row>
    <row r="307" spans="1:10" s="705" customFormat="1" ht="11.25">
      <c r="A307" s="714"/>
      <c r="B307" s="715"/>
      <c r="C307" s="729"/>
      <c r="D307" s="717"/>
      <c r="E307" s="717"/>
      <c r="F307" s="717"/>
      <c r="G307" s="718"/>
      <c r="H307" s="706"/>
      <c r="I307" s="706"/>
      <c r="J307" s="377"/>
    </row>
    <row r="308" spans="1:10" s="705" customFormat="1" ht="11.25">
      <c r="A308" s="714"/>
      <c r="B308" s="715"/>
      <c r="C308" s="729"/>
      <c r="D308" s="717"/>
      <c r="E308" s="717"/>
      <c r="F308" s="717"/>
      <c r="G308" s="718"/>
      <c r="H308" s="706"/>
      <c r="I308" s="706"/>
      <c r="J308" s="377"/>
    </row>
    <row r="309" spans="1:10" s="705" customFormat="1" ht="11.25">
      <c r="A309" s="714"/>
      <c r="B309" s="715"/>
      <c r="C309" s="729"/>
      <c r="D309" s="717"/>
      <c r="E309" s="717"/>
      <c r="F309" s="717"/>
      <c r="G309" s="718"/>
      <c r="H309" s="706"/>
      <c r="I309" s="706"/>
      <c r="J309" s="377"/>
    </row>
    <row r="310" spans="2:10" s="705" customFormat="1" ht="11.25">
      <c r="B310" s="715"/>
      <c r="C310" s="729"/>
      <c r="D310" s="717"/>
      <c r="E310" s="717"/>
      <c r="F310" s="717"/>
      <c r="G310" s="718"/>
      <c r="H310" s="706"/>
      <c r="I310" s="706"/>
      <c r="J310" s="377"/>
    </row>
    <row r="311" spans="2:10" s="705" customFormat="1" ht="11.25">
      <c r="B311" s="715"/>
      <c r="C311" s="716"/>
      <c r="D311" s="717"/>
      <c r="E311" s="717"/>
      <c r="F311" s="717"/>
      <c r="G311" s="718"/>
      <c r="H311" s="706"/>
      <c r="I311" s="706"/>
      <c r="J311" s="377"/>
    </row>
    <row r="312" spans="2:10" s="705" customFormat="1" ht="11.25">
      <c r="B312" s="715"/>
      <c r="C312" s="716"/>
      <c r="D312" s="717"/>
      <c r="E312" s="717"/>
      <c r="F312" s="717"/>
      <c r="G312" s="718"/>
      <c r="H312" s="706"/>
      <c r="I312" s="706"/>
      <c r="J312" s="377"/>
    </row>
    <row r="313" spans="2:10" s="705" customFormat="1" ht="11.25">
      <c r="B313" s="715"/>
      <c r="C313" s="726"/>
      <c r="D313" s="717"/>
      <c r="E313" s="717"/>
      <c r="F313" s="717"/>
      <c r="G313" s="718"/>
      <c r="H313" s="706"/>
      <c r="I313" s="706"/>
      <c r="J313" s="377"/>
    </row>
    <row r="314" spans="3:10" s="705" customFormat="1" ht="11.25">
      <c r="C314" s="726"/>
      <c r="H314" s="706"/>
      <c r="I314" s="706"/>
      <c r="J314" s="377"/>
    </row>
    <row r="316" spans="2:10" s="707" customFormat="1" ht="12.75">
      <c r="B316" s="735"/>
      <c r="C316" s="736"/>
      <c r="D316" s="737"/>
      <c r="E316" s="737"/>
      <c r="F316" s="735"/>
      <c r="G316" s="738"/>
      <c r="H316" s="739"/>
      <c r="I316" s="739"/>
      <c r="J316" s="736"/>
    </row>
    <row r="317" spans="2:10" s="707" customFormat="1" ht="12.75">
      <c r="B317" s="735"/>
      <c r="C317" s="736"/>
      <c r="D317" s="737"/>
      <c r="E317" s="737"/>
      <c r="F317" s="735"/>
      <c r="G317" s="738"/>
      <c r="H317" s="739"/>
      <c r="I317" s="739"/>
      <c r="J317" s="736"/>
    </row>
    <row r="318" spans="2:10" s="707" customFormat="1" ht="12.75">
      <c r="B318" s="735"/>
      <c r="C318" s="736"/>
      <c r="D318" s="737"/>
      <c r="E318" s="737"/>
      <c r="F318" s="735"/>
      <c r="G318" s="738"/>
      <c r="H318" s="739"/>
      <c r="I318" s="739"/>
      <c r="J318" s="736"/>
    </row>
    <row r="319" spans="2:10" s="707" customFormat="1" ht="12.75">
      <c r="B319" s="735"/>
      <c r="C319" s="736"/>
      <c r="D319" s="737"/>
      <c r="E319" s="737"/>
      <c r="F319" s="735"/>
      <c r="G319" s="738"/>
      <c r="H319" s="739"/>
      <c r="I319" s="739"/>
      <c r="J319" s="736"/>
    </row>
    <row r="320" spans="2:10" s="707" customFormat="1" ht="12.75">
      <c r="B320" s="735"/>
      <c r="C320" s="736"/>
      <c r="D320" s="737"/>
      <c r="E320" s="737"/>
      <c r="F320" s="735"/>
      <c r="G320" s="738"/>
      <c r="H320" s="739"/>
      <c r="I320" s="739"/>
      <c r="J320" s="736"/>
    </row>
    <row r="321" spans="2:10" s="707" customFormat="1" ht="12.75">
      <c r="B321" s="735"/>
      <c r="C321" s="736"/>
      <c r="D321" s="737"/>
      <c r="E321" s="737"/>
      <c r="F321" s="735"/>
      <c r="G321" s="738"/>
      <c r="H321" s="739"/>
      <c r="I321" s="739"/>
      <c r="J321" s="736"/>
    </row>
    <row r="322" spans="2:10" s="707" customFormat="1" ht="12.75">
      <c r="B322" s="735"/>
      <c r="C322" s="736"/>
      <c r="D322" s="737"/>
      <c r="E322" s="737"/>
      <c r="F322" s="735"/>
      <c r="G322" s="738"/>
      <c r="H322" s="739"/>
      <c r="I322" s="739"/>
      <c r="J322" s="736"/>
    </row>
    <row r="323" spans="2:10" s="707" customFormat="1" ht="12.75">
      <c r="B323" s="735"/>
      <c r="C323" s="736"/>
      <c r="D323" s="737"/>
      <c r="E323" s="737"/>
      <c r="F323" s="735"/>
      <c r="G323" s="738"/>
      <c r="H323" s="739"/>
      <c r="I323" s="739"/>
      <c r="J323" s="736"/>
    </row>
  </sheetData>
  <printOptions/>
  <pageMargins left="0.3937007874015748" right="0.1968503937007874" top="0.3937007874015748" bottom="0.3937007874015748" header="0" footer="0.1968503937007874"/>
  <pageSetup fitToHeight="9999" horizontalDpi="600" verticalDpi="600" orientation="portrait" paperSize="9" scale="74" r:id="rId1"/>
  <headerFooter alignWithMargins="0">
    <oddFooter>&amp;L&amp;9 1565-51; Sušice – stavební úpravy v ulici Hájkova&amp;R&amp;9&amp;P/&amp;N</oddFooter>
  </headerFooter>
  <rowBreaks count="2" manualBreakCount="2">
    <brk id="118" max="16383" man="1"/>
    <brk id="1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Hana Prochazková</dc:creator>
  <cp:keywords/>
  <dc:description/>
  <cp:lastModifiedBy>Koštel Jaromír EKOEKO</cp:lastModifiedBy>
  <cp:lastPrinted>2019-05-30T09:35:32Z</cp:lastPrinted>
  <dcterms:created xsi:type="dcterms:W3CDTF">2019-05-29T11:35:29Z</dcterms:created>
  <dcterms:modified xsi:type="dcterms:W3CDTF">2019-05-30T09:37:39Z</dcterms:modified>
  <cp:category/>
  <cp:version/>
  <cp:contentType/>
  <cp:contentStatus/>
</cp:coreProperties>
</file>